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tabRatio="806" activeTab="3"/>
  </bookViews>
  <sheets>
    <sheet name="総括表" sheetId="1" r:id="rId1"/>
    <sheet name="㈱塩釜" sheetId="2" r:id="rId2"/>
    <sheet name="機船" sheetId="3" r:id="rId3"/>
    <sheet name="気仙沼漁協" sheetId="4" r:id="rId4"/>
    <sheet name="石巻第１" sheetId="5" r:id="rId5"/>
    <sheet name="石巻第２" sheetId="6" r:id="rId6"/>
    <sheet name="女川" sheetId="7" r:id="rId7"/>
    <sheet name="南三陸" sheetId="8" r:id="rId8"/>
    <sheet name="閖上" sheetId="9" r:id="rId9"/>
    <sheet name="亘理" sheetId="10" r:id="rId10"/>
    <sheet name="牡鹿" sheetId="11" r:id="rId11"/>
    <sheet name="七ヶ浜" sheetId="12" r:id="rId12"/>
    <sheet name="塩釜合計" sheetId="13" r:id="rId13"/>
    <sheet name="石巻合計" sheetId="14" r:id="rId14"/>
  </sheets>
  <definedNames>
    <definedName name="_xlnm.Print_Area" localSheetId="12">'塩釜合計'!$A$1:$P$138</definedName>
    <definedName name="_xlnm.Print_Area" localSheetId="10">'牡鹿'!$A$1:$P$138</definedName>
    <definedName name="_xlnm.Print_Area" localSheetId="1">'㈱塩釜'!$A$1:$P$138</definedName>
    <definedName name="_xlnm.Print_Area" localSheetId="2">'機船'!$A$1:$P$138</definedName>
    <definedName name="_xlnm.Print_Area" localSheetId="3">'気仙沼漁協'!$A$1:$P$138</definedName>
    <definedName name="_xlnm.Print_Area" localSheetId="11">'七ヶ浜'!$A$1:$P$138</definedName>
    <definedName name="_xlnm.Print_Area" localSheetId="6">'女川'!$A$1:$P$138</definedName>
    <definedName name="_xlnm.Print_Area" localSheetId="13">'石巻合計'!$A$1:$P$138</definedName>
    <definedName name="_xlnm.Print_Area" localSheetId="5">'石巻第２'!$A$1:$P$138</definedName>
    <definedName name="_xlnm.Print_Area" localSheetId="0">'総括表'!$A$1:$P$138</definedName>
    <definedName name="_xlnm.Print_Area" localSheetId="7">'南三陸'!$A$1:$P$138</definedName>
    <definedName name="_xlnm.Print_Area" localSheetId="9">'亘理'!$A$1:$P$138</definedName>
    <definedName name="_xlnm.Print_Area" localSheetId="8">'閖上'!$A$1:$P$138</definedName>
  </definedNames>
  <calcPr fullCalcOnLoad="1"/>
</workbook>
</file>

<file path=xl/sharedStrings.xml><?xml version="1.0" encoding="utf-8"?>
<sst xmlns="http://schemas.openxmlformats.org/spreadsheetml/2006/main" count="4119" uniqueCount="222">
  <si>
    <t/>
  </si>
  <si>
    <t>㈱塩釜魚市場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</si>
  <si>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</si>
  <si>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</si>
  <si>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</si>
  <si>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</si>
  <si>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</si>
  <si>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</si>
  <si>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</si>
  <si>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</si>
  <si>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</si>
  <si>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</si>
  <si>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</si>
  <si>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</si>
  <si>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　　計</t>
  </si>
  <si>
    <t>まいわし</t>
  </si>
  <si>
    <t>数 量</t>
  </si>
  <si>
    <t>い</t>
  </si>
  <si>
    <t>金 額</t>
  </si>
  <si>
    <t>わ</t>
  </si>
  <si>
    <t>その他の</t>
  </si>
  <si>
    <t>し</t>
  </si>
  <si>
    <t>　　いわし</t>
  </si>
  <si>
    <t>類</t>
  </si>
  <si>
    <t>　小　計</t>
  </si>
  <si>
    <t xml:space="preserve">  か　つ　お</t>
  </si>
  <si>
    <t>ま　ぐ　ろ</t>
  </si>
  <si>
    <t>ま</t>
  </si>
  <si>
    <t>めじまぐろ</t>
  </si>
  <si>
    <t>ぐ</t>
  </si>
  <si>
    <t>め　ば　ち</t>
  </si>
  <si>
    <t>ろ</t>
  </si>
  <si>
    <t>びんちょう</t>
  </si>
  <si>
    <t>めかじき</t>
  </si>
  <si>
    <t>か</t>
  </si>
  <si>
    <t>じ</t>
  </si>
  <si>
    <t>き</t>
  </si>
  <si>
    <t>た　　ら</t>
  </si>
  <si>
    <t>た</t>
  </si>
  <si>
    <t>すけとう</t>
  </si>
  <si>
    <t>ら</t>
  </si>
  <si>
    <t>　あ　　　じ</t>
  </si>
  <si>
    <t>　ぶ　　　り</t>
  </si>
  <si>
    <t>　ぎんたら</t>
  </si>
  <si>
    <t>　ほ　っ　け</t>
  </si>
  <si>
    <t>　に　し　ん</t>
  </si>
  <si>
    <t>　さ　　　ば</t>
  </si>
  <si>
    <t>　さ　ん　ま</t>
  </si>
  <si>
    <t>　さけ・ます</t>
  </si>
  <si>
    <t>さ</t>
  </si>
  <si>
    <t>よしきり</t>
  </si>
  <si>
    <t>め</t>
  </si>
  <si>
    <t>　　　さめ</t>
  </si>
  <si>
    <t>もうかさめ</t>
  </si>
  <si>
    <t>ひ　ら　め</t>
  </si>
  <si>
    <t>油かれい</t>
  </si>
  <si>
    <t>れ</t>
  </si>
  <si>
    <t>からす</t>
  </si>
  <si>
    <t>　　がれい</t>
  </si>
  <si>
    <t>おひょう</t>
  </si>
  <si>
    <t>　　かれい</t>
  </si>
  <si>
    <t>　めろうど</t>
  </si>
  <si>
    <t>　めぬけ</t>
  </si>
  <si>
    <t>　あかうお</t>
  </si>
  <si>
    <t>その他の魚類</t>
  </si>
  <si>
    <t>魚　類　計</t>
  </si>
  <si>
    <t>水</t>
  </si>
  <si>
    <t>産</t>
  </si>
  <si>
    <t>動</t>
  </si>
  <si>
    <t>　なまこ</t>
  </si>
  <si>
    <t>物</t>
  </si>
  <si>
    <t>　か　き</t>
  </si>
  <si>
    <t>二枚貝類</t>
  </si>
  <si>
    <t>　海産動物</t>
  </si>
  <si>
    <t>こ　ん　ぶ</t>
  </si>
  <si>
    <t>海</t>
  </si>
  <si>
    <t>わ　か　め</t>
  </si>
  <si>
    <t>草</t>
  </si>
  <si>
    <t>　　海草類</t>
  </si>
  <si>
    <t>の り</t>
  </si>
  <si>
    <t>塩釜地区機船漁業協同組合</t>
  </si>
  <si>
    <t>気仙沼漁業協同組合</t>
  </si>
  <si>
    <t>石巻魚市場㈱（石巻第１）</t>
  </si>
  <si>
    <t xml:space="preserve"> </t>
  </si>
  <si>
    <t>石巻第２（渡波）</t>
  </si>
  <si>
    <t>牡鹿漁業協同組合</t>
  </si>
  <si>
    <t>総括表</t>
  </si>
  <si>
    <t>塩釜合計（㈱塩釜魚市場＋塩釜地区機船漁協）</t>
  </si>
  <si>
    <t>石巻第１＋石巻第２</t>
  </si>
  <si>
    <t>１月</t>
  </si>
  <si>
    <t>（単位：トン，千円）</t>
  </si>
  <si>
    <t>石巻第１＋石巻第２</t>
  </si>
  <si>
    <t>のり取扱量 単位：千枚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</si>
  <si>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</si>
  <si>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</si>
  <si>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</si>
  <si>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</si>
  <si>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</si>
  <si>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</si>
  <si>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</si>
  <si>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</si>
  <si>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</si>
  <si>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</si>
  <si>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</si>
  <si>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８．魚種別・魚市場別・月別水揚高</t>
  </si>
  <si>
    <t>株式会社女川魚市場</t>
  </si>
  <si>
    <t>合    計</t>
  </si>
  <si>
    <t>　小  　計</t>
  </si>
  <si>
    <t>き  は  だ</t>
  </si>
  <si>
    <t>　　ま  ぐ  ろ</t>
  </si>
  <si>
    <t>　　か  じ  き</t>
  </si>
  <si>
    <t>　　　た  ら</t>
  </si>
  <si>
    <t>ま だ い</t>
  </si>
  <si>
    <t>　　　た  い</t>
  </si>
  <si>
    <t>　小　  計</t>
  </si>
  <si>
    <t>油  さ  め</t>
  </si>
  <si>
    <t>　　　さ  め</t>
  </si>
  <si>
    <t>　小  　計</t>
  </si>
  <si>
    <t>　あ な ご</t>
  </si>
  <si>
    <t>　め ぬ け</t>
  </si>
  <si>
    <t>　き ち じ</t>
  </si>
  <si>
    <t>　す ず き</t>
  </si>
  <si>
    <t>　く   じ   ら</t>
  </si>
  <si>
    <t>　た    　こ</t>
  </si>
  <si>
    <t>　い  か  類</t>
  </si>
  <si>
    <t>　え  び  類</t>
  </si>
  <si>
    <t>　か  に  類</t>
  </si>
  <si>
    <t>　い  さ  だ</t>
  </si>
  <si>
    <t>　な  ま  こ</t>
  </si>
  <si>
    <t>　か     　き</t>
  </si>
  <si>
    <t>　巻  貝  類</t>
  </si>
  <si>
    <t>合　  　計</t>
  </si>
  <si>
    <t>ま  だ  い</t>
  </si>
  <si>
    <t>株式会社女川魚市場</t>
  </si>
  <si>
    <t>　く  じ  ら</t>
  </si>
  <si>
    <t>　た　    こ</t>
  </si>
  <si>
    <t>　か  に 類</t>
  </si>
  <si>
    <t>　か    　き</t>
  </si>
  <si>
    <t>　小  　計</t>
  </si>
  <si>
    <t>　き  ち じ</t>
  </si>
  <si>
    <t>　す ず  き</t>
  </si>
  <si>
    <t>　た  　こ</t>
  </si>
  <si>
    <t>　か　  き</t>
  </si>
  <si>
    <t>合  　　計</t>
  </si>
  <si>
    <t>　か　    き</t>
  </si>
  <si>
    <t>　小　  計</t>
  </si>
  <si>
    <t>（単位：トン，千円）</t>
  </si>
  <si>
    <t>　め ぬけ</t>
  </si>
  <si>
    <t>　い か 類</t>
  </si>
  <si>
    <t>　え び 類</t>
  </si>
  <si>
    <t>　か に 類</t>
  </si>
  <si>
    <t>　　　た   い</t>
  </si>
  <si>
    <t>　あ なご</t>
  </si>
  <si>
    <t>　　い わ し</t>
  </si>
  <si>
    <t>1月</t>
  </si>
  <si>
    <t>　　か れ い</t>
  </si>
  <si>
    <t>　小    　計</t>
  </si>
  <si>
    <t>　い か類</t>
  </si>
  <si>
    <t>　え び類</t>
  </si>
  <si>
    <t>　い さ だ</t>
  </si>
  <si>
    <t>　な ま こ</t>
  </si>
  <si>
    <t>合　　  計</t>
  </si>
  <si>
    <t>　　か じ き</t>
  </si>
  <si>
    <t>か らす</t>
  </si>
  <si>
    <t>　　が れ い</t>
  </si>
  <si>
    <t>あかうお</t>
  </si>
  <si>
    <t>す ず き</t>
  </si>
  <si>
    <t>く  じ  ら</t>
  </si>
  <si>
    <t xml:space="preserve">た　  こ </t>
  </si>
  <si>
    <t>い か 類</t>
  </si>
  <si>
    <t xml:space="preserve">え び 類 </t>
  </si>
  <si>
    <t>か に 類</t>
  </si>
  <si>
    <t>い さ だ</t>
  </si>
  <si>
    <t>な ま こ</t>
  </si>
  <si>
    <t>か  　き</t>
  </si>
  <si>
    <t>二枚貝類</t>
  </si>
  <si>
    <t>巻 貝 類</t>
  </si>
  <si>
    <t>小　  計</t>
  </si>
  <si>
    <t>　　海 草 類</t>
  </si>
  <si>
    <t>小　  計</t>
  </si>
  <si>
    <t>い</t>
  </si>
  <si>
    <t>１月</t>
  </si>
  <si>
    <t>か ら す</t>
  </si>
  <si>
    <t>　小　 計</t>
  </si>
  <si>
    <t>あ な ご</t>
  </si>
  <si>
    <t>めろうど</t>
  </si>
  <si>
    <t>め ぬ け</t>
  </si>
  <si>
    <t>き ち じ</t>
  </si>
  <si>
    <t>た    　こ</t>
  </si>
  <si>
    <t>え び 類</t>
  </si>
  <si>
    <t>い  さ  だ</t>
  </si>
  <si>
    <t>な  ま  こ</t>
  </si>
  <si>
    <t>か    　き</t>
  </si>
  <si>
    <t>巻  貝  類</t>
  </si>
  <si>
    <t>小  　計</t>
  </si>
  <si>
    <t>小  　計</t>
  </si>
  <si>
    <t>７．魚種別・月別水揚高  （総括表）</t>
  </si>
  <si>
    <t>（単位：トン，千円）</t>
  </si>
  <si>
    <t>か　つ　お</t>
  </si>
  <si>
    <t>あ　　　じ</t>
  </si>
  <si>
    <t>ぶ　　　り</t>
  </si>
  <si>
    <t>ぎんたら</t>
  </si>
  <si>
    <t>ほ　っ　け</t>
  </si>
  <si>
    <t>に　し　ん</t>
  </si>
  <si>
    <t>さ　　　ば</t>
  </si>
  <si>
    <t>さ　ん　ま</t>
  </si>
  <si>
    <t>さけ・ます</t>
  </si>
  <si>
    <t>た</t>
  </si>
  <si>
    <t>小  　計</t>
  </si>
  <si>
    <t>ま　ぐ　ろ</t>
  </si>
  <si>
    <t>か  ら  す</t>
  </si>
  <si>
    <t>　　が  れ  い</t>
  </si>
  <si>
    <t>　　か  れ  い</t>
  </si>
  <si>
    <t>き  ち  じ</t>
  </si>
  <si>
    <t>　　海  草  類</t>
  </si>
  <si>
    <t>数 量</t>
  </si>
  <si>
    <t>　さけ・ます</t>
  </si>
  <si>
    <t>宮城県漁業協同組合　志津川支所</t>
  </si>
  <si>
    <t>宮城県漁業協同組合　閖上支所</t>
  </si>
  <si>
    <t>宮城県漁業協同組合　亘理支所</t>
  </si>
  <si>
    <t>宮城県漁業協同組合　七ヶ浜支所</t>
  </si>
  <si>
    <t>合　  　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</si>
</sst>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000;\-#,##0.0000"/>
    <numFmt numFmtId="178" formatCode="#,##0.0000;[Red]\-#,##0.0000"/>
    <numFmt numFmtId="179" formatCode="#,##0.00000;\-#,##0.00000"/>
    <numFmt numFmtId="180" formatCode="0.000_);[Red]\(0.000\)"/>
    <numFmt numFmtId="181" formatCode="#,##0.0;[Red]\-#,##0.0"/>
    <numFmt numFmtId="182" formatCode="#,##0.000;[Red]\-#,##0.000"/>
    <numFmt numFmtId="183" formatCode="#,##0.00000;[Red]\-#,##0.00000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_ * #,##0.0000_ ;_ * \-#,##0.0000_ ;_ * &quot;-&quot;_ ;_ @_ "/>
    <numFmt numFmtId="188" formatCode="_ * #,##0.00000_ ;_ * \-#,##0.00000_ ;_ * &quot;-&quot;_ ;_ @_ "/>
    <numFmt numFmtId="189" formatCode="#,##0.000000;\-#,##0.000000"/>
    <numFmt numFmtId="190" formatCode="0.0000_);[Red]\(0.0000\)"/>
    <numFmt numFmtId="191" formatCode="#,##0.0000_);[Red]\(#,##0.0000\)"/>
    <numFmt numFmtId="192" formatCode="#,##0.0000_ ;[Red]\-#,##0.0000\ "/>
    <numFmt numFmtId="193" formatCode="#,##0.000_);[Red]\(#,##0.000\)"/>
    <numFmt numFmtId="194" formatCode="#,##0_);[Red]\(#,##0\)"/>
    <numFmt numFmtId="195" formatCode="#,##0_ "/>
    <numFmt numFmtId="196" formatCode="0_);[Red]\(0\)"/>
    <numFmt numFmtId="197" formatCode="0.00_ "/>
    <numFmt numFmtId="198" formatCode="0.0_ "/>
    <numFmt numFmtId="199" formatCode="0.000_ "/>
    <numFmt numFmtId="200" formatCode="0.0000_ "/>
    <numFmt numFmtId="201" formatCode="0.00000_ "/>
    <numFmt numFmtId="202" formatCode="0.000000_ "/>
    <numFmt numFmtId="203" formatCode="0.0000000_ "/>
    <numFmt numFmtId="204" formatCode="#,##0_);\(#,##0\)"/>
    <numFmt numFmtId="205" formatCode="_ * #,##0.000_ ;_ * \-#,##0.000_ ;_ * &quot;-&quot;???_ ;_ @_ "/>
    <numFmt numFmtId="206" formatCode="_ * #,##0.0000_ ;_ * \-#,##0.0000_ ;_ * &quot;-&quot;????_ ;_ @_ "/>
    <numFmt numFmtId="207" formatCode="_ * #,##0.00000_ ;_ * \-#,##0.00000_ ;_ * &quot;-&quot;?????_ ;_ @_ "/>
    <numFmt numFmtId="208" formatCode="_ * #,##0.00000000_ ;_ * \-#,##0.00000000_ ;_ * &quot;-&quot;????????_ ;_ @_ "/>
    <numFmt numFmtId="209" formatCode="_ * #,##0.000000_ ;_ * \-#,##0.000000_ ;_ * &quot;-&quot;??????_ ;_ @_ "/>
    <numFmt numFmtId="210" formatCode="#,##0.00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8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26"/>
      <name val="ＭＳ 明朝"/>
      <family val="1"/>
    </font>
    <font>
      <sz val="28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明朝"/>
      <family val="1"/>
    </font>
    <font>
      <sz val="16"/>
      <color indexed="8"/>
      <name val="ＭＳ 明朝"/>
      <family val="1"/>
    </font>
    <font>
      <sz val="16"/>
      <name val="明朝"/>
      <family val="1"/>
    </font>
    <font>
      <sz val="16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 style="medium"/>
      <top style="hair">
        <color indexed="8"/>
      </top>
      <bottom style="thin">
        <color indexed="8"/>
      </bottom>
    </border>
    <border>
      <left style="medium"/>
      <right style="medium"/>
      <top/>
      <bottom style="hair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/>
      <bottom style="hair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medium"/>
      <right style="medium"/>
      <top style="medium"/>
      <bottom style="thin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/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 style="thin"/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hair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/>
      <right style="thin"/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/>
      <right style="medium"/>
      <top style="hair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/>
      <top style="hair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>
        <color indexed="8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/>
      <top/>
      <bottom style="hair"/>
    </border>
    <border>
      <left style="thin"/>
      <right style="thin">
        <color indexed="8"/>
      </right>
      <top style="thin"/>
      <bottom style="hair"/>
    </border>
    <border>
      <left style="thin"/>
      <right style="thin"/>
      <top style="thin">
        <color indexed="8"/>
      </top>
      <bottom style="hair"/>
    </border>
    <border>
      <left style="thin"/>
      <right style="thin"/>
      <top/>
      <bottom style="medium">
        <color indexed="8"/>
      </bottom>
    </border>
    <border>
      <left style="thin"/>
      <right style="thin"/>
      <top style="hair">
        <color indexed="8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87">
    <xf numFmtId="0" fontId="0" fillId="0" borderId="0" xfId="0" applyAlignment="1">
      <alignment/>
    </xf>
    <xf numFmtId="41" fontId="1" fillId="0" borderId="10" xfId="48" applyNumberFormat="1" applyFont="1" applyBorder="1" applyAlignment="1" applyProtection="1">
      <alignment/>
      <protection/>
    </xf>
    <xf numFmtId="41" fontId="1" fillId="0" borderId="11" xfId="48" applyNumberFormat="1" applyFont="1" applyBorder="1" applyAlignment="1" applyProtection="1">
      <alignment/>
      <protection/>
    </xf>
    <xf numFmtId="41" fontId="1" fillId="0" borderId="12" xfId="48" applyNumberFormat="1" applyFont="1" applyBorder="1" applyAlignment="1" applyProtection="1">
      <alignment/>
      <protection/>
    </xf>
    <xf numFmtId="41" fontId="1" fillId="0" borderId="12" xfId="48" applyNumberFormat="1" applyFont="1" applyFill="1" applyBorder="1" applyAlignment="1" applyProtection="1">
      <alignment/>
      <protection/>
    </xf>
    <xf numFmtId="41" fontId="1" fillId="0" borderId="10" xfId="48" applyNumberFormat="1" applyFont="1" applyFill="1" applyBorder="1" applyAlignment="1" applyProtection="1">
      <alignment/>
      <protection/>
    </xf>
    <xf numFmtId="41" fontId="1" fillId="0" borderId="13" xfId="48" applyNumberFormat="1" applyFont="1" applyFill="1" applyBorder="1" applyAlignment="1" applyProtection="1">
      <alignment/>
      <protection/>
    </xf>
    <xf numFmtId="41" fontId="1" fillId="0" borderId="14" xfId="48" applyNumberFormat="1" applyFont="1" applyFill="1" applyBorder="1" applyAlignment="1" applyProtection="1">
      <alignment/>
      <protection/>
    </xf>
    <xf numFmtId="41" fontId="1" fillId="0" borderId="15" xfId="48" applyNumberFormat="1" applyFont="1" applyBorder="1" applyAlignment="1" applyProtection="1">
      <alignment/>
      <protection/>
    </xf>
    <xf numFmtId="41" fontId="1" fillId="0" borderId="16" xfId="48" applyNumberFormat="1" applyFont="1" applyBorder="1" applyAlignment="1" applyProtection="1">
      <alignment/>
      <protection/>
    </xf>
    <xf numFmtId="41" fontId="1" fillId="0" borderId="14" xfId="48" applyNumberFormat="1" applyFont="1" applyBorder="1" applyAlignment="1" applyProtection="1">
      <alignment/>
      <protection/>
    </xf>
    <xf numFmtId="41" fontId="1" fillId="0" borderId="0" xfId="48" applyNumberFormat="1" applyFont="1" applyAlignment="1" applyProtection="1">
      <alignment/>
      <protection/>
    </xf>
    <xf numFmtId="41" fontId="1" fillId="0" borderId="17" xfId="48" applyNumberFormat="1" applyFont="1" applyBorder="1" applyAlignment="1" applyProtection="1">
      <alignment/>
      <protection/>
    </xf>
    <xf numFmtId="41" fontId="1" fillId="0" borderId="18" xfId="48" applyNumberFormat="1" applyFont="1" applyBorder="1" applyAlignment="1" applyProtection="1">
      <alignment/>
      <protection/>
    </xf>
    <xf numFmtId="41" fontId="1" fillId="0" borderId="18" xfId="48" applyNumberFormat="1" applyFont="1" applyFill="1" applyBorder="1" applyAlignment="1" applyProtection="1">
      <alignment/>
      <protection/>
    </xf>
    <xf numFmtId="41" fontId="1" fillId="0" borderId="15" xfId="48" applyNumberFormat="1" applyFont="1" applyFill="1" applyBorder="1" applyAlignment="1" applyProtection="1">
      <alignment/>
      <protection/>
    </xf>
    <xf numFmtId="41" fontId="1" fillId="0" borderId="13" xfId="48" applyNumberFormat="1" applyFont="1" applyBorder="1" applyAlignment="1" applyProtection="1">
      <alignment/>
      <protection/>
    </xf>
    <xf numFmtId="41" fontId="1" fillId="0" borderId="19" xfId="48" applyNumberFormat="1" applyFont="1" applyBorder="1" applyAlignment="1" applyProtection="1">
      <alignment/>
      <protection/>
    </xf>
    <xf numFmtId="41" fontId="1" fillId="0" borderId="20" xfId="48" applyNumberFormat="1" applyFont="1" applyBorder="1" applyAlignment="1" applyProtection="1">
      <alignment/>
      <protection/>
    </xf>
    <xf numFmtId="41" fontId="1" fillId="0" borderId="21" xfId="48" applyNumberFormat="1" applyFont="1" applyBorder="1" applyAlignment="1" applyProtection="1">
      <alignment/>
      <protection/>
    </xf>
    <xf numFmtId="41" fontId="1" fillId="0" borderId="22" xfId="48" applyNumberFormat="1" applyFont="1" applyBorder="1" applyAlignment="1" applyProtection="1">
      <alignment/>
      <protection/>
    </xf>
    <xf numFmtId="41" fontId="1" fillId="0" borderId="23" xfId="48" applyNumberFormat="1" applyFont="1" applyBorder="1" applyAlignment="1" applyProtection="1">
      <alignment/>
      <protection/>
    </xf>
    <xf numFmtId="204" fontId="1" fillId="0" borderId="15" xfId="48" applyNumberFormat="1" applyFont="1" applyFill="1" applyBorder="1" applyAlignment="1" applyProtection="1">
      <alignment/>
      <protection/>
    </xf>
    <xf numFmtId="41" fontId="1" fillId="0" borderId="0" xfId="48" applyNumberFormat="1" applyFont="1" applyFill="1" applyBorder="1" applyAlignment="1" applyProtection="1">
      <alignment/>
      <protection/>
    </xf>
    <xf numFmtId="41" fontId="1" fillId="0" borderId="24" xfId="48" applyNumberFormat="1" applyFont="1" applyBorder="1" applyAlignment="1" applyProtection="1">
      <alignment/>
      <protection/>
    </xf>
    <xf numFmtId="41" fontId="1" fillId="0" borderId="25" xfId="48" applyNumberFormat="1" applyFont="1" applyBorder="1" applyAlignment="1" applyProtection="1">
      <alignment/>
      <protection/>
    </xf>
    <xf numFmtId="41" fontId="1" fillId="0" borderId="26" xfId="48" applyNumberFormat="1" applyFont="1" applyBorder="1" applyAlignment="1" applyProtection="1">
      <alignment/>
      <protection/>
    </xf>
    <xf numFmtId="41" fontId="1" fillId="0" borderId="27" xfId="48" applyNumberFormat="1" applyFont="1" applyBorder="1" applyAlignment="1" applyProtection="1">
      <alignment/>
      <protection/>
    </xf>
    <xf numFmtId="41" fontId="1" fillId="0" borderId="26" xfId="48" applyNumberFormat="1" applyFont="1" applyFill="1" applyBorder="1" applyAlignment="1" applyProtection="1">
      <alignment/>
      <protection/>
    </xf>
    <xf numFmtId="41" fontId="1" fillId="0" borderId="21" xfId="48" applyNumberFormat="1" applyFont="1" applyFill="1" applyBorder="1" applyAlignment="1" applyProtection="1">
      <alignment/>
      <protection/>
    </xf>
    <xf numFmtId="41" fontId="1" fillId="0" borderId="28" xfId="48" applyNumberFormat="1" applyFont="1" applyFill="1" applyBorder="1" applyAlignment="1" applyProtection="1">
      <alignment/>
      <protection/>
    </xf>
    <xf numFmtId="41" fontId="1" fillId="0" borderId="29" xfId="48" applyNumberFormat="1" applyFont="1" applyFill="1" applyBorder="1" applyAlignment="1" applyProtection="1">
      <alignment/>
      <protection/>
    </xf>
    <xf numFmtId="41" fontId="1" fillId="0" borderId="30" xfId="48" applyNumberFormat="1" applyFont="1" applyFill="1" applyBorder="1" applyAlignment="1" applyProtection="1">
      <alignment/>
      <protection/>
    </xf>
    <xf numFmtId="41" fontId="1" fillId="0" borderId="0" xfId="48" applyNumberFormat="1" applyFont="1" applyAlignment="1">
      <alignment vertical="center" shrinkToFit="1"/>
    </xf>
    <xf numFmtId="41" fontId="1" fillId="0" borderId="31" xfId="48" applyNumberFormat="1" applyFont="1" applyBorder="1" applyAlignment="1">
      <alignment vertical="center" shrinkToFit="1"/>
    </xf>
    <xf numFmtId="41" fontId="1" fillId="0" borderId="11" xfId="48" applyNumberFormat="1" applyFont="1" applyFill="1" applyBorder="1" applyAlignment="1" applyProtection="1">
      <alignment/>
      <protection/>
    </xf>
    <xf numFmtId="41" fontId="1" fillId="0" borderId="0" xfId="0" applyNumberFormat="1" applyFont="1" applyBorder="1" applyAlignment="1" applyProtection="1">
      <alignment/>
      <protection locked="0"/>
    </xf>
    <xf numFmtId="41" fontId="3" fillId="0" borderId="0" xfId="48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1" fontId="1" fillId="0" borderId="17" xfId="48" applyNumberFormat="1" applyFont="1" applyBorder="1" applyAlignment="1" applyProtection="1">
      <alignment horizontal="left"/>
      <protection/>
    </xf>
    <xf numFmtId="41" fontId="1" fillId="0" borderId="32" xfId="48" applyNumberFormat="1" applyFont="1" applyBorder="1" applyAlignment="1" applyProtection="1">
      <alignment horizontal="center"/>
      <protection/>
    </xf>
    <xf numFmtId="41" fontId="1" fillId="0" borderId="33" xfId="48" applyNumberFormat="1" applyFont="1" applyBorder="1" applyAlignment="1" applyProtection="1">
      <alignment horizontal="center"/>
      <protection/>
    </xf>
    <xf numFmtId="41" fontId="1" fillId="0" borderId="34" xfId="48" applyNumberFormat="1" applyFont="1" applyBorder="1" applyAlignment="1" applyProtection="1">
      <alignment horizontal="center"/>
      <protection/>
    </xf>
    <xf numFmtId="41" fontId="1" fillId="0" borderId="35" xfId="48" applyNumberFormat="1" applyFont="1" applyBorder="1" applyAlignment="1" applyProtection="1">
      <alignment horizontal="center"/>
      <protection/>
    </xf>
    <xf numFmtId="41" fontId="1" fillId="0" borderId="36" xfId="48" applyNumberFormat="1" applyFont="1" applyBorder="1" applyAlignment="1" applyProtection="1">
      <alignment horizontal="center"/>
      <protection/>
    </xf>
    <xf numFmtId="41" fontId="1" fillId="0" borderId="37" xfId="48" applyNumberFormat="1" applyFont="1" applyBorder="1" applyAlignment="1" applyProtection="1">
      <alignment horizontal="left"/>
      <protection/>
    </xf>
    <xf numFmtId="41" fontId="1" fillId="0" borderId="37" xfId="48" applyNumberFormat="1" applyFont="1" applyBorder="1" applyAlignment="1" applyProtection="1">
      <alignment horizontal="center"/>
      <protection/>
    </xf>
    <xf numFmtId="41" fontId="1" fillId="0" borderId="25" xfId="48" applyNumberFormat="1" applyFont="1" applyBorder="1" applyAlignment="1" applyProtection="1">
      <alignment horizontal="center"/>
      <protection/>
    </xf>
    <xf numFmtId="41" fontId="1" fillId="0" borderId="12" xfId="48" applyNumberFormat="1" applyFont="1" applyBorder="1" applyAlignment="1" applyProtection="1">
      <alignment horizontal="center"/>
      <protection/>
    </xf>
    <xf numFmtId="41" fontId="1" fillId="0" borderId="11" xfId="48" applyNumberFormat="1" applyFont="1" applyBorder="1" applyAlignment="1" applyProtection="1">
      <alignment horizontal="center"/>
      <protection/>
    </xf>
    <xf numFmtId="41" fontId="1" fillId="0" borderId="32" xfId="48" applyNumberFormat="1" applyFont="1" applyBorder="1" applyAlignment="1" applyProtection="1">
      <alignment/>
      <protection/>
    </xf>
    <xf numFmtId="41" fontId="1" fillId="0" borderId="37" xfId="48" applyNumberFormat="1" applyFont="1" applyBorder="1" applyAlignment="1" applyProtection="1">
      <alignment/>
      <protection/>
    </xf>
    <xf numFmtId="41" fontId="1" fillId="0" borderId="38" xfId="48" applyNumberFormat="1" applyFont="1" applyBorder="1" applyAlignment="1" applyProtection="1">
      <alignment horizontal="left"/>
      <protection/>
    </xf>
    <xf numFmtId="41" fontId="1" fillId="0" borderId="13" xfId="48" applyNumberFormat="1" applyFont="1" applyBorder="1" applyAlignment="1" applyProtection="1">
      <alignment horizontal="center"/>
      <protection/>
    </xf>
    <xf numFmtId="41" fontId="1" fillId="0" borderId="33" xfId="48" applyNumberFormat="1" applyFont="1" applyBorder="1" applyAlignment="1" applyProtection="1">
      <alignment/>
      <protection/>
    </xf>
    <xf numFmtId="41" fontId="1" fillId="0" borderId="10" xfId="48" applyNumberFormat="1" applyFont="1" applyBorder="1" applyAlignment="1" applyProtection="1">
      <alignment horizontal="center"/>
      <protection/>
    </xf>
    <xf numFmtId="41" fontId="1" fillId="0" borderId="12" xfId="48" applyNumberFormat="1" applyFont="1" applyBorder="1" applyAlignment="1" applyProtection="1">
      <alignment horizontal="left"/>
      <protection/>
    </xf>
    <xf numFmtId="41" fontId="4" fillId="0" borderId="12" xfId="48" applyNumberFormat="1" applyFont="1" applyBorder="1" applyAlignment="1" applyProtection="1">
      <alignment horizontal="center"/>
      <protection/>
    </xf>
    <xf numFmtId="41" fontId="1" fillId="0" borderId="37" xfId="48" applyNumberFormat="1" applyFont="1" applyFill="1" applyBorder="1" applyAlignment="1" applyProtection="1">
      <alignment/>
      <protection/>
    </xf>
    <xf numFmtId="41" fontId="1" fillId="0" borderId="0" xfId="48" applyNumberFormat="1" applyFont="1" applyFill="1" applyAlignment="1" applyProtection="1">
      <alignment horizontal="left"/>
      <protection/>
    </xf>
    <xf numFmtId="41" fontId="1" fillId="0" borderId="12" xfId="48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41" fontId="4" fillId="0" borderId="0" xfId="48" applyNumberFormat="1" applyFont="1" applyFill="1" applyAlignment="1" applyProtection="1">
      <alignment horizontal="left"/>
      <protection/>
    </xf>
    <xf numFmtId="41" fontId="1" fillId="0" borderId="10" xfId="48" applyNumberFormat="1" applyFont="1" applyFill="1" applyBorder="1" applyAlignment="1" applyProtection="1">
      <alignment horizontal="center"/>
      <protection/>
    </xf>
    <xf numFmtId="41" fontId="1" fillId="0" borderId="38" xfId="48" applyNumberFormat="1" applyFont="1" applyFill="1" applyBorder="1" applyAlignment="1" applyProtection="1">
      <alignment/>
      <protection/>
    </xf>
    <xf numFmtId="41" fontId="1" fillId="0" borderId="17" xfId="48" applyNumberFormat="1" applyFont="1" applyFill="1" applyBorder="1" applyAlignment="1" applyProtection="1">
      <alignment/>
      <protection/>
    </xf>
    <xf numFmtId="41" fontId="1" fillId="0" borderId="13" xfId="48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1" fontId="1" fillId="0" borderId="0" xfId="48" applyNumberFormat="1" applyFont="1" applyBorder="1" applyAlignment="1" applyProtection="1">
      <alignment/>
      <protection/>
    </xf>
    <xf numFmtId="41" fontId="1" fillId="0" borderId="39" xfId="48" applyNumberFormat="1" applyFont="1" applyBorder="1" applyAlignment="1" applyProtection="1">
      <alignment horizontal="center"/>
      <protection/>
    </xf>
    <xf numFmtId="41" fontId="1" fillId="0" borderId="32" xfId="48" applyNumberFormat="1" applyFont="1" applyBorder="1" applyAlignment="1" applyProtection="1">
      <alignment horizontal="left"/>
      <protection/>
    </xf>
    <xf numFmtId="41" fontId="1" fillId="0" borderId="0" xfId="48" applyNumberFormat="1" applyFont="1" applyFill="1" applyAlignment="1" applyProtection="1">
      <alignment/>
      <protection/>
    </xf>
    <xf numFmtId="38" fontId="3" fillId="0" borderId="0" xfId="48" applyFont="1" applyAlignment="1" applyProtection="1">
      <alignment/>
      <protection/>
    </xf>
    <xf numFmtId="38" fontId="3" fillId="0" borderId="0" xfId="48" applyFont="1" applyFill="1" applyAlignment="1" applyProtection="1">
      <alignment/>
      <protection/>
    </xf>
    <xf numFmtId="41" fontId="1" fillId="0" borderId="40" xfId="48" applyNumberFormat="1" applyFont="1" applyBorder="1" applyAlignment="1" applyProtection="1">
      <alignment/>
      <protection/>
    </xf>
    <xf numFmtId="207" fontId="1" fillId="0" borderId="0" xfId="48" applyNumberFormat="1" applyFont="1" applyAlignment="1" applyProtection="1">
      <alignment/>
      <protection/>
    </xf>
    <xf numFmtId="209" fontId="1" fillId="0" borderId="0" xfId="48" applyNumberFormat="1" applyFont="1" applyAlignment="1" applyProtection="1">
      <alignment/>
      <protection/>
    </xf>
    <xf numFmtId="206" fontId="1" fillId="0" borderId="0" xfId="48" applyNumberFormat="1" applyFont="1" applyAlignment="1" applyProtection="1">
      <alignment/>
      <protection/>
    </xf>
    <xf numFmtId="187" fontId="3" fillId="0" borderId="0" xfId="0" applyNumberFormat="1" applyFont="1" applyAlignment="1" applyProtection="1">
      <alignment/>
      <protection/>
    </xf>
    <xf numFmtId="187" fontId="3" fillId="0" borderId="0" xfId="0" applyNumberFormat="1" applyFont="1" applyFill="1" applyAlignment="1" applyProtection="1">
      <alignment/>
      <protection/>
    </xf>
    <xf numFmtId="188" fontId="3" fillId="0" borderId="0" xfId="0" applyNumberFormat="1" applyFont="1" applyAlignment="1" applyProtection="1">
      <alignment/>
      <protection/>
    </xf>
    <xf numFmtId="188" fontId="3" fillId="0" borderId="0" xfId="0" applyNumberFormat="1" applyFont="1" applyFill="1" applyAlignment="1" applyProtection="1">
      <alignment/>
      <protection/>
    </xf>
    <xf numFmtId="41" fontId="3" fillId="0" borderId="0" xfId="0" applyNumberFormat="1" applyFont="1" applyAlignment="1" applyProtection="1">
      <alignment/>
      <protection/>
    </xf>
    <xf numFmtId="41" fontId="3" fillId="0" borderId="0" xfId="0" applyNumberFormat="1" applyFont="1" applyFill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41" fontId="1" fillId="0" borderId="35" xfId="48" applyNumberFormat="1" applyFont="1" applyFill="1" applyBorder="1" applyAlignment="1" applyProtection="1">
      <alignment horizontal="center"/>
      <protection/>
    </xf>
    <xf numFmtId="41" fontId="1" fillId="0" borderId="23" xfId="48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41" fontId="1" fillId="0" borderId="25" xfId="48" applyNumberFormat="1" applyFont="1" applyFill="1" applyBorder="1" applyAlignment="1" applyProtection="1">
      <alignment/>
      <protection/>
    </xf>
    <xf numFmtId="41" fontId="1" fillId="0" borderId="41" xfId="48" applyNumberFormat="1" applyFont="1" applyFill="1" applyBorder="1" applyAlignment="1" applyProtection="1">
      <alignment/>
      <protection/>
    </xf>
    <xf numFmtId="41" fontId="1" fillId="0" borderId="37" xfId="48" applyNumberFormat="1" applyFont="1" applyFill="1" applyBorder="1" applyAlignment="1" applyProtection="1">
      <alignment horizontal="left"/>
      <protection/>
    </xf>
    <xf numFmtId="41" fontId="1" fillId="0" borderId="32" xfId="48" applyNumberFormat="1" applyFont="1" applyFill="1" applyBorder="1" applyAlignment="1" applyProtection="1">
      <alignment/>
      <protection/>
    </xf>
    <xf numFmtId="41" fontId="1" fillId="0" borderId="11" xfId="48" applyNumberFormat="1" applyFont="1" applyFill="1" applyBorder="1" applyAlignment="1" applyProtection="1">
      <alignment horizontal="center"/>
      <protection/>
    </xf>
    <xf numFmtId="41" fontId="1" fillId="0" borderId="16" xfId="48" applyNumberFormat="1" applyFont="1" applyFill="1" applyBorder="1" applyAlignment="1" applyProtection="1">
      <alignment/>
      <protection/>
    </xf>
    <xf numFmtId="41" fontId="1" fillId="0" borderId="12" xfId="48" applyNumberFormat="1" applyFont="1" applyFill="1" applyBorder="1" applyAlignment="1" applyProtection="1">
      <alignment horizontal="left"/>
      <protection/>
    </xf>
    <xf numFmtId="41" fontId="4" fillId="0" borderId="12" xfId="48" applyNumberFormat="1" applyFont="1" applyFill="1" applyBorder="1" applyAlignment="1" applyProtection="1">
      <alignment horizontal="center"/>
      <protection/>
    </xf>
    <xf numFmtId="41" fontId="1" fillId="0" borderId="37" xfId="48" applyNumberFormat="1" applyFont="1" applyFill="1" applyBorder="1" applyAlignment="1" applyProtection="1">
      <alignment horizontal="center"/>
      <protection/>
    </xf>
    <xf numFmtId="41" fontId="1" fillId="0" borderId="32" xfId="48" applyNumberFormat="1" applyFont="1" applyFill="1" applyBorder="1" applyAlignment="1" applyProtection="1">
      <alignment horizontal="center"/>
      <protection/>
    </xf>
    <xf numFmtId="41" fontId="1" fillId="0" borderId="20" xfId="48" applyNumberFormat="1" applyFont="1" applyFill="1" applyBorder="1" applyAlignment="1" applyProtection="1">
      <alignment/>
      <protection/>
    </xf>
    <xf numFmtId="206" fontId="1" fillId="0" borderId="0" xfId="48" applyNumberFormat="1" applyFont="1" applyFill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 locked="0"/>
    </xf>
    <xf numFmtId="41" fontId="10" fillId="0" borderId="0" xfId="48" applyNumberFormat="1" applyFont="1" applyBorder="1" applyAlignment="1" applyProtection="1">
      <alignment shrinkToFit="1"/>
      <protection/>
    </xf>
    <xf numFmtId="41" fontId="9" fillId="0" borderId="0" xfId="0" applyNumberFormat="1" applyFont="1" applyFill="1" applyBorder="1" applyAlignment="1" applyProtection="1">
      <alignment/>
      <protection/>
    </xf>
    <xf numFmtId="41" fontId="10" fillId="0" borderId="29" xfId="48" applyNumberFormat="1" applyFont="1" applyBorder="1" applyAlignment="1" applyProtection="1">
      <alignment/>
      <protection locked="0"/>
    </xf>
    <xf numFmtId="41" fontId="10" fillId="0" borderId="41" xfId="48" applyNumberFormat="1" applyFont="1" applyBorder="1" applyAlignment="1" applyProtection="1">
      <alignment/>
      <protection locked="0"/>
    </xf>
    <xf numFmtId="41" fontId="9" fillId="0" borderId="29" xfId="0" applyNumberFormat="1" applyFont="1" applyBorder="1" applyAlignment="1" applyProtection="1">
      <alignment/>
      <protection/>
    </xf>
    <xf numFmtId="41" fontId="9" fillId="0" borderId="29" xfId="48" applyNumberFormat="1" applyFont="1" applyBorder="1" applyAlignment="1" applyProtection="1">
      <alignment/>
      <protection/>
    </xf>
    <xf numFmtId="41" fontId="10" fillId="0" borderId="30" xfId="48" applyNumberFormat="1" applyFont="1" applyBorder="1" applyAlignment="1" applyProtection="1">
      <alignment/>
      <protection locked="0"/>
    </xf>
    <xf numFmtId="41" fontId="9" fillId="0" borderId="0" xfId="48" applyNumberFormat="1" applyFont="1" applyBorder="1" applyAlignment="1" applyProtection="1">
      <alignment/>
      <protection/>
    </xf>
    <xf numFmtId="41" fontId="9" fillId="0" borderId="42" xfId="48" applyNumberFormat="1" applyFont="1" applyBorder="1" applyAlignment="1" applyProtection="1">
      <alignment/>
      <protection/>
    </xf>
    <xf numFmtId="41" fontId="9" fillId="0" borderId="41" xfId="48" applyNumberFormat="1" applyFont="1" applyBorder="1" applyAlignment="1" applyProtection="1">
      <alignment horizontal="center"/>
      <protection/>
    </xf>
    <xf numFmtId="41" fontId="13" fillId="0" borderId="31" xfId="48" applyNumberFormat="1" applyFont="1" applyBorder="1" applyAlignment="1">
      <alignment vertical="center" shrinkToFit="1"/>
    </xf>
    <xf numFmtId="41" fontId="10" fillId="0" borderId="28" xfId="48" applyNumberFormat="1" applyFont="1" applyBorder="1" applyAlignment="1" applyProtection="1">
      <alignment/>
      <protection locked="0"/>
    </xf>
    <xf numFmtId="41" fontId="9" fillId="0" borderId="28" xfId="48" applyNumberFormat="1" applyFont="1" applyBorder="1" applyAlignment="1" applyProtection="1">
      <alignment/>
      <protection/>
    </xf>
    <xf numFmtId="41" fontId="9" fillId="0" borderId="30" xfId="48" applyNumberFormat="1" applyFont="1" applyBorder="1" applyAlignment="1" applyProtection="1">
      <alignment/>
      <protection/>
    </xf>
    <xf numFmtId="41" fontId="1" fillId="0" borderId="29" xfId="48" applyNumberFormat="1" applyFont="1" applyBorder="1" applyAlignment="1" applyProtection="1">
      <alignment/>
      <protection locked="0"/>
    </xf>
    <xf numFmtId="41" fontId="1" fillId="0" borderId="41" xfId="48" applyNumberFormat="1" applyFont="1" applyBorder="1" applyAlignment="1" applyProtection="1">
      <alignment/>
      <protection locked="0"/>
    </xf>
    <xf numFmtId="41" fontId="1" fillId="0" borderId="30" xfId="48" applyNumberFormat="1" applyFont="1" applyBorder="1" applyAlignment="1" applyProtection="1">
      <alignment/>
      <protection locked="0"/>
    </xf>
    <xf numFmtId="41" fontId="11" fillId="0" borderId="0" xfId="48" applyNumberFormat="1" applyFont="1" applyBorder="1" applyAlignment="1" applyProtection="1">
      <alignment/>
      <protection/>
    </xf>
    <xf numFmtId="41" fontId="11" fillId="0" borderId="42" xfId="48" applyNumberFormat="1" applyFont="1" applyBorder="1" applyAlignment="1" applyProtection="1">
      <alignment/>
      <protection/>
    </xf>
    <xf numFmtId="41" fontId="11" fillId="0" borderId="41" xfId="48" applyNumberFormat="1" applyFont="1" applyBorder="1" applyAlignment="1" applyProtection="1">
      <alignment horizontal="center"/>
      <protection/>
    </xf>
    <xf numFmtId="41" fontId="1" fillId="0" borderId="28" xfId="48" applyNumberFormat="1" applyFont="1" applyBorder="1" applyAlignment="1" applyProtection="1">
      <alignment/>
      <protection locked="0"/>
    </xf>
    <xf numFmtId="196" fontId="11" fillId="0" borderId="29" xfId="48" applyNumberFormat="1" applyFont="1" applyBorder="1" applyAlignment="1" applyProtection="1">
      <alignment/>
      <protection/>
    </xf>
    <xf numFmtId="194" fontId="11" fillId="0" borderId="30" xfId="48" applyNumberFormat="1" applyFont="1" applyBorder="1" applyAlignment="1" applyProtection="1">
      <alignment/>
      <protection/>
    </xf>
    <xf numFmtId="41" fontId="10" fillId="0" borderId="43" xfId="48" applyNumberFormat="1" applyFont="1" applyBorder="1" applyAlignment="1" applyProtection="1">
      <alignment/>
      <protection locked="0"/>
    </xf>
    <xf numFmtId="41" fontId="10" fillId="0" borderId="44" xfId="48" applyNumberFormat="1" applyFont="1" applyBorder="1" applyAlignment="1" applyProtection="1">
      <alignment/>
      <protection locked="0"/>
    </xf>
    <xf numFmtId="41" fontId="9" fillId="0" borderId="43" xfId="48" applyNumberFormat="1" applyFont="1" applyBorder="1" applyAlignment="1" applyProtection="1">
      <alignment/>
      <protection/>
    </xf>
    <xf numFmtId="41" fontId="10" fillId="0" borderId="45" xfId="48" applyNumberFormat="1" applyFont="1" applyBorder="1" applyAlignment="1" applyProtection="1">
      <alignment/>
      <protection locked="0"/>
    </xf>
    <xf numFmtId="41" fontId="1" fillId="0" borderId="46" xfId="48" applyNumberFormat="1" applyFont="1" applyBorder="1" applyAlignment="1">
      <alignment vertical="center" shrinkToFit="1"/>
    </xf>
    <xf numFmtId="41" fontId="1" fillId="0" borderId="47" xfId="48" applyNumberFormat="1" applyFont="1" applyBorder="1" applyAlignment="1">
      <alignment vertical="center" shrinkToFit="1"/>
    </xf>
    <xf numFmtId="41" fontId="9" fillId="0" borderId="48" xfId="48" applyNumberFormat="1" applyFont="1" applyBorder="1" applyAlignment="1" applyProtection="1">
      <alignment/>
      <protection/>
    </xf>
    <xf numFmtId="41" fontId="9" fillId="0" borderId="29" xfId="48" applyNumberFormat="1" applyFont="1" applyBorder="1" applyAlignment="1" applyProtection="1">
      <alignment/>
      <protection locked="0"/>
    </xf>
    <xf numFmtId="41" fontId="11" fillId="0" borderId="41" xfId="48" applyNumberFormat="1" applyFont="1" applyBorder="1" applyAlignment="1">
      <alignment vertical="center" shrinkToFit="1"/>
    </xf>
    <xf numFmtId="41" fontId="9" fillId="0" borderId="41" xfId="48" applyNumberFormat="1" applyFont="1" applyBorder="1" applyAlignment="1" applyProtection="1">
      <alignment/>
      <protection locked="0"/>
    </xf>
    <xf numFmtId="41" fontId="11" fillId="0" borderId="30" xfId="48" applyNumberFormat="1" applyFont="1" applyBorder="1" applyAlignment="1">
      <alignment vertical="center" shrinkToFit="1"/>
    </xf>
    <xf numFmtId="41" fontId="9" fillId="0" borderId="28" xfId="48" applyNumberFormat="1" applyFont="1" applyBorder="1" applyAlignment="1" applyProtection="1">
      <alignment/>
      <protection locked="0"/>
    </xf>
    <xf numFmtId="41" fontId="10" fillId="0" borderId="29" xfId="48" applyNumberFormat="1" applyFont="1" applyFill="1" applyBorder="1" applyAlignment="1" applyProtection="1">
      <alignment/>
      <protection locked="0"/>
    </xf>
    <xf numFmtId="41" fontId="10" fillId="0" borderId="41" xfId="48" applyNumberFormat="1" applyFont="1" applyFill="1" applyBorder="1" applyAlignment="1" applyProtection="1">
      <alignment/>
      <protection locked="0"/>
    </xf>
    <xf numFmtId="41" fontId="9" fillId="0" borderId="29" xfId="0" applyNumberFormat="1" applyFont="1" applyFill="1" applyBorder="1" applyAlignment="1" applyProtection="1">
      <alignment/>
      <protection/>
    </xf>
    <xf numFmtId="41" fontId="9" fillId="0" borderId="29" xfId="48" applyNumberFormat="1" applyFont="1" applyFill="1" applyBorder="1" applyAlignment="1" applyProtection="1">
      <alignment/>
      <protection/>
    </xf>
    <xf numFmtId="41" fontId="10" fillId="0" borderId="30" xfId="48" applyNumberFormat="1" applyFont="1" applyFill="1" applyBorder="1" applyAlignment="1" applyProtection="1">
      <alignment/>
      <protection locked="0"/>
    </xf>
    <xf numFmtId="41" fontId="9" fillId="0" borderId="0" xfId="48" applyNumberFormat="1" applyFont="1" applyFill="1" applyBorder="1" applyAlignment="1" applyProtection="1">
      <alignment/>
      <protection/>
    </xf>
    <xf numFmtId="41" fontId="9" fillId="0" borderId="42" xfId="48" applyNumberFormat="1" applyFont="1" applyFill="1" applyBorder="1" applyAlignment="1" applyProtection="1">
      <alignment/>
      <protection/>
    </xf>
    <xf numFmtId="41" fontId="9" fillId="0" borderId="41" xfId="48" applyNumberFormat="1" applyFont="1" applyFill="1" applyBorder="1" applyAlignment="1" applyProtection="1">
      <alignment horizontal="center"/>
      <protection/>
    </xf>
    <xf numFmtId="41" fontId="10" fillId="0" borderId="28" xfId="48" applyNumberFormat="1" applyFont="1" applyFill="1" applyBorder="1" applyAlignment="1" applyProtection="1">
      <alignment/>
      <protection locked="0"/>
    </xf>
    <xf numFmtId="41" fontId="9" fillId="0" borderId="28" xfId="48" applyNumberFormat="1" applyFont="1" applyFill="1" applyBorder="1" applyAlignment="1" applyProtection="1">
      <alignment/>
      <protection/>
    </xf>
    <xf numFmtId="41" fontId="9" fillId="0" borderId="30" xfId="48" applyNumberFormat="1" applyFont="1" applyFill="1" applyBorder="1" applyAlignment="1" applyProtection="1">
      <alignment/>
      <protection/>
    </xf>
    <xf numFmtId="41" fontId="13" fillId="0" borderId="49" xfId="50" applyNumberFormat="1" applyFont="1" applyBorder="1" applyAlignment="1">
      <alignment vertical="center" shrinkToFit="1"/>
    </xf>
    <xf numFmtId="41" fontId="13" fillId="0" borderId="49" xfId="50" applyNumberFormat="1" applyFont="1" applyBorder="1" applyAlignment="1">
      <alignment vertical="center"/>
    </xf>
    <xf numFmtId="41" fontId="13" fillId="0" borderId="44" xfId="48" applyNumberFormat="1" applyFont="1" applyBorder="1" applyAlignment="1">
      <alignment vertical="center" shrinkToFit="1"/>
    </xf>
    <xf numFmtId="41" fontId="13" fillId="0" borderId="50" xfId="50" applyNumberFormat="1" applyFont="1" applyBorder="1" applyAlignment="1">
      <alignment vertical="center"/>
    </xf>
    <xf numFmtId="41" fontId="9" fillId="0" borderId="51" xfId="48" applyNumberFormat="1" applyFont="1" applyBorder="1" applyAlignment="1" applyProtection="1">
      <alignment horizontal="center"/>
      <protection/>
    </xf>
    <xf numFmtId="41" fontId="9" fillId="0" borderId="52" xfId="48" applyNumberFormat="1" applyFont="1" applyBorder="1" applyAlignment="1" applyProtection="1">
      <alignment/>
      <protection/>
    </xf>
    <xf numFmtId="196" fontId="11" fillId="0" borderId="29" xfId="48" applyNumberFormat="1" applyFont="1" applyBorder="1" applyAlignment="1" applyProtection="1">
      <alignment shrinkToFit="1"/>
      <protection/>
    </xf>
    <xf numFmtId="194" fontId="11" fillId="0" borderId="30" xfId="48" applyNumberFormat="1" applyFont="1" applyBorder="1" applyAlignment="1" applyProtection="1">
      <alignment shrinkToFit="1"/>
      <protection/>
    </xf>
    <xf numFmtId="38" fontId="10" fillId="0" borderId="53" xfId="48" applyFont="1" applyBorder="1" applyAlignment="1" applyProtection="1">
      <alignment/>
      <protection locked="0"/>
    </xf>
    <xf numFmtId="41" fontId="10" fillId="0" borderId="54" xfId="48" applyNumberFormat="1" applyFont="1" applyBorder="1" applyAlignment="1" applyProtection="1">
      <alignment shrinkToFit="1"/>
      <protection locked="0"/>
    </xf>
    <xf numFmtId="41" fontId="10" fillId="0" borderId="44" xfId="48" applyNumberFormat="1" applyFont="1" applyBorder="1" applyAlignment="1" applyProtection="1">
      <alignment shrinkToFit="1"/>
      <protection locked="0"/>
    </xf>
    <xf numFmtId="41" fontId="10" fillId="0" borderId="43" xfId="48" applyNumberFormat="1" applyFont="1" applyBorder="1" applyAlignment="1" applyProtection="1">
      <alignment shrinkToFit="1"/>
      <protection locked="0"/>
    </xf>
    <xf numFmtId="41" fontId="10" fillId="0" borderId="52" xfId="48" applyNumberFormat="1" applyFont="1" applyBorder="1" applyAlignment="1" applyProtection="1">
      <alignment shrinkToFit="1"/>
      <protection locked="0"/>
    </xf>
    <xf numFmtId="41" fontId="9" fillId="0" borderId="29" xfId="48" applyNumberFormat="1" applyFont="1" applyBorder="1" applyAlignment="1" applyProtection="1">
      <alignment shrinkToFit="1"/>
      <protection/>
    </xf>
    <xf numFmtId="41" fontId="9" fillId="0" borderId="30" xfId="48" applyNumberFormat="1" applyFont="1" applyBorder="1" applyAlignment="1" applyProtection="1">
      <alignment shrinkToFit="1"/>
      <protection/>
    </xf>
    <xf numFmtId="41" fontId="10" fillId="0" borderId="55" xfId="48" applyNumberFormat="1" applyFont="1" applyBorder="1" applyAlignment="1" applyProtection="1">
      <alignment/>
      <protection locked="0"/>
    </xf>
    <xf numFmtId="41" fontId="10" fillId="0" borderId="56" xfId="48" applyNumberFormat="1" applyFont="1" applyBorder="1" applyAlignment="1" applyProtection="1">
      <alignment/>
      <protection locked="0"/>
    </xf>
    <xf numFmtId="41" fontId="10" fillId="0" borderId="57" xfId="48" applyNumberFormat="1" applyFont="1" applyBorder="1" applyAlignment="1" applyProtection="1">
      <alignment/>
      <protection locked="0"/>
    </xf>
    <xf numFmtId="41" fontId="10" fillId="0" borderId="0" xfId="48" applyNumberFormat="1" applyFont="1" applyBorder="1" applyAlignment="1" applyProtection="1">
      <alignment/>
      <protection locked="0"/>
    </xf>
    <xf numFmtId="41" fontId="9" fillId="0" borderId="30" xfId="48" applyNumberFormat="1" applyFont="1" applyBorder="1" applyAlignment="1" applyProtection="1">
      <alignment/>
      <protection locked="0"/>
    </xf>
    <xf numFmtId="41" fontId="10" fillId="0" borderId="58" xfId="48" applyNumberFormat="1" applyFont="1" applyFill="1" applyBorder="1" applyAlignment="1" applyProtection="1">
      <alignment/>
      <protection locked="0"/>
    </xf>
    <xf numFmtId="41" fontId="9" fillId="0" borderId="42" xfId="0" applyNumberFormat="1" applyFont="1" applyBorder="1" applyAlignment="1" applyProtection="1">
      <alignment/>
      <protection/>
    </xf>
    <xf numFmtId="41" fontId="11" fillId="0" borderId="42" xfId="0" applyNumberFormat="1" applyFont="1" applyBorder="1" applyAlignment="1" applyProtection="1">
      <alignment/>
      <protection/>
    </xf>
    <xf numFmtId="41" fontId="9" fillId="0" borderId="42" xfId="0" applyNumberFormat="1" applyFont="1" applyFill="1" applyBorder="1" applyAlignment="1" applyProtection="1">
      <alignment/>
      <protection/>
    </xf>
    <xf numFmtId="41" fontId="11" fillId="0" borderId="0" xfId="0" applyNumberFormat="1" applyFont="1" applyFill="1" applyBorder="1" applyAlignment="1" applyProtection="1">
      <alignment/>
      <protection/>
    </xf>
    <xf numFmtId="41" fontId="10" fillId="0" borderId="29" xfId="0" applyNumberFormat="1" applyFont="1" applyBorder="1" applyAlignment="1" applyProtection="1">
      <alignment/>
      <protection locked="0"/>
    </xf>
    <xf numFmtId="41" fontId="10" fillId="0" borderId="41" xfId="0" applyNumberFormat="1" applyFont="1" applyBorder="1" applyAlignment="1" applyProtection="1">
      <alignment/>
      <protection locked="0"/>
    </xf>
    <xf numFmtId="41" fontId="10" fillId="0" borderId="30" xfId="0" applyNumberFormat="1" applyFont="1" applyBorder="1" applyAlignment="1" applyProtection="1">
      <alignment/>
      <protection locked="0"/>
    </xf>
    <xf numFmtId="41" fontId="9" fillId="0" borderId="41" xfId="0" applyNumberFormat="1" applyFont="1" applyBorder="1" applyAlignment="1" applyProtection="1">
      <alignment horizontal="center"/>
      <protection/>
    </xf>
    <xf numFmtId="41" fontId="10" fillId="0" borderId="28" xfId="0" applyNumberFormat="1" applyFont="1" applyBorder="1" applyAlignment="1" applyProtection="1">
      <alignment/>
      <protection locked="0"/>
    </xf>
    <xf numFmtId="41" fontId="1" fillId="0" borderId="29" xfId="0" applyNumberFormat="1" applyFont="1" applyBorder="1" applyAlignment="1" applyProtection="1">
      <alignment/>
      <protection locked="0"/>
    </xf>
    <xf numFmtId="41" fontId="1" fillId="0" borderId="41" xfId="0" applyNumberFormat="1" applyFont="1" applyBorder="1" applyAlignment="1" applyProtection="1">
      <alignment/>
      <protection locked="0"/>
    </xf>
    <xf numFmtId="41" fontId="1" fillId="0" borderId="30" xfId="0" applyNumberFormat="1" applyFont="1" applyBorder="1" applyAlignment="1" applyProtection="1">
      <alignment/>
      <protection locked="0"/>
    </xf>
    <xf numFmtId="41" fontId="11" fillId="0" borderId="41" xfId="0" applyNumberFormat="1" applyFont="1" applyBorder="1" applyAlignment="1" applyProtection="1">
      <alignment horizontal="center"/>
      <protection/>
    </xf>
    <xf numFmtId="41" fontId="1" fillId="0" borderId="28" xfId="0" applyNumberFormat="1" applyFont="1" applyBorder="1" applyAlignment="1" applyProtection="1">
      <alignment/>
      <protection locked="0"/>
    </xf>
    <xf numFmtId="196" fontId="11" fillId="0" borderId="29" xfId="0" applyNumberFormat="1" applyFont="1" applyBorder="1" applyAlignment="1" applyProtection="1">
      <alignment/>
      <protection/>
    </xf>
    <xf numFmtId="41" fontId="9" fillId="0" borderId="53" xfId="0" applyNumberFormat="1" applyFont="1" applyBorder="1" applyAlignment="1" applyProtection="1">
      <alignment/>
      <protection/>
    </xf>
    <xf numFmtId="41" fontId="10" fillId="0" borderId="58" xfId="0" applyNumberFormat="1" applyFont="1" applyBorder="1" applyAlignment="1" applyProtection="1">
      <alignment/>
      <protection locked="0"/>
    </xf>
    <xf numFmtId="41" fontId="10" fillId="0" borderId="29" xfId="0" applyNumberFormat="1" applyFont="1" applyBorder="1" applyAlignment="1" applyProtection="1">
      <alignment shrinkToFit="1"/>
      <protection locked="0"/>
    </xf>
    <xf numFmtId="41" fontId="10" fillId="0" borderId="41" xfId="0" applyNumberFormat="1" applyFont="1" applyBorder="1" applyAlignment="1" applyProtection="1">
      <alignment shrinkToFit="1"/>
      <protection locked="0"/>
    </xf>
    <xf numFmtId="41" fontId="10" fillId="0" borderId="30" xfId="0" applyNumberFormat="1" applyFont="1" applyBorder="1" applyAlignment="1" applyProtection="1">
      <alignment shrinkToFit="1"/>
      <protection locked="0"/>
    </xf>
    <xf numFmtId="41" fontId="10" fillId="0" borderId="0" xfId="0" applyNumberFormat="1" applyFont="1" applyBorder="1" applyAlignment="1" applyProtection="1">
      <alignment shrinkToFit="1"/>
      <protection locked="0"/>
    </xf>
    <xf numFmtId="41" fontId="9" fillId="0" borderId="29" xfId="0" applyNumberFormat="1" applyFont="1" applyBorder="1" applyAlignment="1" applyProtection="1">
      <alignment/>
      <protection locked="0"/>
    </xf>
    <xf numFmtId="41" fontId="9" fillId="0" borderId="41" xfId="0" applyNumberFormat="1" applyFont="1" applyBorder="1" applyAlignment="1" applyProtection="1">
      <alignment/>
      <protection locked="0"/>
    </xf>
    <xf numFmtId="41" fontId="9" fillId="0" borderId="30" xfId="0" applyNumberFormat="1" applyFont="1" applyBorder="1" applyAlignment="1" applyProtection="1">
      <alignment/>
      <protection locked="0"/>
    </xf>
    <xf numFmtId="41" fontId="9" fillId="0" borderId="28" xfId="0" applyNumberFormat="1" applyFont="1" applyBorder="1" applyAlignment="1" applyProtection="1">
      <alignment/>
      <protection locked="0"/>
    </xf>
    <xf numFmtId="41" fontId="10" fillId="0" borderId="29" xfId="0" applyNumberFormat="1" applyFont="1" applyFill="1" applyBorder="1" applyAlignment="1" applyProtection="1">
      <alignment/>
      <protection locked="0"/>
    </xf>
    <xf numFmtId="41" fontId="10" fillId="0" borderId="41" xfId="0" applyNumberFormat="1" applyFont="1" applyFill="1" applyBorder="1" applyAlignment="1" applyProtection="1">
      <alignment/>
      <protection locked="0"/>
    </xf>
    <xf numFmtId="41" fontId="10" fillId="0" borderId="30" xfId="0" applyNumberFormat="1" applyFont="1" applyFill="1" applyBorder="1" applyAlignment="1" applyProtection="1">
      <alignment/>
      <protection locked="0"/>
    </xf>
    <xf numFmtId="41" fontId="9" fillId="0" borderId="41" xfId="0" applyNumberFormat="1" applyFont="1" applyFill="1" applyBorder="1" applyAlignment="1" applyProtection="1">
      <alignment horizontal="center"/>
      <protection/>
    </xf>
    <xf numFmtId="41" fontId="10" fillId="0" borderId="28" xfId="0" applyNumberFormat="1" applyFont="1" applyFill="1" applyBorder="1" applyAlignment="1" applyProtection="1">
      <alignment/>
      <protection locked="0"/>
    </xf>
    <xf numFmtId="41" fontId="8" fillId="0" borderId="56" xfId="0" applyNumberFormat="1" applyFont="1" applyBorder="1" applyAlignment="1" applyProtection="1">
      <alignment/>
      <protection locked="0"/>
    </xf>
    <xf numFmtId="41" fontId="9" fillId="0" borderId="59" xfId="0" applyNumberFormat="1" applyFont="1" applyBorder="1" applyAlignment="1" applyProtection="1">
      <alignment/>
      <protection locked="0"/>
    </xf>
    <xf numFmtId="41" fontId="9" fillId="0" borderId="60" xfId="0" applyNumberFormat="1" applyFont="1" applyBorder="1" applyAlignment="1" applyProtection="1">
      <alignment/>
      <protection locked="0"/>
    </xf>
    <xf numFmtId="41" fontId="9" fillId="0" borderId="61" xfId="0" applyNumberFormat="1" applyFont="1" applyBorder="1" applyAlignment="1" applyProtection="1">
      <alignment/>
      <protection locked="0"/>
    </xf>
    <xf numFmtId="41" fontId="8" fillId="0" borderId="55" xfId="0" applyNumberFormat="1" applyFont="1" applyBorder="1" applyAlignment="1" applyProtection="1">
      <alignment/>
      <protection locked="0"/>
    </xf>
    <xf numFmtId="41" fontId="8" fillId="0" borderId="56" xfId="0" applyNumberFormat="1" applyFont="1" applyFill="1" applyBorder="1" applyAlignment="1" applyProtection="1">
      <alignment/>
      <protection locked="0"/>
    </xf>
    <xf numFmtId="41" fontId="8" fillId="0" borderId="55" xfId="0" applyNumberFormat="1" applyFont="1" applyFill="1" applyBorder="1" applyAlignment="1" applyProtection="1">
      <alignment/>
      <protection locked="0"/>
    </xf>
    <xf numFmtId="41" fontId="1" fillId="0" borderId="61" xfId="0" applyNumberFormat="1" applyFont="1" applyBorder="1" applyAlignment="1" applyProtection="1">
      <alignment/>
      <protection locked="0"/>
    </xf>
    <xf numFmtId="41" fontId="1" fillId="0" borderId="60" xfId="0" applyNumberFormat="1" applyFont="1" applyBorder="1" applyAlignment="1" applyProtection="1">
      <alignment/>
      <protection locked="0"/>
    </xf>
    <xf numFmtId="41" fontId="1" fillId="0" borderId="40" xfId="48" applyNumberFormat="1" applyFont="1" applyBorder="1" applyAlignment="1" applyProtection="1">
      <alignment horizontal="center"/>
      <protection/>
    </xf>
    <xf numFmtId="41" fontId="1" fillId="0" borderId="62" xfId="48" applyNumberFormat="1" applyFont="1" applyBorder="1" applyAlignment="1" applyProtection="1">
      <alignment horizontal="center"/>
      <protection/>
    </xf>
    <xf numFmtId="41" fontId="10" fillId="0" borderId="61" xfId="0" applyNumberFormat="1" applyFont="1" applyBorder="1" applyAlignment="1" applyProtection="1">
      <alignment shrinkToFit="1"/>
      <protection locked="0"/>
    </xf>
    <xf numFmtId="41" fontId="10" fillId="0" borderId="60" xfId="0" applyNumberFormat="1" applyFont="1" applyBorder="1" applyAlignment="1" applyProtection="1">
      <alignment shrinkToFit="1"/>
      <protection locked="0"/>
    </xf>
    <xf numFmtId="41" fontId="10" fillId="0" borderId="55" xfId="0" applyNumberFormat="1" applyFont="1" applyBorder="1" applyAlignment="1" applyProtection="1">
      <alignment/>
      <protection locked="0"/>
    </xf>
    <xf numFmtId="41" fontId="10" fillId="0" borderId="56" xfId="0" applyNumberFormat="1" applyFont="1" applyBorder="1" applyAlignment="1" applyProtection="1">
      <alignment/>
      <protection locked="0"/>
    </xf>
    <xf numFmtId="41" fontId="1" fillId="0" borderId="63" xfId="0" applyNumberFormat="1" applyFont="1" applyBorder="1" applyAlignment="1" applyProtection="1">
      <alignment/>
      <protection locked="0"/>
    </xf>
    <xf numFmtId="41" fontId="8" fillId="0" borderId="64" xfId="0" applyNumberFormat="1" applyFont="1" applyBorder="1" applyAlignment="1" applyProtection="1">
      <alignment/>
      <protection locked="0"/>
    </xf>
    <xf numFmtId="41" fontId="10" fillId="0" borderId="55" xfId="48" applyNumberFormat="1" applyFont="1" applyBorder="1" applyAlignment="1" applyProtection="1">
      <alignment/>
      <protection/>
    </xf>
    <xf numFmtId="41" fontId="10" fillId="0" borderId="42" xfId="48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 horizontal="right"/>
      <protection locked="0"/>
    </xf>
    <xf numFmtId="41" fontId="10" fillId="0" borderId="63" xfId="0" applyNumberFormat="1" applyFont="1" applyBorder="1" applyAlignment="1" applyProtection="1">
      <alignment shrinkToFit="1"/>
      <protection locked="0"/>
    </xf>
    <xf numFmtId="41" fontId="1" fillId="0" borderId="65" xfId="48" applyNumberFormat="1" applyFont="1" applyBorder="1" applyAlignment="1" applyProtection="1">
      <alignment/>
      <protection/>
    </xf>
    <xf numFmtId="41" fontId="1" fillId="0" borderId="66" xfId="48" applyNumberFormat="1" applyFont="1" applyBorder="1" applyAlignment="1" applyProtection="1">
      <alignment/>
      <protection/>
    </xf>
    <xf numFmtId="41" fontId="1" fillId="0" borderId="67" xfId="48" applyNumberFormat="1" applyFont="1" applyBorder="1" applyAlignment="1" applyProtection="1">
      <alignment/>
      <protection/>
    </xf>
    <xf numFmtId="41" fontId="1" fillId="0" borderId="65" xfId="48" applyNumberFormat="1" applyFont="1" applyFill="1" applyBorder="1" applyAlignment="1" applyProtection="1">
      <alignment/>
      <protection/>
    </xf>
    <xf numFmtId="41" fontId="1" fillId="0" borderId="68" xfId="48" applyNumberFormat="1" applyFont="1" applyFill="1" applyBorder="1" applyAlignment="1" applyProtection="1">
      <alignment/>
      <protection/>
    </xf>
    <xf numFmtId="41" fontId="9" fillId="0" borderId="56" xfId="0" applyNumberFormat="1" applyFont="1" applyBorder="1" applyAlignment="1" applyProtection="1">
      <alignment horizontal="center"/>
      <protection/>
    </xf>
    <xf numFmtId="41" fontId="10" fillId="0" borderId="55" xfId="0" applyNumberFormat="1" applyFont="1" applyBorder="1" applyAlignment="1" applyProtection="1">
      <alignment shrinkToFit="1"/>
      <protection locked="0"/>
    </xf>
    <xf numFmtId="41" fontId="10" fillId="0" borderId="56" xfId="0" applyNumberFormat="1" applyFont="1" applyBorder="1" applyAlignment="1" applyProtection="1">
      <alignment shrinkToFit="1"/>
      <protection locked="0"/>
    </xf>
    <xf numFmtId="41" fontId="10" fillId="0" borderId="55" xfId="48" applyNumberFormat="1" applyFont="1" applyBorder="1" applyAlignment="1" applyProtection="1">
      <alignment shrinkToFit="1"/>
      <protection/>
    </xf>
    <xf numFmtId="41" fontId="9" fillId="0" borderId="42" xfId="48" applyNumberFormat="1" applyFont="1" applyBorder="1" applyAlignment="1" applyProtection="1">
      <alignment shrinkToFit="1"/>
      <protection/>
    </xf>
    <xf numFmtId="41" fontId="9" fillId="0" borderId="69" xfId="0" applyNumberFormat="1" applyFont="1" applyBorder="1" applyAlignment="1" applyProtection="1">
      <alignment horizontal="center"/>
      <protection/>
    </xf>
    <xf numFmtId="41" fontId="10" fillId="0" borderId="70" xfId="0" applyNumberFormat="1" applyFont="1" applyBorder="1" applyAlignment="1" applyProtection="1">
      <alignment/>
      <protection locked="0"/>
    </xf>
    <xf numFmtId="41" fontId="10" fillId="0" borderId="71" xfId="0" applyNumberFormat="1" applyFont="1" applyBorder="1" applyAlignment="1" applyProtection="1">
      <alignment/>
      <protection locked="0"/>
    </xf>
    <xf numFmtId="41" fontId="10" fillId="0" borderId="72" xfId="0" applyNumberFormat="1" applyFont="1" applyBorder="1" applyAlignment="1" applyProtection="1">
      <alignment/>
      <protection locked="0"/>
    </xf>
    <xf numFmtId="41" fontId="9" fillId="0" borderId="72" xfId="48" applyNumberFormat="1" applyFont="1" applyBorder="1" applyAlignment="1" applyProtection="1">
      <alignment/>
      <protection/>
    </xf>
    <xf numFmtId="41" fontId="9" fillId="0" borderId="70" xfId="0" applyNumberFormat="1" applyFont="1" applyBorder="1" applyAlignment="1" applyProtection="1">
      <alignment/>
      <protection/>
    </xf>
    <xf numFmtId="41" fontId="9" fillId="0" borderId="73" xfId="48" applyNumberFormat="1" applyFont="1" applyBorder="1" applyAlignment="1" applyProtection="1">
      <alignment/>
      <protection/>
    </xf>
    <xf numFmtId="41" fontId="10" fillId="0" borderId="70" xfId="0" applyNumberFormat="1" applyFont="1" applyBorder="1" applyAlignment="1" applyProtection="1">
      <alignment shrinkToFit="1"/>
      <protection locked="0"/>
    </xf>
    <xf numFmtId="41" fontId="10" fillId="0" borderId="71" xfId="0" applyNumberFormat="1" applyFont="1" applyBorder="1" applyAlignment="1" applyProtection="1">
      <alignment shrinkToFit="1"/>
      <protection locked="0"/>
    </xf>
    <xf numFmtId="41" fontId="10" fillId="0" borderId="74" xfId="0" applyNumberFormat="1" applyFont="1" applyBorder="1" applyAlignment="1" applyProtection="1">
      <alignment shrinkToFit="1"/>
      <protection locked="0"/>
    </xf>
    <xf numFmtId="41" fontId="10" fillId="0" borderId="60" xfId="0" applyNumberFormat="1" applyFont="1" applyBorder="1" applyAlignment="1" applyProtection="1">
      <alignment/>
      <protection locked="0"/>
    </xf>
    <xf numFmtId="41" fontId="1" fillId="0" borderId="15" xfId="48" applyNumberFormat="1" applyFont="1" applyBorder="1" applyAlignment="1" applyProtection="1">
      <alignment horizontal="center"/>
      <protection/>
    </xf>
    <xf numFmtId="41" fontId="9" fillId="0" borderId="75" xfId="0" applyNumberFormat="1" applyFont="1" applyBorder="1" applyAlignment="1" applyProtection="1">
      <alignment horizontal="center"/>
      <protection/>
    </xf>
    <xf numFmtId="41" fontId="10" fillId="0" borderId="59" xfId="0" applyNumberFormat="1" applyFont="1" applyBorder="1" applyAlignment="1" applyProtection="1">
      <alignment shrinkToFit="1"/>
      <protection locked="0"/>
    </xf>
    <xf numFmtId="41" fontId="10" fillId="0" borderId="60" xfId="0" applyNumberFormat="1" applyFont="1" applyFill="1" applyBorder="1" applyAlignment="1" applyProtection="1">
      <alignment/>
      <protection locked="0"/>
    </xf>
    <xf numFmtId="41" fontId="9" fillId="0" borderId="56" xfId="48" applyNumberFormat="1" applyFont="1" applyBorder="1" applyAlignment="1" applyProtection="1">
      <alignment horizontal="center"/>
      <protection/>
    </xf>
    <xf numFmtId="41" fontId="10" fillId="0" borderId="76" xfId="48" applyNumberFormat="1" applyFont="1" applyBorder="1" applyAlignment="1" applyProtection="1">
      <alignment/>
      <protection locked="0"/>
    </xf>
    <xf numFmtId="41" fontId="10" fillId="0" borderId="77" xfId="48" applyNumberFormat="1" applyFont="1" applyBorder="1" applyAlignment="1" applyProtection="1">
      <alignment/>
      <protection locked="0"/>
    </xf>
    <xf numFmtId="41" fontId="1" fillId="0" borderId="27" xfId="48" applyNumberFormat="1" applyFont="1" applyBorder="1" applyAlignment="1">
      <alignment vertical="center" shrinkToFit="1"/>
    </xf>
    <xf numFmtId="41" fontId="9" fillId="0" borderId="70" xfId="48" applyNumberFormat="1" applyFont="1" applyBorder="1" applyAlignment="1" applyProtection="1">
      <alignment/>
      <protection/>
    </xf>
    <xf numFmtId="41" fontId="9" fillId="0" borderId="69" xfId="48" applyNumberFormat="1" applyFont="1" applyBorder="1" applyAlignment="1" applyProtection="1">
      <alignment horizontal="center"/>
      <protection/>
    </xf>
    <xf numFmtId="41" fontId="10" fillId="0" borderId="78" xfId="48" applyNumberFormat="1" applyFont="1" applyBorder="1" applyAlignment="1" applyProtection="1">
      <alignment shrinkToFit="1"/>
      <protection locked="0"/>
    </xf>
    <xf numFmtId="41" fontId="10" fillId="0" borderId="70" xfId="48" applyNumberFormat="1" applyFont="1" applyBorder="1" applyAlignment="1" applyProtection="1">
      <alignment shrinkToFit="1"/>
      <protection locked="0"/>
    </xf>
    <xf numFmtId="41" fontId="10" fillId="0" borderId="71" xfId="48" applyNumberFormat="1" applyFont="1" applyBorder="1" applyAlignment="1" applyProtection="1">
      <alignment shrinkToFit="1"/>
      <protection locked="0"/>
    </xf>
    <xf numFmtId="41" fontId="10" fillId="0" borderId="74" xfId="48" applyNumberFormat="1" applyFont="1" applyBorder="1" applyAlignment="1" applyProtection="1">
      <alignment shrinkToFit="1"/>
      <protection locked="0"/>
    </xf>
    <xf numFmtId="41" fontId="10" fillId="0" borderId="59" xfId="0" applyNumberFormat="1" applyFont="1" applyBorder="1" applyAlignment="1" applyProtection="1">
      <alignment/>
      <protection locked="0"/>
    </xf>
    <xf numFmtId="41" fontId="1" fillId="0" borderId="55" xfId="0" applyNumberFormat="1" applyFont="1" applyBorder="1" applyAlignment="1" applyProtection="1">
      <alignment/>
      <protection locked="0"/>
    </xf>
    <xf numFmtId="41" fontId="1" fillId="0" borderId="56" xfId="0" applyNumberFormat="1" applyFont="1" applyBorder="1" applyAlignment="1" applyProtection="1">
      <alignment/>
      <protection locked="0"/>
    </xf>
    <xf numFmtId="41" fontId="10" fillId="0" borderId="74" xfId="0" applyNumberFormat="1" applyFont="1" applyBorder="1" applyAlignment="1" applyProtection="1">
      <alignment/>
      <protection locked="0"/>
    </xf>
    <xf numFmtId="41" fontId="10" fillId="0" borderId="78" xfId="0" applyNumberFormat="1" applyFont="1" applyBorder="1" applyAlignment="1" applyProtection="1">
      <alignment/>
      <protection locked="0"/>
    </xf>
    <xf numFmtId="41" fontId="10" fillId="0" borderId="29" xfId="48" applyNumberFormat="1" applyFont="1" applyBorder="1" applyAlignment="1" applyProtection="1">
      <alignment shrinkToFit="1"/>
      <protection locked="0"/>
    </xf>
    <xf numFmtId="41" fontId="10" fillId="0" borderId="41" xfId="48" applyNumberFormat="1" applyFont="1" applyBorder="1" applyAlignment="1" applyProtection="1">
      <alignment shrinkToFit="1"/>
      <protection locked="0"/>
    </xf>
    <xf numFmtId="41" fontId="9" fillId="0" borderId="55" xfId="48" applyNumberFormat="1" applyFont="1" applyBorder="1" applyAlignment="1" applyProtection="1">
      <alignment/>
      <protection locked="0"/>
    </xf>
    <xf numFmtId="41" fontId="9" fillId="0" borderId="56" xfId="48" applyNumberFormat="1" applyFont="1" applyBorder="1" applyAlignment="1" applyProtection="1">
      <alignment/>
      <protection locked="0"/>
    </xf>
    <xf numFmtId="41" fontId="10" fillId="0" borderId="79" xfId="48" applyNumberFormat="1" applyFont="1" applyBorder="1" applyAlignment="1" applyProtection="1">
      <alignment/>
      <protection locked="0"/>
    </xf>
    <xf numFmtId="41" fontId="10" fillId="0" borderId="80" xfId="48" applyNumberFormat="1" applyFont="1" applyBorder="1" applyAlignment="1" applyProtection="1">
      <alignment/>
      <protection locked="0"/>
    </xf>
    <xf numFmtId="41" fontId="10" fillId="0" borderId="81" xfId="48" applyNumberFormat="1" applyFont="1" applyBorder="1" applyAlignment="1" applyProtection="1">
      <alignment/>
      <protection locked="0"/>
    </xf>
    <xf numFmtId="41" fontId="10" fillId="0" borderId="82" xfId="48" applyNumberFormat="1" applyFont="1" applyBorder="1" applyAlignment="1" applyProtection="1">
      <alignment/>
      <protection locked="0"/>
    </xf>
    <xf numFmtId="41" fontId="10" fillId="0" borderId="83" xfId="48" applyNumberFormat="1" applyFont="1" applyBorder="1" applyAlignment="1" applyProtection="1">
      <alignment/>
      <protection locked="0"/>
    </xf>
    <xf numFmtId="41" fontId="10" fillId="0" borderId="72" xfId="48" applyNumberFormat="1" applyFont="1" applyBorder="1" applyAlignment="1" applyProtection="1">
      <alignment shrinkToFit="1"/>
      <protection locked="0"/>
    </xf>
    <xf numFmtId="41" fontId="1" fillId="0" borderId="84" xfId="48" applyNumberFormat="1" applyFont="1" applyBorder="1" applyAlignment="1" applyProtection="1">
      <alignment/>
      <protection/>
    </xf>
    <xf numFmtId="41" fontId="1" fillId="0" borderId="16" xfId="48" applyNumberFormat="1" applyFont="1" applyBorder="1" applyAlignment="1" applyProtection="1">
      <alignment horizontal="center"/>
      <protection/>
    </xf>
    <xf numFmtId="41" fontId="10" fillId="0" borderId="61" xfId="0" applyNumberFormat="1" applyFont="1" applyFill="1" applyBorder="1" applyAlignment="1" applyProtection="1">
      <alignment/>
      <protection locked="0"/>
    </xf>
    <xf numFmtId="41" fontId="10" fillId="0" borderId="85" xfId="0" applyNumberFormat="1" applyFont="1" applyFill="1" applyBorder="1" applyAlignment="1" applyProtection="1">
      <alignment/>
      <protection locked="0"/>
    </xf>
    <xf numFmtId="41" fontId="10" fillId="0" borderId="63" xfId="0" applyNumberFormat="1" applyFont="1" applyFill="1" applyBorder="1" applyAlignment="1" applyProtection="1">
      <alignment/>
      <protection locked="0"/>
    </xf>
    <xf numFmtId="41" fontId="10" fillId="0" borderId="42" xfId="0" applyNumberFormat="1" applyFont="1" applyBorder="1" applyAlignment="1" applyProtection="1">
      <alignment/>
      <protection locked="0"/>
    </xf>
    <xf numFmtId="41" fontId="10" fillId="0" borderId="85" xfId="0" applyNumberFormat="1" applyFont="1" applyBorder="1" applyAlignment="1" applyProtection="1">
      <alignment shrinkToFit="1"/>
      <protection locked="0"/>
    </xf>
    <xf numFmtId="41" fontId="8" fillId="0" borderId="86" xfId="0" applyNumberFormat="1" applyFont="1" applyBorder="1" applyAlignment="1" applyProtection="1">
      <alignment horizontal="center"/>
      <protection/>
    </xf>
    <xf numFmtId="41" fontId="10" fillId="0" borderId="87" xfId="0" applyNumberFormat="1" applyFont="1" applyBorder="1" applyAlignment="1" applyProtection="1">
      <alignment/>
      <protection locked="0"/>
    </xf>
    <xf numFmtId="41" fontId="8" fillId="0" borderId="55" xfId="48" applyNumberFormat="1" applyFont="1" applyBorder="1" applyAlignment="1" applyProtection="1">
      <alignment/>
      <protection/>
    </xf>
    <xf numFmtId="41" fontId="8" fillId="0" borderId="42" xfId="48" applyNumberFormat="1" applyFont="1" applyFill="1" applyBorder="1" applyAlignment="1" applyProtection="1">
      <alignment/>
      <protection/>
    </xf>
    <xf numFmtId="41" fontId="9" fillId="0" borderId="55" xfId="0" applyNumberFormat="1" applyFont="1" applyBorder="1" applyAlignment="1" applyProtection="1">
      <alignment/>
      <protection/>
    </xf>
    <xf numFmtId="41" fontId="8" fillId="0" borderId="42" xfId="0" applyNumberFormat="1" applyFont="1" applyBorder="1" applyAlignment="1" applyProtection="1">
      <alignment/>
      <protection locked="0"/>
    </xf>
    <xf numFmtId="41" fontId="8" fillId="0" borderId="56" xfId="0" applyNumberFormat="1" applyFont="1" applyBorder="1" applyAlignment="1" applyProtection="1">
      <alignment horizontal="center"/>
      <protection/>
    </xf>
    <xf numFmtId="41" fontId="8" fillId="0" borderId="0" xfId="0" applyNumberFormat="1" applyFont="1" applyBorder="1" applyAlignment="1" applyProtection="1">
      <alignment/>
      <protection locked="0"/>
    </xf>
    <xf numFmtId="41" fontId="1" fillId="0" borderId="84" xfId="48" applyNumberFormat="1" applyFont="1" applyFill="1" applyBorder="1" applyAlignment="1" applyProtection="1">
      <alignment/>
      <protection/>
    </xf>
    <xf numFmtId="41" fontId="1" fillId="0" borderId="33" xfId="48" applyNumberFormat="1" applyFont="1" applyFill="1" applyBorder="1" applyAlignment="1" applyProtection="1">
      <alignment/>
      <protection/>
    </xf>
    <xf numFmtId="41" fontId="1" fillId="0" borderId="66" xfId="48" applyNumberFormat="1" applyFont="1" applyFill="1" applyBorder="1" applyAlignment="1" applyProtection="1">
      <alignment/>
      <protection/>
    </xf>
    <xf numFmtId="41" fontId="1" fillId="0" borderId="88" xfId="48" applyNumberFormat="1" applyFont="1" applyFill="1" applyBorder="1" applyAlignment="1" applyProtection="1">
      <alignment/>
      <protection/>
    </xf>
    <xf numFmtId="41" fontId="8" fillId="0" borderId="42" xfId="0" applyNumberFormat="1" applyFont="1" applyFill="1" applyBorder="1" applyAlignment="1" applyProtection="1">
      <alignment/>
      <protection locked="0"/>
    </xf>
    <xf numFmtId="41" fontId="8" fillId="0" borderId="56" xfId="0" applyNumberFormat="1" applyFont="1" applyFill="1" applyBorder="1" applyAlignment="1" applyProtection="1">
      <alignment horizontal="center"/>
      <protection/>
    </xf>
    <xf numFmtId="41" fontId="1" fillId="0" borderId="89" xfId="48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 locked="0"/>
    </xf>
    <xf numFmtId="41" fontId="8" fillId="0" borderId="0" xfId="48" applyNumberFormat="1" applyFont="1" applyFill="1" applyBorder="1" applyAlignment="1" applyProtection="1">
      <alignment/>
      <protection/>
    </xf>
    <xf numFmtId="41" fontId="8" fillId="0" borderId="55" xfId="48" applyNumberFormat="1" applyFont="1" applyFill="1" applyBorder="1" applyAlignment="1" applyProtection="1">
      <alignment/>
      <protection/>
    </xf>
    <xf numFmtId="41" fontId="1" fillId="0" borderId="68" xfId="48" applyNumberFormat="1" applyFont="1" applyBorder="1" applyAlignment="1" applyProtection="1">
      <alignment/>
      <protection/>
    </xf>
    <xf numFmtId="41" fontId="9" fillId="0" borderId="75" xfId="0" applyNumberFormat="1" applyFont="1" applyFill="1" applyBorder="1" applyAlignment="1" applyProtection="1">
      <alignment horizontal="center"/>
      <protection/>
    </xf>
    <xf numFmtId="41" fontId="1" fillId="0" borderId="90" xfId="48" applyNumberFormat="1" applyFont="1" applyBorder="1" applyAlignment="1" applyProtection="1">
      <alignment horizontal="center"/>
      <protection/>
    </xf>
    <xf numFmtId="41" fontId="10" fillId="0" borderId="61" xfId="0" applyNumberFormat="1" applyFont="1" applyBorder="1" applyAlignment="1" applyProtection="1">
      <alignment/>
      <protection locked="0"/>
    </xf>
    <xf numFmtId="41" fontId="10" fillId="0" borderId="85" xfId="0" applyNumberFormat="1" applyFont="1" applyBorder="1" applyAlignment="1" applyProtection="1">
      <alignment/>
      <protection locked="0"/>
    </xf>
    <xf numFmtId="41" fontId="10" fillId="0" borderId="63" xfId="0" applyNumberFormat="1" applyFont="1" applyBorder="1" applyAlignment="1" applyProtection="1">
      <alignment/>
      <protection locked="0"/>
    </xf>
    <xf numFmtId="41" fontId="9" fillId="0" borderId="60" xfId="0" applyNumberFormat="1" applyFont="1" applyBorder="1" applyAlignment="1" applyProtection="1">
      <alignment/>
      <protection/>
    </xf>
    <xf numFmtId="41" fontId="9" fillId="0" borderId="85" xfId="0" applyNumberFormat="1" applyFont="1" applyBorder="1" applyAlignment="1" applyProtection="1">
      <alignment/>
      <protection/>
    </xf>
    <xf numFmtId="41" fontId="10" fillId="0" borderId="91" xfId="0" applyNumberFormat="1" applyFont="1" applyBorder="1" applyAlignment="1" applyProtection="1">
      <alignment/>
      <protection locked="0"/>
    </xf>
    <xf numFmtId="41" fontId="10" fillId="0" borderId="64" xfId="0" applyNumberFormat="1" applyFont="1" applyBorder="1" applyAlignment="1" applyProtection="1">
      <alignment/>
      <protection locked="0"/>
    </xf>
    <xf numFmtId="41" fontId="1" fillId="0" borderId="85" xfId="0" applyNumberFormat="1" applyFont="1" applyBorder="1" applyAlignment="1" applyProtection="1">
      <alignment/>
      <protection locked="0"/>
    </xf>
    <xf numFmtId="41" fontId="9" fillId="0" borderId="86" xfId="0" applyNumberFormat="1" applyFont="1" applyBorder="1" applyAlignment="1" applyProtection="1">
      <alignment horizontal="center"/>
      <protection/>
    </xf>
    <xf numFmtId="41" fontId="11" fillId="0" borderId="75" xfId="0" applyNumberFormat="1" applyFont="1" applyBorder="1" applyAlignment="1" applyProtection="1">
      <alignment horizontal="center"/>
      <protection/>
    </xf>
    <xf numFmtId="194" fontId="11" fillId="0" borderId="85" xfId="0" applyNumberFormat="1" applyFont="1" applyBorder="1" applyAlignment="1" applyProtection="1">
      <alignment/>
      <protection/>
    </xf>
    <xf numFmtId="41" fontId="9" fillId="0" borderId="85" xfId="0" applyNumberFormat="1" applyFont="1" applyBorder="1" applyAlignment="1" applyProtection="1">
      <alignment/>
      <protection locked="0"/>
    </xf>
    <xf numFmtId="41" fontId="9" fillId="0" borderId="63" xfId="0" applyNumberFormat="1" applyFont="1" applyBorder="1" applyAlignment="1" applyProtection="1">
      <alignment/>
      <protection locked="0"/>
    </xf>
    <xf numFmtId="41" fontId="1" fillId="0" borderId="40" xfId="48" applyNumberFormat="1" applyFont="1" applyFill="1" applyBorder="1" applyAlignment="1" applyProtection="1">
      <alignment horizontal="center"/>
      <protection/>
    </xf>
    <xf numFmtId="41" fontId="10" fillId="0" borderId="55" xfId="0" applyNumberFormat="1" applyFont="1" applyFill="1" applyBorder="1" applyAlignment="1" applyProtection="1">
      <alignment/>
      <protection locked="0"/>
    </xf>
    <xf numFmtId="41" fontId="10" fillId="0" borderId="56" xfId="0" applyNumberFormat="1" applyFont="1" applyFill="1" applyBorder="1" applyAlignment="1" applyProtection="1">
      <alignment/>
      <protection locked="0"/>
    </xf>
    <xf numFmtId="41" fontId="10" fillId="0" borderId="64" xfId="0" applyNumberFormat="1" applyFont="1" applyFill="1" applyBorder="1" applyAlignment="1" applyProtection="1">
      <alignment/>
      <protection locked="0"/>
    </xf>
    <xf numFmtId="41" fontId="10" fillId="0" borderId="42" xfId="0" applyNumberFormat="1" applyFont="1" applyFill="1" applyBorder="1" applyAlignment="1" applyProtection="1">
      <alignment/>
      <protection locked="0"/>
    </xf>
    <xf numFmtId="41" fontId="9" fillId="0" borderId="56" xfId="0" applyNumberFormat="1" applyFont="1" applyFill="1" applyBorder="1" applyAlignment="1" applyProtection="1">
      <alignment horizontal="center"/>
      <protection/>
    </xf>
    <xf numFmtId="41" fontId="10" fillId="0" borderId="0" xfId="0" applyNumberFormat="1" applyFont="1" applyFill="1" applyBorder="1" applyAlignment="1" applyProtection="1">
      <alignment/>
      <protection locked="0"/>
    </xf>
    <xf numFmtId="41" fontId="9" fillId="0" borderId="55" xfId="0" applyNumberFormat="1" applyFont="1" applyFill="1" applyBorder="1" applyAlignment="1" applyProtection="1">
      <alignment/>
      <protection/>
    </xf>
    <xf numFmtId="41" fontId="10" fillId="0" borderId="59" xfId="0" applyNumberFormat="1" applyFont="1" applyFill="1" applyBorder="1" applyAlignment="1" applyProtection="1">
      <alignment/>
      <protection locked="0"/>
    </xf>
    <xf numFmtId="41" fontId="9" fillId="0" borderId="60" xfId="0" applyNumberFormat="1" applyFont="1" applyFill="1" applyBorder="1" applyAlignment="1" applyProtection="1">
      <alignment/>
      <protection/>
    </xf>
    <xf numFmtId="41" fontId="9" fillId="0" borderId="85" xfId="0" applyNumberFormat="1" applyFont="1" applyFill="1" applyBorder="1" applyAlignment="1" applyProtection="1">
      <alignment/>
      <protection/>
    </xf>
    <xf numFmtId="41" fontId="1" fillId="0" borderId="92" xfId="0" applyNumberFormat="1" applyFont="1" applyBorder="1" applyAlignment="1" applyProtection="1">
      <alignment/>
      <protection locked="0"/>
    </xf>
    <xf numFmtId="41" fontId="10" fillId="0" borderId="92" xfId="0" applyNumberFormat="1" applyFont="1" applyBorder="1" applyAlignment="1" applyProtection="1">
      <alignment/>
      <protection locked="0"/>
    </xf>
    <xf numFmtId="41" fontId="1" fillId="0" borderId="93" xfId="48" applyNumberFormat="1" applyFont="1" applyBorder="1" applyAlignment="1" applyProtection="1">
      <alignment horizontal="center"/>
      <protection/>
    </xf>
    <xf numFmtId="41" fontId="10" fillId="0" borderId="94" xfId="0" applyNumberFormat="1" applyFont="1" applyBorder="1" applyAlignment="1" applyProtection="1">
      <alignment/>
      <protection locked="0"/>
    </xf>
    <xf numFmtId="41" fontId="8" fillId="0" borderId="64" xfId="0" applyNumberFormat="1" applyFont="1" applyFill="1" applyBorder="1" applyAlignment="1" applyProtection="1">
      <alignment/>
      <protection locked="0"/>
    </xf>
    <xf numFmtId="41" fontId="8" fillId="0" borderId="91" xfId="0" applyNumberFormat="1" applyFont="1" applyFill="1" applyBorder="1" applyAlignment="1" applyProtection="1">
      <alignment/>
      <protection locked="0"/>
    </xf>
    <xf numFmtId="41" fontId="8" fillId="0" borderId="95" xfId="0" applyNumberFormat="1" applyFont="1" applyBorder="1" applyAlignment="1" applyProtection="1">
      <alignment/>
      <protection locked="0"/>
    </xf>
    <xf numFmtId="41" fontId="8" fillId="0" borderId="42" xfId="48" applyNumberFormat="1" applyFont="1" applyBorder="1" applyAlignment="1" applyProtection="1">
      <alignment/>
      <protection/>
    </xf>
    <xf numFmtId="41" fontId="10" fillId="0" borderId="42" xfId="0" applyNumberFormat="1" applyFont="1" applyBorder="1" applyAlignment="1" applyProtection="1">
      <alignment horizontal="right"/>
      <protection locked="0"/>
    </xf>
    <xf numFmtId="41" fontId="10" fillId="0" borderId="42" xfId="0" applyNumberFormat="1" applyFont="1" applyFill="1" applyBorder="1" applyAlignment="1" applyProtection="1">
      <alignment horizontal="right"/>
      <protection locked="0"/>
    </xf>
    <xf numFmtId="41" fontId="1" fillId="0" borderId="96" xfId="48" applyNumberFormat="1" applyFont="1" applyBorder="1" applyAlignment="1" applyProtection="1">
      <alignment horizontal="center"/>
      <protection/>
    </xf>
    <xf numFmtId="41" fontId="9" fillId="0" borderId="41" xfId="0" applyNumberFormat="1" applyFont="1" applyBorder="1" applyAlignment="1" applyProtection="1">
      <alignment/>
      <protection/>
    </xf>
    <xf numFmtId="41" fontId="9" fillId="0" borderId="41" xfId="48" applyNumberFormat="1" applyFont="1" applyBorder="1" applyAlignment="1" applyProtection="1">
      <alignment/>
      <protection/>
    </xf>
    <xf numFmtId="41" fontId="9" fillId="0" borderId="41" xfId="0" applyNumberFormat="1" applyFont="1" applyFill="1" applyBorder="1" applyAlignment="1" applyProtection="1">
      <alignment/>
      <protection/>
    </xf>
    <xf numFmtId="41" fontId="9" fillId="0" borderId="41" xfId="48" applyNumberFormat="1" applyFont="1" applyFill="1" applyBorder="1" applyAlignment="1" applyProtection="1">
      <alignment/>
      <protection/>
    </xf>
    <xf numFmtId="38" fontId="9" fillId="0" borderId="41" xfId="48" applyFont="1" applyBorder="1" applyAlignment="1" applyProtection="1">
      <alignment horizontal="center"/>
      <protection/>
    </xf>
    <xf numFmtId="41" fontId="10" fillId="0" borderId="97" xfId="48" applyNumberFormat="1" applyFont="1" applyBorder="1" applyAlignment="1" applyProtection="1">
      <alignment/>
      <protection locked="0"/>
    </xf>
    <xf numFmtId="41" fontId="10" fillId="0" borderId="46" xfId="48" applyNumberFormat="1" applyFont="1" applyBorder="1" applyAlignment="1" applyProtection="1">
      <alignment/>
      <protection locked="0"/>
    </xf>
    <xf numFmtId="41" fontId="1" fillId="0" borderId="25" xfId="48" applyNumberFormat="1" applyFont="1" applyBorder="1" applyAlignment="1">
      <alignment vertical="center" shrinkToFit="1"/>
    </xf>
    <xf numFmtId="41" fontId="9" fillId="0" borderId="0" xfId="48" applyNumberFormat="1" applyFont="1" applyBorder="1" applyAlignment="1" applyProtection="1">
      <alignment/>
      <protection locked="0"/>
    </xf>
    <xf numFmtId="41" fontId="11" fillId="0" borderId="56" xfId="48" applyNumberFormat="1" applyFont="1" applyBorder="1" applyAlignment="1">
      <alignment vertical="center" shrinkToFit="1"/>
    </xf>
    <xf numFmtId="41" fontId="10" fillId="0" borderId="98" xfId="48" applyNumberFormat="1" applyFont="1" applyBorder="1" applyAlignment="1" applyProtection="1">
      <alignment/>
      <protection locked="0"/>
    </xf>
    <xf numFmtId="41" fontId="1" fillId="0" borderId="99" xfId="48" applyNumberFormat="1" applyFont="1" applyBorder="1" applyAlignment="1" applyProtection="1">
      <alignment/>
      <protection/>
    </xf>
    <xf numFmtId="41" fontId="10" fillId="0" borderId="100" xfId="48" applyNumberFormat="1" applyFont="1" applyBorder="1" applyAlignment="1" applyProtection="1">
      <alignment/>
      <protection locked="0"/>
    </xf>
    <xf numFmtId="41" fontId="1" fillId="0" borderId="101" xfId="48" applyNumberFormat="1" applyFont="1" applyBorder="1" applyAlignment="1">
      <alignment vertical="center" shrinkToFit="1"/>
    </xf>
    <xf numFmtId="41" fontId="1" fillId="0" borderId="98" xfId="48" applyNumberFormat="1" applyFont="1" applyBorder="1" applyAlignment="1" applyProtection="1">
      <alignment horizontal="center"/>
      <protection/>
    </xf>
    <xf numFmtId="41" fontId="1" fillId="0" borderId="27" xfId="48" applyNumberFormat="1" applyFont="1" applyBorder="1" applyAlignment="1" applyProtection="1">
      <alignment horizontal="center"/>
      <protection/>
    </xf>
    <xf numFmtId="41" fontId="10" fillId="0" borderId="102" xfId="48" applyNumberFormat="1" applyFont="1" applyBorder="1" applyAlignment="1" applyProtection="1">
      <alignment/>
      <protection locked="0"/>
    </xf>
    <xf numFmtId="41" fontId="13" fillId="0" borderId="103" xfId="48" applyNumberFormat="1" applyFont="1" applyBorder="1" applyAlignment="1">
      <alignment vertical="center" shrinkToFit="1"/>
    </xf>
    <xf numFmtId="41" fontId="1" fillId="0" borderId="98" xfId="48" applyNumberFormat="1" applyFont="1" applyBorder="1" applyAlignment="1" applyProtection="1">
      <alignment horizontal="left"/>
      <protection/>
    </xf>
    <xf numFmtId="41" fontId="1" fillId="0" borderId="27" xfId="48" applyNumberFormat="1" applyFont="1" applyBorder="1" applyAlignment="1" applyProtection="1">
      <alignment horizontal="left"/>
      <protection/>
    </xf>
    <xf numFmtId="41" fontId="1" fillId="0" borderId="99" xfId="48" applyNumberFormat="1" applyFont="1" applyFill="1" applyBorder="1" applyAlignment="1" applyProtection="1">
      <alignment/>
      <protection/>
    </xf>
    <xf numFmtId="41" fontId="10" fillId="0" borderId="53" xfId="48" applyNumberFormat="1" applyFont="1" applyBorder="1" applyAlignment="1" applyProtection="1">
      <alignment/>
      <protection locked="0"/>
    </xf>
    <xf numFmtId="41" fontId="1" fillId="0" borderId="104" xfId="48" applyNumberFormat="1" applyFont="1" applyBorder="1" applyAlignment="1">
      <alignment vertical="center" shrinkToFit="1"/>
    </xf>
    <xf numFmtId="41" fontId="1" fillId="0" borderId="105" xfId="48" applyNumberFormat="1" applyFont="1" applyBorder="1" applyAlignment="1">
      <alignment vertical="center" shrinkToFit="1"/>
    </xf>
    <xf numFmtId="41" fontId="10" fillId="0" borderId="60" xfId="48" applyNumberFormat="1" applyFont="1" applyFill="1" applyBorder="1" applyAlignment="1" applyProtection="1">
      <alignment shrinkToFit="1"/>
      <protection/>
    </xf>
    <xf numFmtId="41" fontId="9" fillId="0" borderId="85" xfId="0" applyNumberFormat="1" applyFont="1" applyFill="1" applyBorder="1" applyAlignment="1" applyProtection="1">
      <alignment shrinkToFit="1"/>
      <protection/>
    </xf>
    <xf numFmtId="41" fontId="13" fillId="0" borderId="31" xfId="48" applyNumberFormat="1" applyFont="1" applyFill="1" applyBorder="1" applyAlignment="1">
      <alignment vertical="center" shrinkToFit="1"/>
    </xf>
    <xf numFmtId="41" fontId="1" fillId="0" borderId="90" xfId="48" applyNumberFormat="1" applyFont="1" applyFill="1" applyBorder="1" applyAlignment="1" applyProtection="1">
      <alignment/>
      <protection/>
    </xf>
    <xf numFmtId="41" fontId="10" fillId="0" borderId="79" xfId="48" applyNumberFormat="1" applyFont="1" applyFill="1" applyBorder="1" applyAlignment="1" applyProtection="1">
      <alignment shrinkToFit="1"/>
      <protection locked="0"/>
    </xf>
    <xf numFmtId="41" fontId="10" fillId="0" borderId="80" xfId="48" applyNumberFormat="1" applyFont="1" applyFill="1" applyBorder="1" applyAlignment="1" applyProtection="1">
      <alignment shrinkToFit="1"/>
      <protection locked="0"/>
    </xf>
    <xf numFmtId="41" fontId="10" fillId="0" borderId="81" xfId="48" applyNumberFormat="1" applyFont="1" applyFill="1" applyBorder="1" applyAlignment="1" applyProtection="1">
      <alignment shrinkToFit="1"/>
      <protection locked="0"/>
    </xf>
    <xf numFmtId="41" fontId="1" fillId="0" borderId="106" xfId="48" applyNumberFormat="1" applyFont="1" applyFill="1" applyBorder="1" applyAlignment="1">
      <alignment vertical="center" shrinkToFit="1"/>
    </xf>
    <xf numFmtId="41" fontId="1" fillId="0" borderId="27" xfId="48" applyNumberFormat="1" applyFont="1" applyFill="1" applyBorder="1" applyAlignment="1">
      <alignment vertical="center" shrinkToFit="1"/>
    </xf>
    <xf numFmtId="41" fontId="10" fillId="0" borderId="82" xfId="48" applyNumberFormat="1" applyFont="1" applyFill="1" applyBorder="1" applyAlignment="1" applyProtection="1">
      <alignment shrinkToFit="1"/>
      <protection locked="0"/>
    </xf>
    <xf numFmtId="41" fontId="1" fillId="0" borderId="80" xfId="48" applyNumberFormat="1" applyFont="1" applyFill="1" applyBorder="1" applyAlignment="1">
      <alignment vertical="center" shrinkToFit="1"/>
    </xf>
    <xf numFmtId="41" fontId="10" fillId="0" borderId="107" xfId="48" applyNumberFormat="1" applyFont="1" applyFill="1" applyBorder="1" applyAlignment="1" applyProtection="1">
      <alignment shrinkToFit="1"/>
      <protection locked="0"/>
    </xf>
    <xf numFmtId="41" fontId="1" fillId="0" borderId="108" xfId="48" applyNumberFormat="1" applyFont="1" applyFill="1" applyBorder="1" applyAlignment="1">
      <alignment vertical="center" shrinkToFit="1"/>
    </xf>
    <xf numFmtId="41" fontId="10" fillId="0" borderId="27" xfId="48" applyNumberFormat="1" applyFont="1" applyFill="1" applyBorder="1" applyAlignment="1" applyProtection="1">
      <alignment shrinkToFit="1"/>
      <protection locked="0"/>
    </xf>
    <xf numFmtId="41" fontId="9" fillId="0" borderId="109" xfId="48" applyNumberFormat="1" applyFont="1" applyFill="1" applyBorder="1" applyAlignment="1" applyProtection="1">
      <alignment/>
      <protection/>
    </xf>
    <xf numFmtId="41" fontId="9" fillId="0" borderId="110" xfId="48" applyNumberFormat="1" applyFont="1" applyFill="1" applyBorder="1" applyAlignment="1" applyProtection="1">
      <alignment horizontal="center"/>
      <protection/>
    </xf>
    <xf numFmtId="41" fontId="10" fillId="0" borderId="25" xfId="48" applyNumberFormat="1" applyFont="1" applyFill="1" applyBorder="1" applyAlignment="1" applyProtection="1">
      <alignment shrinkToFit="1"/>
      <protection locked="0"/>
    </xf>
    <xf numFmtId="41" fontId="10" fillId="0" borderId="106" xfId="48" applyNumberFormat="1" applyFont="1" applyFill="1" applyBorder="1" applyAlignment="1" applyProtection="1">
      <alignment shrinkToFit="1"/>
      <protection locked="0"/>
    </xf>
    <xf numFmtId="41" fontId="13" fillId="0" borderId="27" xfId="48" applyNumberFormat="1" applyFont="1" applyFill="1" applyBorder="1" applyAlignment="1">
      <alignment vertical="center" shrinkToFit="1"/>
    </xf>
    <xf numFmtId="41" fontId="1" fillId="0" borderId="25" xfId="48" applyNumberFormat="1" applyFont="1" applyFill="1" applyBorder="1" applyAlignment="1">
      <alignment vertical="center" shrinkToFit="1"/>
    </xf>
    <xf numFmtId="41" fontId="9" fillId="0" borderId="55" xfId="48" applyNumberFormat="1" applyFont="1" applyFill="1" applyBorder="1" applyAlignment="1" applyProtection="1">
      <alignment shrinkToFit="1"/>
      <protection/>
    </xf>
    <xf numFmtId="41" fontId="9" fillId="0" borderId="73" xfId="48" applyNumberFormat="1" applyFont="1" applyFill="1" applyBorder="1" applyAlignment="1" applyProtection="1">
      <alignment/>
      <protection/>
    </xf>
    <xf numFmtId="41" fontId="1" fillId="0" borderId="90" xfId="48" applyNumberFormat="1" applyFont="1" applyBorder="1" applyAlignment="1" applyProtection="1">
      <alignment/>
      <protection/>
    </xf>
    <xf numFmtId="41" fontId="1" fillId="0" borderId="111" xfId="48" applyNumberFormat="1" applyFont="1" applyBorder="1" applyAlignment="1" applyProtection="1">
      <alignment/>
      <protection/>
    </xf>
    <xf numFmtId="41" fontId="1" fillId="0" borderId="23" xfId="48" applyNumberFormat="1" applyFont="1" applyBorder="1" applyAlignment="1" applyProtection="1">
      <alignment horizontal="center"/>
      <protection/>
    </xf>
    <xf numFmtId="41" fontId="1" fillId="0" borderId="93" xfId="48" applyNumberFormat="1" applyFont="1" applyFill="1" applyBorder="1" applyAlignment="1" applyProtection="1">
      <alignment horizontal="center"/>
      <protection/>
    </xf>
    <xf numFmtId="41" fontId="1" fillId="0" borderId="93" xfId="48" applyNumberFormat="1" applyFont="1" applyFill="1" applyBorder="1" applyAlignment="1" applyProtection="1">
      <alignment/>
      <protection/>
    </xf>
    <xf numFmtId="41" fontId="1" fillId="0" borderId="111" xfId="48" applyNumberFormat="1" applyFont="1" applyFill="1" applyBorder="1" applyAlignment="1" applyProtection="1">
      <alignment/>
      <protection/>
    </xf>
    <xf numFmtId="41" fontId="1" fillId="0" borderId="112" xfId="48" applyNumberFormat="1" applyFont="1" applyBorder="1" applyAlignment="1" applyProtection="1">
      <alignment horizontal="center"/>
      <protection/>
    </xf>
    <xf numFmtId="41" fontId="10" fillId="0" borderId="113" xfId="48" applyNumberFormat="1" applyFont="1" applyFill="1" applyBorder="1" applyAlignment="1" applyProtection="1">
      <alignment/>
      <protection locked="0"/>
    </xf>
    <xf numFmtId="41" fontId="10" fillId="0" borderId="113" xfId="48" applyNumberFormat="1" applyFont="1" applyBorder="1" applyAlignment="1" applyProtection="1">
      <alignment/>
      <protection locked="0"/>
    </xf>
    <xf numFmtId="41" fontId="10" fillId="0" borderId="114" xfId="48" applyNumberFormat="1" applyFont="1" applyFill="1" applyBorder="1" applyAlignment="1" applyProtection="1">
      <alignment shrinkToFit="1"/>
      <protection locked="0"/>
    </xf>
    <xf numFmtId="41" fontId="10" fillId="0" borderId="114" xfId="48" applyNumberFormat="1" applyFont="1" applyBorder="1" applyAlignment="1" applyProtection="1">
      <alignment/>
      <protection locked="0"/>
    </xf>
    <xf numFmtId="41" fontId="9" fillId="0" borderId="115" xfId="48" applyNumberFormat="1" applyFont="1" applyBorder="1" applyAlignment="1" applyProtection="1">
      <alignment/>
      <protection locked="0"/>
    </xf>
    <xf numFmtId="41" fontId="10" fillId="0" borderId="116" xfId="48" applyNumberFormat="1" applyFont="1" applyBorder="1" applyAlignment="1" applyProtection="1">
      <alignment/>
      <protection locked="0"/>
    </xf>
    <xf numFmtId="41" fontId="9" fillId="0" borderId="113" xfId="48" applyNumberFormat="1" applyFont="1" applyBorder="1" applyAlignment="1" applyProtection="1">
      <alignment/>
      <protection locked="0"/>
    </xf>
    <xf numFmtId="41" fontId="1" fillId="0" borderId="117" xfId="48" applyNumberFormat="1" applyFont="1" applyBorder="1" applyAlignment="1" applyProtection="1">
      <alignment/>
      <protection/>
    </xf>
    <xf numFmtId="41" fontId="9" fillId="0" borderId="118" xfId="48" applyNumberFormat="1" applyFont="1" applyFill="1" applyBorder="1" applyAlignment="1" applyProtection="1">
      <alignment/>
      <protection/>
    </xf>
    <xf numFmtId="41" fontId="9" fillId="0" borderId="118" xfId="48" applyNumberFormat="1" applyFont="1" applyBorder="1" applyAlignment="1" applyProtection="1">
      <alignment/>
      <protection/>
    </xf>
    <xf numFmtId="41" fontId="11" fillId="0" borderId="118" xfId="48" applyNumberFormat="1" applyFont="1" applyBorder="1" applyAlignment="1" applyProtection="1">
      <alignment/>
      <protection/>
    </xf>
    <xf numFmtId="41" fontId="9" fillId="0" borderId="119" xfId="48" applyNumberFormat="1" applyFont="1" applyBorder="1" applyAlignment="1" applyProtection="1">
      <alignment/>
      <protection/>
    </xf>
    <xf numFmtId="41" fontId="10" fillId="0" borderId="89" xfId="48" applyNumberFormat="1" applyFont="1" applyFill="1" applyBorder="1" applyAlignment="1" applyProtection="1">
      <alignment shrinkToFit="1"/>
      <protection/>
    </xf>
    <xf numFmtId="41" fontId="9" fillId="0" borderId="120" xfId="48" applyNumberFormat="1" applyFont="1" applyBorder="1" applyAlignment="1" applyProtection="1">
      <alignment/>
      <protection/>
    </xf>
    <xf numFmtId="41" fontId="1" fillId="0" borderId="113" xfId="48" applyNumberFormat="1" applyFont="1" applyBorder="1" applyAlignment="1" applyProtection="1">
      <alignment/>
      <protection locked="0"/>
    </xf>
    <xf numFmtId="41" fontId="10" fillId="0" borderId="121" xfId="48" applyNumberFormat="1" applyFont="1" applyBorder="1" applyAlignment="1" applyProtection="1">
      <alignment shrinkToFit="1"/>
      <protection locked="0"/>
    </xf>
    <xf numFmtId="41" fontId="10" fillId="0" borderId="115" xfId="48" applyNumberFormat="1" applyFont="1" applyBorder="1" applyAlignment="1" applyProtection="1">
      <alignment/>
      <protection locked="0"/>
    </xf>
    <xf numFmtId="41" fontId="1" fillId="0" borderId="0" xfId="48" applyNumberFormat="1" applyFont="1" applyBorder="1" applyAlignment="1">
      <alignment vertical="center" shrinkToFit="1"/>
    </xf>
    <xf numFmtId="41" fontId="9" fillId="0" borderId="122" xfId="48" applyNumberFormat="1" applyFont="1" applyFill="1" applyBorder="1" applyAlignment="1" applyProtection="1">
      <alignment/>
      <protection/>
    </xf>
    <xf numFmtId="196" fontId="11" fillId="0" borderId="122" xfId="48" applyNumberFormat="1" applyFont="1" applyBorder="1" applyAlignment="1" applyProtection="1">
      <alignment shrinkToFit="1"/>
      <protection/>
    </xf>
    <xf numFmtId="41" fontId="9" fillId="0" borderId="122" xfId="48" applyNumberFormat="1" applyFont="1" applyBorder="1" applyAlignment="1" applyProtection="1">
      <alignment/>
      <protection/>
    </xf>
    <xf numFmtId="41" fontId="10" fillId="0" borderId="122" xfId="48" applyNumberFormat="1" applyFont="1" applyBorder="1" applyAlignment="1" applyProtection="1">
      <alignment shrinkToFit="1"/>
      <protection/>
    </xf>
    <xf numFmtId="41" fontId="10" fillId="0" borderId="123" xfId="0" applyNumberFormat="1" applyFont="1" applyFill="1" applyBorder="1" applyAlignment="1" applyProtection="1">
      <alignment/>
      <protection locked="0"/>
    </xf>
    <xf numFmtId="41" fontId="10" fillId="0" borderId="115" xfId="0" applyNumberFormat="1" applyFont="1" applyBorder="1" applyAlignment="1" applyProtection="1">
      <alignment/>
      <protection locked="0"/>
    </xf>
    <xf numFmtId="41" fontId="10" fillId="0" borderId="123" xfId="0" applyNumberFormat="1" applyFont="1" applyBorder="1" applyAlignment="1" applyProtection="1">
      <alignment shrinkToFit="1"/>
      <protection locked="0"/>
    </xf>
    <xf numFmtId="41" fontId="8" fillId="0" borderId="115" xfId="0" applyNumberFormat="1" applyFont="1" applyFill="1" applyBorder="1" applyAlignment="1" applyProtection="1">
      <alignment/>
      <protection locked="0"/>
    </xf>
    <xf numFmtId="41" fontId="8" fillId="0" borderId="115" xfId="0" applyNumberFormat="1" applyFont="1" applyBorder="1" applyAlignment="1" applyProtection="1">
      <alignment/>
      <protection locked="0"/>
    </xf>
    <xf numFmtId="41" fontId="1" fillId="0" borderId="124" xfId="48" applyNumberFormat="1" applyFont="1" applyBorder="1" applyAlignment="1" applyProtection="1">
      <alignment/>
      <protection/>
    </xf>
    <xf numFmtId="41" fontId="1" fillId="0" borderId="88" xfId="48" applyNumberFormat="1" applyFont="1" applyBorder="1" applyAlignment="1" applyProtection="1">
      <alignment/>
      <protection/>
    </xf>
    <xf numFmtId="41" fontId="8" fillId="0" borderId="89" xfId="48" applyNumberFormat="1" applyFont="1" applyBorder="1" applyAlignment="1" applyProtection="1">
      <alignment/>
      <protection/>
    </xf>
    <xf numFmtId="41" fontId="8" fillId="0" borderId="89" xfId="48" applyNumberFormat="1" applyFont="1" applyFill="1" applyBorder="1" applyAlignment="1" applyProtection="1">
      <alignment/>
      <protection/>
    </xf>
    <xf numFmtId="41" fontId="10" fillId="0" borderId="123" xfId="0" applyNumberFormat="1" applyFont="1" applyBorder="1" applyAlignment="1" applyProtection="1">
      <alignment/>
      <protection locked="0"/>
    </xf>
    <xf numFmtId="41" fontId="1" fillId="0" borderId="123" xfId="0" applyNumberFormat="1" applyFont="1" applyBorder="1" applyAlignment="1" applyProtection="1">
      <alignment/>
      <protection locked="0"/>
    </xf>
    <xf numFmtId="41" fontId="10" fillId="0" borderId="115" xfId="0" applyNumberFormat="1" applyFont="1" applyFill="1" applyBorder="1" applyAlignment="1" applyProtection="1">
      <alignment/>
      <protection locked="0"/>
    </xf>
    <xf numFmtId="41" fontId="9" fillId="0" borderId="123" xfId="0" applyNumberFormat="1" applyFont="1" applyBorder="1" applyAlignment="1" applyProtection="1">
      <alignment/>
      <protection locked="0"/>
    </xf>
    <xf numFmtId="41" fontId="1" fillId="0" borderId="18" xfId="48" applyNumberFormat="1" applyFont="1" applyBorder="1" applyAlignment="1" applyProtection="1">
      <alignment horizontal="center"/>
      <protection/>
    </xf>
    <xf numFmtId="41" fontId="1" fillId="0" borderId="117" xfId="48" applyNumberFormat="1" applyFont="1" applyBorder="1" applyAlignment="1" applyProtection="1">
      <alignment horizontal="center"/>
      <protection/>
    </xf>
    <xf numFmtId="41" fontId="1" fillId="0" borderId="125" xfId="48" applyNumberFormat="1" applyFont="1" applyBorder="1" applyAlignment="1" applyProtection="1">
      <alignment/>
      <protection/>
    </xf>
    <xf numFmtId="41" fontId="1" fillId="0" borderId="125" xfId="48" applyNumberFormat="1" applyFont="1" applyFill="1" applyBorder="1" applyAlignment="1" applyProtection="1">
      <alignment/>
      <protection/>
    </xf>
    <xf numFmtId="41" fontId="9" fillId="0" borderId="65" xfId="0" applyNumberFormat="1" applyFont="1" applyBorder="1" applyAlignment="1" applyProtection="1">
      <alignment/>
      <protection/>
    </xf>
    <xf numFmtId="41" fontId="9" fillId="0" borderId="84" xfId="0" applyNumberFormat="1" applyFont="1" applyBorder="1" applyAlignment="1" applyProtection="1">
      <alignment/>
      <protection/>
    </xf>
    <xf numFmtId="196" fontId="11" fillId="0" borderId="65" xfId="0" applyNumberFormat="1" applyFont="1" applyBorder="1" applyAlignment="1" applyProtection="1">
      <alignment/>
      <protection/>
    </xf>
    <xf numFmtId="41" fontId="10" fillId="0" borderId="65" xfId="48" applyNumberFormat="1" applyFont="1" applyFill="1" applyBorder="1" applyAlignment="1" applyProtection="1">
      <alignment shrinkToFit="1"/>
      <protection/>
    </xf>
    <xf numFmtId="41" fontId="9" fillId="0" borderId="84" xfId="0" applyNumberFormat="1" applyFont="1" applyFill="1" applyBorder="1" applyAlignment="1" applyProtection="1">
      <alignment/>
      <protection/>
    </xf>
    <xf numFmtId="41" fontId="9" fillId="0" borderId="65" xfId="0" applyNumberFormat="1" applyFont="1" applyFill="1" applyBorder="1" applyAlignment="1" applyProtection="1">
      <alignment/>
      <protection/>
    </xf>
    <xf numFmtId="41" fontId="10" fillId="0" borderId="113" xfId="0" applyNumberFormat="1" applyFont="1" applyBorder="1" applyAlignment="1" applyProtection="1">
      <alignment/>
      <protection locked="0"/>
    </xf>
    <xf numFmtId="41" fontId="1" fillId="0" borderId="113" xfId="0" applyNumberFormat="1" applyFont="1" applyBorder="1" applyAlignment="1" applyProtection="1">
      <alignment/>
      <protection locked="0"/>
    </xf>
    <xf numFmtId="41" fontId="10" fillId="0" borderId="121" xfId="0" applyNumberFormat="1" applyFont="1" applyBorder="1" applyAlignment="1" applyProtection="1">
      <alignment/>
      <protection locked="0"/>
    </xf>
    <xf numFmtId="41" fontId="10" fillId="0" borderId="115" xfId="0" applyNumberFormat="1" applyFont="1" applyBorder="1" applyAlignment="1" applyProtection="1">
      <alignment shrinkToFit="1"/>
      <protection locked="0"/>
    </xf>
    <xf numFmtId="41" fontId="9" fillId="0" borderId="113" xfId="0" applyNumberFormat="1" applyFont="1" applyBorder="1" applyAlignment="1" applyProtection="1">
      <alignment/>
      <protection locked="0"/>
    </xf>
    <xf numFmtId="41" fontId="10" fillId="0" borderId="113" xfId="0" applyNumberFormat="1" applyFont="1" applyFill="1" applyBorder="1" applyAlignment="1" applyProtection="1">
      <alignment/>
      <protection locked="0"/>
    </xf>
    <xf numFmtId="41" fontId="1" fillId="0" borderId="112" xfId="48" applyNumberFormat="1" applyFont="1" applyFill="1" applyBorder="1" applyAlignment="1" applyProtection="1">
      <alignment horizontal="center"/>
      <protection/>
    </xf>
    <xf numFmtId="41" fontId="9" fillId="0" borderId="113" xfId="0" applyNumberFormat="1" applyFont="1" applyBorder="1" applyAlignment="1" applyProtection="1">
      <alignment/>
      <protection/>
    </xf>
    <xf numFmtId="41" fontId="9" fillId="0" borderId="121" xfId="0" applyNumberFormat="1" applyFont="1" applyBorder="1" applyAlignment="1" applyProtection="1">
      <alignment/>
      <protection/>
    </xf>
    <xf numFmtId="41" fontId="10" fillId="0" borderId="115" xfId="48" applyNumberFormat="1" applyFont="1" applyBorder="1" applyAlignment="1" applyProtection="1">
      <alignment shrinkToFit="1"/>
      <protection/>
    </xf>
    <xf numFmtId="41" fontId="9" fillId="0" borderId="113" xfId="0" applyNumberFormat="1" applyFont="1" applyFill="1" applyBorder="1" applyAlignment="1" applyProtection="1">
      <alignment/>
      <protection/>
    </xf>
    <xf numFmtId="41" fontId="1" fillId="0" borderId="117" xfId="48" applyNumberFormat="1" applyFont="1" applyFill="1" applyBorder="1" applyAlignment="1" applyProtection="1">
      <alignment/>
      <protection/>
    </xf>
    <xf numFmtId="41" fontId="8" fillId="0" borderId="84" xfId="48" applyNumberFormat="1" applyFont="1" applyBorder="1" applyAlignment="1" applyProtection="1">
      <alignment/>
      <protection/>
    </xf>
    <xf numFmtId="41" fontId="10" fillId="0" borderId="84" xfId="48" applyNumberFormat="1" applyFont="1" applyBorder="1" applyAlignment="1" applyProtection="1">
      <alignment/>
      <protection/>
    </xf>
    <xf numFmtId="41" fontId="8" fillId="0" borderId="84" xfId="48" applyNumberFormat="1" applyFont="1" applyFill="1" applyBorder="1" applyAlignment="1" applyProtection="1">
      <alignment/>
      <protection/>
    </xf>
    <xf numFmtId="41" fontId="1" fillId="0" borderId="112" xfId="48" applyNumberFormat="1" applyFont="1" applyBorder="1" applyAlignment="1" applyProtection="1">
      <alignment/>
      <protection/>
    </xf>
    <xf numFmtId="41" fontId="1" fillId="0" borderId="126" xfId="48" applyNumberFormat="1" applyFont="1" applyBorder="1" applyAlignment="1" applyProtection="1">
      <alignment/>
      <protection/>
    </xf>
    <xf numFmtId="41" fontId="1" fillId="0" borderId="127" xfId="48" applyNumberFormat="1" applyFont="1" applyFill="1" applyBorder="1" applyAlignment="1" applyProtection="1">
      <alignment/>
      <protection/>
    </xf>
    <xf numFmtId="41" fontId="1" fillId="0" borderId="112" xfId="48" applyNumberFormat="1" applyFont="1" applyFill="1" applyBorder="1" applyAlignment="1" applyProtection="1">
      <alignment/>
      <protection/>
    </xf>
    <xf numFmtId="41" fontId="1" fillId="0" borderId="113" xfId="48" applyNumberFormat="1" applyFont="1" applyFill="1" applyBorder="1" applyAlignment="1" applyProtection="1">
      <alignment/>
      <protection/>
    </xf>
    <xf numFmtId="204" fontId="1" fillId="0" borderId="117" xfId="48" applyNumberFormat="1" applyFont="1" applyFill="1" applyBorder="1" applyAlignment="1" applyProtection="1">
      <alignment/>
      <protection/>
    </xf>
    <xf numFmtId="41" fontId="1" fillId="0" borderId="122" xfId="48" applyNumberFormat="1" applyFont="1" applyFill="1" applyBorder="1" applyAlignment="1" applyProtection="1">
      <alignment/>
      <protection/>
    </xf>
    <xf numFmtId="204" fontId="1" fillId="0" borderId="112" xfId="48" applyNumberFormat="1" applyFont="1" applyBorder="1" applyAlignment="1" applyProtection="1">
      <alignment/>
      <protection/>
    </xf>
    <xf numFmtId="204" fontId="1" fillId="0" borderId="126" xfId="48" applyNumberFormat="1" applyFont="1" applyFill="1" applyBorder="1" applyAlignment="1" applyProtection="1">
      <alignment/>
      <protection/>
    </xf>
    <xf numFmtId="41" fontId="1" fillId="0" borderId="126" xfId="48" applyNumberFormat="1" applyFont="1" applyFill="1" applyBorder="1" applyAlignment="1" applyProtection="1">
      <alignment/>
      <protection/>
    </xf>
    <xf numFmtId="204" fontId="1" fillId="0" borderId="117" xfId="48" applyNumberFormat="1" applyFont="1" applyBorder="1" applyAlignment="1" applyProtection="1">
      <alignment/>
      <protection/>
    </xf>
    <xf numFmtId="204" fontId="1" fillId="0" borderId="112" xfId="48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1" fontId="3" fillId="0" borderId="0" xfId="48" applyNumberFormat="1" applyFont="1" applyBorder="1" applyAlignment="1" applyProtection="1">
      <alignment/>
      <protection/>
    </xf>
    <xf numFmtId="196" fontId="11" fillId="0" borderId="122" xfId="48" applyNumberFormat="1" applyFont="1" applyBorder="1" applyAlignment="1" applyProtection="1">
      <alignment/>
      <protection/>
    </xf>
    <xf numFmtId="41" fontId="9" fillId="0" borderId="128" xfId="48" applyNumberFormat="1" applyFont="1" applyBorder="1" applyAlignment="1" applyProtection="1">
      <alignment/>
      <protection/>
    </xf>
    <xf numFmtId="41" fontId="10" fillId="0" borderId="84" xfId="48" applyNumberFormat="1" applyFont="1" applyBorder="1" applyAlignment="1" applyProtection="1">
      <alignment shrinkToFit="1"/>
      <protection/>
    </xf>
    <xf numFmtId="41" fontId="1" fillId="0" borderId="129" xfId="48" applyNumberFormat="1" applyFont="1" applyBorder="1" applyAlignment="1" applyProtection="1">
      <alignment horizontal="center"/>
      <protection/>
    </xf>
    <xf numFmtId="41" fontId="8" fillId="0" borderId="81" xfId="0" applyNumberFormat="1" applyFont="1" applyBorder="1" applyAlignment="1" applyProtection="1">
      <alignment/>
      <protection locked="0"/>
    </xf>
    <xf numFmtId="41" fontId="8" fillId="0" borderId="80" xfId="0" applyNumberFormat="1" applyFont="1" applyBorder="1" applyAlignment="1" applyProtection="1">
      <alignment/>
      <protection locked="0"/>
    </xf>
    <xf numFmtId="41" fontId="1" fillId="0" borderId="130" xfId="48" applyNumberFormat="1" applyFont="1" applyBorder="1" applyAlignment="1" applyProtection="1">
      <alignment/>
      <protection/>
    </xf>
    <xf numFmtId="41" fontId="8" fillId="0" borderId="131" xfId="0" applyNumberFormat="1" applyFont="1" applyBorder="1" applyAlignment="1" applyProtection="1">
      <alignment/>
      <protection locked="0"/>
    </xf>
    <xf numFmtId="41" fontId="10" fillId="0" borderId="81" xfId="0" applyNumberFormat="1" applyFont="1" applyFill="1" applyBorder="1" applyAlignment="1" applyProtection="1">
      <alignment/>
      <protection locked="0"/>
    </xf>
    <xf numFmtId="41" fontId="10" fillId="0" borderId="80" xfId="0" applyNumberFormat="1" applyFont="1" applyFill="1" applyBorder="1" applyAlignment="1" applyProtection="1">
      <alignment/>
      <protection locked="0"/>
    </xf>
    <xf numFmtId="41" fontId="10" fillId="0" borderId="21" xfId="0" applyNumberFormat="1" applyFont="1" applyFill="1" applyBorder="1" applyAlignment="1" applyProtection="1">
      <alignment/>
      <protection locked="0"/>
    </xf>
    <xf numFmtId="41" fontId="10" fillId="0" borderId="81" xfId="0" applyNumberFormat="1" applyFont="1" applyBorder="1" applyAlignment="1" applyProtection="1">
      <alignment shrinkToFit="1"/>
      <protection locked="0"/>
    </xf>
    <xf numFmtId="41" fontId="10" fillId="0" borderId="80" xfId="0" applyNumberFormat="1" applyFont="1" applyBorder="1" applyAlignment="1" applyProtection="1">
      <alignment shrinkToFit="1"/>
      <protection locked="0"/>
    </xf>
    <xf numFmtId="41" fontId="9" fillId="0" borderId="81" xfId="0" applyNumberFormat="1" applyFont="1" applyFill="1" applyBorder="1" applyAlignment="1" applyProtection="1">
      <alignment/>
      <protection locked="0"/>
    </xf>
    <xf numFmtId="41" fontId="9" fillId="0" borderId="80" xfId="0" applyNumberFormat="1" applyFont="1" applyFill="1" applyBorder="1" applyAlignment="1" applyProtection="1">
      <alignment/>
      <protection locked="0"/>
    </xf>
    <xf numFmtId="41" fontId="9" fillId="0" borderId="21" xfId="0" applyNumberFormat="1" applyFont="1" applyFill="1" applyBorder="1" applyAlignment="1" applyProtection="1">
      <alignment/>
      <protection locked="0"/>
    </xf>
    <xf numFmtId="41" fontId="10" fillId="0" borderId="132" xfId="0" applyNumberFormat="1" applyFont="1" applyBorder="1" applyAlignment="1" applyProtection="1">
      <alignment shrinkToFit="1"/>
      <protection locked="0"/>
    </xf>
    <xf numFmtId="41" fontId="8" fillId="0" borderId="21" xfId="0" applyNumberFormat="1" applyFont="1" applyBorder="1" applyAlignment="1" applyProtection="1">
      <alignment/>
      <protection locked="0"/>
    </xf>
    <xf numFmtId="41" fontId="8" fillId="0" borderId="81" xfId="0" applyNumberFormat="1" applyFont="1" applyFill="1" applyBorder="1" applyAlignment="1" applyProtection="1">
      <alignment/>
      <protection locked="0"/>
    </xf>
    <xf numFmtId="41" fontId="8" fillId="0" borderId="80" xfId="0" applyNumberFormat="1" applyFont="1" applyFill="1" applyBorder="1" applyAlignment="1" applyProtection="1">
      <alignment/>
      <protection locked="0"/>
    </xf>
    <xf numFmtId="41" fontId="8" fillId="0" borderId="21" xfId="0" applyNumberFormat="1" applyFont="1" applyFill="1" applyBorder="1" applyAlignment="1" applyProtection="1">
      <alignment/>
      <protection locked="0"/>
    </xf>
    <xf numFmtId="41" fontId="1" fillId="0" borderId="133" xfId="48" applyNumberFormat="1" applyFont="1" applyBorder="1" applyAlignment="1" applyProtection="1">
      <alignment/>
      <protection/>
    </xf>
    <xf numFmtId="41" fontId="8" fillId="0" borderId="134" xfId="0" applyNumberFormat="1" applyFont="1" applyBorder="1" applyAlignment="1" applyProtection="1">
      <alignment horizontal="center"/>
      <protection/>
    </xf>
    <xf numFmtId="41" fontId="8" fillId="0" borderId="27" xfId="0" applyNumberFormat="1" applyFont="1" applyBorder="1" applyAlignment="1" applyProtection="1">
      <alignment/>
      <protection locked="0"/>
    </xf>
    <xf numFmtId="41" fontId="8" fillId="0" borderId="114" xfId="0" applyNumberFormat="1" applyFont="1" applyBorder="1" applyAlignment="1" applyProtection="1">
      <alignment/>
      <protection locked="0"/>
    </xf>
    <xf numFmtId="41" fontId="8" fillId="0" borderId="23" xfId="48" applyNumberFormat="1" applyFont="1" applyBorder="1" applyAlignment="1" applyProtection="1">
      <alignment/>
      <protection/>
    </xf>
    <xf numFmtId="41" fontId="8" fillId="0" borderId="81" xfId="48" applyNumberFormat="1" applyFont="1" applyBorder="1" applyAlignment="1" applyProtection="1">
      <alignment/>
      <protection/>
    </xf>
    <xf numFmtId="41" fontId="8" fillId="0" borderId="131" xfId="48" applyNumberFormat="1" applyFont="1" applyFill="1" applyBorder="1" applyAlignment="1" applyProtection="1">
      <alignment/>
      <protection/>
    </xf>
    <xf numFmtId="41" fontId="12" fillId="0" borderId="135" xfId="0" applyNumberFormat="1" applyFont="1" applyFill="1" applyBorder="1" applyAlignment="1" applyProtection="1">
      <alignment horizontal="center"/>
      <protection/>
    </xf>
    <xf numFmtId="41" fontId="10" fillId="0" borderId="82" xfId="0" applyNumberFormat="1" applyFont="1" applyFill="1" applyBorder="1" applyAlignment="1" applyProtection="1">
      <alignment/>
      <protection locked="0"/>
    </xf>
    <xf numFmtId="41" fontId="10" fillId="0" borderId="27" xfId="0" applyNumberFormat="1" applyFont="1" applyFill="1" applyBorder="1" applyAlignment="1" applyProtection="1">
      <alignment/>
      <protection locked="0"/>
    </xf>
    <xf numFmtId="41" fontId="10" fillId="0" borderId="114" xfId="0" applyNumberFormat="1" applyFont="1" applyFill="1" applyBorder="1" applyAlignment="1" applyProtection="1">
      <alignment/>
      <protection locked="0"/>
    </xf>
    <xf numFmtId="196" fontId="12" fillId="0" borderId="23" xfId="48" applyNumberFormat="1" applyFont="1" applyFill="1" applyBorder="1" applyAlignment="1" applyProtection="1">
      <alignment shrinkToFit="1"/>
      <protection/>
    </xf>
    <xf numFmtId="196" fontId="12" fillId="0" borderId="81" xfId="48" applyNumberFormat="1" applyFont="1" applyFill="1" applyBorder="1" applyAlignment="1" applyProtection="1">
      <alignment shrinkToFit="1"/>
      <protection/>
    </xf>
    <xf numFmtId="194" fontId="12" fillId="0" borderId="21" xfId="48" applyNumberFormat="1" applyFont="1" applyFill="1" applyBorder="1" applyAlignment="1" applyProtection="1">
      <alignment shrinkToFit="1"/>
      <protection/>
    </xf>
    <xf numFmtId="41" fontId="8" fillId="0" borderId="135" xfId="0" applyNumberFormat="1" applyFont="1" applyBorder="1" applyAlignment="1" applyProtection="1">
      <alignment horizontal="center"/>
      <protection/>
    </xf>
    <xf numFmtId="41" fontId="10" fillId="0" borderId="27" xfId="0" applyNumberFormat="1" applyFont="1" applyBorder="1" applyAlignment="1" applyProtection="1">
      <alignment shrinkToFit="1"/>
      <protection locked="0"/>
    </xf>
    <xf numFmtId="41" fontId="10" fillId="0" borderId="114" xfId="0" applyNumberFormat="1" applyFont="1" applyBorder="1" applyAlignment="1" applyProtection="1">
      <alignment shrinkToFit="1"/>
      <protection locked="0"/>
    </xf>
    <xf numFmtId="41" fontId="10" fillId="0" borderId="23" xfId="48" applyNumberFormat="1" applyFont="1" applyBorder="1" applyAlignment="1" applyProtection="1">
      <alignment shrinkToFit="1"/>
      <protection/>
    </xf>
    <xf numFmtId="41" fontId="10" fillId="0" borderId="81" xfId="48" applyNumberFormat="1" applyFont="1" applyBorder="1" applyAlignment="1" applyProtection="1">
      <alignment shrinkToFit="1"/>
      <protection/>
    </xf>
    <xf numFmtId="41" fontId="9" fillId="0" borderId="135" xfId="0" applyNumberFormat="1" applyFont="1" applyFill="1" applyBorder="1" applyAlignment="1" applyProtection="1">
      <alignment horizontal="center"/>
      <protection/>
    </xf>
    <xf numFmtId="41" fontId="9" fillId="0" borderId="27" xfId="0" applyNumberFormat="1" applyFont="1" applyFill="1" applyBorder="1" applyAlignment="1" applyProtection="1">
      <alignment/>
      <protection locked="0"/>
    </xf>
    <xf numFmtId="41" fontId="9" fillId="0" borderId="114" xfId="0" applyNumberFormat="1" applyFont="1" applyFill="1" applyBorder="1" applyAlignment="1" applyProtection="1">
      <alignment/>
      <protection locked="0"/>
    </xf>
    <xf numFmtId="41" fontId="9" fillId="0" borderId="23" xfId="48" applyNumberFormat="1" applyFont="1" applyFill="1" applyBorder="1" applyAlignment="1" applyProtection="1">
      <alignment/>
      <protection/>
    </xf>
    <xf numFmtId="41" fontId="9" fillId="0" borderId="81" xfId="48" applyNumberFormat="1" applyFont="1" applyFill="1" applyBorder="1" applyAlignment="1" applyProtection="1">
      <alignment/>
      <protection/>
    </xf>
    <xf numFmtId="41" fontId="8" fillId="0" borderId="132" xfId="48" applyNumberFormat="1" applyFont="1" applyFill="1" applyBorder="1" applyAlignment="1" applyProtection="1">
      <alignment shrinkToFit="1"/>
      <protection/>
    </xf>
    <xf numFmtId="41" fontId="9" fillId="0" borderId="132" xfId="48" applyNumberFormat="1" applyFont="1" applyFill="1" applyBorder="1" applyAlignment="1" applyProtection="1">
      <alignment/>
      <protection/>
    </xf>
    <xf numFmtId="41" fontId="8" fillId="0" borderId="21" xfId="48" applyNumberFormat="1" applyFont="1" applyFill="1" applyBorder="1" applyAlignment="1" applyProtection="1">
      <alignment/>
      <protection/>
    </xf>
    <xf numFmtId="41" fontId="8" fillId="0" borderId="135" xfId="0" applyNumberFormat="1" applyFont="1" applyFill="1" applyBorder="1" applyAlignment="1" applyProtection="1">
      <alignment horizontal="center"/>
      <protection/>
    </xf>
    <xf numFmtId="41" fontId="8" fillId="0" borderId="27" xfId="0" applyNumberFormat="1" applyFont="1" applyFill="1" applyBorder="1" applyAlignment="1" applyProtection="1">
      <alignment/>
      <protection locked="0"/>
    </xf>
    <xf numFmtId="41" fontId="8" fillId="0" borderId="114" xfId="0" applyNumberFormat="1" applyFont="1" applyFill="1" applyBorder="1" applyAlignment="1" applyProtection="1">
      <alignment/>
      <protection locked="0"/>
    </xf>
    <xf numFmtId="41" fontId="8" fillId="0" borderId="23" xfId="48" applyNumberFormat="1" applyFont="1" applyFill="1" applyBorder="1" applyAlignment="1" applyProtection="1">
      <alignment/>
      <protection/>
    </xf>
    <xf numFmtId="41" fontId="8" fillId="0" borderId="81" xfId="48" applyNumberFormat="1" applyFont="1" applyFill="1" applyBorder="1" applyAlignment="1" applyProtection="1">
      <alignment/>
      <protection/>
    </xf>
    <xf numFmtId="41" fontId="1" fillId="0" borderId="81" xfId="0" applyNumberFormat="1" applyFont="1" applyBorder="1" applyAlignment="1" applyProtection="1">
      <alignment/>
      <protection locked="0"/>
    </xf>
    <xf numFmtId="41" fontId="1" fillId="0" borderId="106" xfId="0" applyNumberFormat="1" applyFont="1" applyBorder="1" applyAlignment="1" applyProtection="1">
      <alignment/>
      <protection locked="0"/>
    </xf>
    <xf numFmtId="41" fontId="1" fillId="0" borderId="80" xfId="0" applyNumberFormat="1" applyFont="1" applyBorder="1" applyAlignment="1" applyProtection="1">
      <alignment/>
      <protection locked="0"/>
    </xf>
    <xf numFmtId="41" fontId="1" fillId="0" borderId="82" xfId="0" applyNumberFormat="1" applyFont="1" applyBorder="1" applyAlignment="1" applyProtection="1">
      <alignment/>
      <protection locked="0"/>
    </xf>
    <xf numFmtId="41" fontId="1" fillId="0" borderId="21" xfId="0" applyNumberFormat="1" applyFont="1" applyBorder="1" applyAlignment="1" applyProtection="1">
      <alignment/>
      <protection locked="0"/>
    </xf>
    <xf numFmtId="41" fontId="10" fillId="0" borderId="17" xfId="0" applyNumberFormat="1" applyFont="1" applyBorder="1" applyAlignment="1" applyProtection="1">
      <alignment horizontal="right"/>
      <protection locked="0"/>
    </xf>
    <xf numFmtId="41" fontId="1" fillId="0" borderId="0" xfId="0" applyNumberFormat="1" applyFont="1" applyBorder="1" applyAlignment="1" applyProtection="1">
      <alignment horizontal="right"/>
      <protection locked="0"/>
    </xf>
    <xf numFmtId="41" fontId="11" fillId="0" borderId="109" xfId="0" applyNumberFormat="1" applyFont="1" applyBorder="1" applyAlignment="1" applyProtection="1">
      <alignment/>
      <protection/>
    </xf>
    <xf numFmtId="41" fontId="9" fillId="0" borderId="48" xfId="0" applyNumberFormat="1" applyFont="1" applyBorder="1" applyAlignment="1" applyProtection="1">
      <alignment/>
      <protection/>
    </xf>
    <xf numFmtId="41" fontId="9" fillId="0" borderId="109" xfId="0" applyNumberFormat="1" applyFont="1" applyBorder="1" applyAlignment="1" applyProtection="1">
      <alignment/>
      <protection/>
    </xf>
    <xf numFmtId="41" fontId="9" fillId="0" borderId="42" xfId="0" applyNumberFormat="1" applyFont="1" applyBorder="1" applyAlignment="1" applyProtection="1">
      <alignment horizontal="right"/>
      <protection locked="0"/>
    </xf>
    <xf numFmtId="41" fontId="9" fillId="0" borderId="48" xfId="0" applyNumberFormat="1" applyFont="1" applyFill="1" applyBorder="1" applyAlignment="1" applyProtection="1">
      <alignment/>
      <protection/>
    </xf>
    <xf numFmtId="41" fontId="9" fillId="0" borderId="109" xfId="0" applyNumberFormat="1" applyFont="1" applyFill="1" applyBorder="1" applyAlignment="1" applyProtection="1">
      <alignment/>
      <protection/>
    </xf>
    <xf numFmtId="41" fontId="1" fillId="0" borderId="136" xfId="48" applyNumberFormat="1" applyFont="1" applyFill="1" applyBorder="1" applyAlignment="1" applyProtection="1">
      <alignment/>
      <protection/>
    </xf>
    <xf numFmtId="41" fontId="1" fillId="0" borderId="38" xfId="48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1" fontId="10" fillId="0" borderId="79" xfId="0" applyNumberFormat="1" applyFont="1" applyBorder="1" applyAlignment="1" applyProtection="1">
      <alignment shrinkToFit="1"/>
      <protection locked="0"/>
    </xf>
    <xf numFmtId="41" fontId="10" fillId="0" borderId="21" xfId="0" applyNumberFormat="1" applyFont="1" applyBorder="1" applyAlignment="1" applyProtection="1">
      <alignment shrinkToFit="1"/>
      <protection locked="0"/>
    </xf>
    <xf numFmtId="41" fontId="9" fillId="0" borderId="81" xfId="0" applyNumberFormat="1" applyFont="1" applyBorder="1" applyAlignment="1" applyProtection="1">
      <alignment/>
      <protection locked="0"/>
    </xf>
    <xf numFmtId="41" fontId="9" fillId="0" borderId="80" xfId="0" applyNumberFormat="1" applyFont="1" applyBorder="1" applyAlignment="1" applyProtection="1">
      <alignment/>
      <protection locked="0"/>
    </xf>
    <xf numFmtId="41" fontId="9" fillId="0" borderId="106" xfId="0" applyNumberFormat="1" applyFont="1" applyBorder="1" applyAlignment="1" applyProtection="1">
      <alignment/>
      <protection locked="0"/>
    </xf>
    <xf numFmtId="41" fontId="9" fillId="0" borderId="21" xfId="0" applyNumberFormat="1" applyFont="1" applyBorder="1" applyAlignment="1" applyProtection="1">
      <alignment/>
      <protection locked="0"/>
    </xf>
    <xf numFmtId="41" fontId="8" fillId="0" borderId="106" xfId="0" applyNumberFormat="1" applyFont="1" applyBorder="1" applyAlignment="1" applyProtection="1">
      <alignment/>
      <protection locked="0"/>
    </xf>
    <xf numFmtId="41" fontId="8" fillId="0" borderId="82" xfId="0" applyNumberFormat="1" applyFont="1" applyBorder="1" applyAlignment="1" applyProtection="1">
      <alignment/>
      <protection locked="0"/>
    </xf>
    <xf numFmtId="41" fontId="8" fillId="0" borderId="26" xfId="48" applyNumberFormat="1" applyFont="1" applyBorder="1" applyAlignment="1" applyProtection="1">
      <alignment/>
      <protection/>
    </xf>
    <xf numFmtId="41" fontId="8" fillId="0" borderId="21" xfId="48" applyNumberFormat="1" applyFont="1" applyBorder="1" applyAlignment="1" applyProtection="1">
      <alignment/>
      <protection/>
    </xf>
    <xf numFmtId="41" fontId="1" fillId="0" borderId="27" xfId="0" applyNumberFormat="1" applyFont="1" applyBorder="1" applyAlignment="1" applyProtection="1">
      <alignment/>
      <protection locked="0"/>
    </xf>
    <xf numFmtId="41" fontId="1" fillId="0" borderId="114" xfId="0" applyNumberFormat="1" applyFont="1" applyBorder="1" applyAlignment="1" applyProtection="1">
      <alignment/>
      <protection locked="0"/>
    </xf>
    <xf numFmtId="196" fontId="12" fillId="0" borderId="26" xfId="48" applyNumberFormat="1" applyFont="1" applyBorder="1" applyAlignment="1" applyProtection="1">
      <alignment/>
      <protection/>
    </xf>
    <xf numFmtId="196" fontId="12" fillId="0" borderId="81" xfId="48" applyNumberFormat="1" applyFont="1" applyBorder="1" applyAlignment="1" applyProtection="1">
      <alignment/>
      <protection/>
    </xf>
    <xf numFmtId="194" fontId="12" fillId="0" borderId="21" xfId="48" applyNumberFormat="1" applyFont="1" applyBorder="1" applyAlignment="1" applyProtection="1">
      <alignment/>
      <protection/>
    </xf>
    <xf numFmtId="41" fontId="1" fillId="0" borderId="137" xfId="48" applyNumberFormat="1" applyFont="1" applyBorder="1" applyAlignment="1" applyProtection="1">
      <alignment/>
      <protection/>
    </xf>
    <xf numFmtId="41" fontId="10" fillId="0" borderId="26" xfId="48" applyNumberFormat="1" applyFont="1" applyBorder="1" applyAlignment="1" applyProtection="1">
      <alignment shrinkToFit="1"/>
      <protection/>
    </xf>
    <xf numFmtId="41" fontId="1" fillId="0" borderId="138" xfId="48" applyNumberFormat="1" applyFont="1" applyBorder="1" applyAlignment="1" applyProtection="1">
      <alignment/>
      <protection/>
    </xf>
    <xf numFmtId="41" fontId="1" fillId="0" borderId="139" xfId="48" applyNumberFormat="1" applyFont="1" applyBorder="1" applyAlignment="1" applyProtection="1">
      <alignment horizontal="center"/>
      <protection/>
    </xf>
    <xf numFmtId="41" fontId="9" fillId="0" borderId="27" xfId="0" applyNumberFormat="1" applyFont="1" applyBorder="1" applyAlignment="1" applyProtection="1">
      <alignment/>
      <protection locked="0"/>
    </xf>
    <xf numFmtId="41" fontId="9" fillId="0" borderId="114" xfId="0" applyNumberFormat="1" applyFont="1" applyBorder="1" applyAlignment="1" applyProtection="1">
      <alignment/>
      <protection locked="0"/>
    </xf>
    <xf numFmtId="41" fontId="9" fillId="0" borderId="26" xfId="48" applyNumberFormat="1" applyFont="1" applyBorder="1" applyAlignment="1" applyProtection="1">
      <alignment/>
      <protection/>
    </xf>
    <xf numFmtId="41" fontId="9" fillId="0" borderId="81" xfId="48" applyNumberFormat="1" applyFont="1" applyBorder="1" applyAlignment="1" applyProtection="1">
      <alignment/>
      <protection/>
    </xf>
    <xf numFmtId="41" fontId="9" fillId="0" borderId="21" xfId="48" applyNumberFormat="1" applyFont="1" applyBorder="1" applyAlignment="1" applyProtection="1">
      <alignment/>
      <protection/>
    </xf>
    <xf numFmtId="41" fontId="8" fillId="0" borderId="132" xfId="48" applyNumberFormat="1" applyFont="1" applyBorder="1" applyAlignment="1" applyProtection="1">
      <alignment shrinkToFit="1"/>
      <protection/>
    </xf>
    <xf numFmtId="41" fontId="8" fillId="0" borderId="140" xfId="0" applyNumberFormat="1" applyFont="1" applyFill="1" applyBorder="1" applyAlignment="1" applyProtection="1">
      <alignment/>
      <protection locked="0"/>
    </xf>
    <xf numFmtId="41" fontId="8" fillId="0" borderId="106" xfId="0" applyNumberFormat="1" applyFont="1" applyFill="1" applyBorder="1" applyAlignment="1" applyProtection="1">
      <alignment/>
      <protection locked="0"/>
    </xf>
    <xf numFmtId="41" fontId="8" fillId="0" borderId="26" xfId="48" applyNumberFormat="1" applyFont="1" applyFill="1" applyBorder="1" applyAlignment="1" applyProtection="1">
      <alignment/>
      <protection/>
    </xf>
    <xf numFmtId="41" fontId="1" fillId="0" borderId="141" xfId="48" applyNumberFormat="1" applyFont="1" applyBorder="1" applyAlignment="1" applyProtection="1">
      <alignment/>
      <protection/>
    </xf>
    <xf numFmtId="41" fontId="1" fillId="0" borderId="142" xfId="48" applyNumberFormat="1" applyFont="1" applyBorder="1" applyAlignment="1" applyProtection="1">
      <alignment/>
      <protection/>
    </xf>
    <xf numFmtId="41" fontId="1" fillId="0" borderId="143" xfId="48" applyNumberFormat="1" applyFont="1" applyBorder="1" applyAlignment="1" applyProtection="1">
      <alignment/>
      <protection/>
    </xf>
    <xf numFmtId="41" fontId="1" fillId="0" borderId="143" xfId="48" applyNumberFormat="1" applyFont="1" applyFill="1" applyBorder="1" applyAlignment="1" applyProtection="1">
      <alignment/>
      <protection/>
    </xf>
    <xf numFmtId="41" fontId="1" fillId="0" borderId="22" xfId="48" applyNumberFormat="1" applyFont="1" applyFill="1" applyBorder="1" applyAlignment="1" applyProtection="1">
      <alignment/>
      <protection/>
    </xf>
    <xf numFmtId="41" fontId="1" fillId="0" borderId="133" xfId="48" applyNumberFormat="1" applyFont="1" applyFill="1" applyBorder="1" applyAlignment="1" applyProtection="1">
      <alignment/>
      <protection/>
    </xf>
    <xf numFmtId="41" fontId="8" fillId="0" borderId="131" xfId="48" applyNumberFormat="1" applyFont="1" applyBorder="1" applyAlignment="1" applyProtection="1">
      <alignment/>
      <protection/>
    </xf>
    <xf numFmtId="41" fontId="7" fillId="0" borderId="0" xfId="48" applyNumberFormat="1" applyFont="1" applyAlignment="1" applyProtection="1">
      <alignment horizontal="center"/>
      <protection/>
    </xf>
    <xf numFmtId="41" fontId="4" fillId="0" borderId="98" xfId="48" applyNumberFormat="1" applyFont="1" applyBorder="1" applyAlignment="1" applyProtection="1">
      <alignment horizontal="center" vertical="center"/>
      <protection/>
    </xf>
    <xf numFmtId="41" fontId="4" fillId="0" borderId="25" xfId="48" applyNumberFormat="1" applyFont="1" applyBorder="1" applyAlignment="1" applyProtection="1">
      <alignment horizontal="center" vertical="center"/>
      <protection/>
    </xf>
    <xf numFmtId="41" fontId="1" fillId="0" borderId="98" xfId="48" applyNumberFormat="1" applyFont="1" applyBorder="1" applyAlignment="1" applyProtection="1">
      <alignment horizontal="center" vertical="center"/>
      <protection/>
    </xf>
    <xf numFmtId="41" fontId="1" fillId="0" borderId="25" xfId="48" applyNumberFormat="1" applyFont="1" applyBorder="1" applyAlignment="1" applyProtection="1">
      <alignment horizontal="center" vertical="center"/>
      <protection/>
    </xf>
    <xf numFmtId="41" fontId="1" fillId="0" borderId="144" xfId="48" applyNumberFormat="1" applyFont="1" applyBorder="1" applyAlignment="1" applyProtection="1">
      <alignment horizontal="center" vertical="center"/>
      <protection/>
    </xf>
    <xf numFmtId="41" fontId="1" fillId="0" borderId="145" xfId="48" applyNumberFormat="1" applyFont="1" applyBorder="1" applyAlignment="1" applyProtection="1">
      <alignment horizontal="center" vertical="center"/>
      <protection/>
    </xf>
    <xf numFmtId="41" fontId="1" fillId="0" borderId="32" xfId="48" applyNumberFormat="1" applyFont="1" applyBorder="1" applyAlignment="1" applyProtection="1">
      <alignment horizontal="center" vertical="center"/>
      <protection/>
    </xf>
    <xf numFmtId="41" fontId="1" fillId="0" borderId="83" xfId="48" applyNumberFormat="1" applyFont="1" applyBorder="1" applyAlignment="1" applyProtection="1">
      <alignment horizontal="center" vertical="center"/>
      <protection/>
    </xf>
    <xf numFmtId="41" fontId="4" fillId="0" borderId="144" xfId="48" applyNumberFormat="1" applyFont="1" applyBorder="1" applyAlignment="1" applyProtection="1">
      <alignment horizontal="center" vertical="center"/>
      <protection/>
    </xf>
    <xf numFmtId="41" fontId="4" fillId="0" borderId="145" xfId="48" applyNumberFormat="1" applyFont="1" applyBorder="1" applyAlignment="1" applyProtection="1">
      <alignment horizontal="center" vertical="center"/>
      <protection/>
    </xf>
    <xf numFmtId="41" fontId="4" fillId="0" borderId="32" xfId="48" applyNumberFormat="1" applyFont="1" applyBorder="1" applyAlignment="1" applyProtection="1">
      <alignment horizontal="center" vertical="center"/>
      <protection/>
    </xf>
    <xf numFmtId="41" fontId="4" fillId="0" borderId="83" xfId="48" applyNumberFormat="1" applyFont="1" applyBorder="1" applyAlignment="1" applyProtection="1">
      <alignment horizontal="center" vertical="center"/>
      <protection/>
    </xf>
    <xf numFmtId="41" fontId="6" fillId="0" borderId="0" xfId="48" applyNumberFormat="1" applyFont="1" applyAlignment="1" applyProtection="1">
      <alignment horizontal="center"/>
      <protection/>
    </xf>
    <xf numFmtId="41" fontId="4" fillId="0" borderId="98" xfId="48" applyNumberFormat="1" applyFont="1" applyFill="1" applyBorder="1" applyAlignment="1" applyProtection="1">
      <alignment horizontal="center" vertical="center"/>
      <protection/>
    </xf>
    <xf numFmtId="41" fontId="4" fillId="0" borderId="25" xfId="48" applyNumberFormat="1" applyFont="1" applyFill="1" applyBorder="1" applyAlignment="1" applyProtection="1">
      <alignment horizontal="center" vertical="center"/>
      <protection/>
    </xf>
    <xf numFmtId="41" fontId="4" fillId="0" borderId="144" xfId="48" applyNumberFormat="1" applyFont="1" applyFill="1" applyBorder="1" applyAlignment="1" applyProtection="1">
      <alignment horizontal="center" vertical="center"/>
      <protection/>
    </xf>
    <xf numFmtId="41" fontId="4" fillId="0" borderId="145" xfId="48" applyNumberFormat="1" applyFont="1" applyFill="1" applyBorder="1" applyAlignment="1" applyProtection="1">
      <alignment horizontal="center" vertical="center"/>
      <protection/>
    </xf>
    <xf numFmtId="41" fontId="4" fillId="0" borderId="32" xfId="48" applyNumberFormat="1" applyFont="1" applyFill="1" applyBorder="1" applyAlignment="1" applyProtection="1">
      <alignment horizontal="center" vertical="center"/>
      <protection/>
    </xf>
    <xf numFmtId="41" fontId="4" fillId="0" borderId="83" xfId="48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zoomScale="50" zoomScaleNormal="50" zoomScaleSheetLayoutView="65" zoomScalePageLayoutView="0" workbookViewId="0" topLeftCell="A1">
      <pane xSplit="3" ySplit="3" topLeftCell="D4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37" customWidth="1"/>
    <col min="17" max="16384" width="9.00390625" style="83" customWidth="1"/>
  </cols>
  <sheetData>
    <row r="1" spans="1:16" ht="32.25">
      <c r="A1" s="567" t="s">
        <v>196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</row>
    <row r="2" spans="1:15" ht="19.5" thickBot="1">
      <c r="A2" s="12" t="s">
        <v>86</v>
      </c>
      <c r="B2" s="39"/>
      <c r="C2" s="12"/>
      <c r="O2" s="12" t="s">
        <v>197</v>
      </c>
    </row>
    <row r="3" spans="1:16" ht="18.75">
      <c r="A3" s="40"/>
      <c r="B3" s="41"/>
      <c r="C3" s="41"/>
      <c r="D3" s="43" t="s">
        <v>2</v>
      </c>
      <c r="E3" s="43" t="s">
        <v>3</v>
      </c>
      <c r="F3" s="43" t="s">
        <v>4</v>
      </c>
      <c r="G3" s="43" t="s">
        <v>5</v>
      </c>
      <c r="H3" s="43" t="s">
        <v>6</v>
      </c>
      <c r="I3" s="43" t="s">
        <v>7</v>
      </c>
      <c r="J3" s="43" t="s">
        <v>8</v>
      </c>
      <c r="K3" s="43" t="s">
        <v>9</v>
      </c>
      <c r="L3" s="43" t="s">
        <v>10</v>
      </c>
      <c r="M3" s="43" t="s">
        <v>11</v>
      </c>
      <c r="N3" s="43" t="s">
        <v>12</v>
      </c>
      <c r="O3" s="43" t="s">
        <v>13</v>
      </c>
      <c r="P3" s="44" t="s">
        <v>14</v>
      </c>
    </row>
    <row r="4" spans="1:16" ht="18.75">
      <c r="A4" s="46" t="s">
        <v>0</v>
      </c>
      <c r="B4" s="570" t="s">
        <v>15</v>
      </c>
      <c r="C4" s="55" t="s">
        <v>16</v>
      </c>
      <c r="D4" s="1">
        <f>SUM('㈱塩釜:七ヶ浜'!D4)</f>
        <v>1312.7305999999999</v>
      </c>
      <c r="E4" s="1">
        <f>SUM('㈱塩釜:七ヶ浜'!E4)</f>
        <v>17.77</v>
      </c>
      <c r="F4" s="1">
        <f>SUM('㈱塩釜:七ヶ浜'!F4)</f>
        <v>83.33420000000001</v>
      </c>
      <c r="G4" s="1">
        <f>SUM('㈱塩釜:七ヶ浜'!G4)</f>
        <v>0.3276</v>
      </c>
      <c r="H4" s="1">
        <f>SUM('㈱塩釜:七ヶ浜'!H4)</f>
        <v>2227.5642000000003</v>
      </c>
      <c r="I4" s="1">
        <f>SUM('㈱塩釜:七ヶ浜'!I4)</f>
        <v>6957.078</v>
      </c>
      <c r="J4" s="1">
        <f>SUM('㈱塩釜:七ヶ浜'!J4)</f>
        <v>2327.3537</v>
      </c>
      <c r="K4" s="1">
        <f>SUM('㈱塩釜:七ヶ浜'!K4)</f>
        <v>118.3811</v>
      </c>
      <c r="L4" s="1">
        <f>SUM('㈱塩釜:七ヶ浜'!L4)</f>
        <v>12.5259</v>
      </c>
      <c r="M4" s="1">
        <f>SUM('㈱塩釜:七ヶ浜'!M4)</f>
        <v>12.5752</v>
      </c>
      <c r="N4" s="1">
        <f>SUM('㈱塩釜:七ヶ浜'!N4)</f>
        <v>68.6996</v>
      </c>
      <c r="O4" s="1">
        <f>SUM('㈱塩釜:七ヶ浜'!O4)</f>
        <v>472.385</v>
      </c>
      <c r="P4" s="8">
        <f aca="true" t="shared" si="0" ref="P4:P35">SUM(D4:O4)</f>
        <v>13610.7251</v>
      </c>
    </row>
    <row r="5" spans="1:16" ht="18.75">
      <c r="A5" s="46" t="s">
        <v>17</v>
      </c>
      <c r="B5" s="571"/>
      <c r="C5" s="49" t="s">
        <v>18</v>
      </c>
      <c r="D5" s="2">
        <f>SUM('㈱塩釜:七ヶ浜'!D5)</f>
        <v>99419.83</v>
      </c>
      <c r="E5" s="2">
        <f>SUM('㈱塩釜:七ヶ浜'!E5)</f>
        <v>1273.0089999999998</v>
      </c>
      <c r="F5" s="2">
        <f>SUM('㈱塩釜:七ヶ浜'!F5)</f>
        <v>4260.577</v>
      </c>
      <c r="G5" s="2">
        <f>SUM('㈱塩釜:七ヶ浜'!G5)</f>
        <v>54.34100182863022</v>
      </c>
      <c r="H5" s="2">
        <f>SUM('㈱塩釜:七ヶ浜'!H5)</f>
        <v>102457.71300131893</v>
      </c>
      <c r="I5" s="2">
        <f>SUM('㈱塩釜:七ヶ浜'!I5)</f>
        <v>378902.7980073728</v>
      </c>
      <c r="J5" s="2">
        <f>SUM('㈱塩釜:七ヶ浜'!J5)</f>
        <v>171657.49700142918</v>
      </c>
      <c r="K5" s="2">
        <f>SUM('㈱塩釜:七ヶ浜'!K5)</f>
        <v>11250.413006308354</v>
      </c>
      <c r="L5" s="2">
        <f>SUM('㈱塩釜:七ヶ浜'!L5)</f>
        <v>1014.079</v>
      </c>
      <c r="M5" s="2">
        <f>SUM('㈱塩釜:七ヶ浜'!M5)</f>
        <v>1139.568</v>
      </c>
      <c r="N5" s="2">
        <f>SUM('㈱塩釜:七ヶ浜'!N5)</f>
        <v>9860.494999999999</v>
      </c>
      <c r="O5" s="2">
        <f>SUM('㈱塩釜:七ヶ浜'!O5)</f>
        <v>31193.96000131612</v>
      </c>
      <c r="P5" s="9">
        <f t="shared" si="0"/>
        <v>812484.2800195741</v>
      </c>
    </row>
    <row r="6" spans="1:16" ht="18.75">
      <c r="A6" s="46" t="s">
        <v>19</v>
      </c>
      <c r="B6" s="48" t="s">
        <v>20</v>
      </c>
      <c r="C6" s="55" t="s">
        <v>16</v>
      </c>
      <c r="D6" s="1">
        <f>SUM('㈱塩釜:七ヶ浜'!D6)</f>
        <v>236.17199999999997</v>
      </c>
      <c r="E6" s="1">
        <f>SUM('㈱塩釜:七ヶ浜'!E6)</f>
        <v>54.606</v>
      </c>
      <c r="F6" s="1">
        <f>SUM('㈱塩釜:七ヶ浜'!F6)</f>
        <v>2.1020000000000003</v>
      </c>
      <c r="G6" s="1">
        <f>SUM('㈱塩釜:七ヶ浜'!G6)</f>
        <v>0.9890000000000001</v>
      </c>
      <c r="H6" s="1">
        <f>SUM('㈱塩釜:七ヶ浜'!H6)</f>
        <v>1758.5341999999998</v>
      </c>
      <c r="I6" s="1">
        <f>SUM('㈱塩釜:七ヶ浜'!I6)</f>
        <v>1236.0548</v>
      </c>
      <c r="J6" s="1">
        <f>SUM('㈱塩釜:七ヶ浜'!J6)</f>
        <v>1096.1518</v>
      </c>
      <c r="K6" s="1">
        <f>SUM('㈱塩釜:七ヶ浜'!K6)</f>
        <v>724.3254999999999</v>
      </c>
      <c r="L6" s="1">
        <f>SUM('㈱塩釜:七ヶ浜'!L6)</f>
        <v>65.924</v>
      </c>
      <c r="M6" s="1">
        <f>SUM('㈱塩釜:七ヶ浜'!M6)</f>
        <v>65.78550000000001</v>
      </c>
      <c r="N6" s="1">
        <f>SUM('㈱塩釜:七ヶ浜'!N6)</f>
        <v>1021.8615</v>
      </c>
      <c r="O6" s="1">
        <f>SUM('㈱塩釜:七ヶ浜'!O6)</f>
        <v>1181.0249999999999</v>
      </c>
      <c r="P6" s="8">
        <f t="shared" si="0"/>
        <v>7443.5313</v>
      </c>
    </row>
    <row r="7" spans="1:16" ht="18.75">
      <c r="A7" s="46" t="s">
        <v>21</v>
      </c>
      <c r="B7" s="49" t="s">
        <v>153</v>
      </c>
      <c r="C7" s="49" t="s">
        <v>18</v>
      </c>
      <c r="D7" s="2">
        <f>SUM('㈱塩釜:七ヶ浜'!D7)</f>
        <v>9002.814999999999</v>
      </c>
      <c r="E7" s="2">
        <f>SUM('㈱塩釜:七ヶ浜'!E7)</f>
        <v>2629.1009999999997</v>
      </c>
      <c r="F7" s="2">
        <f>SUM('㈱塩釜:七ヶ浜'!F7)</f>
        <v>371.318</v>
      </c>
      <c r="G7" s="2">
        <f>SUM('㈱塩釜:七ヶ浜'!G7)</f>
        <v>135.398</v>
      </c>
      <c r="H7" s="2">
        <f>SUM('㈱塩釜:七ヶ浜'!H7)</f>
        <v>96210.242</v>
      </c>
      <c r="I7" s="2">
        <f>SUM('㈱塩釜:七ヶ浜'!I7)</f>
        <v>50817.902</v>
      </c>
      <c r="J7" s="2">
        <f>SUM('㈱塩釜:七ヶ浜'!J7)</f>
        <v>56520.167</v>
      </c>
      <c r="K7" s="2">
        <f>SUM('㈱塩釜:七ヶ浜'!K7)</f>
        <v>34253.746</v>
      </c>
      <c r="L7" s="2">
        <f>SUM('㈱塩釜:七ヶ浜'!L7)</f>
        <v>1720.3489999999997</v>
      </c>
      <c r="M7" s="2">
        <f>SUM('㈱塩釜:七ヶ浜'!M7)</f>
        <v>1574.324</v>
      </c>
      <c r="N7" s="2">
        <f>SUM('㈱塩釜:七ヶ浜'!N7)</f>
        <v>46481.377</v>
      </c>
      <c r="O7" s="2">
        <f>SUM('㈱塩釜:七ヶ浜'!O7)</f>
        <v>65778.864</v>
      </c>
      <c r="P7" s="9">
        <f t="shared" si="0"/>
        <v>365495.603</v>
      </c>
    </row>
    <row r="8" spans="1:16" ht="18.75">
      <c r="A8" s="46" t="s">
        <v>23</v>
      </c>
      <c r="B8" s="568" t="s">
        <v>194</v>
      </c>
      <c r="C8" s="55" t="s">
        <v>16</v>
      </c>
      <c r="D8" s="1">
        <f>+D4+D6</f>
        <v>1548.9026</v>
      </c>
      <c r="E8" s="1">
        <f>+E4+E6</f>
        <v>72.376</v>
      </c>
      <c r="F8" s="1">
        <f aca="true" t="shared" si="1" ref="F8:O8">+F4+F6</f>
        <v>85.43620000000001</v>
      </c>
      <c r="G8" s="1">
        <f t="shared" si="1"/>
        <v>1.3166000000000002</v>
      </c>
      <c r="H8" s="1">
        <f t="shared" si="1"/>
        <v>3986.0984</v>
      </c>
      <c r="I8" s="1">
        <f t="shared" si="1"/>
        <v>8193.1328</v>
      </c>
      <c r="J8" s="1">
        <f t="shared" si="1"/>
        <v>3423.5055</v>
      </c>
      <c r="K8" s="1">
        <f t="shared" si="1"/>
        <v>842.7066</v>
      </c>
      <c r="L8" s="1">
        <f t="shared" si="1"/>
        <v>78.44990000000001</v>
      </c>
      <c r="M8" s="1">
        <f t="shared" si="1"/>
        <v>78.36070000000001</v>
      </c>
      <c r="N8" s="1">
        <f t="shared" si="1"/>
        <v>1090.5611</v>
      </c>
      <c r="O8" s="1">
        <f t="shared" si="1"/>
        <v>1653.4099999999999</v>
      </c>
      <c r="P8" s="8">
        <f t="shared" si="0"/>
        <v>21054.2564</v>
      </c>
    </row>
    <row r="9" spans="1:16" ht="18.75">
      <c r="A9" s="50"/>
      <c r="B9" s="569"/>
      <c r="C9" s="49" t="s">
        <v>18</v>
      </c>
      <c r="D9" s="2">
        <f>+D5+D7</f>
        <v>108422.645</v>
      </c>
      <c r="E9" s="2">
        <f>+E5+E7</f>
        <v>3902.1099999999997</v>
      </c>
      <c r="F9" s="2">
        <f aca="true" t="shared" si="2" ref="F9:O9">+F5+F7</f>
        <v>4631.895</v>
      </c>
      <c r="G9" s="2">
        <f t="shared" si="2"/>
        <v>189.73900182863022</v>
      </c>
      <c r="H9" s="2">
        <f t="shared" si="2"/>
        <v>198667.95500131894</v>
      </c>
      <c r="I9" s="2">
        <f t="shared" si="2"/>
        <v>429720.7000073728</v>
      </c>
      <c r="J9" s="2">
        <f t="shared" si="2"/>
        <v>228177.66400142916</v>
      </c>
      <c r="K9" s="2">
        <f t="shared" si="2"/>
        <v>45504.15900630836</v>
      </c>
      <c r="L9" s="2">
        <f t="shared" si="2"/>
        <v>2734.428</v>
      </c>
      <c r="M9" s="2">
        <f t="shared" si="2"/>
        <v>2713.892</v>
      </c>
      <c r="N9" s="2">
        <f t="shared" si="2"/>
        <v>56341.872</v>
      </c>
      <c r="O9" s="2">
        <f t="shared" si="2"/>
        <v>96972.82400131613</v>
      </c>
      <c r="P9" s="9">
        <f t="shared" si="0"/>
        <v>1177979.8830195742</v>
      </c>
    </row>
    <row r="10" spans="1:16" ht="18.75">
      <c r="A10" s="572" t="s">
        <v>198</v>
      </c>
      <c r="B10" s="573"/>
      <c r="C10" s="55" t="s">
        <v>16</v>
      </c>
      <c r="D10" s="1">
        <f>SUM('㈱塩釜:七ヶ浜'!D10)</f>
        <v>0.11780000000000002</v>
      </c>
      <c r="E10" s="1">
        <f>SUM('㈱塩釜:七ヶ浜'!E10)</f>
        <v>1.0606</v>
      </c>
      <c r="F10" s="1">
        <f>SUM('㈱塩釜:七ヶ浜'!F10)</f>
        <v>1.7881</v>
      </c>
      <c r="G10" s="1">
        <f>SUM('㈱塩釜:七ヶ浜'!G10)</f>
        <v>2.2311</v>
      </c>
      <c r="H10" s="1">
        <f>SUM('㈱塩釜:七ヶ浜'!H10)</f>
        <v>784.8937999999999</v>
      </c>
      <c r="I10" s="1">
        <f>SUM('㈱塩釜:七ヶ浜'!I10)</f>
        <v>3191.6708999999996</v>
      </c>
      <c r="J10" s="1">
        <f>SUM('㈱塩釜:七ヶ浜'!J10)</f>
        <v>15960.3846</v>
      </c>
      <c r="K10" s="1">
        <f>SUM('㈱塩釜:七ヶ浜'!K10)</f>
        <v>7745.587699999999</v>
      </c>
      <c r="L10" s="1">
        <f>SUM('㈱塩釜:七ヶ浜'!L10)</f>
        <v>6497.720900000001</v>
      </c>
      <c r="M10" s="1">
        <f>SUM('㈱塩釜:七ヶ浜'!M10)</f>
        <v>3941.1370000000006</v>
      </c>
      <c r="N10" s="1">
        <f>SUM('㈱塩釜:七ヶ浜'!N10)</f>
        <v>244.2722</v>
      </c>
      <c r="O10" s="1">
        <f>SUM('㈱塩釜:七ヶ浜'!O10)</f>
        <v>0.7245</v>
      </c>
      <c r="P10" s="8">
        <f t="shared" si="0"/>
        <v>38371.5892</v>
      </c>
    </row>
    <row r="11" spans="1:16" ht="18.75">
      <c r="A11" s="574"/>
      <c r="B11" s="575"/>
      <c r="C11" s="49" t="s">
        <v>18</v>
      </c>
      <c r="D11" s="2">
        <f>SUM('㈱塩釜:七ヶ浜'!D11)</f>
        <v>4.20770048721295</v>
      </c>
      <c r="E11" s="2">
        <f>SUM('㈱塩釜:七ヶ浜'!E11)</f>
        <v>192.83053096136481</v>
      </c>
      <c r="F11" s="2">
        <f>SUM('㈱塩釜:七ヶ浜'!F11)</f>
        <v>500.4985760979908</v>
      </c>
      <c r="G11" s="2">
        <f>SUM('㈱塩釜:七ヶ浜'!G11)</f>
        <v>1142.1419280816915</v>
      </c>
      <c r="H11" s="2">
        <f>SUM('㈱塩釜:七ヶ浜'!H11)</f>
        <v>202146.53748266248</v>
      </c>
      <c r="I11" s="2">
        <f>SUM('㈱塩釜:七ヶ浜'!I11)</f>
        <v>862008.0046996727</v>
      </c>
      <c r="J11" s="2">
        <f>SUM('㈱塩釜:七ヶ浜'!J11)</f>
        <v>3443844.3205685485</v>
      </c>
      <c r="K11" s="2">
        <f>SUM('㈱塩釜:七ヶ浜'!K11)</f>
        <v>2359963.7714380957</v>
      </c>
      <c r="L11" s="2">
        <f>SUM('㈱塩釜:七ヶ浜'!L11)</f>
        <v>1850602.3017006272</v>
      </c>
      <c r="M11" s="2">
        <f>SUM('㈱塩釜:七ヶ浜'!M11)</f>
        <v>1271835.5194359282</v>
      </c>
      <c r="N11" s="2">
        <f>SUM('㈱塩釜:七ヶ浜'!N11)</f>
        <v>143834.1040024633</v>
      </c>
      <c r="O11" s="2">
        <f>SUM('㈱塩釜:七ヶ浜'!O11)</f>
        <v>125.24830615967696</v>
      </c>
      <c r="P11" s="9">
        <f t="shared" si="0"/>
        <v>10136199.486369783</v>
      </c>
    </row>
    <row r="12" spans="1:16" ht="18.75">
      <c r="A12" s="51"/>
      <c r="B12" s="570" t="s">
        <v>26</v>
      </c>
      <c r="C12" s="55" t="s">
        <v>16</v>
      </c>
      <c r="D12" s="1">
        <f>SUM('㈱塩釜:七ヶ浜'!D12)</f>
        <v>6.4709</v>
      </c>
      <c r="E12" s="1">
        <f>SUM('㈱塩釜:七ヶ浜'!E12)</f>
        <v>6.6133999999999995</v>
      </c>
      <c r="F12" s="1">
        <f>SUM('㈱塩釜:七ヶ浜'!F12)</f>
        <v>10.7272</v>
      </c>
      <c r="G12" s="1">
        <f>SUM('㈱塩釜:七ヶ浜'!G12)</f>
        <v>11.3872</v>
      </c>
      <c r="H12" s="1">
        <f>SUM('㈱塩釜:七ヶ浜'!H12)</f>
        <v>44.482600000000005</v>
      </c>
      <c r="I12" s="1">
        <f>SUM('㈱塩釜:七ヶ浜'!I12)</f>
        <v>30.088300000000004</v>
      </c>
      <c r="J12" s="1">
        <f>SUM('㈱塩釜:七ヶ浜'!J12)</f>
        <v>233.77030000000002</v>
      </c>
      <c r="K12" s="1">
        <f>SUM('㈱塩釜:七ヶ浜'!K12)</f>
        <v>90.3277</v>
      </c>
      <c r="L12" s="1">
        <f>SUM('㈱塩釜:七ヶ浜'!L12)</f>
        <v>8.3887</v>
      </c>
      <c r="M12" s="1">
        <f>SUM('㈱塩釜:七ヶ浜'!M12)</f>
        <v>6.925999999999999</v>
      </c>
      <c r="N12" s="1">
        <f>SUM('㈱塩釜:七ヶ浜'!N12)</f>
        <v>5.5872</v>
      </c>
      <c r="O12" s="1">
        <f>SUM('㈱塩釜:七ヶ浜'!O12)</f>
        <v>18.251299999999997</v>
      </c>
      <c r="P12" s="8">
        <f t="shared" si="0"/>
        <v>473.0208</v>
      </c>
    </row>
    <row r="13" spans="1:16" ht="18.75">
      <c r="A13" s="45" t="s">
        <v>0</v>
      </c>
      <c r="B13" s="571"/>
      <c r="C13" s="49" t="s">
        <v>18</v>
      </c>
      <c r="D13" s="2">
        <f>SUM('㈱塩釜:七ヶ浜'!D13)</f>
        <v>24798.927908100748</v>
      </c>
      <c r="E13" s="2">
        <f>SUM('㈱塩釜:七ヶ浜'!E13)</f>
        <v>22384.580583567513</v>
      </c>
      <c r="F13" s="2">
        <f>SUM('㈱塩釜:七ヶ浜'!F13)</f>
        <v>33082.04483583496</v>
      </c>
      <c r="G13" s="2">
        <f>SUM('㈱塩釜:七ヶ浜'!G13)</f>
        <v>34731.85589125671</v>
      </c>
      <c r="H13" s="2">
        <f>SUM('㈱塩釜:七ヶ浜'!H13)</f>
        <v>95111.54223638156</v>
      </c>
      <c r="I13" s="2">
        <f>SUM('㈱塩釜:七ヶ浜'!I13)</f>
        <v>63572.464745635254</v>
      </c>
      <c r="J13" s="2">
        <f>SUM('㈱塩釜:七ヶ浜'!J13)</f>
        <v>254135.14158598907</v>
      </c>
      <c r="K13" s="2">
        <f>SUM('㈱塩釜:七ヶ浜'!K13)</f>
        <v>144451.31975648762</v>
      </c>
      <c r="L13" s="2">
        <f>SUM('㈱塩釜:七ヶ浜'!L13)</f>
        <v>28621.502405450425</v>
      </c>
      <c r="M13" s="2">
        <f>SUM('㈱塩釜:七ヶ浜'!M13)</f>
        <v>21471.93222466962</v>
      </c>
      <c r="N13" s="2">
        <f>SUM('㈱塩釜:七ヶ浜'!N13)</f>
        <v>19465.808193539728</v>
      </c>
      <c r="O13" s="2">
        <f>SUM('㈱塩釜:七ヶ浜'!O13)</f>
        <v>62503.742293421106</v>
      </c>
      <c r="P13" s="9">
        <f t="shared" si="0"/>
        <v>804330.8626603342</v>
      </c>
    </row>
    <row r="14" spans="1:16" ht="18.75">
      <c r="A14" s="46" t="s">
        <v>27</v>
      </c>
      <c r="B14" s="570" t="s">
        <v>28</v>
      </c>
      <c r="C14" s="55" t="s">
        <v>16</v>
      </c>
      <c r="D14" s="1">
        <f>SUM('㈱塩釜:七ヶ浜'!D14)</f>
        <v>4.9772</v>
      </c>
      <c r="E14" s="1">
        <f>SUM('㈱塩釜:七ヶ浜'!E14)</f>
        <v>1.4528</v>
      </c>
      <c r="F14" s="1">
        <f>SUM('㈱塩釜:七ヶ浜'!F14)</f>
        <v>6.6339999999999995</v>
      </c>
      <c r="G14" s="1">
        <f>SUM('㈱塩釜:七ヶ浜'!G14)</f>
        <v>33.0298</v>
      </c>
      <c r="H14" s="1">
        <f>SUM('㈱塩釜:七ヶ浜'!H14)</f>
        <v>53.2071</v>
      </c>
      <c r="I14" s="1">
        <f>SUM('㈱塩釜:七ヶ浜'!I14)</f>
        <v>57.4039</v>
      </c>
      <c r="J14" s="1">
        <f>SUM('㈱塩釜:七ヶ浜'!J14)</f>
        <v>10.3765</v>
      </c>
      <c r="K14" s="1">
        <f>SUM('㈱塩釜:七ヶ浜'!K14)</f>
        <v>2.2703</v>
      </c>
      <c r="L14" s="1">
        <f>SUM('㈱塩釜:七ヶ浜'!L14)</f>
        <v>4.0313</v>
      </c>
      <c r="M14" s="1">
        <f>SUM('㈱塩釜:七ヶ浜'!M14)</f>
        <v>3.1939</v>
      </c>
      <c r="N14" s="1">
        <f>SUM('㈱塩釜:七ヶ浜'!N14)</f>
        <v>4.882099999999999</v>
      </c>
      <c r="O14" s="1">
        <f>SUM('㈱塩釜:七ヶ浜'!O14)</f>
        <v>2.0654999999999997</v>
      </c>
      <c r="P14" s="8">
        <f t="shared" si="0"/>
        <v>183.52439999999999</v>
      </c>
    </row>
    <row r="15" spans="1:16" ht="18.75">
      <c r="A15" s="46" t="s">
        <v>0</v>
      </c>
      <c r="B15" s="571"/>
      <c r="C15" s="49" t="s">
        <v>18</v>
      </c>
      <c r="D15" s="2">
        <f>SUM('㈱塩釜:七ヶ浜'!D15)</f>
        <v>6377.624212175886</v>
      </c>
      <c r="E15" s="2">
        <f>SUM('㈱塩釜:七ヶ浜'!E15)</f>
        <v>692.4098744145233</v>
      </c>
      <c r="F15" s="2">
        <f>SUM('㈱塩釜:七ヶ浜'!F15)</f>
        <v>3429.7267862159056</v>
      </c>
      <c r="G15" s="2">
        <f>SUM('㈱塩釜:七ヶ浜'!G15)</f>
        <v>22758.105561726752</v>
      </c>
      <c r="H15" s="2">
        <f>SUM('㈱塩釜:七ヶ浜'!H15)</f>
        <v>43802.41507461412</v>
      </c>
      <c r="I15" s="2">
        <f>SUM('㈱塩釜:七ヶ浜'!I15)</f>
        <v>54856.724963847926</v>
      </c>
      <c r="J15" s="2">
        <f>SUM('㈱塩釜:七ヶ浜'!J15)</f>
        <v>12024.509407288468</v>
      </c>
      <c r="K15" s="2">
        <f>SUM('㈱塩釜:七ヶ浜'!K15)</f>
        <v>2410.44753094598</v>
      </c>
      <c r="L15" s="2">
        <f>SUM('㈱塩釜:七ヶ浜'!L15)</f>
        <v>7154.681703125221</v>
      </c>
      <c r="M15" s="2">
        <f>SUM('㈱塩釜:七ヶ浜'!M15)</f>
        <v>4223.7954059110125</v>
      </c>
      <c r="N15" s="2">
        <f>SUM('㈱塩釜:七ヶ浜'!N15)</f>
        <v>5308.21091623528</v>
      </c>
      <c r="O15" s="2">
        <f>SUM('㈱塩釜:七ヶ浜'!O15)</f>
        <v>2327.518230121196</v>
      </c>
      <c r="P15" s="9">
        <f t="shared" si="0"/>
        <v>165366.16966662224</v>
      </c>
    </row>
    <row r="16" spans="1:16" ht="18.75">
      <c r="A16" s="46" t="s">
        <v>29</v>
      </c>
      <c r="B16" s="570" t="s">
        <v>30</v>
      </c>
      <c r="C16" s="55" t="s">
        <v>16</v>
      </c>
      <c r="D16" s="1">
        <f>SUM('㈱塩釜:七ヶ浜'!D16)</f>
        <v>144.3887</v>
      </c>
      <c r="E16" s="1">
        <f>SUM('㈱塩釜:七ヶ浜'!E16)</f>
        <v>94.1653</v>
      </c>
      <c r="F16" s="1">
        <f>SUM('㈱塩釜:七ヶ浜'!F16)</f>
        <v>129.24845</v>
      </c>
      <c r="G16" s="1">
        <f>SUM('㈱塩釜:七ヶ浜'!G16)</f>
        <v>102.047</v>
      </c>
      <c r="H16" s="1">
        <f>SUM('㈱塩釜:七ヶ浜'!H16)</f>
        <v>141.65615</v>
      </c>
      <c r="I16" s="1">
        <f>SUM('㈱塩釜:七ヶ浜'!I16)</f>
        <v>369.91005</v>
      </c>
      <c r="J16" s="1">
        <f>SUM('㈱塩釜:七ヶ浜'!J16)</f>
        <v>495.93745</v>
      </c>
      <c r="K16" s="1">
        <f>SUM('㈱塩釜:七ヶ浜'!K16)</f>
        <v>171.80259999999998</v>
      </c>
      <c r="L16" s="1">
        <f>SUM('㈱塩釜:七ヶ浜'!L16)</f>
        <v>343.14495000000005</v>
      </c>
      <c r="M16" s="1">
        <f>SUM('㈱塩釜:七ヶ浜'!M16)</f>
        <v>499.11595</v>
      </c>
      <c r="N16" s="1">
        <f>SUM('㈱塩釜:七ヶ浜'!N16)</f>
        <v>553.0719499999999</v>
      </c>
      <c r="O16" s="1">
        <f>SUM('㈱塩釜:七ヶ浜'!O16)</f>
        <v>280.5648</v>
      </c>
      <c r="P16" s="8">
        <f t="shared" si="0"/>
        <v>3325.0533500000006</v>
      </c>
    </row>
    <row r="17" spans="1:16" ht="18.75">
      <c r="A17" s="46"/>
      <c r="B17" s="571"/>
      <c r="C17" s="49" t="s">
        <v>18</v>
      </c>
      <c r="D17" s="2">
        <f>SUM('㈱塩釜:七ヶ浜'!D17)</f>
        <v>182107.28049073904</v>
      </c>
      <c r="E17" s="2">
        <f>SUM('㈱塩釜:七ヶ浜'!E17)</f>
        <v>115839.90936056875</v>
      </c>
      <c r="F17" s="2">
        <f>SUM('㈱塩釜:七ヶ浜'!F17)</f>
        <v>171838.70361981983</v>
      </c>
      <c r="G17" s="2">
        <f>SUM('㈱塩釜:七ヶ浜'!G17)</f>
        <v>128154.65364944116</v>
      </c>
      <c r="H17" s="2">
        <f>SUM('㈱塩釜:七ヶ浜'!H17)</f>
        <v>104184.7360565147</v>
      </c>
      <c r="I17" s="2">
        <f>SUM('㈱塩釜:七ヶ浜'!I17)</f>
        <v>158008.84228118762</v>
      </c>
      <c r="J17" s="2">
        <f>SUM('㈱塩釜:七ヶ浜'!J17)</f>
        <v>185825.96142617185</v>
      </c>
      <c r="K17" s="2">
        <f>SUM('㈱塩釜:七ヶ浜'!K17)</f>
        <v>202260.04297056314</v>
      </c>
      <c r="L17" s="2">
        <f>SUM('㈱塩釜:七ヶ浜'!L17)</f>
        <v>511122.3099759992</v>
      </c>
      <c r="M17" s="2">
        <f>SUM('㈱塩釜:七ヶ浜'!M17)</f>
        <v>825436.0181594803</v>
      </c>
      <c r="N17" s="2">
        <f>SUM('㈱塩釜:七ヶ浜'!N17)</f>
        <v>711882.9582853011</v>
      </c>
      <c r="O17" s="2">
        <f>SUM('㈱塩釜:七ヶ浜'!O17)</f>
        <v>427084.13911264675</v>
      </c>
      <c r="P17" s="9">
        <f t="shared" si="0"/>
        <v>3723745.555388433</v>
      </c>
    </row>
    <row r="18" spans="1:16" ht="18.75">
      <c r="A18" s="46" t="s">
        <v>31</v>
      </c>
      <c r="B18" s="48" t="s">
        <v>108</v>
      </c>
      <c r="C18" s="55" t="s">
        <v>16</v>
      </c>
      <c r="D18" s="1">
        <f>SUM('㈱塩釜:七ヶ浜'!D18)</f>
        <v>5.8666</v>
      </c>
      <c r="E18" s="1">
        <f>SUM('㈱塩釜:七ヶ浜'!E18)</f>
        <v>18.229</v>
      </c>
      <c r="F18" s="1">
        <f>SUM('㈱塩釜:七ヶ浜'!F18)</f>
        <v>38.145500000000006</v>
      </c>
      <c r="G18" s="1">
        <f>SUM('㈱塩釜:七ヶ浜'!G18)</f>
        <v>45.6116</v>
      </c>
      <c r="H18" s="1">
        <f>SUM('㈱塩釜:七ヶ浜'!H18)</f>
        <v>155.3959</v>
      </c>
      <c r="I18" s="1">
        <f>SUM('㈱塩釜:七ヶ浜'!I18)</f>
        <v>121.47894999999998</v>
      </c>
      <c r="J18" s="1">
        <f>SUM('㈱塩釜:七ヶ浜'!J18)</f>
        <v>288.73015000000004</v>
      </c>
      <c r="K18" s="1">
        <f>SUM('㈱塩釜:七ヶ浜'!K18)</f>
        <v>496.14259999999996</v>
      </c>
      <c r="L18" s="1">
        <f>SUM('㈱塩釜:七ヶ浜'!L18)</f>
        <v>100.2903</v>
      </c>
      <c r="M18" s="1">
        <f>SUM('㈱塩釜:七ヶ浜'!M18)</f>
        <v>14.2514</v>
      </c>
      <c r="N18" s="1">
        <f>SUM('㈱塩釜:七ヶ浜'!N18)</f>
        <v>22.5805</v>
      </c>
      <c r="O18" s="1">
        <f>SUM('㈱塩釜:七ヶ浜'!O18)</f>
        <v>20.555400000000002</v>
      </c>
      <c r="P18" s="8">
        <f t="shared" si="0"/>
        <v>1327.2779000000003</v>
      </c>
    </row>
    <row r="19" spans="1:16" ht="18.75">
      <c r="A19" s="46"/>
      <c r="B19" s="49" t="s">
        <v>109</v>
      </c>
      <c r="C19" s="49" t="s">
        <v>18</v>
      </c>
      <c r="D19" s="2">
        <f>SUM('㈱塩釜:七ヶ浜'!D19)</f>
        <v>5746.165738879451</v>
      </c>
      <c r="E19" s="2">
        <f>SUM('㈱塩釜:七ヶ浜'!E19)</f>
        <v>13150.02256688202</v>
      </c>
      <c r="F19" s="2">
        <f>SUM('㈱塩釜:七ヶ浜'!F19)</f>
        <v>36805.28622056544</v>
      </c>
      <c r="G19" s="2">
        <f>SUM('㈱塩釜:七ヶ浜'!G19)</f>
        <v>40699.821135304825</v>
      </c>
      <c r="H19" s="2">
        <f>SUM('㈱塩釜:七ヶ浜'!H19)</f>
        <v>73531.60839679083</v>
      </c>
      <c r="I19" s="2">
        <f>SUM('㈱塩釜:七ヶ浜'!I19)</f>
        <v>62902.87051918282</v>
      </c>
      <c r="J19" s="2">
        <f>SUM('㈱塩釜:七ヶ浜'!J19)</f>
        <v>117978.45895260343</v>
      </c>
      <c r="K19" s="2">
        <f>SUM('㈱塩釜:七ヶ浜'!K19)</f>
        <v>227243.05174910827</v>
      </c>
      <c r="L19" s="2">
        <f>SUM('㈱塩釜:七ヶ浜'!L19)</f>
        <v>90765.9976713128</v>
      </c>
      <c r="M19" s="2">
        <f>SUM('㈱塩釜:七ヶ浜'!M19)</f>
        <v>18561.1141217533</v>
      </c>
      <c r="N19" s="2">
        <f>SUM('㈱塩釜:七ヶ浜'!N19)</f>
        <v>27977.423992108284</v>
      </c>
      <c r="O19" s="2">
        <f>SUM('㈱塩釜:七ヶ浜'!O19)</f>
        <v>27211.661302263834</v>
      </c>
      <c r="P19" s="9">
        <f t="shared" si="0"/>
        <v>742573.4823667553</v>
      </c>
    </row>
    <row r="20" spans="1:16" ht="18.75">
      <c r="A20" s="46" t="s">
        <v>23</v>
      </c>
      <c r="B20" s="570" t="s">
        <v>32</v>
      </c>
      <c r="C20" s="55" t="s">
        <v>16</v>
      </c>
      <c r="D20" s="1">
        <f>SUM('㈱塩釜:七ヶ浜'!D20)</f>
        <v>442.80850000000004</v>
      </c>
      <c r="E20" s="1">
        <f>SUM('㈱塩釜:七ヶ浜'!E20)</f>
        <v>242.73105</v>
      </c>
      <c r="F20" s="1">
        <f>SUM('㈱塩釜:七ヶ浜'!F20)</f>
        <v>254.2612</v>
      </c>
      <c r="G20" s="1">
        <f>SUM('㈱塩釜:七ヶ浜'!G20)</f>
        <v>196.64935</v>
      </c>
      <c r="H20" s="1">
        <f>SUM('㈱塩釜:七ヶ浜'!H20)</f>
        <v>351.6153</v>
      </c>
      <c r="I20" s="1">
        <f>SUM('㈱塩釜:七ヶ浜'!I20)</f>
        <v>4998.7910999999995</v>
      </c>
      <c r="J20" s="1">
        <f>SUM('㈱塩釜:七ヶ浜'!J20)</f>
        <v>1585.2384</v>
      </c>
      <c r="K20" s="1">
        <f>SUM('㈱塩釜:七ヶ浜'!K20)</f>
        <v>155.578</v>
      </c>
      <c r="L20" s="1">
        <f>SUM('㈱塩釜:七ヶ浜'!L20)</f>
        <v>72.7586</v>
      </c>
      <c r="M20" s="1">
        <f>SUM('㈱塩釜:七ヶ浜'!M20)</f>
        <v>69.959</v>
      </c>
      <c r="N20" s="1">
        <f>SUM('㈱塩釜:七ヶ浜'!N20)</f>
        <v>174.48569999999998</v>
      </c>
      <c r="O20" s="1">
        <f>SUM('㈱塩釜:七ヶ浜'!O20)</f>
        <v>423.17089999999996</v>
      </c>
      <c r="P20" s="8">
        <f t="shared" si="0"/>
        <v>8968.047099999998</v>
      </c>
    </row>
    <row r="21" spans="1:16" ht="18.75">
      <c r="A21" s="46"/>
      <c r="B21" s="571"/>
      <c r="C21" s="49" t="s">
        <v>18</v>
      </c>
      <c r="D21" s="2">
        <f>SUM('㈱塩釜:七ヶ浜'!D21)</f>
        <v>176002.87536513986</v>
      </c>
      <c r="E21" s="2">
        <f>SUM('㈱塩釜:七ヶ浜'!E21)</f>
        <v>116017.44001182001</v>
      </c>
      <c r="F21" s="2">
        <f>SUM('㈱塩釜:七ヶ浜'!F21)</f>
        <v>134150.19906249258</v>
      </c>
      <c r="G21" s="2">
        <f>SUM('㈱塩釜:七ヶ浜'!G21)</f>
        <v>88755.03602323399</v>
      </c>
      <c r="H21" s="2">
        <f>SUM('㈱塩釜:七ヶ浜'!H21)</f>
        <v>79934.00587181974</v>
      </c>
      <c r="I21" s="2">
        <f>SUM('㈱塩釜:七ヶ浜'!I21)</f>
        <v>928247.1211998258</v>
      </c>
      <c r="J21" s="2">
        <f>SUM('㈱塩釜:七ヶ浜'!J21)</f>
        <v>305000.34644891246</v>
      </c>
      <c r="K21" s="2">
        <f>SUM('㈱塩釜:七ヶ浜'!K21)</f>
        <v>43997.36099934034</v>
      </c>
      <c r="L21" s="2">
        <f>SUM('㈱塩釜:七ヶ浜'!L21)</f>
        <v>16672.601479849927</v>
      </c>
      <c r="M21" s="2">
        <f>SUM('㈱塩釜:七ヶ浜'!M21)</f>
        <v>31971.896188108032</v>
      </c>
      <c r="N21" s="2">
        <f>SUM('㈱塩釜:七ヶ浜'!N21)</f>
        <v>86633.23784627754</v>
      </c>
      <c r="O21" s="2">
        <f>SUM('㈱塩釜:七ヶ浜'!O21)</f>
        <v>156948.00525261715</v>
      </c>
      <c r="P21" s="9">
        <f t="shared" si="0"/>
        <v>2164330.1257494376</v>
      </c>
    </row>
    <row r="22" spans="1:16" ht="18.75">
      <c r="A22" s="46"/>
      <c r="B22" s="568" t="s">
        <v>177</v>
      </c>
      <c r="C22" s="55" t="s">
        <v>16</v>
      </c>
      <c r="D22" s="1">
        <f>+D12+D14+D16+D18+D20</f>
        <v>604.5119000000001</v>
      </c>
      <c r="E22" s="1">
        <f>+E12+E14+E16+E18+E20</f>
        <v>363.19155</v>
      </c>
      <c r="F22" s="1">
        <f aca="true" t="shared" si="3" ref="F22:O22">+F12+F14+F16+F18+F20</f>
        <v>439.01635</v>
      </c>
      <c r="G22" s="1">
        <f t="shared" si="3"/>
        <v>388.72495000000004</v>
      </c>
      <c r="H22" s="1">
        <f t="shared" si="3"/>
        <v>746.3570500000001</v>
      </c>
      <c r="I22" s="1">
        <f t="shared" si="3"/>
        <v>5577.672299999999</v>
      </c>
      <c r="J22" s="1">
        <f t="shared" si="3"/>
        <v>2614.0528</v>
      </c>
      <c r="K22" s="1">
        <f t="shared" si="3"/>
        <v>916.1211999999999</v>
      </c>
      <c r="L22" s="1">
        <f t="shared" si="3"/>
        <v>528.6138500000001</v>
      </c>
      <c r="M22" s="1">
        <f t="shared" si="3"/>
        <v>593.44625</v>
      </c>
      <c r="N22" s="1">
        <f t="shared" si="3"/>
        <v>760.6074499999999</v>
      </c>
      <c r="O22" s="1">
        <f t="shared" si="3"/>
        <v>744.6079</v>
      </c>
      <c r="P22" s="8">
        <f t="shared" si="0"/>
        <v>14276.923549999996</v>
      </c>
    </row>
    <row r="23" spans="1:16" ht="18.75">
      <c r="A23" s="40"/>
      <c r="B23" s="569"/>
      <c r="C23" s="49" t="s">
        <v>18</v>
      </c>
      <c r="D23" s="2">
        <f>+D13+D15+D17+D19+D21</f>
        <v>395032.873715035</v>
      </c>
      <c r="E23" s="2">
        <f>+E13+E15+E17+E19+E21</f>
        <v>268084.3623972528</v>
      </c>
      <c r="F23" s="2">
        <f aca="true" t="shared" si="4" ref="F23:O23">+F13+F15+F17+F19+F21</f>
        <v>379305.96052492876</v>
      </c>
      <c r="G23" s="2">
        <f t="shared" si="4"/>
        <v>315099.4722609634</v>
      </c>
      <c r="H23" s="2">
        <f t="shared" si="4"/>
        <v>396564.30763612094</v>
      </c>
      <c r="I23" s="2">
        <f t="shared" si="4"/>
        <v>1267588.0237096795</v>
      </c>
      <c r="J23" s="2">
        <f t="shared" si="4"/>
        <v>874964.4178209652</v>
      </c>
      <c r="K23" s="2">
        <f t="shared" si="4"/>
        <v>620362.2230064453</v>
      </c>
      <c r="L23" s="2">
        <f t="shared" si="4"/>
        <v>654337.0932357375</v>
      </c>
      <c r="M23" s="2">
        <f t="shared" si="4"/>
        <v>901664.7560999222</v>
      </c>
      <c r="N23" s="2">
        <f t="shared" si="4"/>
        <v>851267.6392334619</v>
      </c>
      <c r="O23" s="2">
        <f t="shared" si="4"/>
        <v>676075.06619107</v>
      </c>
      <c r="P23" s="9">
        <f t="shared" si="0"/>
        <v>7600346.195831582</v>
      </c>
    </row>
    <row r="24" spans="1:16" ht="18.75">
      <c r="A24" s="46" t="s">
        <v>0</v>
      </c>
      <c r="B24" s="570" t="s">
        <v>33</v>
      </c>
      <c r="C24" s="55" t="s">
        <v>16</v>
      </c>
      <c r="D24" s="1">
        <f>SUM('㈱塩釜:七ヶ浜'!D24)</f>
        <v>235.67440000000002</v>
      </c>
      <c r="E24" s="1">
        <f>SUM('㈱塩釜:七ヶ浜'!E24)</f>
        <v>166.1634</v>
      </c>
      <c r="F24" s="1">
        <f>SUM('㈱塩釜:七ヶ浜'!F24)</f>
        <v>175.6728</v>
      </c>
      <c r="G24" s="1">
        <f>SUM('㈱塩釜:七ヶ浜'!G24)</f>
        <v>210.23465</v>
      </c>
      <c r="H24" s="1">
        <f>SUM('㈱塩釜:七ヶ浜'!H24)</f>
        <v>191.00613</v>
      </c>
      <c r="I24" s="1">
        <f>SUM('㈱塩釜:七ヶ浜'!I24)</f>
        <v>147.85945</v>
      </c>
      <c r="J24" s="1">
        <f>SUM('㈱塩釜:七ヶ浜'!J24)</f>
        <v>162.3143</v>
      </c>
      <c r="K24" s="1">
        <f>SUM('㈱塩釜:七ヶ浜'!K24)</f>
        <v>126.24680000000001</v>
      </c>
      <c r="L24" s="1">
        <f>SUM('㈱塩釜:七ヶ浜'!L24)</f>
        <v>143.37619999999998</v>
      </c>
      <c r="M24" s="1">
        <f>SUM('㈱塩釜:七ヶ浜'!M24)</f>
        <v>250.5889</v>
      </c>
      <c r="N24" s="1">
        <f>SUM('㈱塩釜:七ヶ浜'!N24)</f>
        <v>285.7215</v>
      </c>
      <c r="O24" s="1">
        <f>SUM('㈱塩釜:七ヶ浜'!O24)</f>
        <v>377.53657000000004</v>
      </c>
      <c r="P24" s="8">
        <f t="shared" si="0"/>
        <v>2472.3951</v>
      </c>
    </row>
    <row r="25" spans="1:16" ht="18.75">
      <c r="A25" s="46" t="s">
        <v>34</v>
      </c>
      <c r="B25" s="571"/>
      <c r="C25" s="49" t="s">
        <v>18</v>
      </c>
      <c r="D25" s="2">
        <f>SUM('㈱塩釜:七ヶ浜'!D25)</f>
        <v>209910.57233988142</v>
      </c>
      <c r="E25" s="2">
        <f>SUM('㈱塩釜:七ヶ浜'!E25)</f>
        <v>177466.278622208</v>
      </c>
      <c r="F25" s="2">
        <f>SUM('㈱塩釜:七ヶ浜'!F25)</f>
        <v>191785.55481488025</v>
      </c>
      <c r="G25" s="2">
        <f>SUM('㈱塩釜:七ヶ浜'!G25)</f>
        <v>198533.73442747782</v>
      </c>
      <c r="H25" s="2">
        <f>SUM('㈱塩釜:七ヶ浜'!H25)</f>
        <v>167117.49793415092</v>
      </c>
      <c r="I25" s="2">
        <f>SUM('㈱塩釜:七ヶ浜'!I25)</f>
        <v>132906.34810966934</v>
      </c>
      <c r="J25" s="2">
        <f>SUM('㈱塩釜:七ヶ浜'!J25)</f>
        <v>148150.71908382978</v>
      </c>
      <c r="K25" s="2">
        <f>SUM('㈱塩釜:七ヶ浜'!K25)</f>
        <v>123146.30668498628</v>
      </c>
      <c r="L25" s="2">
        <f>SUM('㈱塩釜:七ヶ浜'!L25)</f>
        <v>132087.36010531313</v>
      </c>
      <c r="M25" s="2">
        <f>SUM('㈱塩釜:七ヶ浜'!M25)</f>
        <v>200274.85454639627</v>
      </c>
      <c r="N25" s="2">
        <f>SUM('㈱塩釜:七ヶ浜'!N25)</f>
        <v>236763.29681126002</v>
      </c>
      <c r="O25" s="2">
        <f>SUM('㈱塩釜:七ヶ浜'!O25)</f>
        <v>290406.19112757477</v>
      </c>
      <c r="P25" s="9">
        <f t="shared" si="0"/>
        <v>2208548.714607628</v>
      </c>
    </row>
    <row r="26" spans="1:16" ht="18.75">
      <c r="A26" s="46" t="s">
        <v>35</v>
      </c>
      <c r="B26" s="48" t="s">
        <v>20</v>
      </c>
      <c r="C26" s="55" t="s">
        <v>16</v>
      </c>
      <c r="D26" s="1">
        <f>SUM('㈱塩釜:七ヶ浜'!D26)</f>
        <v>6.0698</v>
      </c>
      <c r="E26" s="1">
        <f>SUM('㈱塩釜:七ヶ浜'!E26)</f>
        <v>10.2086</v>
      </c>
      <c r="F26" s="1">
        <f>SUM('㈱塩釜:七ヶ浜'!F26)</f>
        <v>28.269800000000004</v>
      </c>
      <c r="G26" s="1">
        <f>SUM('㈱塩釜:七ヶ浜'!G26)</f>
        <v>35.0242</v>
      </c>
      <c r="H26" s="1">
        <f>SUM('㈱塩釜:七ヶ浜'!H26)</f>
        <v>52.1952</v>
      </c>
      <c r="I26" s="1">
        <f>SUM('㈱塩釜:七ヶ浜'!I26)</f>
        <v>90.3834</v>
      </c>
      <c r="J26" s="1">
        <f>SUM('㈱塩釜:七ヶ浜'!J26)</f>
        <v>171.33159999999998</v>
      </c>
      <c r="K26" s="1">
        <f>SUM('㈱塩釜:七ヶ浜'!K26)</f>
        <v>140.74519999999998</v>
      </c>
      <c r="L26" s="1">
        <f>SUM('㈱塩釜:七ヶ浜'!L26)</f>
        <v>128.9046</v>
      </c>
      <c r="M26" s="1">
        <f>SUM('㈱塩釜:七ヶ浜'!M26)</f>
        <v>74.4348</v>
      </c>
      <c r="N26" s="1">
        <f>SUM('㈱塩釜:七ヶ浜'!N26)</f>
        <v>62.3604</v>
      </c>
      <c r="O26" s="1">
        <f>SUM('㈱塩釜:七ヶ浜'!O26)</f>
        <v>31.686200000000003</v>
      </c>
      <c r="P26" s="8">
        <f t="shared" si="0"/>
        <v>831.6138</v>
      </c>
    </row>
    <row r="27" spans="1:16" ht="18.75">
      <c r="A27" s="46" t="s">
        <v>36</v>
      </c>
      <c r="B27" s="49" t="s">
        <v>110</v>
      </c>
      <c r="C27" s="49" t="s">
        <v>18</v>
      </c>
      <c r="D27" s="2">
        <f>SUM('㈱塩釜:七ヶ浜'!D27)</f>
        <v>3714.8863633236087</v>
      </c>
      <c r="E27" s="2">
        <f>SUM('㈱塩釜:七ヶ浜'!E27)</f>
        <v>5984.262784029854</v>
      </c>
      <c r="F27" s="2">
        <f>SUM('㈱塩釜:七ヶ浜'!F27)</f>
        <v>14516.93523449842</v>
      </c>
      <c r="G27" s="2">
        <f>SUM('㈱塩釜:七ヶ浜'!G27)</f>
        <v>15302.457346606308</v>
      </c>
      <c r="H27" s="2">
        <f>SUM('㈱塩釜:七ヶ浜'!H27)</f>
        <v>15885.75453201222</v>
      </c>
      <c r="I27" s="2">
        <f>SUM('㈱塩釜:七ヶ浜'!I27)</f>
        <v>20783.060775603724</v>
      </c>
      <c r="J27" s="2">
        <f>SUM('㈱塩釜:七ヶ浜'!J27)</f>
        <v>34873.366460254925</v>
      </c>
      <c r="K27" s="2">
        <f>SUM('㈱塩釜:七ヶ浜'!K27)</f>
        <v>46086.96219538794</v>
      </c>
      <c r="L27" s="2">
        <f>SUM('㈱塩釜:七ヶ浜'!L27)</f>
        <v>57213.98584303764</v>
      </c>
      <c r="M27" s="2">
        <f>SUM('㈱塩釜:七ヶ浜'!M27)</f>
        <v>33632.2272224153</v>
      </c>
      <c r="N27" s="2">
        <f>SUM('㈱塩釜:七ヶ浜'!N27)</f>
        <v>31368.399323984686</v>
      </c>
      <c r="O27" s="2">
        <f>SUM('㈱塩釜:七ヶ浜'!O27)</f>
        <v>20379.04749831988</v>
      </c>
      <c r="P27" s="9">
        <f t="shared" si="0"/>
        <v>299741.3455794745</v>
      </c>
    </row>
    <row r="28" spans="1:16" ht="18.75">
      <c r="A28" s="46" t="s">
        <v>23</v>
      </c>
      <c r="B28" s="568" t="s">
        <v>194</v>
      </c>
      <c r="C28" s="55" t="s">
        <v>16</v>
      </c>
      <c r="D28" s="1">
        <f>+D24+D26</f>
        <v>241.7442</v>
      </c>
      <c r="E28" s="1">
        <f>+E24+E26</f>
        <v>176.37199999999999</v>
      </c>
      <c r="F28" s="1">
        <f aca="true" t="shared" si="5" ref="F28:O28">+F24+F26</f>
        <v>203.9426</v>
      </c>
      <c r="G28" s="1">
        <f t="shared" si="5"/>
        <v>245.25885</v>
      </c>
      <c r="H28" s="1">
        <f t="shared" si="5"/>
        <v>243.20133</v>
      </c>
      <c r="I28" s="1">
        <f t="shared" si="5"/>
        <v>238.24285</v>
      </c>
      <c r="J28" s="1">
        <f t="shared" si="5"/>
        <v>333.6459</v>
      </c>
      <c r="K28" s="1">
        <f t="shared" si="5"/>
        <v>266.99199999999996</v>
      </c>
      <c r="L28" s="1">
        <f t="shared" si="5"/>
        <v>272.2808</v>
      </c>
      <c r="M28" s="1">
        <f t="shared" si="5"/>
        <v>325.02369999999996</v>
      </c>
      <c r="N28" s="1">
        <f t="shared" si="5"/>
        <v>348.0819</v>
      </c>
      <c r="O28" s="1">
        <f t="shared" si="5"/>
        <v>409.22277</v>
      </c>
      <c r="P28" s="8">
        <f t="shared" si="0"/>
        <v>3304.0089000000003</v>
      </c>
    </row>
    <row r="29" spans="1:16" ht="18.75">
      <c r="A29" s="40"/>
      <c r="B29" s="569"/>
      <c r="C29" s="49" t="s">
        <v>18</v>
      </c>
      <c r="D29" s="2">
        <f>+D25+D27</f>
        <v>213625.45870320502</v>
      </c>
      <c r="E29" s="2">
        <f>+E25+E27</f>
        <v>183450.54140623784</v>
      </c>
      <c r="F29" s="2">
        <f aca="true" t="shared" si="6" ref="F29:O29">+F25+F27</f>
        <v>206302.49004937866</v>
      </c>
      <c r="G29" s="2">
        <f t="shared" si="6"/>
        <v>213836.19177408412</v>
      </c>
      <c r="H29" s="2">
        <f t="shared" si="6"/>
        <v>183003.25246616313</v>
      </c>
      <c r="I29" s="2">
        <f t="shared" si="6"/>
        <v>153689.40888527306</v>
      </c>
      <c r="J29" s="2">
        <f t="shared" si="6"/>
        <v>183024.08554408472</v>
      </c>
      <c r="K29" s="2">
        <f t="shared" si="6"/>
        <v>169233.2688803742</v>
      </c>
      <c r="L29" s="2">
        <f t="shared" si="6"/>
        <v>189301.34594835076</v>
      </c>
      <c r="M29" s="2">
        <f t="shared" si="6"/>
        <v>233907.08176881156</v>
      </c>
      <c r="N29" s="2">
        <f t="shared" si="6"/>
        <v>268131.6961352447</v>
      </c>
      <c r="O29" s="2">
        <f t="shared" si="6"/>
        <v>310785.23862589465</v>
      </c>
      <c r="P29" s="9">
        <f t="shared" si="0"/>
        <v>2508290.0601871028</v>
      </c>
    </row>
    <row r="30" spans="1:16" ht="18.75">
      <c r="A30" s="46" t="s">
        <v>0</v>
      </c>
      <c r="B30" s="570" t="s">
        <v>37</v>
      </c>
      <c r="C30" s="55" t="s">
        <v>16</v>
      </c>
      <c r="D30" s="1">
        <f>SUM('㈱塩釜:七ヶ浜'!D30)</f>
        <v>918.8132999999999</v>
      </c>
      <c r="E30" s="1">
        <f>SUM('㈱塩釜:七ヶ浜'!E30)</f>
        <v>795.5802</v>
      </c>
      <c r="F30" s="1">
        <f>SUM('㈱塩釜:七ヶ浜'!F30)</f>
        <v>998.4541</v>
      </c>
      <c r="G30" s="1">
        <f>SUM('㈱塩釜:七ヶ浜'!G30)</f>
        <v>391.1728</v>
      </c>
      <c r="H30" s="1">
        <f>SUM('㈱塩釜:七ヶ浜'!H30)</f>
        <v>400.27909999999997</v>
      </c>
      <c r="I30" s="1">
        <f>SUM('㈱塩釜:七ヶ浜'!I30)</f>
        <v>414.02430000000004</v>
      </c>
      <c r="J30" s="1">
        <f>SUM('㈱塩釜:七ヶ浜'!J30)</f>
        <v>131.8596</v>
      </c>
      <c r="K30" s="1">
        <f>SUM('㈱塩釜:七ヶ浜'!K30)</f>
        <v>114.40290000000002</v>
      </c>
      <c r="L30" s="1">
        <f>SUM('㈱塩釜:七ヶ浜'!L30)</f>
        <v>265.7367</v>
      </c>
      <c r="M30" s="1">
        <f>SUM('㈱塩釜:七ヶ浜'!M30)</f>
        <v>445.7676</v>
      </c>
      <c r="N30" s="1">
        <f>SUM('㈱塩釜:七ヶ浜'!N30)</f>
        <v>479.2662</v>
      </c>
      <c r="O30" s="1">
        <f>SUM('㈱塩釜:七ヶ浜'!O30)</f>
        <v>517.9776000000002</v>
      </c>
      <c r="P30" s="8">
        <f t="shared" si="0"/>
        <v>5873.334400000001</v>
      </c>
    </row>
    <row r="31" spans="1:16" ht="18.75">
      <c r="A31" s="46" t="s">
        <v>38</v>
      </c>
      <c r="B31" s="571"/>
      <c r="C31" s="49" t="s">
        <v>18</v>
      </c>
      <c r="D31" s="2">
        <f>SUM('㈱塩釜:七ヶ浜'!D31)</f>
        <v>90589.81746987732</v>
      </c>
      <c r="E31" s="2">
        <f>SUM('㈱塩釜:七ヶ浜'!E31)</f>
        <v>86019.58083839518</v>
      </c>
      <c r="F31" s="2">
        <f>SUM('㈱塩釜:七ヶ浜'!F31)</f>
        <v>112534.81493314997</v>
      </c>
      <c r="G31" s="2">
        <f>SUM('㈱塩釜:七ヶ浜'!G31)</f>
        <v>58042.45346392535</v>
      </c>
      <c r="H31" s="2">
        <f>SUM('㈱塩釜:七ヶ浜'!H31)</f>
        <v>30688.224956658243</v>
      </c>
      <c r="I31" s="2">
        <f>SUM('㈱塩釜:七ヶ浜'!I31)</f>
        <v>23741.24</v>
      </c>
      <c r="J31" s="2">
        <f>SUM('㈱塩釜:七ヶ浜'!J31)</f>
        <v>19128.628</v>
      </c>
      <c r="K31" s="2">
        <f>SUM('㈱塩釜:七ヶ浜'!K31)</f>
        <v>20332.611</v>
      </c>
      <c r="L31" s="2">
        <f>SUM('㈱塩釜:七ヶ浜'!L31)</f>
        <v>37132.453</v>
      </c>
      <c r="M31" s="2">
        <f>SUM('㈱塩釜:七ヶ浜'!M31)</f>
        <v>86103.14000017113</v>
      </c>
      <c r="N31" s="2">
        <f>SUM('㈱塩釜:七ヶ浜'!N31)</f>
        <v>115229.51301554173</v>
      </c>
      <c r="O31" s="2">
        <f>SUM('㈱塩釜:七ヶ浜'!O31)</f>
        <v>165922.54100898872</v>
      </c>
      <c r="P31" s="9">
        <f t="shared" si="0"/>
        <v>845465.0176867077</v>
      </c>
    </row>
    <row r="32" spans="1:16" ht="18.75">
      <c r="A32" s="46" t="s">
        <v>0</v>
      </c>
      <c r="B32" s="570" t="s">
        <v>39</v>
      </c>
      <c r="C32" s="55" t="s">
        <v>16</v>
      </c>
      <c r="D32" s="1">
        <f>SUM('㈱塩釜:七ヶ浜'!D32)</f>
        <v>217.5544</v>
      </c>
      <c r="E32" s="1">
        <f>SUM('㈱塩釜:七ヶ浜'!E32)</f>
        <v>912.5468</v>
      </c>
      <c r="F32" s="1">
        <f>SUM('㈱塩釜:七ヶ浜'!F32)</f>
        <v>1898.1675</v>
      </c>
      <c r="G32" s="1">
        <f>SUM('㈱塩釜:七ヶ浜'!G32)</f>
        <v>852.1636</v>
      </c>
      <c r="H32" s="1">
        <f>SUM('㈱塩釜:七ヶ浜'!H32)</f>
        <v>965.8688</v>
      </c>
      <c r="I32" s="1">
        <f>SUM('㈱塩釜:七ヶ浜'!I32)</f>
        <v>246.42039999999997</v>
      </c>
      <c r="J32" s="1">
        <f>SUM('㈱塩釜:七ヶ浜'!J32)</f>
        <v>4.415</v>
      </c>
      <c r="K32" s="1">
        <f>SUM('㈱塩釜:七ヶ浜'!K32)</f>
        <v>2.56</v>
      </c>
      <c r="L32" s="1">
        <f>SUM('㈱塩釜:七ヶ浜'!L32)</f>
        <v>33.9559</v>
      </c>
      <c r="M32" s="1">
        <f>SUM('㈱塩釜:七ヶ浜'!M32)</f>
        <v>90.86169999999998</v>
      </c>
      <c r="N32" s="1">
        <f>SUM('㈱塩釜:七ヶ浜'!N32)</f>
        <v>95.5714</v>
      </c>
      <c r="O32" s="1">
        <f>SUM('㈱塩釜:七ヶ浜'!O32)</f>
        <v>74.0541</v>
      </c>
      <c r="P32" s="8">
        <f t="shared" si="0"/>
        <v>5394.1396</v>
      </c>
    </row>
    <row r="33" spans="1:16" ht="18.75">
      <c r="A33" s="46" t="s">
        <v>40</v>
      </c>
      <c r="B33" s="571"/>
      <c r="C33" s="49" t="s">
        <v>18</v>
      </c>
      <c r="D33" s="2">
        <f>SUM('㈱塩釜:七ヶ浜'!D33)</f>
        <v>12577.38052599095</v>
      </c>
      <c r="E33" s="2">
        <f>SUM('㈱塩釜:七ヶ浜'!E33)</f>
        <v>45114.20302044552</v>
      </c>
      <c r="F33" s="2">
        <f>SUM('㈱塩釜:七ヶ浜'!F33)</f>
        <v>86272.26061553041</v>
      </c>
      <c r="G33" s="2">
        <f>SUM('㈱塩釜:七ヶ浜'!G33)</f>
        <v>38165.14580248608</v>
      </c>
      <c r="H33" s="2">
        <f>SUM('㈱塩釜:七ヶ浜'!H33)</f>
        <v>42518.17280093365</v>
      </c>
      <c r="I33" s="2">
        <f>SUM('㈱塩釜:七ヶ浜'!I33)</f>
        <v>10652.436000000002</v>
      </c>
      <c r="J33" s="2">
        <f>SUM('㈱塩釜:七ヶ浜'!J33)</f>
        <v>584.9870000000001</v>
      </c>
      <c r="K33" s="2">
        <f>SUM('㈱塩釜:七ヶ浜'!K33)</f>
        <v>733.782</v>
      </c>
      <c r="L33" s="2">
        <f>SUM('㈱塩釜:七ヶ浜'!L33)</f>
        <v>1687.5520007426087</v>
      </c>
      <c r="M33" s="2">
        <f>SUM('㈱塩釜:七ヶ浜'!M33)</f>
        <v>5139.48600018253</v>
      </c>
      <c r="N33" s="2">
        <f>SUM('㈱塩釜:七ヶ浜'!N33)</f>
        <v>6070.103</v>
      </c>
      <c r="O33" s="2">
        <f>SUM('㈱塩釜:七ヶ浜'!O33)</f>
        <v>5851.379000394839</v>
      </c>
      <c r="P33" s="9">
        <f t="shared" si="0"/>
        <v>255366.8877667066</v>
      </c>
    </row>
    <row r="34" spans="1:16" ht="18.75">
      <c r="A34" s="46"/>
      <c r="B34" s="48" t="s">
        <v>20</v>
      </c>
      <c r="C34" s="55" t="s">
        <v>16</v>
      </c>
      <c r="D34" s="1">
        <f>SUM('㈱塩釜:七ヶ浜'!D34)</f>
        <v>356.6426</v>
      </c>
      <c r="E34" s="1">
        <f>SUM('㈱塩釜:七ヶ浜'!E34)</f>
        <v>623.4098</v>
      </c>
      <c r="F34" s="1">
        <f>SUM('㈱塩釜:七ヶ浜'!F34)</f>
        <v>1008.7644000000001</v>
      </c>
      <c r="G34" s="1">
        <f>SUM('㈱塩釜:七ヶ浜'!G34)</f>
        <v>918.242</v>
      </c>
      <c r="H34" s="1">
        <f>SUM('㈱塩釜:七ヶ浜'!H34)</f>
        <v>2012.7028</v>
      </c>
      <c r="I34" s="1">
        <f>SUM('㈱塩釜:七ヶ浜'!I34)</f>
        <v>2288.1652000000004</v>
      </c>
      <c r="J34" s="1">
        <f>SUM('㈱塩釜:七ヶ浜'!J34)</f>
        <v>90.69000000000001</v>
      </c>
      <c r="K34" s="1"/>
      <c r="L34" s="1">
        <f>SUM('㈱塩釜:七ヶ浜'!L34)</f>
        <v>229.16400000000002</v>
      </c>
      <c r="M34" s="1">
        <f>SUM('㈱塩釜:七ヶ浜'!M34)</f>
        <v>665.8164</v>
      </c>
      <c r="N34" s="1">
        <f>SUM('㈱塩釜:七ヶ浜'!N34)</f>
        <v>578.6502999999999</v>
      </c>
      <c r="O34" s="1">
        <f>SUM('㈱塩釜:七ヶ浜'!O34)</f>
        <v>322.80359999999996</v>
      </c>
      <c r="P34" s="8">
        <f t="shared" si="0"/>
        <v>9095.051099999999</v>
      </c>
    </row>
    <row r="35" spans="1:16" ht="18.75">
      <c r="A35" s="46" t="s">
        <v>23</v>
      </c>
      <c r="B35" s="49" t="s">
        <v>111</v>
      </c>
      <c r="C35" s="49" t="s">
        <v>18</v>
      </c>
      <c r="D35" s="2">
        <f>SUM('㈱塩釜:七ヶ浜'!D35)</f>
        <v>14576.006</v>
      </c>
      <c r="E35" s="2">
        <f>SUM('㈱塩釜:七ヶ浜'!E35)</f>
        <v>31889.82</v>
      </c>
      <c r="F35" s="2">
        <f>SUM('㈱塩釜:七ヶ浜'!F35)</f>
        <v>61724.027</v>
      </c>
      <c r="G35" s="2">
        <f>SUM('㈱塩釜:七ヶ浜'!G35)</f>
        <v>89094.763</v>
      </c>
      <c r="H35" s="2">
        <f>SUM('㈱塩釜:七ヶ浜'!H35)</f>
        <v>118419.943</v>
      </c>
      <c r="I35" s="2">
        <f>SUM('㈱塩釜:七ヶ浜'!I35)</f>
        <v>129248.345</v>
      </c>
      <c r="J35" s="2">
        <f>SUM('㈱塩釜:七ヶ浜'!J35)</f>
        <v>6390.152999999999</v>
      </c>
      <c r="K35" s="2"/>
      <c r="L35" s="2">
        <f>SUM('㈱塩釜:七ヶ浜'!L35)</f>
        <v>12920.477</v>
      </c>
      <c r="M35" s="2">
        <f>SUM('㈱塩釜:七ヶ浜'!M35)</f>
        <v>82338.57800000001</v>
      </c>
      <c r="N35" s="2">
        <f>SUM('㈱塩釜:七ヶ浜'!N35)</f>
        <v>70470.251</v>
      </c>
      <c r="O35" s="2">
        <f>SUM('㈱塩釜:七ヶ浜'!O35)</f>
        <v>70039.227</v>
      </c>
      <c r="P35" s="9">
        <f t="shared" si="0"/>
        <v>687111.59</v>
      </c>
    </row>
    <row r="36" spans="1:16" ht="18.75">
      <c r="A36" s="51"/>
      <c r="B36" s="568" t="s">
        <v>177</v>
      </c>
      <c r="C36" s="55" t="s">
        <v>16</v>
      </c>
      <c r="D36" s="1">
        <f>+D30+D32+D34</f>
        <v>1493.0103</v>
      </c>
      <c r="E36" s="1">
        <f>+E30+E32+E34</f>
        <v>2331.5368</v>
      </c>
      <c r="F36" s="1">
        <f aca="true" t="shared" si="7" ref="F36:O36">+F30+F32+F34</f>
        <v>3905.386</v>
      </c>
      <c r="G36" s="1">
        <f t="shared" si="7"/>
        <v>2161.5784</v>
      </c>
      <c r="H36" s="1">
        <f t="shared" si="7"/>
        <v>3378.8507</v>
      </c>
      <c r="I36" s="1">
        <f t="shared" si="7"/>
        <v>2948.6099000000004</v>
      </c>
      <c r="J36" s="1">
        <f t="shared" si="7"/>
        <v>226.96460000000002</v>
      </c>
      <c r="K36" s="1">
        <f t="shared" si="7"/>
        <v>116.96290000000002</v>
      </c>
      <c r="L36" s="1">
        <f t="shared" si="7"/>
        <v>528.8566</v>
      </c>
      <c r="M36" s="1">
        <f t="shared" si="7"/>
        <v>1202.4457000000002</v>
      </c>
      <c r="N36" s="1">
        <f t="shared" si="7"/>
        <v>1153.4879</v>
      </c>
      <c r="O36" s="1">
        <f t="shared" si="7"/>
        <v>914.8353000000002</v>
      </c>
      <c r="P36" s="8">
        <f aca="true" t="shared" si="8" ref="P36:P67">SUM(D36:O36)</f>
        <v>20362.525099999995</v>
      </c>
    </row>
    <row r="37" spans="1:16" ht="18.75">
      <c r="A37" s="50"/>
      <c r="B37" s="569"/>
      <c r="C37" s="49" t="s">
        <v>18</v>
      </c>
      <c r="D37" s="2">
        <f>+D31+D33+D35</f>
        <v>117743.20399586827</v>
      </c>
      <c r="E37" s="2">
        <f>+E31+E33+E35</f>
        <v>163023.6038588407</v>
      </c>
      <c r="F37" s="2">
        <f aca="true" t="shared" si="9" ref="F37:O37">+F31+F33+F35</f>
        <v>260531.10254868038</v>
      </c>
      <c r="G37" s="2">
        <f t="shared" si="9"/>
        <v>185302.36226641142</v>
      </c>
      <c r="H37" s="2">
        <f t="shared" si="9"/>
        <v>191626.34075759188</v>
      </c>
      <c r="I37" s="2">
        <f t="shared" si="9"/>
        <v>163642.021</v>
      </c>
      <c r="J37" s="2">
        <f t="shared" si="9"/>
        <v>26103.768</v>
      </c>
      <c r="K37" s="2">
        <f t="shared" si="9"/>
        <v>21066.393</v>
      </c>
      <c r="L37" s="2">
        <f t="shared" si="9"/>
        <v>51740.48200074261</v>
      </c>
      <c r="M37" s="2">
        <f t="shared" si="9"/>
        <v>173581.20400035367</v>
      </c>
      <c r="N37" s="2">
        <f t="shared" si="9"/>
        <v>191769.86701554173</v>
      </c>
      <c r="O37" s="2">
        <f t="shared" si="9"/>
        <v>241813.14700938354</v>
      </c>
      <c r="P37" s="9">
        <f t="shared" si="8"/>
        <v>1787943.495453414</v>
      </c>
    </row>
    <row r="38" spans="1:16" ht="18.75">
      <c r="A38" s="572" t="s">
        <v>199</v>
      </c>
      <c r="B38" s="573"/>
      <c r="C38" s="55" t="s">
        <v>16</v>
      </c>
      <c r="D38" s="1">
        <f>SUM('㈱塩釜:七ヶ浜'!D38)</f>
        <v>5.2249</v>
      </c>
      <c r="E38" s="1">
        <f>SUM('㈱塩釜:七ヶ浜'!E38)</f>
        <v>16.9254</v>
      </c>
      <c r="F38" s="1">
        <f>SUM('㈱塩釜:七ヶ浜'!F38)</f>
        <v>18.419</v>
      </c>
      <c r="G38" s="1">
        <f>SUM('㈱塩釜:七ヶ浜'!G38)</f>
        <v>0.045</v>
      </c>
      <c r="H38" s="1">
        <f>SUM('㈱塩釜:七ヶ浜'!H38)</f>
        <v>58.759299999999996</v>
      </c>
      <c r="I38" s="1">
        <f>SUM('㈱塩釜:七ヶ浜'!I38)</f>
        <v>302.57320000000004</v>
      </c>
      <c r="J38" s="1">
        <f>SUM('㈱塩釜:七ヶ浜'!J38)</f>
        <v>129.4171</v>
      </c>
      <c r="K38" s="1">
        <f>SUM('㈱塩釜:七ヶ浜'!K38)</f>
        <v>312.60169999999994</v>
      </c>
      <c r="L38" s="1">
        <f>SUM('㈱塩釜:七ヶ浜'!L38)</f>
        <v>246.6376</v>
      </c>
      <c r="M38" s="1">
        <f>SUM('㈱塩釜:七ヶ浜'!M38)</f>
        <v>177.7597</v>
      </c>
      <c r="N38" s="1">
        <f>SUM('㈱塩釜:七ヶ浜'!N38)</f>
        <v>55.56730000000001</v>
      </c>
      <c r="O38" s="1">
        <f>SUM('㈱塩釜:七ヶ浜'!O38)</f>
        <v>47.8888</v>
      </c>
      <c r="P38" s="8">
        <f t="shared" si="8"/>
        <v>1371.819</v>
      </c>
    </row>
    <row r="39" spans="1:16" ht="18.75">
      <c r="A39" s="574"/>
      <c r="B39" s="575"/>
      <c r="C39" s="49" t="s">
        <v>18</v>
      </c>
      <c r="D39" s="2">
        <f>SUM('㈱塩釜:七ヶ浜'!D39)</f>
        <v>1051.8325028594313</v>
      </c>
      <c r="E39" s="2">
        <f>SUM('㈱塩釜:七ヶ浜'!E39)</f>
        <v>3402.8355038315194</v>
      </c>
      <c r="F39" s="2">
        <f>SUM('㈱塩釜:七ヶ浜'!F39)</f>
        <v>719.7200035618262</v>
      </c>
      <c r="G39" s="2">
        <f>SUM('㈱塩釜:七ヶ浜'!G39)</f>
        <v>30.975</v>
      </c>
      <c r="H39" s="2">
        <f>SUM('㈱塩釜:七ヶ浜'!H39)</f>
        <v>15557.231015707372</v>
      </c>
      <c r="I39" s="2">
        <f>SUM('㈱塩釜:七ヶ浜'!I39)</f>
        <v>75965.64000504596</v>
      </c>
      <c r="J39" s="2">
        <f>SUM('㈱塩釜:七ヶ浜'!J39)</f>
        <v>36704.60500190213</v>
      </c>
      <c r="K39" s="2">
        <f>SUM('㈱塩釜:七ヶ浜'!K39)</f>
        <v>122874.61400015702</v>
      </c>
      <c r="L39" s="2">
        <f>SUM('㈱塩釜:七ヶ浜'!L39)</f>
        <v>94644.38550365156</v>
      </c>
      <c r="M39" s="2">
        <f>SUM('㈱塩釜:七ヶ浜'!M39)</f>
        <v>52673.868004648815</v>
      </c>
      <c r="N39" s="2">
        <f>SUM('㈱塩釜:七ヶ浜'!N39)</f>
        <v>7671.793009486624</v>
      </c>
      <c r="O39" s="2">
        <f>SUM('㈱塩釜:七ヶ浜'!O39)</f>
        <v>3488.936260944927</v>
      </c>
      <c r="P39" s="9">
        <f t="shared" si="8"/>
        <v>414786.4358117972</v>
      </c>
    </row>
    <row r="40" spans="1:16" ht="18.75">
      <c r="A40" s="572" t="s">
        <v>200</v>
      </c>
      <c r="B40" s="573"/>
      <c r="C40" s="55" t="s">
        <v>16</v>
      </c>
      <c r="D40" s="1">
        <f>SUM('㈱塩釜:七ヶ浜'!D40)</f>
        <v>10.4608</v>
      </c>
      <c r="E40" s="1">
        <f>SUM('㈱塩釜:七ヶ浜'!E40)</f>
        <v>0.8649</v>
      </c>
      <c r="F40" s="1">
        <f>SUM('㈱塩釜:七ヶ浜'!F40)</f>
        <v>0.6474</v>
      </c>
      <c r="G40" s="1">
        <f>SUM('㈱塩釜:七ヶ浜'!G40)</f>
        <v>0.7092999999999999</v>
      </c>
      <c r="H40" s="1">
        <f>SUM('㈱塩釜:七ヶ浜'!H40)</f>
        <v>98.17980000000001</v>
      </c>
      <c r="I40" s="1">
        <f>SUM('㈱塩釜:七ヶ浜'!I40)</f>
        <v>143.3372</v>
      </c>
      <c r="J40" s="1">
        <f>SUM('㈱塩釜:七ヶ浜'!J40)</f>
        <v>645.3997</v>
      </c>
      <c r="K40" s="1">
        <f>SUM('㈱塩釜:七ヶ浜'!K40)</f>
        <v>367.4221</v>
      </c>
      <c r="L40" s="1">
        <f>SUM('㈱塩釜:七ヶ浜'!L40)</f>
        <v>165.1885</v>
      </c>
      <c r="M40" s="1">
        <f>SUM('㈱塩釜:七ヶ浜'!M40)</f>
        <v>400.0695</v>
      </c>
      <c r="N40" s="1">
        <f>SUM('㈱塩釜:七ヶ浜'!N40)</f>
        <v>1582.2188</v>
      </c>
      <c r="O40" s="1">
        <f>SUM('㈱塩釜:七ヶ浜'!O40)</f>
        <v>127.45589999999999</v>
      </c>
      <c r="P40" s="8">
        <f t="shared" si="8"/>
        <v>3541.9539000000004</v>
      </c>
    </row>
    <row r="41" spans="1:16" ht="18.75">
      <c r="A41" s="574"/>
      <c r="B41" s="575"/>
      <c r="C41" s="49" t="s">
        <v>18</v>
      </c>
      <c r="D41" s="2">
        <f>SUM('㈱塩釜:七ヶ浜'!D41)</f>
        <v>2059.762339223886</v>
      </c>
      <c r="E41" s="2">
        <f>SUM('㈱塩釜:七ヶ浜'!E41)</f>
        <v>450.2063102140064</v>
      </c>
      <c r="F41" s="2">
        <f>SUM('㈱塩釜:七ヶ浜'!F41)</f>
        <v>357.87980774716584</v>
      </c>
      <c r="G41" s="2">
        <f>SUM('㈱塩釜:七ヶ浜'!G41)</f>
        <v>264.42372596956096</v>
      </c>
      <c r="H41" s="2">
        <f>SUM('㈱塩釜:七ヶ浜'!H41)</f>
        <v>16071.039691938877</v>
      </c>
      <c r="I41" s="2">
        <f>SUM('㈱塩釜:七ヶ浜'!I41)</f>
        <v>32084.92520306179</v>
      </c>
      <c r="J41" s="2">
        <f>SUM('㈱塩釜:七ヶ浜'!J41)</f>
        <v>112922.46000245279</v>
      </c>
      <c r="K41" s="2">
        <f>SUM('㈱塩釜:七ヶ浜'!K41)</f>
        <v>74613.31765712886</v>
      </c>
      <c r="L41" s="2">
        <f>SUM('㈱塩釜:七ヶ浜'!L41)</f>
        <v>22908.442302140335</v>
      </c>
      <c r="M41" s="2">
        <f>SUM('㈱塩釜:七ヶ浜'!M41)</f>
        <v>46224.10686447904</v>
      </c>
      <c r="N41" s="2">
        <f>SUM('㈱塩釜:七ヶ浜'!N41)</f>
        <v>232693.21852441202</v>
      </c>
      <c r="O41" s="2">
        <f>SUM('㈱塩釜:七ヶ浜'!O41)</f>
        <v>17126.320732681885</v>
      </c>
      <c r="P41" s="9">
        <f t="shared" si="8"/>
        <v>557776.1031614502</v>
      </c>
    </row>
    <row r="42" spans="1:16" ht="18.75">
      <c r="A42" s="572" t="s">
        <v>201</v>
      </c>
      <c r="B42" s="573"/>
      <c r="C42" s="55" t="s">
        <v>16</v>
      </c>
      <c r="D42" s="1"/>
      <c r="E42" s="1"/>
      <c r="F42" s="1"/>
      <c r="G42" s="1"/>
      <c r="H42" s="1">
        <f>SUM('㈱塩釜:七ヶ浜'!H42)</f>
        <v>0.0094</v>
      </c>
      <c r="I42" s="1"/>
      <c r="J42" s="1"/>
      <c r="K42" s="1"/>
      <c r="L42" s="1">
        <f>SUM('㈱塩釜:七ヶ浜'!L42)</f>
        <v>0.007</v>
      </c>
      <c r="M42" s="1"/>
      <c r="N42" s="1"/>
      <c r="O42" s="1"/>
      <c r="P42" s="8">
        <f t="shared" si="8"/>
        <v>0.0164</v>
      </c>
    </row>
    <row r="43" spans="1:16" ht="18.75">
      <c r="A43" s="574"/>
      <c r="B43" s="575"/>
      <c r="C43" s="49" t="s">
        <v>18</v>
      </c>
      <c r="D43" s="2"/>
      <c r="E43" s="2"/>
      <c r="F43" s="2"/>
      <c r="G43" s="2"/>
      <c r="H43" s="2">
        <f>SUM('㈱塩釜:七ヶ浜'!H43)</f>
        <v>19.74</v>
      </c>
      <c r="I43" s="2"/>
      <c r="J43" s="2"/>
      <c r="K43" s="2"/>
      <c r="L43" s="2">
        <f>SUM('㈱塩釜:七ヶ浜'!L43)</f>
        <v>20.58</v>
      </c>
      <c r="M43" s="2"/>
      <c r="N43" s="2"/>
      <c r="O43" s="2"/>
      <c r="P43" s="9">
        <f t="shared" si="8"/>
        <v>40.31999999999999</v>
      </c>
    </row>
    <row r="44" spans="1:16" ht="18.75">
      <c r="A44" s="572" t="s">
        <v>202</v>
      </c>
      <c r="B44" s="573"/>
      <c r="C44" s="55" t="s">
        <v>16</v>
      </c>
      <c r="D44" s="1">
        <f>SUM('㈱塩釜:七ヶ浜'!D44)</f>
        <v>0.7453</v>
      </c>
      <c r="E44" s="1">
        <f>SUM('㈱塩釜:七ヶ浜'!E44)</f>
        <v>0.5117</v>
      </c>
      <c r="F44" s="1">
        <f>SUM('㈱塩釜:七ヶ浜'!F44)</f>
        <v>0.5046</v>
      </c>
      <c r="G44" s="1">
        <f>SUM('㈱塩釜:七ヶ浜'!G44)</f>
        <v>0.2894</v>
      </c>
      <c r="H44" s="1">
        <f>SUM('㈱塩釜:七ヶ浜'!H44)</f>
        <v>0.0891</v>
      </c>
      <c r="I44" s="1">
        <f>SUM('㈱塩釜:七ヶ浜'!I44)</f>
        <v>0.017</v>
      </c>
      <c r="J44" s="1">
        <f>SUM('㈱塩釜:七ヶ浜'!J44)</f>
        <v>0</v>
      </c>
      <c r="K44" s="1"/>
      <c r="L44" s="1">
        <f>SUM('㈱塩釜:七ヶ浜'!L44)</f>
        <v>0.0038</v>
      </c>
      <c r="M44" s="1">
        <f>SUM('㈱塩釜:七ヶ浜'!M44)</f>
        <v>0.0052</v>
      </c>
      <c r="N44" s="1">
        <f>SUM('㈱塩釜:七ヶ浜'!N44)</f>
        <v>0.0709</v>
      </c>
      <c r="O44" s="1">
        <f>SUM('㈱塩釜:七ヶ浜'!O44)</f>
        <v>0.0699</v>
      </c>
      <c r="P44" s="8">
        <f t="shared" si="8"/>
        <v>2.3069</v>
      </c>
    </row>
    <row r="45" spans="1:16" ht="18.75">
      <c r="A45" s="574"/>
      <c r="B45" s="575"/>
      <c r="C45" s="49" t="s">
        <v>18</v>
      </c>
      <c r="D45" s="2">
        <f>SUM('㈱塩釜:七ヶ浜'!D45)</f>
        <v>183.862</v>
      </c>
      <c r="E45" s="2">
        <f>SUM('㈱塩釜:七ヶ浜'!E45)</f>
        <v>252.79299999999998</v>
      </c>
      <c r="F45" s="2">
        <f>SUM('㈱塩釜:七ヶ浜'!F45)</f>
        <v>387.256</v>
      </c>
      <c r="G45" s="2">
        <f>SUM('㈱塩釜:七ヶ浜'!G45)</f>
        <v>197.64250050556245</v>
      </c>
      <c r="H45" s="2">
        <f>SUM('㈱塩釜:七ヶ浜'!H45)</f>
        <v>62.29299999999999</v>
      </c>
      <c r="I45" s="2">
        <f>SUM('㈱塩釜:七ヶ浜'!I45)</f>
        <v>12.558000000000002</v>
      </c>
      <c r="J45" s="2">
        <f>SUM('㈱塩釜:七ヶ浜'!J45)</f>
        <v>1.313</v>
      </c>
      <c r="K45" s="2"/>
      <c r="L45" s="2">
        <f>SUM('㈱塩釜:七ヶ浜'!L45)</f>
        <v>3.129</v>
      </c>
      <c r="M45" s="2">
        <f>SUM('㈱塩釜:七ヶ浜'!M45)</f>
        <v>4.242</v>
      </c>
      <c r="N45" s="2">
        <f>SUM('㈱塩釜:七ヶ浜'!N45)</f>
        <v>24.33</v>
      </c>
      <c r="O45" s="2">
        <f>SUM('㈱塩釜:七ヶ浜'!O45)</f>
        <v>29.410999999999998</v>
      </c>
      <c r="P45" s="9">
        <f t="shared" si="8"/>
        <v>1158.8295005055622</v>
      </c>
    </row>
    <row r="46" spans="1:16" ht="18.75">
      <c r="A46" s="572" t="s">
        <v>203</v>
      </c>
      <c r="B46" s="573"/>
      <c r="C46" s="55" t="s">
        <v>16</v>
      </c>
      <c r="D46" s="1">
        <f>SUM('㈱塩釜:七ヶ浜'!D46)</f>
        <v>0.30779999999999996</v>
      </c>
      <c r="E46" s="1">
        <f>SUM('㈱塩釜:七ヶ浜'!E46)</f>
        <v>0.32409999999999994</v>
      </c>
      <c r="F46" s="1">
        <f>SUM('㈱塩釜:七ヶ浜'!F46)</f>
        <v>0.17729999999999999</v>
      </c>
      <c r="G46" s="1">
        <f>SUM('㈱塩釜:七ヶ浜'!G46)</f>
        <v>0.2591</v>
      </c>
      <c r="H46" s="1">
        <f>SUM('㈱塩釜:七ヶ浜'!H46)</f>
        <v>0.502</v>
      </c>
      <c r="I46" s="1">
        <f>SUM('㈱塩釜:七ヶ浜'!I46)</f>
        <v>0.0671</v>
      </c>
      <c r="J46" s="1">
        <f>SUM('㈱塩釜:七ヶ浜'!J46)</f>
        <v>0.003</v>
      </c>
      <c r="K46" s="1">
        <f>SUM('㈱塩釜:七ヶ浜'!K46)</f>
        <v>0.0033</v>
      </c>
      <c r="L46" s="1">
        <f>SUM('㈱塩釜:七ヶ浜'!L46)</f>
        <v>0.2993</v>
      </c>
      <c r="M46" s="1">
        <f>SUM('㈱塩釜:七ヶ浜'!M46)</f>
        <v>0.0854</v>
      </c>
      <c r="N46" s="1">
        <f>SUM('㈱塩釜:七ヶ浜'!N46)</f>
        <v>0.0288</v>
      </c>
      <c r="O46" s="1">
        <f>SUM('㈱塩釜:七ヶ浜'!O46)</f>
        <v>0.0513</v>
      </c>
      <c r="P46" s="8">
        <f t="shared" si="8"/>
        <v>2.1084999999999994</v>
      </c>
    </row>
    <row r="47" spans="1:16" ht="18.75">
      <c r="A47" s="574"/>
      <c r="B47" s="575"/>
      <c r="C47" s="49" t="s">
        <v>18</v>
      </c>
      <c r="D47" s="2">
        <f>SUM('㈱塩釜:七ヶ浜'!D47)</f>
        <v>273.1850023660727</v>
      </c>
      <c r="E47" s="2">
        <f>SUM('㈱塩釜:七ヶ浜'!E47)</f>
        <v>204.39100134439272</v>
      </c>
      <c r="F47" s="2">
        <f>SUM('㈱塩釜:七ヶ浜'!F47)</f>
        <v>72.73025040812591</v>
      </c>
      <c r="G47" s="2">
        <f>SUM('㈱塩釜:七ヶ浜'!G47)</f>
        <v>281.0210030118615</v>
      </c>
      <c r="H47" s="2">
        <f>SUM('㈱塩釜:七ヶ浜'!H47)</f>
        <v>426.48000039967866</v>
      </c>
      <c r="I47" s="2">
        <f>SUM('㈱塩釜:七ヶ浜'!I47)</f>
        <v>22.979</v>
      </c>
      <c r="J47" s="2">
        <f>SUM('㈱塩釜:七ヶ浜'!J47)</f>
        <v>0.504</v>
      </c>
      <c r="K47" s="2">
        <f>SUM('㈱塩釜:七ヶ浜'!K47)</f>
        <v>4.29</v>
      </c>
      <c r="L47" s="2">
        <f>SUM('㈱塩釜:七ヶ浜'!L47)</f>
        <v>102.168</v>
      </c>
      <c r="M47" s="2">
        <f>SUM('㈱塩釜:七ヶ浜'!M47)</f>
        <v>41.818</v>
      </c>
      <c r="N47" s="2">
        <f>SUM('㈱塩釜:七ヶ浜'!N47)</f>
        <v>19.856</v>
      </c>
      <c r="O47" s="2">
        <f>SUM('㈱塩釜:七ヶ浜'!O47)</f>
        <v>52.16200061693422</v>
      </c>
      <c r="P47" s="9">
        <f t="shared" si="8"/>
        <v>1501.5842581470656</v>
      </c>
    </row>
    <row r="48" spans="1:16" ht="18.75">
      <c r="A48" s="572" t="s">
        <v>204</v>
      </c>
      <c r="B48" s="573"/>
      <c r="C48" s="55" t="s">
        <v>16</v>
      </c>
      <c r="D48" s="1">
        <f>SUM('㈱塩釜:七ヶ浜'!D48)</f>
        <v>621.7994</v>
      </c>
      <c r="E48" s="1">
        <f>SUM('㈱塩釜:七ヶ浜'!E48)</f>
        <v>719.1505999999999</v>
      </c>
      <c r="F48" s="1">
        <f>SUM('㈱塩釜:七ヶ浜'!F48)</f>
        <v>178.7671</v>
      </c>
      <c r="G48" s="1">
        <f>SUM('㈱塩釜:七ヶ浜'!G48)</f>
        <v>7.175</v>
      </c>
      <c r="H48" s="1">
        <f>SUM('㈱塩釜:七ヶ浜'!H48)</f>
        <v>280.9821</v>
      </c>
      <c r="I48" s="1">
        <f>SUM('㈱塩釜:七ヶ浜'!I48)</f>
        <v>447.55519999999996</v>
      </c>
      <c r="J48" s="1">
        <f>SUM('㈱塩釜:七ヶ浜'!J48)</f>
        <v>1323.3727</v>
      </c>
      <c r="K48" s="1">
        <f>SUM('㈱塩釜:七ヶ浜'!K48)</f>
        <v>1780.4965</v>
      </c>
      <c r="L48" s="1">
        <f>SUM('㈱塩釜:七ヶ浜'!L48)</f>
        <v>2152.6845999999996</v>
      </c>
      <c r="M48" s="1">
        <f>SUM('㈱塩釜:七ヶ浜'!M48)</f>
        <v>10184.469699999998</v>
      </c>
      <c r="N48" s="1">
        <f>SUM('㈱塩釜:七ヶ浜'!N48)</f>
        <v>4664.431700000001</v>
      </c>
      <c r="O48" s="1">
        <f>SUM('㈱塩釜:七ヶ浜'!O48)</f>
        <v>4616.1646900000005</v>
      </c>
      <c r="P48" s="8">
        <f t="shared" si="8"/>
        <v>26977.04929</v>
      </c>
    </row>
    <row r="49" spans="1:16" ht="18.75">
      <c r="A49" s="574"/>
      <c r="B49" s="575"/>
      <c r="C49" s="49" t="s">
        <v>18</v>
      </c>
      <c r="D49" s="2">
        <f>SUM('㈱塩釜:七ヶ浜'!D49)</f>
        <v>71965.86600086381</v>
      </c>
      <c r="E49" s="2">
        <f>SUM('㈱塩釜:七ヶ浜'!E49)</f>
        <v>71529.77300096797</v>
      </c>
      <c r="F49" s="2">
        <f>SUM('㈱塩釜:七ヶ浜'!F49)</f>
        <v>16326.784750045583</v>
      </c>
      <c r="G49" s="2">
        <f>SUM('㈱塩釜:七ヶ浜'!G49)</f>
        <v>268.57100086053185</v>
      </c>
      <c r="H49" s="2">
        <f>SUM('㈱塩釜:七ヶ浜'!H49)</f>
        <v>20496.955104157456</v>
      </c>
      <c r="I49" s="2">
        <f>SUM('㈱塩釜:七ヶ浜'!I49)</f>
        <v>57701.782202772774</v>
      </c>
      <c r="J49" s="2">
        <f>SUM('㈱塩釜:七ヶ浜'!J49)</f>
        <v>144880.9575006736</v>
      </c>
      <c r="K49" s="2">
        <f>SUM('㈱塩釜:七ヶ浜'!K49)</f>
        <v>198434.57895692225</v>
      </c>
      <c r="L49" s="2">
        <f>SUM('㈱塩釜:七ヶ浜'!L49)</f>
        <v>243481.2140039799</v>
      </c>
      <c r="M49" s="2">
        <f>SUM('㈱塩釜:七ヶ浜'!M49)</f>
        <v>1291498.1251063987</v>
      </c>
      <c r="N49" s="2">
        <f>SUM('㈱塩釜:七ヶ浜'!N49)</f>
        <v>774760.0859570845</v>
      </c>
      <c r="O49" s="2">
        <f>SUM('㈱塩釜:七ヶ浜'!O49)</f>
        <v>781935.4925027094</v>
      </c>
      <c r="P49" s="9">
        <f t="shared" si="8"/>
        <v>3673280.1860874365</v>
      </c>
    </row>
    <row r="50" spans="1:16" ht="18.75">
      <c r="A50" s="572" t="s">
        <v>205</v>
      </c>
      <c r="B50" s="573"/>
      <c r="C50" s="55" t="s">
        <v>16</v>
      </c>
      <c r="D50" s="1">
        <f>SUM('㈱塩釜:七ヶ浜'!D50)</f>
        <v>56.956</v>
      </c>
      <c r="E50" s="1">
        <f>SUM('㈱塩釜:七ヶ浜'!E50)</f>
        <v>5.0276000000000005</v>
      </c>
      <c r="F50" s="1">
        <f>SUM('㈱塩釜:七ヶ浜'!F50)</f>
        <v>80.988</v>
      </c>
      <c r="G50" s="1">
        <f>SUM('㈱塩釜:七ヶ浜'!G50)</f>
        <v>32.206</v>
      </c>
      <c r="H50" s="1">
        <f>SUM('㈱塩釜:七ヶ浜'!H50)</f>
        <v>82.561</v>
      </c>
      <c r="I50" s="1">
        <f>SUM('㈱塩釜:七ヶ浜'!I50)</f>
        <v>60.63</v>
      </c>
      <c r="J50" s="1">
        <f>SUM('㈱塩釜:七ヶ浜'!J50)</f>
        <v>0.3644</v>
      </c>
      <c r="K50" s="1">
        <f>SUM('㈱塩釜:七ヶ浜'!K50)</f>
        <v>21.990000000000002</v>
      </c>
      <c r="L50" s="1">
        <f>SUM('㈱塩釜:七ヶ浜'!L50)</f>
        <v>2958.8687</v>
      </c>
      <c r="M50" s="1">
        <f>SUM('㈱塩釜:七ヶ浜'!M50)</f>
        <v>9689.450100000002</v>
      </c>
      <c r="N50" s="1">
        <f>SUM('㈱塩釜:七ヶ浜'!N50)</f>
        <v>11489.549899999998</v>
      </c>
      <c r="O50" s="1">
        <f>SUM('㈱塩釜:七ヶ浜'!O50)</f>
        <v>1028.9669999999999</v>
      </c>
      <c r="P50" s="8">
        <f t="shared" si="8"/>
        <v>25507.5587</v>
      </c>
    </row>
    <row r="51" spans="1:16" ht="18.75">
      <c r="A51" s="574"/>
      <c r="B51" s="575"/>
      <c r="C51" s="49" t="s">
        <v>18</v>
      </c>
      <c r="D51" s="2">
        <f>SUM('㈱塩釜:七ヶ浜'!D51)</f>
        <v>3006.753</v>
      </c>
      <c r="E51" s="2">
        <f>SUM('㈱塩釜:七ヶ浜'!E51)</f>
        <v>919.646</v>
      </c>
      <c r="F51" s="2">
        <f>SUM('㈱塩釜:七ヶ浜'!F51)</f>
        <v>12393.359999999999</v>
      </c>
      <c r="G51" s="2">
        <f>SUM('㈱塩釜:七ヶ浜'!G51)</f>
        <v>5713.1630000000005</v>
      </c>
      <c r="H51" s="2">
        <f>SUM('㈱塩釜:七ヶ浜'!H51)</f>
        <v>9764.182999999999</v>
      </c>
      <c r="I51" s="2">
        <f>SUM('㈱塩釜:七ヶ浜'!I51)</f>
        <v>4803.305</v>
      </c>
      <c r="J51" s="2">
        <f>SUM('㈱塩釜:七ヶ浜'!J51)</f>
        <v>226.812</v>
      </c>
      <c r="K51" s="2">
        <f>SUM('㈱塩釜:七ヶ浜'!K51)</f>
        <v>7260.2072660302865</v>
      </c>
      <c r="L51" s="2">
        <f>SUM('㈱塩釜:七ヶ浜'!L51)</f>
        <v>596348.9828428864</v>
      </c>
      <c r="M51" s="2">
        <f>SUM('㈱塩釜:七ヶ浜'!M51)</f>
        <v>1555349.701248071</v>
      </c>
      <c r="N51" s="2">
        <f>SUM('㈱塩釜:七ヶ浜'!N51)</f>
        <v>1502163.0660018444</v>
      </c>
      <c r="O51" s="2">
        <f>SUM('㈱塩釜:七ヶ浜'!O51)</f>
        <v>114048.8300041746</v>
      </c>
      <c r="P51" s="9">
        <f t="shared" si="8"/>
        <v>3811998.0093630063</v>
      </c>
    </row>
    <row r="52" spans="1:16" ht="18.75">
      <c r="A52" s="572" t="s">
        <v>206</v>
      </c>
      <c r="B52" s="573"/>
      <c r="C52" s="55" t="s">
        <v>16</v>
      </c>
      <c r="D52" s="1">
        <f>SUM('㈱塩釜:七ヶ浜'!D52)</f>
        <v>4.360659999999999</v>
      </c>
      <c r="E52" s="1">
        <f>SUM('㈱塩釜:七ヶ浜'!E52)</f>
        <v>0.4596</v>
      </c>
      <c r="F52" s="1">
        <f>SUM('㈱塩釜:七ヶ浜'!F52)</f>
        <v>3.6296</v>
      </c>
      <c r="G52" s="1">
        <f>SUM('㈱塩釜:七ヶ浜'!G52)</f>
        <v>210.56480000000002</v>
      </c>
      <c r="H52" s="1">
        <f>SUM('㈱塩釜:七ヶ浜'!H52)</f>
        <v>663.9442</v>
      </c>
      <c r="I52" s="1">
        <f>SUM('㈱塩釜:七ヶ浜'!I52)</f>
        <v>1610.3077999999998</v>
      </c>
      <c r="J52" s="1">
        <f>SUM('㈱塩釜:七ヶ浜'!J52)</f>
        <v>3696.2071</v>
      </c>
      <c r="K52" s="1">
        <f>SUM('㈱塩釜:七ヶ浜'!K52)</f>
        <v>654.086</v>
      </c>
      <c r="L52" s="1">
        <f>SUM('㈱塩釜:七ヶ浜'!L52)</f>
        <v>149.2311</v>
      </c>
      <c r="M52" s="1">
        <f>SUM('㈱塩釜:七ヶ浜'!M52)</f>
        <v>2632.5723</v>
      </c>
      <c r="N52" s="1">
        <f>SUM('㈱塩釜:七ヶ浜'!N52)</f>
        <v>2741.8785</v>
      </c>
      <c r="O52" s="1">
        <f>SUM('㈱塩釜:七ヶ浜'!O52)</f>
        <v>339.0984</v>
      </c>
      <c r="P52" s="8">
        <f t="shared" si="8"/>
        <v>12706.34006</v>
      </c>
    </row>
    <row r="53" spans="1:16" ht="18.75">
      <c r="A53" s="574"/>
      <c r="B53" s="575"/>
      <c r="C53" s="49" t="s">
        <v>18</v>
      </c>
      <c r="D53" s="2">
        <f>SUM('㈱塩釜:七ヶ浜'!D53)</f>
        <v>1583.8470011369438</v>
      </c>
      <c r="E53" s="2">
        <f>SUM('㈱塩釜:七ヶ浜'!E53)</f>
        <v>799.9540061788291</v>
      </c>
      <c r="F53" s="2">
        <f>SUM('㈱塩釜:七ヶ浜'!F53)</f>
        <v>3396.877</v>
      </c>
      <c r="G53" s="2">
        <f>SUM('㈱塩釜:七ヶ浜'!G53)</f>
        <v>118083.81200266763</v>
      </c>
      <c r="H53" s="2">
        <f>SUM('㈱塩釜:七ヶ浜'!H53)</f>
        <v>296730.830761125</v>
      </c>
      <c r="I53" s="2">
        <f>SUM('㈱塩釜:七ヶ浜'!I53)</f>
        <v>566658.1480012534</v>
      </c>
      <c r="J53" s="2">
        <f>SUM('㈱塩釜:七ヶ浜'!J53)</f>
        <v>1431195.5449999997</v>
      </c>
      <c r="K53" s="2">
        <f>SUM('㈱塩釜:七ヶ浜'!K53)</f>
        <v>267154.534</v>
      </c>
      <c r="L53" s="2">
        <f>SUM('㈱塩釜:七ヶ浜'!L53)</f>
        <v>55052.81975044267</v>
      </c>
      <c r="M53" s="2">
        <f>SUM('㈱塩釜:七ヶ浜'!M53)</f>
        <v>916657.5220005682</v>
      </c>
      <c r="N53" s="2">
        <f>SUM('㈱塩釜:七ヶ浜'!N53)</f>
        <v>906136.0299999999</v>
      </c>
      <c r="O53" s="2">
        <f>SUM('㈱塩釜:七ヶ浜'!O53)</f>
        <v>123086.2477508015</v>
      </c>
      <c r="P53" s="9">
        <f t="shared" si="8"/>
        <v>4686536.167274173</v>
      </c>
    </row>
    <row r="54" spans="1:16" ht="18.75">
      <c r="A54" s="45" t="s">
        <v>0</v>
      </c>
      <c r="B54" s="570" t="s">
        <v>132</v>
      </c>
      <c r="C54" s="55" t="s">
        <v>16</v>
      </c>
      <c r="D54" s="1">
        <f>SUM('㈱塩釜:七ヶ浜'!D54)</f>
        <v>0.7304</v>
      </c>
      <c r="E54" s="1">
        <f>SUM('㈱塩釜:七ヶ浜'!E54)</f>
        <v>0.5181</v>
      </c>
      <c r="F54" s="1">
        <f>SUM('㈱塩釜:七ヶ浜'!F54)</f>
        <v>0.7613</v>
      </c>
      <c r="G54" s="1">
        <f>SUM('㈱塩釜:七ヶ浜'!G54)</f>
        <v>0.8524</v>
      </c>
      <c r="H54" s="1">
        <f>SUM('㈱塩釜:七ヶ浜'!H54)</f>
        <v>4.9555</v>
      </c>
      <c r="I54" s="1">
        <f>SUM('㈱塩釜:七ヶ浜'!I54)</f>
        <v>11.9687</v>
      </c>
      <c r="J54" s="1">
        <f>SUM('㈱塩釜:七ヶ浜'!J54)</f>
        <v>105.06360000000001</v>
      </c>
      <c r="K54" s="1">
        <f>SUM('㈱塩釜:七ヶ浜'!K54)</f>
        <v>120.5967</v>
      </c>
      <c r="L54" s="1">
        <f>SUM('㈱塩釜:七ヶ浜'!L54)</f>
        <v>73.25959999999999</v>
      </c>
      <c r="M54" s="1">
        <f>SUM('㈱塩釜:七ヶ浜'!M54)</f>
        <v>75.0207</v>
      </c>
      <c r="N54" s="1">
        <f>SUM('㈱塩釜:七ヶ浜'!N54)</f>
        <v>13.5769</v>
      </c>
      <c r="O54" s="1">
        <f>SUM('㈱塩釜:七ヶ浜'!O54)</f>
        <v>11.126000000000001</v>
      </c>
      <c r="P54" s="8">
        <f t="shared" si="8"/>
        <v>418.4299</v>
      </c>
    </row>
    <row r="55" spans="1:16" ht="18.75">
      <c r="A55" s="46" t="s">
        <v>207</v>
      </c>
      <c r="B55" s="571"/>
      <c r="C55" s="49" t="s">
        <v>18</v>
      </c>
      <c r="D55" s="2">
        <f>SUM('㈱塩釜:七ヶ浜'!D55)</f>
        <v>554.9360695072266</v>
      </c>
      <c r="E55" s="2">
        <f>SUM('㈱塩釜:七ヶ浜'!E55)</f>
        <v>492.4396248806416</v>
      </c>
      <c r="F55" s="2">
        <f>SUM('㈱塩釜:七ヶ浜'!F55)</f>
        <v>702.3883857108749</v>
      </c>
      <c r="G55" s="2">
        <f>SUM('㈱塩釜:七ヶ浜'!G55)</f>
        <v>808.8668988020946</v>
      </c>
      <c r="H55" s="2">
        <f>SUM('㈱塩釜:七ヶ浜'!H55)</f>
        <v>5095.362696014389</v>
      </c>
      <c r="I55" s="2">
        <f>SUM('㈱塩釜:七ヶ浜'!I55)</f>
        <v>8441.745560202098</v>
      </c>
      <c r="J55" s="2">
        <f>SUM('㈱塩釜:七ヶ浜'!J55)</f>
        <v>25829.785035791338</v>
      </c>
      <c r="K55" s="2">
        <f>SUM('㈱塩釜:七ヶ浜'!K55)</f>
        <v>41104.06054740098</v>
      </c>
      <c r="L55" s="2">
        <f>SUM('㈱塩釜:七ヶ浜'!L55)</f>
        <v>28113.434536825265</v>
      </c>
      <c r="M55" s="2">
        <f>SUM('㈱塩釜:七ヶ浜'!M55)</f>
        <v>19434.110023053567</v>
      </c>
      <c r="N55" s="2">
        <f>SUM('㈱塩釜:七ヶ浜'!N55)</f>
        <v>6141.864560989055</v>
      </c>
      <c r="O55" s="2">
        <f>SUM('㈱塩釜:七ヶ浜'!O55)</f>
        <v>5266.079604392469</v>
      </c>
      <c r="P55" s="9">
        <f t="shared" si="8"/>
        <v>141985.07354357</v>
      </c>
    </row>
    <row r="56" spans="1:16" ht="18.75">
      <c r="A56" s="46" t="s">
        <v>17</v>
      </c>
      <c r="B56" s="48" t="s">
        <v>20</v>
      </c>
      <c r="C56" s="55" t="s">
        <v>16</v>
      </c>
      <c r="D56" s="1">
        <f>SUM('㈱塩釜:七ヶ浜'!D56)</f>
        <v>1.0508000000000002</v>
      </c>
      <c r="E56" s="1">
        <f>SUM('㈱塩釜:七ヶ浜'!E56)</f>
        <v>0.1332</v>
      </c>
      <c r="F56" s="1">
        <f>SUM('㈱塩釜:七ヶ浜'!F56)</f>
        <v>0.1879</v>
      </c>
      <c r="G56" s="1">
        <f>SUM('㈱塩釜:七ヶ浜'!G56)</f>
        <v>9.679699999999999</v>
      </c>
      <c r="H56" s="1">
        <f>SUM('㈱塩釜:七ヶ浜'!H56)</f>
        <v>0.2273</v>
      </c>
      <c r="I56" s="1">
        <f>SUM('㈱塩釜:七ヶ浜'!I56)</f>
        <v>5.2247</v>
      </c>
      <c r="J56" s="1">
        <f>SUM('㈱塩釜:七ヶ浜'!J56)</f>
        <v>5.9895</v>
      </c>
      <c r="K56" s="1">
        <f>SUM('㈱塩釜:七ヶ浜'!K56)</f>
        <v>3.6441</v>
      </c>
      <c r="L56" s="1">
        <f>SUM('㈱塩釜:七ヶ浜'!L56)</f>
        <v>9.223399999999998</v>
      </c>
      <c r="M56" s="1">
        <f>SUM('㈱塩釜:七ヶ浜'!M56)</f>
        <v>11.949300000000001</v>
      </c>
      <c r="N56" s="1">
        <f>SUM('㈱塩釜:七ヶ浜'!N56)</f>
        <v>3.7404999999999995</v>
      </c>
      <c r="O56" s="1">
        <f>SUM('㈱塩釜:七ヶ浜'!O56)</f>
        <v>2.8692</v>
      </c>
      <c r="P56" s="8">
        <f t="shared" si="8"/>
        <v>53.919599999999996</v>
      </c>
    </row>
    <row r="57" spans="1:16" ht="18.75">
      <c r="A57" s="46" t="s">
        <v>23</v>
      </c>
      <c r="B57" s="49" t="s">
        <v>113</v>
      </c>
      <c r="C57" s="49" t="s">
        <v>18</v>
      </c>
      <c r="D57" s="2">
        <f>SUM('㈱塩釜:七ヶ浜'!D57)</f>
        <v>153.78751042881538</v>
      </c>
      <c r="E57" s="2">
        <f>SUM('㈱塩釜:七ヶ浜'!E57)</f>
        <v>37.055002054232105</v>
      </c>
      <c r="F57" s="2">
        <f>SUM('㈱塩釜:七ヶ浜'!F57)</f>
        <v>124.21851020844804</v>
      </c>
      <c r="G57" s="2">
        <f>SUM('㈱塩釜:七ヶ浜'!G57)</f>
        <v>576.459272099534</v>
      </c>
      <c r="H57" s="2">
        <f>SUM('㈱塩釜:七ヶ浜'!H57)</f>
        <v>168.6535121462335</v>
      </c>
      <c r="I57" s="2">
        <f>SUM('㈱塩釜:七ヶ浜'!I57)</f>
        <v>913.617012212354</v>
      </c>
      <c r="J57" s="2">
        <f>SUM('㈱塩釜:七ヶ浜'!J57)</f>
        <v>1852.160005443629</v>
      </c>
      <c r="K57" s="2">
        <f>SUM('㈱塩釜:七ヶ浜'!K57)</f>
        <v>1279.3872670921337</v>
      </c>
      <c r="L57" s="2">
        <f>SUM('㈱塩釜:七ヶ浜'!L57)</f>
        <v>1354.6493086620262</v>
      </c>
      <c r="M57" s="2">
        <f>SUM('㈱塩釜:七ヶ浜'!M57)</f>
        <v>1456.3985269739755</v>
      </c>
      <c r="N57" s="2">
        <f>SUM('㈱塩釜:七ヶ浜'!N57)</f>
        <v>641.6782621612565</v>
      </c>
      <c r="O57" s="2">
        <f>SUM('㈱塩釜:七ヶ浜'!O57)</f>
        <v>501.99946121062027</v>
      </c>
      <c r="P57" s="9">
        <f t="shared" si="8"/>
        <v>9060.063650693257</v>
      </c>
    </row>
    <row r="58" spans="1:16" ht="18.75">
      <c r="A58" s="46"/>
      <c r="B58" s="568" t="s">
        <v>194</v>
      </c>
      <c r="C58" s="55" t="s">
        <v>16</v>
      </c>
      <c r="D58" s="1">
        <f>+D54+D56</f>
        <v>1.7812000000000001</v>
      </c>
      <c r="E58" s="1">
        <f>+E54+E56</f>
        <v>0.6513</v>
      </c>
      <c r="F58" s="1">
        <f aca="true" t="shared" si="10" ref="F58:O58">+F54+F56</f>
        <v>0.9492</v>
      </c>
      <c r="G58" s="1">
        <f t="shared" si="10"/>
        <v>10.532099999999998</v>
      </c>
      <c r="H58" s="1">
        <f t="shared" si="10"/>
        <v>5.182799999999999</v>
      </c>
      <c r="I58" s="1">
        <f t="shared" si="10"/>
        <v>17.1934</v>
      </c>
      <c r="J58" s="1">
        <f t="shared" si="10"/>
        <v>111.0531</v>
      </c>
      <c r="K58" s="1">
        <f t="shared" si="10"/>
        <v>124.2408</v>
      </c>
      <c r="L58" s="1">
        <f t="shared" si="10"/>
        <v>82.48299999999999</v>
      </c>
      <c r="M58" s="1">
        <f t="shared" si="10"/>
        <v>86.97</v>
      </c>
      <c r="N58" s="1">
        <f t="shared" si="10"/>
        <v>17.3174</v>
      </c>
      <c r="O58" s="1">
        <f t="shared" si="10"/>
        <v>13.9952</v>
      </c>
      <c r="P58" s="8">
        <f t="shared" si="8"/>
        <v>472.3495</v>
      </c>
    </row>
    <row r="59" spans="1:16" ht="18.75">
      <c r="A59" s="40"/>
      <c r="B59" s="569"/>
      <c r="C59" s="49" t="s">
        <v>18</v>
      </c>
      <c r="D59" s="2">
        <f>+D55+D57</f>
        <v>708.723579936042</v>
      </c>
      <c r="E59" s="2">
        <f>+E55+E57</f>
        <v>529.4946269348737</v>
      </c>
      <c r="F59" s="2">
        <f aca="true" t="shared" si="11" ref="F59:O59">+F55+F57</f>
        <v>826.6068959193229</v>
      </c>
      <c r="G59" s="2">
        <f t="shared" si="11"/>
        <v>1385.3261709016288</v>
      </c>
      <c r="H59" s="2">
        <f t="shared" si="11"/>
        <v>5264.016208160623</v>
      </c>
      <c r="I59" s="2">
        <f t="shared" si="11"/>
        <v>9355.362572414451</v>
      </c>
      <c r="J59" s="2">
        <f t="shared" si="11"/>
        <v>27681.945041234965</v>
      </c>
      <c r="K59" s="2">
        <f t="shared" si="11"/>
        <v>42383.44781449311</v>
      </c>
      <c r="L59" s="2">
        <f t="shared" si="11"/>
        <v>29468.08384548729</v>
      </c>
      <c r="M59" s="2">
        <f t="shared" si="11"/>
        <v>20890.50855002754</v>
      </c>
      <c r="N59" s="2">
        <f t="shared" si="11"/>
        <v>6783.542823150311</v>
      </c>
      <c r="O59" s="2">
        <f t="shared" si="11"/>
        <v>5768.0790656030895</v>
      </c>
      <c r="P59" s="9">
        <f t="shared" si="8"/>
        <v>151045.13719426325</v>
      </c>
    </row>
    <row r="60" spans="1:16" ht="18.75">
      <c r="A60" s="46" t="s">
        <v>0</v>
      </c>
      <c r="B60" s="570" t="s">
        <v>115</v>
      </c>
      <c r="C60" s="55" t="s">
        <v>16</v>
      </c>
      <c r="D60" s="1">
        <f>SUM('㈱塩釜:七ヶ浜'!D60)</f>
        <v>29.2806</v>
      </c>
      <c r="E60" s="1">
        <f>SUM('㈱塩釜:七ヶ浜'!E60)</f>
        <v>2.3037</v>
      </c>
      <c r="F60" s="1">
        <f>SUM('㈱塩釜:七ヶ浜'!F60)</f>
        <v>1.0865</v>
      </c>
      <c r="G60" s="1">
        <f>SUM('㈱塩釜:七ヶ浜'!G60)</f>
        <v>12.384299999999998</v>
      </c>
      <c r="H60" s="1">
        <f>SUM('㈱塩釜:七ヶ浜'!H60)</f>
        <v>1.3166</v>
      </c>
      <c r="I60" s="1">
        <f>SUM('㈱塩釜:七ヶ浜'!I60)</f>
        <v>1.5929</v>
      </c>
      <c r="J60" s="1">
        <f>SUM('㈱塩釜:七ヶ浜'!J60)</f>
        <v>0.007</v>
      </c>
      <c r="K60" s="1">
        <f>SUM('㈱塩釜:七ヶ浜'!K60)</f>
        <v>2.084</v>
      </c>
      <c r="L60" s="1">
        <f>SUM('㈱塩釜:七ヶ浜'!L60)</f>
        <v>16.9405</v>
      </c>
      <c r="M60" s="1">
        <f>SUM('㈱塩釜:七ヶ浜'!M60)</f>
        <v>6.0411</v>
      </c>
      <c r="N60" s="1">
        <f>SUM('㈱塩釜:七ヶ浜'!N60)</f>
        <v>5.4331000000000005</v>
      </c>
      <c r="O60" s="1">
        <f>SUM('㈱塩釜:七ヶ浜'!O60)</f>
        <v>23.086</v>
      </c>
      <c r="P60" s="8">
        <f t="shared" si="8"/>
        <v>101.5563</v>
      </c>
    </row>
    <row r="61" spans="1:16" ht="18.75">
      <c r="A61" s="46" t="s">
        <v>49</v>
      </c>
      <c r="B61" s="571"/>
      <c r="C61" s="49" t="s">
        <v>18</v>
      </c>
      <c r="D61" s="2">
        <f>SUM('㈱塩釜:七ヶ浜'!D61)</f>
        <v>1878.5242585637834</v>
      </c>
      <c r="E61" s="2">
        <f>SUM('㈱塩釜:七ヶ浜'!E61)</f>
        <v>233.37250102442727</v>
      </c>
      <c r="F61" s="2">
        <f>SUM('㈱塩釜:七ヶ浜'!F61)</f>
        <v>55.469600422330814</v>
      </c>
      <c r="G61" s="2">
        <f>SUM('㈱塩釜:七ヶ浜'!G61)</f>
        <v>533.2214001092876</v>
      </c>
      <c r="H61" s="2">
        <f>SUM('㈱塩釜:七ヶ浜'!H61)</f>
        <v>41.64685484290594</v>
      </c>
      <c r="I61" s="2">
        <f>SUM('㈱塩釜:七ヶ浜'!I61)</f>
        <v>42.479000103219605</v>
      </c>
      <c r="J61" s="2">
        <f>SUM('㈱塩釜:七ヶ浜'!J61)</f>
        <v>0.515</v>
      </c>
      <c r="K61" s="2">
        <f>SUM('㈱塩釜:七ヶ浜'!K61)</f>
        <v>56.672</v>
      </c>
      <c r="L61" s="2">
        <f>SUM('㈱塩釜:七ヶ浜'!L61)</f>
        <v>577.4440302125707</v>
      </c>
      <c r="M61" s="2">
        <f>SUM('㈱塩釜:七ヶ浜'!M61)</f>
        <v>91.45900027151372</v>
      </c>
      <c r="N61" s="2">
        <f>SUM('㈱塩釜:七ヶ浜'!N61)</f>
        <v>380.3658383675923</v>
      </c>
      <c r="O61" s="2">
        <f>SUM('㈱塩釜:七ヶ浜'!O61)</f>
        <v>1396.2065266204029</v>
      </c>
      <c r="P61" s="9">
        <f t="shared" si="8"/>
        <v>5287.376010538034</v>
      </c>
    </row>
    <row r="62" spans="1:16" ht="18.75">
      <c r="A62" s="46" t="s">
        <v>0</v>
      </c>
      <c r="B62" s="48" t="s">
        <v>50</v>
      </c>
      <c r="C62" s="55" t="s">
        <v>16</v>
      </c>
      <c r="D62" s="1">
        <f>SUM('㈱塩釜:七ヶ浜'!D62)</f>
        <v>273.574</v>
      </c>
      <c r="E62" s="1">
        <f>SUM('㈱塩釜:七ヶ浜'!E62)</f>
        <v>308.898</v>
      </c>
      <c r="F62" s="1">
        <f>SUM('㈱塩釜:七ヶ浜'!F62)</f>
        <v>481.802</v>
      </c>
      <c r="G62" s="1">
        <f>SUM('㈱塩釜:七ヶ浜'!G62)</f>
        <v>263.015</v>
      </c>
      <c r="H62" s="1">
        <f>SUM('㈱塩釜:七ヶ浜'!H62)</f>
        <v>223.238</v>
      </c>
      <c r="I62" s="1">
        <f>SUM('㈱塩釜:七ヶ浜'!I62)</f>
        <v>468.032</v>
      </c>
      <c r="J62" s="1">
        <f>SUM('㈱塩釜:七ヶ浜'!J62)</f>
        <v>407.111</v>
      </c>
      <c r="K62" s="1">
        <f>SUM('㈱塩釜:七ヶ浜'!K62)</f>
        <v>522.2230000000001</v>
      </c>
      <c r="L62" s="1">
        <f>SUM('㈱塩釜:七ヶ浜'!L62)</f>
        <v>886.005</v>
      </c>
      <c r="M62" s="1">
        <f>SUM('㈱塩釜:七ヶ浜'!M62)</f>
        <v>1072.434</v>
      </c>
      <c r="N62" s="1">
        <f>SUM('㈱塩釜:七ヶ浜'!N62)</f>
        <v>613.1260000000001</v>
      </c>
      <c r="O62" s="1">
        <f>SUM('㈱塩釜:七ヶ浜'!O62)</f>
        <v>315.92400000000004</v>
      </c>
      <c r="P62" s="8">
        <f t="shared" si="8"/>
        <v>5835.382</v>
      </c>
    </row>
    <row r="63" spans="1:16" ht="18.75">
      <c r="A63" s="46" t="s">
        <v>51</v>
      </c>
      <c r="B63" s="49" t="s">
        <v>116</v>
      </c>
      <c r="C63" s="49" t="s">
        <v>18</v>
      </c>
      <c r="D63" s="2">
        <f>SUM('㈱塩釜:七ヶ浜'!D63)</f>
        <v>33895.24155275182</v>
      </c>
      <c r="E63" s="2">
        <f>SUM('㈱塩釜:七ヶ浜'!E63)</f>
        <v>37368.47700846968</v>
      </c>
      <c r="F63" s="2">
        <f>SUM('㈱塩釜:七ヶ浜'!F63)</f>
        <v>51136.4790063604</v>
      </c>
      <c r="G63" s="2">
        <f>SUM('㈱塩釜:七ヶ浜'!G63)</f>
        <v>25737.78500705636</v>
      </c>
      <c r="H63" s="2">
        <f>SUM('㈱塩釜:七ヶ浜'!H63)</f>
        <v>23862.827522849628</v>
      </c>
      <c r="I63" s="2">
        <f>SUM('㈱塩釜:七ヶ浜'!I63)</f>
        <v>52790.27601083806</v>
      </c>
      <c r="J63" s="2">
        <f>SUM('㈱塩釜:七ヶ浜'!J63)</f>
        <v>46738.9390558613</v>
      </c>
      <c r="K63" s="2">
        <f>SUM('㈱塩釜:七ヶ浜'!K63)</f>
        <v>65853.44602274372</v>
      </c>
      <c r="L63" s="2">
        <f>SUM('㈱塩釜:七ヶ浜'!L63)</f>
        <v>99376.33244192875</v>
      </c>
      <c r="M63" s="2">
        <f>SUM('㈱塩釜:七ヶ浜'!M63)</f>
        <v>101079.37721065244</v>
      </c>
      <c r="N63" s="2">
        <f>SUM('㈱塩釜:七ヶ浜'!N63)</f>
        <v>50326.71164741593</v>
      </c>
      <c r="O63" s="2">
        <f>SUM('㈱塩釜:七ヶ浜'!O63)</f>
        <v>36759.58307782008</v>
      </c>
      <c r="P63" s="9">
        <f t="shared" si="8"/>
        <v>624925.4755647482</v>
      </c>
    </row>
    <row r="64" spans="1:16" ht="18.75">
      <c r="A64" s="46" t="s">
        <v>0</v>
      </c>
      <c r="B64" s="570" t="s">
        <v>53</v>
      </c>
      <c r="C64" s="55" t="s">
        <v>16</v>
      </c>
      <c r="D64" s="1">
        <f>SUM('㈱塩釜:七ヶ浜'!D64)</f>
        <v>141.66899999999995</v>
      </c>
      <c r="E64" s="1">
        <f>SUM('㈱塩釜:七ヶ浜'!E64)</f>
        <v>114.44600000000001</v>
      </c>
      <c r="F64" s="1">
        <f>SUM('㈱塩釜:七ヶ浜'!F64)</f>
        <v>248.70499999999998</v>
      </c>
      <c r="G64" s="1">
        <f>SUM('㈱塩釜:七ヶ浜'!G64)</f>
        <v>381.703</v>
      </c>
      <c r="H64" s="1">
        <f>SUM('㈱塩釜:七ヶ浜'!H64)</f>
        <v>752.0169999999999</v>
      </c>
      <c r="I64" s="1">
        <f>SUM('㈱塩釜:七ヶ浜'!I64)</f>
        <v>859.632</v>
      </c>
      <c r="J64" s="1">
        <f>SUM('㈱塩釜:七ヶ浜'!J64)</f>
        <v>197.441</v>
      </c>
      <c r="K64" s="1">
        <f>SUM('㈱塩釜:七ヶ浜'!K64)</f>
        <v>128.112</v>
      </c>
      <c r="L64" s="1">
        <f>SUM('㈱塩釜:七ヶ浜'!L64)</f>
        <v>127.313</v>
      </c>
      <c r="M64" s="1">
        <f>SUM('㈱塩釜:七ヶ浜'!M64)</f>
        <v>112.471</v>
      </c>
      <c r="N64" s="1">
        <f>SUM('㈱塩釜:七ヶ浜'!N64)</f>
        <v>111.01070000000001</v>
      </c>
      <c r="O64" s="1">
        <f>SUM('㈱塩釜:七ヶ浜'!O64)</f>
        <v>125.15</v>
      </c>
      <c r="P64" s="8">
        <f t="shared" si="8"/>
        <v>3299.6697</v>
      </c>
    </row>
    <row r="65" spans="1:16" ht="18.75">
      <c r="A65" s="46" t="s">
        <v>23</v>
      </c>
      <c r="B65" s="571"/>
      <c r="C65" s="49" t="s">
        <v>18</v>
      </c>
      <c r="D65" s="2">
        <f>SUM('㈱塩釜:七ヶ浜'!D65)</f>
        <v>25748.926000000003</v>
      </c>
      <c r="E65" s="2">
        <f>SUM('㈱塩釜:七ヶ浜'!E65)</f>
        <v>28436.708000000002</v>
      </c>
      <c r="F65" s="2">
        <f>SUM('㈱塩釜:七ヶ浜'!F65)</f>
        <v>38344.89</v>
      </c>
      <c r="G65" s="2">
        <f>SUM('㈱塩釜:七ヶ浜'!G65)</f>
        <v>42136.764</v>
      </c>
      <c r="H65" s="2">
        <f>SUM('㈱塩釜:七ヶ浜'!H65)</f>
        <v>58678.926</v>
      </c>
      <c r="I65" s="2">
        <f>SUM('㈱塩釜:七ヶ浜'!I65)</f>
        <v>53915.616</v>
      </c>
      <c r="J65" s="2">
        <f>SUM('㈱塩釜:七ヶ浜'!J65)</f>
        <v>23886.074</v>
      </c>
      <c r="K65" s="2">
        <f>SUM('㈱塩釜:七ヶ浜'!K65)</f>
        <v>21797.493</v>
      </c>
      <c r="L65" s="2">
        <f>SUM('㈱塩釜:七ヶ浜'!L65)</f>
        <v>26382.727</v>
      </c>
      <c r="M65" s="2">
        <f>SUM('㈱塩釜:七ヶ浜'!M65)</f>
        <v>16297.843000287485</v>
      </c>
      <c r="N65" s="2">
        <f>SUM('㈱塩釜:七ヶ浜'!N65)</f>
        <v>22726.09254140766</v>
      </c>
      <c r="O65" s="2">
        <f>SUM('㈱塩釜:七ヶ浜'!O65)</f>
        <v>19244.099000000002</v>
      </c>
      <c r="P65" s="9">
        <f t="shared" si="8"/>
        <v>377596.1585416952</v>
      </c>
    </row>
    <row r="66" spans="1:16" ht="18.75">
      <c r="A66" s="51"/>
      <c r="B66" s="48" t="s">
        <v>20</v>
      </c>
      <c r="C66" s="55" t="s">
        <v>16</v>
      </c>
      <c r="D66" s="1">
        <f>SUM('㈱塩釜:七ヶ浜'!D66)</f>
        <v>53.1213</v>
      </c>
      <c r="E66" s="1">
        <f>SUM('㈱塩釜:七ヶ浜'!E66)</f>
        <v>46.8239</v>
      </c>
      <c r="F66" s="1">
        <f>SUM('㈱塩釜:七ヶ浜'!F66)</f>
        <v>38.598200000000006</v>
      </c>
      <c r="G66" s="1">
        <f>SUM('㈱塩釜:七ヶ浜'!G66)</f>
        <v>34.5046</v>
      </c>
      <c r="H66" s="1">
        <f>SUM('㈱塩釜:七ヶ浜'!H66)</f>
        <v>42.8596</v>
      </c>
      <c r="I66" s="1">
        <f>SUM('㈱塩釜:七ヶ浜'!I66)</f>
        <v>116.3206</v>
      </c>
      <c r="J66" s="1">
        <f>SUM('㈱塩釜:七ヶ浜'!J66)</f>
        <v>129.8112</v>
      </c>
      <c r="K66" s="1">
        <f>SUM('㈱塩釜:七ヶ浜'!K66)</f>
        <v>70.9201</v>
      </c>
      <c r="L66" s="1">
        <f>SUM('㈱塩釜:七ヶ浜'!L66)</f>
        <v>89.9843</v>
      </c>
      <c r="M66" s="1">
        <f>SUM('㈱塩釜:七ヶ浜'!M66)</f>
        <v>61.6771</v>
      </c>
      <c r="N66" s="1">
        <f>SUM('㈱塩釜:七ヶ浜'!N66)</f>
        <v>62.7922</v>
      </c>
      <c r="O66" s="1">
        <f>SUM('㈱塩釜:七ヶ浜'!O66)</f>
        <v>23.4995</v>
      </c>
      <c r="P66" s="8">
        <f t="shared" si="8"/>
        <v>770.9126</v>
      </c>
    </row>
    <row r="67" spans="1:16" ht="19.5" thickBot="1">
      <c r="A67" s="52" t="s">
        <v>0</v>
      </c>
      <c r="B67" s="53" t="s">
        <v>116</v>
      </c>
      <c r="C67" s="53" t="s">
        <v>18</v>
      </c>
      <c r="D67" s="16">
        <f>SUM('㈱塩釜:七ヶ浜'!D67)</f>
        <v>4812.111</v>
      </c>
      <c r="E67" s="16">
        <f>SUM('㈱塩釜:七ヶ浜'!E67)</f>
        <v>3847.449</v>
      </c>
      <c r="F67" s="16">
        <f>SUM('㈱塩釜:七ヶ浜'!F67)</f>
        <v>5654.440257739551</v>
      </c>
      <c r="G67" s="16">
        <f>SUM('㈱塩釜:七ヶ浜'!G67)</f>
        <v>5078.749510810431</v>
      </c>
      <c r="H67" s="16">
        <f>SUM('㈱塩釜:七ヶ浜'!H67)</f>
        <v>8487.241</v>
      </c>
      <c r="I67" s="16">
        <f>SUM('㈱塩釜:七ヶ浜'!I67)</f>
        <v>12727.403</v>
      </c>
      <c r="J67" s="16">
        <f>SUM('㈱塩釜:七ヶ浜'!J67)</f>
        <v>13613.18000041195</v>
      </c>
      <c r="K67" s="16">
        <f>SUM('㈱塩釜:七ヶ浜'!K67)</f>
        <v>9089.223793695162</v>
      </c>
      <c r="L67" s="16">
        <f>SUM('㈱塩釜:七ヶ浜'!L67)</f>
        <v>9122.527005718088</v>
      </c>
      <c r="M67" s="16">
        <f>SUM('㈱塩釜:七ヶ浜'!M67)</f>
        <v>7513.23375872466</v>
      </c>
      <c r="N67" s="16">
        <f>SUM('㈱塩釜:七ヶ浜'!N67)</f>
        <v>7714.412257015076</v>
      </c>
      <c r="O67" s="16">
        <f>SUM('㈱塩釜:七ヶ浜'!O67)</f>
        <v>4343.5345000524385</v>
      </c>
      <c r="P67" s="10">
        <f t="shared" si="8"/>
        <v>92003.50508416735</v>
      </c>
    </row>
    <row r="68" ht="18.75">
      <c r="P68" s="11"/>
    </row>
    <row r="69" spans="1:16" ht="19.5" thickBot="1">
      <c r="A69" s="12" t="s">
        <v>86</v>
      </c>
      <c r="B69" s="39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 t="s">
        <v>197</v>
      </c>
      <c r="P69" s="12"/>
    </row>
    <row r="70" spans="1:16" ht="18.75">
      <c r="A70" s="50"/>
      <c r="B70" s="54"/>
      <c r="C70" s="54"/>
      <c r="D70" s="43" t="s">
        <v>2</v>
      </c>
      <c r="E70" s="43" t="s">
        <v>3</v>
      </c>
      <c r="F70" s="43" t="s">
        <v>4</v>
      </c>
      <c r="G70" s="43" t="s">
        <v>5</v>
      </c>
      <c r="H70" s="43" t="s">
        <v>6</v>
      </c>
      <c r="I70" s="43" t="s">
        <v>7</v>
      </c>
      <c r="J70" s="43" t="s">
        <v>8</v>
      </c>
      <c r="K70" s="43" t="s">
        <v>9</v>
      </c>
      <c r="L70" s="43" t="s">
        <v>10</v>
      </c>
      <c r="M70" s="43" t="s">
        <v>11</v>
      </c>
      <c r="N70" s="43" t="s">
        <v>12</v>
      </c>
      <c r="O70" s="43" t="s">
        <v>13</v>
      </c>
      <c r="P70" s="44" t="s">
        <v>14</v>
      </c>
    </row>
    <row r="71" spans="1:16" ht="18.75">
      <c r="A71" s="46" t="s">
        <v>49</v>
      </c>
      <c r="B71" s="568" t="s">
        <v>208</v>
      </c>
      <c r="C71" s="55" t="s">
        <v>16</v>
      </c>
      <c r="D71" s="1">
        <f>+D60+D62+D64+D66</f>
        <v>497.6449</v>
      </c>
      <c r="E71" s="1">
        <f>+E60+E62+E64+E66</f>
        <v>472.4716</v>
      </c>
      <c r="F71" s="1">
        <f aca="true" t="shared" si="12" ref="F71:O71">+F60+F62+F64+F66</f>
        <v>770.1917</v>
      </c>
      <c r="G71" s="1">
        <f t="shared" si="12"/>
        <v>691.6069</v>
      </c>
      <c r="H71" s="1">
        <f t="shared" si="12"/>
        <v>1019.4312</v>
      </c>
      <c r="I71" s="1">
        <f t="shared" si="12"/>
        <v>1445.5774999999999</v>
      </c>
      <c r="J71" s="1">
        <f t="shared" si="12"/>
        <v>734.3702</v>
      </c>
      <c r="K71" s="1">
        <f t="shared" si="12"/>
        <v>723.3391</v>
      </c>
      <c r="L71" s="1">
        <f t="shared" si="12"/>
        <v>1120.2428000000002</v>
      </c>
      <c r="M71" s="1">
        <f t="shared" si="12"/>
        <v>1252.6232</v>
      </c>
      <c r="N71" s="1">
        <f t="shared" si="12"/>
        <v>792.3620000000001</v>
      </c>
      <c r="O71" s="1">
        <f t="shared" si="12"/>
        <v>487.6595000000001</v>
      </c>
      <c r="P71" s="8">
        <f aca="true" t="shared" si="13" ref="P71:P102">SUM(D71:O71)</f>
        <v>10007.520600000002</v>
      </c>
    </row>
    <row r="72" spans="1:16" ht="18.75">
      <c r="A72" s="40" t="s">
        <v>51</v>
      </c>
      <c r="B72" s="569"/>
      <c r="C72" s="49" t="s">
        <v>18</v>
      </c>
      <c r="D72" s="2">
        <f>+D61+D63+D65+D67</f>
        <v>66334.8028113156</v>
      </c>
      <c r="E72" s="2">
        <f>+E61+E63+E65+E67</f>
        <v>69886.00650949411</v>
      </c>
      <c r="F72" s="2">
        <f aca="true" t="shared" si="14" ref="F72:O72">+F61+F63+F65+F67</f>
        <v>95191.27886452228</v>
      </c>
      <c r="G72" s="2">
        <f t="shared" si="14"/>
        <v>73486.51991797608</v>
      </c>
      <c r="H72" s="2">
        <f t="shared" si="14"/>
        <v>91070.64137769253</v>
      </c>
      <c r="I72" s="2">
        <f t="shared" si="14"/>
        <v>119475.77401094128</v>
      </c>
      <c r="J72" s="2">
        <f t="shared" si="14"/>
        <v>84238.70805627326</v>
      </c>
      <c r="K72" s="2">
        <f t="shared" si="14"/>
        <v>96796.83481643889</v>
      </c>
      <c r="L72" s="2">
        <f t="shared" si="14"/>
        <v>135459.0304778594</v>
      </c>
      <c r="M72" s="2">
        <f t="shared" si="14"/>
        <v>124981.9129699361</v>
      </c>
      <c r="N72" s="2">
        <f t="shared" si="14"/>
        <v>81147.58228420626</v>
      </c>
      <c r="O72" s="2">
        <f t="shared" si="14"/>
        <v>61743.423104492926</v>
      </c>
      <c r="P72" s="9">
        <f t="shared" si="13"/>
        <v>1099812.5152011488</v>
      </c>
    </row>
    <row r="73" spans="1:16" ht="18.75">
      <c r="A73" s="46" t="s">
        <v>0</v>
      </c>
      <c r="B73" s="570" t="s">
        <v>54</v>
      </c>
      <c r="C73" s="55" t="s">
        <v>16</v>
      </c>
      <c r="D73" s="1">
        <f>SUM('㈱塩釜:七ヶ浜'!D73)</f>
        <v>25.0739</v>
      </c>
      <c r="E73" s="1">
        <f>SUM('㈱塩釜:七ヶ浜'!E73)</f>
        <v>29.0823</v>
      </c>
      <c r="F73" s="1">
        <f>SUM('㈱塩釜:七ヶ浜'!F73)</f>
        <v>36.7153</v>
      </c>
      <c r="G73" s="1">
        <f>SUM('㈱塩釜:七ヶ浜'!G73)</f>
        <v>31.7753</v>
      </c>
      <c r="H73" s="1">
        <f>SUM('㈱塩釜:七ヶ浜'!H73)</f>
        <v>49.28569999999999</v>
      </c>
      <c r="I73" s="1">
        <f>SUM('㈱塩釜:七ヶ浜'!I73)</f>
        <v>155.64589999999998</v>
      </c>
      <c r="J73" s="1">
        <f>SUM('㈱塩釜:七ヶ浜'!J73)</f>
        <v>197.02017999999998</v>
      </c>
      <c r="K73" s="1">
        <f>SUM('㈱塩釜:七ヶ浜'!K73)</f>
        <v>119.19569999999999</v>
      </c>
      <c r="L73" s="1">
        <f>SUM('㈱塩釜:七ヶ浜'!L73)</f>
        <v>41.607800000000005</v>
      </c>
      <c r="M73" s="1">
        <f>SUM('㈱塩釜:七ヶ浜'!M73)</f>
        <v>89.26999</v>
      </c>
      <c r="N73" s="1">
        <f>SUM('㈱塩釜:七ヶ浜'!N73)</f>
        <v>206.33469999999997</v>
      </c>
      <c r="O73" s="1">
        <f>SUM('㈱塩釜:七ヶ浜'!O73)</f>
        <v>66.96802000000001</v>
      </c>
      <c r="P73" s="8">
        <f t="shared" si="13"/>
        <v>1047.97479</v>
      </c>
    </row>
    <row r="74" spans="1:16" ht="18.75">
      <c r="A74" s="46" t="s">
        <v>34</v>
      </c>
      <c r="B74" s="571"/>
      <c r="C74" s="49" t="s">
        <v>18</v>
      </c>
      <c r="D74" s="2">
        <f>SUM('㈱塩釜:七ヶ浜'!D74)</f>
        <v>16720.25497764842</v>
      </c>
      <c r="E74" s="2">
        <f>SUM('㈱塩釜:七ヶ浜'!E74)</f>
        <v>20176.660865914513</v>
      </c>
      <c r="F74" s="2">
        <f>SUM('㈱塩釜:七ヶ浜'!F74)</f>
        <v>27519.341043528308</v>
      </c>
      <c r="G74" s="2">
        <f>SUM('㈱塩釜:七ヶ浜'!G74)</f>
        <v>29662.467318707222</v>
      </c>
      <c r="H74" s="2">
        <f>SUM('㈱塩釜:七ヶ浜'!H74)</f>
        <v>33000.2287631877</v>
      </c>
      <c r="I74" s="2">
        <f>SUM('㈱塩釜:七ヶ浜'!I74)</f>
        <v>52803.66160548394</v>
      </c>
      <c r="J74" s="2">
        <f>SUM('㈱塩釜:七ヶ浜'!J74)</f>
        <v>93275.33887632629</v>
      </c>
      <c r="K74" s="2">
        <f>SUM('㈱塩釜:七ヶ浜'!K74)</f>
        <v>107270.03452245197</v>
      </c>
      <c r="L74" s="2">
        <f>SUM('㈱塩釜:七ヶ浜'!L74)</f>
        <v>44688.43918837557</v>
      </c>
      <c r="M74" s="2">
        <f>SUM('㈱塩釜:七ヶ浜'!M74)</f>
        <v>49882.93071297275</v>
      </c>
      <c r="N74" s="2">
        <f>SUM('㈱塩釜:七ヶ浜'!N74)</f>
        <v>66227.61594626252</v>
      </c>
      <c r="O74" s="2">
        <f>SUM('㈱塩釜:七ヶ浜'!O74)</f>
        <v>55434.58016535385</v>
      </c>
      <c r="P74" s="9">
        <f t="shared" si="13"/>
        <v>596661.553986213</v>
      </c>
    </row>
    <row r="75" spans="1:16" ht="18.75">
      <c r="A75" s="46" t="s">
        <v>0</v>
      </c>
      <c r="B75" s="570" t="s">
        <v>55</v>
      </c>
      <c r="C75" s="55" t="s">
        <v>16</v>
      </c>
      <c r="D75" s="1">
        <f>SUM('㈱塩釜:七ヶ浜'!D75)</f>
        <v>0.3256</v>
      </c>
      <c r="E75" s="1">
        <f>SUM('㈱塩釜:七ヶ浜'!E75)</f>
        <v>5.7936</v>
      </c>
      <c r="F75" s="1">
        <f>SUM('㈱塩釜:七ヶ浜'!F75)</f>
        <v>9.9758</v>
      </c>
      <c r="G75" s="1">
        <f>SUM('㈱塩釜:七ヶ浜'!G75)</f>
        <v>2.2187</v>
      </c>
      <c r="H75" s="1">
        <f>SUM('㈱塩釜:七ヶ浜'!H75)</f>
        <v>1.6403999999999999</v>
      </c>
      <c r="I75" s="1">
        <f>SUM('㈱塩釜:七ヶ浜'!I75)</f>
        <v>2.5014</v>
      </c>
      <c r="J75" s="1">
        <f>SUM('㈱塩釜:七ヶ浜'!J75)</f>
        <v>0.382</v>
      </c>
      <c r="K75" s="1"/>
      <c r="L75" s="1">
        <f>SUM('㈱塩釜:七ヶ浜'!L75)</f>
        <v>0.7471</v>
      </c>
      <c r="M75" s="1">
        <f>SUM('㈱塩釜:七ヶ浜'!M75)</f>
        <v>0.5723</v>
      </c>
      <c r="N75" s="1">
        <f>SUM('㈱塩釜:七ヶ浜'!N75)</f>
        <v>0.7413</v>
      </c>
      <c r="O75" s="1">
        <f>SUM('㈱塩釜:七ヶ浜'!O75)</f>
        <v>0.0343</v>
      </c>
      <c r="P75" s="8">
        <f t="shared" si="13"/>
        <v>24.932499999999997</v>
      </c>
    </row>
    <row r="76" spans="1:16" ht="18.75">
      <c r="A76" s="46" t="s">
        <v>0</v>
      </c>
      <c r="B76" s="571"/>
      <c r="C76" s="49" t="s">
        <v>18</v>
      </c>
      <c r="D76" s="2">
        <f>SUM('㈱塩釜:七ヶ浜'!D76)</f>
        <v>21.564999999999998</v>
      </c>
      <c r="E76" s="2">
        <f>SUM('㈱塩釜:七ヶ浜'!E76)</f>
        <v>843.506</v>
      </c>
      <c r="F76" s="2">
        <f>SUM('㈱塩釜:七ヶ浜'!F76)</f>
        <v>1231.662</v>
      </c>
      <c r="G76" s="2">
        <f>SUM('㈱塩釜:七ヶ浜'!G76)</f>
        <v>271.503</v>
      </c>
      <c r="H76" s="2">
        <f>SUM('㈱塩釜:七ヶ浜'!H76)</f>
        <v>134.346</v>
      </c>
      <c r="I76" s="2">
        <f>SUM('㈱塩釜:七ヶ浜'!I76)</f>
        <v>250.484</v>
      </c>
      <c r="J76" s="2">
        <f>SUM('㈱塩釜:七ヶ浜'!J76)</f>
        <v>37.938</v>
      </c>
      <c r="K76" s="2"/>
      <c r="L76" s="2">
        <f>SUM('㈱塩釜:七ヶ浜'!L76)</f>
        <v>55.987</v>
      </c>
      <c r="M76" s="2">
        <f>SUM('㈱塩釜:七ヶ浜'!M76)</f>
        <v>32.283</v>
      </c>
      <c r="N76" s="2">
        <f>SUM('㈱塩釜:七ヶ浜'!N76)</f>
        <v>22.298</v>
      </c>
      <c r="O76" s="2">
        <f>SUM('㈱塩釜:七ヶ浜'!O76)</f>
        <v>5.252</v>
      </c>
      <c r="P76" s="9">
        <f t="shared" si="13"/>
        <v>2906.824</v>
      </c>
    </row>
    <row r="77" spans="1:16" ht="18.75">
      <c r="A77" s="46" t="s">
        <v>56</v>
      </c>
      <c r="B77" s="48" t="s">
        <v>182</v>
      </c>
      <c r="C77" s="55" t="s">
        <v>16</v>
      </c>
      <c r="D77" s="1"/>
      <c r="E77" s="1"/>
      <c r="F77" s="1"/>
      <c r="G77" s="1"/>
      <c r="H77" s="1"/>
      <c r="I77" s="1">
        <f>SUM('㈱塩釜:七ヶ浜'!I77)</f>
        <v>1.709</v>
      </c>
      <c r="J77" s="1"/>
      <c r="K77" s="1"/>
      <c r="L77" s="1">
        <f>SUM('㈱塩釜:七ヶ浜'!L77)</f>
        <v>19.738</v>
      </c>
      <c r="M77" s="1"/>
      <c r="N77" s="1"/>
      <c r="O77" s="1"/>
      <c r="P77" s="8">
        <f t="shared" si="13"/>
        <v>21.447</v>
      </c>
    </row>
    <row r="78" spans="1:16" ht="18.75">
      <c r="A78" s="46"/>
      <c r="B78" s="49" t="s">
        <v>164</v>
      </c>
      <c r="C78" s="49" t="s">
        <v>18</v>
      </c>
      <c r="D78" s="2"/>
      <c r="E78" s="2"/>
      <c r="F78" s="2"/>
      <c r="G78" s="2"/>
      <c r="H78" s="2"/>
      <c r="I78" s="2">
        <f>SUM('㈱塩釜:七ヶ浜'!I78)</f>
        <v>875.562</v>
      </c>
      <c r="J78" s="2"/>
      <c r="K78" s="2"/>
      <c r="L78" s="2">
        <f>SUM('㈱塩釜:七ヶ浜'!L78)</f>
        <v>13922.989</v>
      </c>
      <c r="M78" s="2"/>
      <c r="N78" s="2"/>
      <c r="O78" s="2"/>
      <c r="P78" s="9">
        <f t="shared" si="13"/>
        <v>14798.551</v>
      </c>
    </row>
    <row r="79" spans="1:16" ht="18.75">
      <c r="A79" s="46"/>
      <c r="B79" s="570" t="s">
        <v>59</v>
      </c>
      <c r="C79" s="55" t="s">
        <v>16</v>
      </c>
      <c r="D79" s="1">
        <f>SUM('㈱塩釜:七ヶ浜'!D79)</f>
        <v>6.4903</v>
      </c>
      <c r="E79" s="1"/>
      <c r="F79" s="1"/>
      <c r="G79" s="1"/>
      <c r="H79" s="1"/>
      <c r="I79" s="1"/>
      <c r="J79" s="1"/>
      <c r="K79" s="1"/>
      <c r="L79" s="1"/>
      <c r="M79" s="1"/>
      <c r="N79" s="1">
        <f>SUM('㈱塩釜:七ヶ浜'!N79)</f>
        <v>0.014</v>
      </c>
      <c r="O79" s="1"/>
      <c r="P79" s="8">
        <f t="shared" si="13"/>
        <v>6.504300000000001</v>
      </c>
    </row>
    <row r="80" spans="1:16" ht="18.75">
      <c r="A80" s="46" t="s">
        <v>17</v>
      </c>
      <c r="B80" s="571"/>
      <c r="C80" s="49" t="s">
        <v>18</v>
      </c>
      <c r="D80" s="2">
        <f>SUM('㈱塩釜:七ヶ浜'!D80)</f>
        <v>2943.837</v>
      </c>
      <c r="E80" s="2"/>
      <c r="F80" s="2"/>
      <c r="G80" s="2"/>
      <c r="H80" s="2"/>
      <c r="I80" s="2"/>
      <c r="J80" s="2"/>
      <c r="K80" s="2"/>
      <c r="L80" s="2"/>
      <c r="M80" s="2"/>
      <c r="N80" s="2">
        <f>SUM('㈱塩釜:七ヶ浜'!N80)</f>
        <v>1.47</v>
      </c>
      <c r="O80" s="2"/>
      <c r="P80" s="9">
        <f t="shared" si="13"/>
        <v>2945.307</v>
      </c>
    </row>
    <row r="81" spans="1:16" ht="18.75">
      <c r="A81" s="46"/>
      <c r="B81" s="48" t="s">
        <v>20</v>
      </c>
      <c r="C81" s="55" t="s">
        <v>16</v>
      </c>
      <c r="D81" s="1">
        <f>SUM('㈱塩釜:七ヶ浜'!D81)</f>
        <v>70.05388</v>
      </c>
      <c r="E81" s="1">
        <f>SUM('㈱塩釜:七ヶ浜'!E81)</f>
        <v>78.48490000000001</v>
      </c>
      <c r="F81" s="1">
        <f>SUM('㈱塩釜:七ヶ浜'!F81)</f>
        <v>101.5689</v>
      </c>
      <c r="G81" s="1">
        <f>SUM('㈱塩釜:七ヶ浜'!G81)</f>
        <v>117.6605</v>
      </c>
      <c r="H81" s="1">
        <f>SUM('㈱塩釜:七ヶ浜'!H81)</f>
        <v>147.5384</v>
      </c>
      <c r="I81" s="1">
        <f>SUM('㈱塩釜:七ヶ浜'!I81)</f>
        <v>138.6159</v>
      </c>
      <c r="J81" s="1">
        <f>SUM('㈱塩釜:七ヶ浜'!J81)</f>
        <v>62.71058</v>
      </c>
      <c r="K81" s="1">
        <f>SUM('㈱塩釜:七ヶ浜'!K81)</f>
        <v>49.33000000000001</v>
      </c>
      <c r="L81" s="1">
        <f>SUM('㈱塩釜:七ヶ浜'!L81)</f>
        <v>127.4363</v>
      </c>
      <c r="M81" s="1">
        <f>SUM('㈱塩釜:七ヶ浜'!M81)</f>
        <v>156.77880000000005</v>
      </c>
      <c r="N81" s="1">
        <f>SUM('㈱塩釜:七ヶ浜'!N81)</f>
        <v>170.55578</v>
      </c>
      <c r="O81" s="1">
        <f>SUM('㈱塩釜:七ヶ浜'!O81)</f>
        <v>129.15054</v>
      </c>
      <c r="P81" s="8">
        <f t="shared" si="13"/>
        <v>1349.8844800000002</v>
      </c>
    </row>
    <row r="82" spans="1:16" ht="18.75">
      <c r="A82" s="46"/>
      <c r="B82" s="49" t="s">
        <v>155</v>
      </c>
      <c r="C82" s="49" t="s">
        <v>18</v>
      </c>
      <c r="D82" s="2">
        <f>SUM('㈱塩釜:七ヶ浜'!D82)</f>
        <v>31216.789473770074</v>
      </c>
      <c r="E82" s="2">
        <f>SUM('㈱塩釜:七ヶ浜'!E82)</f>
        <v>40337.5357072731</v>
      </c>
      <c r="F82" s="2">
        <f>SUM('㈱塩釜:七ヶ浜'!F82)</f>
        <v>48682.35230152756</v>
      </c>
      <c r="G82" s="2">
        <f>SUM('㈱塩釜:七ヶ浜'!G82)</f>
        <v>53421.40475624964</v>
      </c>
      <c r="H82" s="2">
        <f>SUM('㈱塩釜:七ヶ浜'!H82)</f>
        <v>53889.81309278005</v>
      </c>
      <c r="I82" s="2">
        <f>SUM('㈱塩釜:七ヶ浜'!I82)</f>
        <v>54338.24699148283</v>
      </c>
      <c r="J82" s="2">
        <f>SUM('㈱塩釜:七ヶ浜'!J82)</f>
        <v>39423.934723814156</v>
      </c>
      <c r="K82" s="2">
        <f>SUM('㈱塩釜:七ヶ浜'!K82)</f>
        <v>39764.95170346479</v>
      </c>
      <c r="L82" s="2">
        <f>SUM('㈱塩釜:七ヶ浜'!L82)</f>
        <v>51752.61022722434</v>
      </c>
      <c r="M82" s="2">
        <f>SUM('㈱塩釜:七ヶ浜'!M82)</f>
        <v>56362.37974111003</v>
      </c>
      <c r="N82" s="2">
        <f>SUM('㈱塩釜:七ヶ浜'!N82)</f>
        <v>45739.58442826612</v>
      </c>
      <c r="O82" s="2">
        <f>SUM('㈱塩釜:七ヶ浜'!O82)</f>
        <v>71268.2619552877</v>
      </c>
      <c r="P82" s="9">
        <f t="shared" si="13"/>
        <v>586197.8651022504</v>
      </c>
    </row>
    <row r="83" spans="1:16" ht="18.75">
      <c r="A83" s="46" t="s">
        <v>23</v>
      </c>
      <c r="B83" s="568" t="s">
        <v>194</v>
      </c>
      <c r="C83" s="55" t="s">
        <v>16</v>
      </c>
      <c r="D83" s="1">
        <f>+D73+D75+D77+D79+D81</f>
        <v>101.94368</v>
      </c>
      <c r="E83" s="1">
        <f>+E73+E75+E77+E79+E81</f>
        <v>113.36080000000001</v>
      </c>
      <c r="F83" s="1">
        <f aca="true" t="shared" si="15" ref="F83:O83">+F73+F75+F77+F79+F81</f>
        <v>148.26</v>
      </c>
      <c r="G83" s="1">
        <f t="shared" si="15"/>
        <v>151.65449999999998</v>
      </c>
      <c r="H83" s="1">
        <f t="shared" si="15"/>
        <v>198.4645</v>
      </c>
      <c r="I83" s="1">
        <f t="shared" si="15"/>
        <v>298.4722</v>
      </c>
      <c r="J83" s="1">
        <f t="shared" si="15"/>
        <v>260.11276</v>
      </c>
      <c r="K83" s="1">
        <f t="shared" si="15"/>
        <v>168.5257</v>
      </c>
      <c r="L83" s="1">
        <f t="shared" si="15"/>
        <v>189.5292</v>
      </c>
      <c r="M83" s="1">
        <f t="shared" si="15"/>
        <v>246.62109000000004</v>
      </c>
      <c r="N83" s="1">
        <f t="shared" si="15"/>
        <v>377.64577999999995</v>
      </c>
      <c r="O83" s="1">
        <f t="shared" si="15"/>
        <v>196.15286000000003</v>
      </c>
      <c r="P83" s="8">
        <f t="shared" si="13"/>
        <v>2450.74307</v>
      </c>
    </row>
    <row r="84" spans="1:16" ht="18.75">
      <c r="A84" s="40"/>
      <c r="B84" s="569"/>
      <c r="C84" s="49" t="s">
        <v>18</v>
      </c>
      <c r="D84" s="2">
        <f>+D74+D76+D78+D80+D82</f>
        <v>50902.446451418495</v>
      </c>
      <c r="E84" s="2">
        <f>+E74+E76+E78+E80+E82</f>
        <v>61357.70257318761</v>
      </c>
      <c r="F84" s="2">
        <f aca="true" t="shared" si="16" ref="F84:O84">+F74+F76+F78+F80+F82</f>
        <v>77433.35534505587</v>
      </c>
      <c r="G84" s="2">
        <f t="shared" si="16"/>
        <v>83355.37507495686</v>
      </c>
      <c r="H84" s="2">
        <f t="shared" si="16"/>
        <v>87024.38785596774</v>
      </c>
      <c r="I84" s="2">
        <f t="shared" si="16"/>
        <v>108267.95459696677</v>
      </c>
      <c r="J84" s="2">
        <f t="shared" si="16"/>
        <v>132737.21160014044</v>
      </c>
      <c r="K84" s="2">
        <f t="shared" si="16"/>
        <v>147034.98622591677</v>
      </c>
      <c r="L84" s="2">
        <f t="shared" si="16"/>
        <v>110420.0254155999</v>
      </c>
      <c r="M84" s="2">
        <f t="shared" si="16"/>
        <v>106277.59345408279</v>
      </c>
      <c r="N84" s="2">
        <f t="shared" si="16"/>
        <v>111990.96837452863</v>
      </c>
      <c r="O84" s="2">
        <f t="shared" si="16"/>
        <v>126708.09412064156</v>
      </c>
      <c r="P84" s="9">
        <f t="shared" si="13"/>
        <v>1203510.1010884633</v>
      </c>
    </row>
    <row r="85" spans="1:16" ht="18.75">
      <c r="A85" s="572" t="s">
        <v>184</v>
      </c>
      <c r="B85" s="573"/>
      <c r="C85" s="55" t="s">
        <v>16</v>
      </c>
      <c r="D85" s="1">
        <f>SUM('㈱塩釜:七ヶ浜'!D85)</f>
        <v>12.942499999999999</v>
      </c>
      <c r="E85" s="1">
        <f>SUM('㈱塩釜:七ヶ浜'!E85)</f>
        <v>6.3131</v>
      </c>
      <c r="F85" s="1">
        <f>SUM('㈱塩釜:七ヶ浜'!F85)</f>
        <v>4.2421999999999995</v>
      </c>
      <c r="G85" s="1">
        <f>SUM('㈱塩釜:七ヶ浜'!G85)</f>
        <v>2.6678999999999995</v>
      </c>
      <c r="H85" s="1">
        <f>SUM('㈱塩釜:七ヶ浜'!H85)</f>
        <v>13.6783</v>
      </c>
      <c r="I85" s="1">
        <f>SUM('㈱塩釜:七ヶ浜'!I85)</f>
        <v>29.8386</v>
      </c>
      <c r="J85" s="1">
        <f>SUM('㈱塩釜:七ヶ浜'!J85)</f>
        <v>44.932500000000005</v>
      </c>
      <c r="K85" s="1">
        <f>SUM('㈱塩釜:七ヶ浜'!K85)</f>
        <v>48.3207</v>
      </c>
      <c r="L85" s="1">
        <f>SUM('㈱塩釜:七ヶ浜'!L85)</f>
        <v>34.424899999999994</v>
      </c>
      <c r="M85" s="1">
        <f>SUM('㈱塩釜:七ヶ浜'!M85)</f>
        <v>46.302299999999995</v>
      </c>
      <c r="N85" s="1">
        <f>SUM('㈱塩釜:七ヶ浜'!N85)</f>
        <v>81.3367</v>
      </c>
      <c r="O85" s="1">
        <f>SUM('㈱塩釜:七ヶ浜'!O85)</f>
        <v>46.99550000000001</v>
      </c>
      <c r="P85" s="8">
        <f t="shared" si="13"/>
        <v>371.9952</v>
      </c>
    </row>
    <row r="86" spans="1:16" ht="18.75">
      <c r="A86" s="574"/>
      <c r="B86" s="575"/>
      <c r="C86" s="49" t="s">
        <v>18</v>
      </c>
      <c r="D86" s="2">
        <f>SUM('㈱塩釜:七ヶ浜'!D86)</f>
        <v>9558.039593910551</v>
      </c>
      <c r="E86" s="2">
        <f>SUM('㈱塩釜:七ヶ浜'!E86)</f>
        <v>8139.331626639106</v>
      </c>
      <c r="F86" s="2">
        <f>SUM('㈱塩釜:七ヶ浜'!F86)</f>
        <v>8037.202523794272</v>
      </c>
      <c r="G86" s="2">
        <f>SUM('㈱塩釜:七ヶ浜'!G86)</f>
        <v>5116.942520237559</v>
      </c>
      <c r="H86" s="2">
        <f>SUM('㈱塩釜:七ヶ浜'!H86)</f>
        <v>16674.12887679944</v>
      </c>
      <c r="I86" s="2">
        <f>SUM('㈱塩釜:七ヶ浜'!I86)</f>
        <v>26520.49506684797</v>
      </c>
      <c r="J86" s="2">
        <f>SUM('㈱塩釜:七ヶ浜'!J86)</f>
        <v>41279.86329146038</v>
      </c>
      <c r="K86" s="2">
        <f>SUM('㈱塩釜:七ヶ浜'!K86)</f>
        <v>46415.644015964346</v>
      </c>
      <c r="L86" s="2">
        <f>SUM('㈱塩釜:七ヶ浜'!L86)</f>
        <v>32992.32103623002</v>
      </c>
      <c r="M86" s="2">
        <f>SUM('㈱塩釜:七ヶ浜'!M86)</f>
        <v>39450.5305019468</v>
      </c>
      <c r="N86" s="2">
        <f>SUM('㈱塩釜:七ヶ浜'!N86)</f>
        <v>54104.63651160196</v>
      </c>
      <c r="O86" s="2">
        <f>SUM('㈱塩釜:七ヶ浜'!O86)</f>
        <v>32767.647011150057</v>
      </c>
      <c r="P86" s="9">
        <f t="shared" si="13"/>
        <v>321056.7825765825</v>
      </c>
    </row>
    <row r="87" spans="1:16" ht="18.75">
      <c r="A87" s="572" t="s">
        <v>185</v>
      </c>
      <c r="B87" s="573"/>
      <c r="C87" s="55" t="s">
        <v>16</v>
      </c>
      <c r="D87" s="1"/>
      <c r="E87" s="1">
        <f>SUM('㈱塩釜:七ヶ浜'!E87)</f>
        <v>9.963</v>
      </c>
      <c r="F87" s="1">
        <f>SUM('㈱塩釜:七ヶ浜'!F87)</f>
        <v>525.317</v>
      </c>
      <c r="G87" s="1">
        <f>SUM('㈱塩釜:七ヶ浜'!G87)</f>
        <v>1311.4615000000001</v>
      </c>
      <c r="H87" s="1">
        <f>SUM('㈱塩釜:七ヶ浜'!H87)</f>
        <v>1212.5244</v>
      </c>
      <c r="I87" s="1">
        <f>SUM('㈱塩釜:七ヶ浜'!I87)</f>
        <v>54.184000000000005</v>
      </c>
      <c r="J87" s="1">
        <f>SUM('㈱塩釜:七ヶ浜'!J87)</f>
        <v>0.22</v>
      </c>
      <c r="K87" s="1">
        <f>SUM('㈱塩釜:七ヶ浜'!K87)</f>
        <v>1.7650000000000001</v>
      </c>
      <c r="L87" s="1">
        <f>SUM('㈱塩釜:七ヶ浜'!L87)</f>
        <v>0.1617</v>
      </c>
      <c r="M87" s="1">
        <f>SUM('㈱塩釜:七ヶ浜'!M87)</f>
        <v>0.05</v>
      </c>
      <c r="N87" s="1">
        <f>SUM('㈱塩釜:七ヶ浜'!N87)</f>
        <v>0.105</v>
      </c>
      <c r="O87" s="1">
        <f>SUM('㈱塩釜:七ヶ浜'!O87)</f>
        <v>0.3</v>
      </c>
      <c r="P87" s="8">
        <f t="shared" si="13"/>
        <v>3116.0516000000007</v>
      </c>
    </row>
    <row r="88" spans="1:16" ht="18.75">
      <c r="A88" s="574"/>
      <c r="B88" s="575"/>
      <c r="C88" s="49" t="s">
        <v>18</v>
      </c>
      <c r="D88" s="2"/>
      <c r="E88" s="2">
        <f>SUM('㈱塩釜:七ヶ浜'!E88)</f>
        <v>780.371</v>
      </c>
      <c r="F88" s="2">
        <f>SUM('㈱塩釜:七ヶ浜'!F88)</f>
        <v>42796.858</v>
      </c>
      <c r="G88" s="2">
        <f>SUM('㈱塩釜:七ヶ浜'!G88)</f>
        <v>243515.21999999997</v>
      </c>
      <c r="H88" s="2">
        <f>SUM('㈱塩釜:七ヶ浜'!H88)</f>
        <v>113915.92000000001</v>
      </c>
      <c r="I88" s="2">
        <f>SUM('㈱塩釜:七ヶ浜'!I88)</f>
        <v>5538.6669999999995</v>
      </c>
      <c r="J88" s="2">
        <f>SUM('㈱塩釜:七ヶ浜'!J88)</f>
        <v>49.723</v>
      </c>
      <c r="K88" s="2">
        <f>SUM('㈱塩釜:七ヶ浜'!K88)</f>
        <v>134.584</v>
      </c>
      <c r="L88" s="2">
        <f>SUM('㈱塩釜:七ヶ浜'!L88)</f>
        <v>78.81300034345652</v>
      </c>
      <c r="M88" s="2">
        <f>SUM('㈱塩釜:七ヶ浜'!M88)</f>
        <v>15.75</v>
      </c>
      <c r="N88" s="2">
        <f>SUM('㈱塩釜:七ヶ浜'!N88)</f>
        <v>38.22</v>
      </c>
      <c r="O88" s="2">
        <f>SUM('㈱塩釜:七ヶ浜'!O88)</f>
        <v>94.5</v>
      </c>
      <c r="P88" s="9">
        <f t="shared" si="13"/>
        <v>406958.62600034336</v>
      </c>
    </row>
    <row r="89" spans="1:16" ht="18.75">
      <c r="A89" s="572" t="s">
        <v>62</v>
      </c>
      <c r="B89" s="573"/>
      <c r="C89" s="55" t="s">
        <v>16</v>
      </c>
      <c r="D89" s="1">
        <f>SUM('㈱塩釜:七ヶ浜'!D89)</f>
        <v>0.015799999999999998</v>
      </c>
      <c r="E89" s="1">
        <f>SUM('㈱塩釜:七ヶ浜'!E89)</f>
        <v>0.0176</v>
      </c>
      <c r="F89" s="1">
        <f>SUM('㈱塩釜:七ヶ浜'!F89)</f>
        <v>0.0299</v>
      </c>
      <c r="G89" s="1">
        <f>SUM('㈱塩釜:七ヶ浜'!G89)</f>
        <v>0.6888000000000001</v>
      </c>
      <c r="H89" s="1">
        <f>SUM('㈱塩釜:七ヶ浜'!H89)</f>
        <v>0.2044</v>
      </c>
      <c r="I89" s="1">
        <f>SUM('㈱塩釜:七ヶ浜'!I89)</f>
        <v>0.25630000000000003</v>
      </c>
      <c r="J89" s="1">
        <f>SUM('㈱塩釜:七ヶ浜'!J89)</f>
        <v>0.0229</v>
      </c>
      <c r="K89" s="1">
        <f>SUM('㈱塩釜:七ヶ浜'!K89)</f>
        <v>0.0058</v>
      </c>
      <c r="L89" s="1">
        <f>SUM('㈱塩釜:七ヶ浜'!L89)</f>
        <v>0.22799999999999998</v>
      </c>
      <c r="M89" s="1">
        <f>SUM('㈱塩釜:七ヶ浜'!M89)</f>
        <v>0.008</v>
      </c>
      <c r="N89" s="1">
        <f>SUM('㈱塩釜:七ヶ浜'!N89)</f>
        <v>0.0346</v>
      </c>
      <c r="O89" s="1">
        <f>SUM('㈱塩釜:七ヶ浜'!O89)</f>
        <v>0.6522</v>
      </c>
      <c r="P89" s="8">
        <f t="shared" si="13"/>
        <v>2.1643</v>
      </c>
    </row>
    <row r="90" spans="1:16" ht="18.75">
      <c r="A90" s="574"/>
      <c r="B90" s="575"/>
      <c r="C90" s="49" t="s">
        <v>18</v>
      </c>
      <c r="D90" s="2">
        <f>SUM('㈱塩釜:七ヶ浜'!D90)</f>
        <v>49.160999999999994</v>
      </c>
      <c r="E90" s="2">
        <f>SUM('㈱塩釜:七ヶ浜'!E90)</f>
        <v>60.543</v>
      </c>
      <c r="F90" s="2">
        <f>SUM('㈱塩釜:七ヶ浜'!F90)</f>
        <v>82.979</v>
      </c>
      <c r="G90" s="2">
        <f>SUM('㈱塩釜:七ヶ浜'!G90)</f>
        <v>336.22900000000004</v>
      </c>
      <c r="H90" s="2">
        <f>SUM('㈱塩釜:七ヶ浜'!H90)</f>
        <v>444.84299999999996</v>
      </c>
      <c r="I90" s="2">
        <f>SUM('㈱塩釜:七ヶ浜'!I90)</f>
        <v>220.35900042172585</v>
      </c>
      <c r="J90" s="2">
        <f>SUM('㈱塩釜:七ヶ浜'!J90)</f>
        <v>60.239000000000004</v>
      </c>
      <c r="K90" s="2">
        <f>SUM('㈱塩釜:七ヶ浜'!K90)</f>
        <v>5.712</v>
      </c>
      <c r="L90" s="2">
        <f>SUM('㈱塩釜:七ヶ浜'!L90)</f>
        <v>122.693</v>
      </c>
      <c r="M90" s="2">
        <f>SUM('㈱塩釜:七ヶ浜'!M90)</f>
        <v>15.560999999999998</v>
      </c>
      <c r="N90" s="2">
        <f>SUM('㈱塩釜:七ヶ浜'!N90)</f>
        <v>120.981</v>
      </c>
      <c r="O90" s="2">
        <f>SUM('㈱塩釜:七ヶ浜'!O90)</f>
        <v>281.71700601922157</v>
      </c>
      <c r="P90" s="9">
        <f t="shared" si="13"/>
        <v>1801.0170064409474</v>
      </c>
    </row>
    <row r="91" spans="1:16" ht="18.75">
      <c r="A91" s="572" t="s">
        <v>187</v>
      </c>
      <c r="B91" s="573"/>
      <c r="C91" s="55" t="s">
        <v>16</v>
      </c>
      <c r="D91" s="1">
        <f>SUM('㈱塩釜:七ヶ浜'!D91)</f>
        <v>1.4635999999999998</v>
      </c>
      <c r="E91" s="1">
        <f>SUM('㈱塩釜:七ヶ浜'!E91)</f>
        <v>5.7014</v>
      </c>
      <c r="F91" s="1">
        <f>SUM('㈱塩釜:七ヶ浜'!F91)</f>
        <v>10.736799999999999</v>
      </c>
      <c r="G91" s="1">
        <f>SUM('㈱塩釜:七ヶ浜'!G91)</f>
        <v>22.3626</v>
      </c>
      <c r="H91" s="1">
        <f>SUM('㈱塩釜:七ヶ浜'!H91)</f>
        <v>31.1943</v>
      </c>
      <c r="I91" s="1">
        <f>SUM('㈱塩釜:七ヶ浜'!I91)</f>
        <v>17.2015</v>
      </c>
      <c r="J91" s="1">
        <f>SUM('㈱塩釜:七ヶ浜'!J91)</f>
        <v>4.9339</v>
      </c>
      <c r="K91" s="1">
        <f>SUM('㈱塩釜:七ヶ浜'!K91)</f>
        <v>0.591</v>
      </c>
      <c r="L91" s="1">
        <f>SUM('㈱塩釜:七ヶ浜'!L91)</f>
        <v>10.072</v>
      </c>
      <c r="M91" s="1">
        <f>SUM('㈱塩釜:七ヶ浜'!M91)</f>
        <v>3.8440999999999996</v>
      </c>
      <c r="N91" s="1">
        <f>SUM('㈱塩釜:七ヶ浜'!N91)</f>
        <v>11.765600000000001</v>
      </c>
      <c r="O91" s="1">
        <f>SUM('㈱塩釜:七ヶ浜'!O91)</f>
        <v>1.0891000000000002</v>
      </c>
      <c r="P91" s="8">
        <f t="shared" si="13"/>
        <v>120.95589999999999</v>
      </c>
    </row>
    <row r="92" spans="1:16" ht="18.75">
      <c r="A92" s="574"/>
      <c r="B92" s="575"/>
      <c r="C92" s="49" t="s">
        <v>18</v>
      </c>
      <c r="D92" s="2">
        <f>SUM('㈱塩釜:七ヶ浜'!D92)</f>
        <v>2704.930080712783</v>
      </c>
      <c r="E92" s="2">
        <f>SUM('㈱塩釜:七ヶ浜'!E92)</f>
        <v>10733.384570572553</v>
      </c>
      <c r="F92" s="2">
        <f>SUM('㈱塩釜:七ヶ浜'!F92)</f>
        <v>20182.45761952259</v>
      </c>
      <c r="G92" s="2">
        <f>SUM('㈱塩釜:七ヶ浜'!G92)</f>
        <v>36023.23808992558</v>
      </c>
      <c r="H92" s="2">
        <f>SUM('㈱塩釜:七ヶ浜'!H92)</f>
        <v>46229.21866254726</v>
      </c>
      <c r="I92" s="2">
        <f>SUM('㈱塩釜:七ヶ浜'!I92)</f>
        <v>23390.332101435382</v>
      </c>
      <c r="J92" s="2">
        <f>SUM('㈱塩釜:七ヶ浜'!J92)</f>
        <v>6663.131020597516</v>
      </c>
      <c r="K92" s="2">
        <f>SUM('㈱塩釜:七ヶ浜'!K92)</f>
        <v>684.18</v>
      </c>
      <c r="L92" s="2">
        <f>SUM('㈱塩釜:七ヶ浜'!L92)</f>
        <v>15800.071000000002</v>
      </c>
      <c r="M92" s="2">
        <f>SUM('㈱塩釜:七ヶ浜'!M92)</f>
        <v>6682.005999999999</v>
      </c>
      <c r="N92" s="2">
        <f>SUM('㈱塩釜:七ヶ浜'!N92)</f>
        <v>20842.950062746528</v>
      </c>
      <c r="O92" s="2">
        <f>SUM('㈱塩釜:七ヶ浜'!O92)</f>
        <v>1423.166505506138</v>
      </c>
      <c r="P92" s="9">
        <f t="shared" si="13"/>
        <v>191359.0657135663</v>
      </c>
    </row>
    <row r="93" spans="1:16" ht="18.75">
      <c r="A93" s="572" t="s">
        <v>165</v>
      </c>
      <c r="B93" s="573"/>
      <c r="C93" s="55" t="s">
        <v>16</v>
      </c>
      <c r="D93" s="1">
        <f>SUM('㈱塩釜:七ヶ浜'!D93)</f>
        <v>0.0074</v>
      </c>
      <c r="E93" s="1">
        <f>SUM('㈱塩釜:七ヶ浜'!E93)</f>
        <v>0.023</v>
      </c>
      <c r="F93" s="1">
        <f>SUM('㈱塩釜:七ヶ浜'!F93)</f>
        <v>0.0016</v>
      </c>
      <c r="G93" s="1">
        <f>SUM('㈱塩釜:七ヶ浜'!G93)</f>
        <v>0.009000000000000001</v>
      </c>
      <c r="H93" s="1">
        <f>SUM('㈱塩釜:七ヶ浜'!H93)</f>
        <v>0.1136</v>
      </c>
      <c r="I93" s="1">
        <f>SUM('㈱塩釜:七ヶ浜'!I93)</f>
        <v>0.0212</v>
      </c>
      <c r="J93" s="1"/>
      <c r="K93" s="1"/>
      <c r="L93" s="1">
        <f>SUM('㈱塩釜:七ヶ浜'!L93)</f>
        <v>0.0004</v>
      </c>
      <c r="M93" s="1">
        <f>SUM('㈱塩釜:七ヶ浜'!M93)</f>
        <v>0.0074</v>
      </c>
      <c r="N93" s="1">
        <f>SUM('㈱塩釜:七ヶ浜'!N93)</f>
        <v>0.028</v>
      </c>
      <c r="O93" s="1">
        <f>SUM('㈱塩釜:七ヶ浜'!O93)</f>
        <v>1.572</v>
      </c>
      <c r="P93" s="8">
        <f>SUM(D93:O93)</f>
        <v>1.7836</v>
      </c>
    </row>
    <row r="94" spans="1:16" ht="18.75">
      <c r="A94" s="574"/>
      <c r="B94" s="575"/>
      <c r="C94" s="49" t="s">
        <v>18</v>
      </c>
      <c r="D94" s="2">
        <f>SUM('㈱塩釜:七ヶ浜'!D94)</f>
        <v>3.843</v>
      </c>
      <c r="E94" s="2">
        <f>SUM('㈱塩釜:七ヶ浜'!E94)</f>
        <v>13.314</v>
      </c>
      <c r="F94" s="2">
        <f>SUM('㈱塩釜:七ヶ浜'!F94)</f>
        <v>1.932</v>
      </c>
      <c r="G94" s="2">
        <f>SUM('㈱塩釜:七ヶ浜'!G94)</f>
        <v>4.9559999999999995</v>
      </c>
      <c r="H94" s="2">
        <f>SUM('㈱塩釜:七ヶ浜'!H94)</f>
        <v>67.578</v>
      </c>
      <c r="I94" s="2">
        <f>SUM('㈱塩釜:七ヶ浜'!I94)</f>
        <v>15.456</v>
      </c>
      <c r="J94" s="2"/>
      <c r="K94" s="2"/>
      <c r="L94" s="2">
        <f>SUM('㈱塩釜:七ヶ浜'!L94)</f>
        <v>0.294</v>
      </c>
      <c r="M94" s="2">
        <f>SUM('㈱塩釜:七ヶ浜'!M94)</f>
        <v>5.071999999999999</v>
      </c>
      <c r="N94" s="2">
        <f>SUM('㈱塩釜:七ヶ浜'!N94)</f>
        <v>22.197</v>
      </c>
      <c r="O94" s="2">
        <f>SUM('㈱塩釜:七ヶ浜'!O94)</f>
        <v>987.5260015114889</v>
      </c>
      <c r="P94" s="9">
        <f t="shared" si="13"/>
        <v>1122.168001511489</v>
      </c>
    </row>
    <row r="95" spans="1:16" ht="18.75">
      <c r="A95" s="572" t="s">
        <v>166</v>
      </c>
      <c r="B95" s="573"/>
      <c r="C95" s="55" t="s">
        <v>16</v>
      </c>
      <c r="D95" s="1">
        <f>SUM('㈱塩釜:七ヶ浜'!D95)</f>
        <v>0.0315</v>
      </c>
      <c r="E95" s="1"/>
      <c r="F95" s="1">
        <f>SUM('㈱塩釜:七ヶ浜'!F95)</f>
        <v>0.0196</v>
      </c>
      <c r="G95" s="1">
        <f>SUM('㈱塩釜:七ヶ浜'!G95)</f>
        <v>0.031</v>
      </c>
      <c r="H95" s="1">
        <f>SUM('㈱塩釜:七ヶ浜'!H95)</f>
        <v>0.14800000000000002</v>
      </c>
      <c r="I95" s="1">
        <f>SUM('㈱塩釜:七ヶ浜'!I95)</f>
        <v>0.0575</v>
      </c>
      <c r="J95" s="1">
        <f>SUM('㈱塩釜:七ヶ浜'!J95)</f>
        <v>0.07930000000000001</v>
      </c>
      <c r="K95" s="1"/>
      <c r="L95" s="1">
        <f>SUM('㈱塩釜:七ヶ浜'!L95)</f>
        <v>0.02</v>
      </c>
      <c r="M95" s="1">
        <f>SUM('㈱塩釜:七ヶ浜'!M95)</f>
        <v>0.0116</v>
      </c>
      <c r="N95" s="1">
        <f>SUM('㈱塩釜:七ヶ浜'!N95)</f>
        <v>0.001</v>
      </c>
      <c r="O95" s="1">
        <f>SUM('㈱塩釜:七ヶ浜'!O95)</f>
        <v>0.033999999999999996</v>
      </c>
      <c r="P95" s="8">
        <f t="shared" si="13"/>
        <v>0.4335</v>
      </c>
    </row>
    <row r="96" spans="1:16" ht="18.75">
      <c r="A96" s="574"/>
      <c r="B96" s="575"/>
      <c r="C96" s="49" t="s">
        <v>18</v>
      </c>
      <c r="D96" s="2">
        <f>SUM('㈱塩釜:七ヶ浜'!D96)</f>
        <v>10.306000703334742</v>
      </c>
      <c r="E96" s="2"/>
      <c r="F96" s="2">
        <f>SUM('㈱塩釜:七ヶ浜'!F96)</f>
        <v>16.96800037314369</v>
      </c>
      <c r="G96" s="2">
        <f>SUM('㈱塩釜:七ヶ浜'!G96)</f>
        <v>26.04</v>
      </c>
      <c r="H96" s="2">
        <f>SUM('㈱塩釜:七ヶ浜'!H96)</f>
        <v>147.73501083129082</v>
      </c>
      <c r="I96" s="2">
        <f>SUM('㈱塩釜:七ヶ浜'!I96)</f>
        <v>60.375</v>
      </c>
      <c r="J96" s="2">
        <f>SUM('㈱塩釜:七ヶ浜'!J96)</f>
        <v>68.93250012085277</v>
      </c>
      <c r="K96" s="2"/>
      <c r="L96" s="2">
        <f>SUM('㈱塩釜:七ヶ浜'!L96)</f>
        <v>15.645</v>
      </c>
      <c r="M96" s="2">
        <f>SUM('㈱塩釜:七ヶ浜'!M96)</f>
        <v>12.390000308019767</v>
      </c>
      <c r="N96" s="2">
        <f>SUM('㈱塩釜:七ヶ浜'!N96)</f>
        <v>0.525</v>
      </c>
      <c r="O96" s="2">
        <f>SUM('㈱塩釜:七ヶ浜'!O96)</f>
        <v>11.655001295561872</v>
      </c>
      <c r="P96" s="9">
        <f t="shared" si="13"/>
        <v>370.57151363220356</v>
      </c>
    </row>
    <row r="97" spans="1:16" ht="18.75">
      <c r="A97" s="572" t="s">
        <v>64</v>
      </c>
      <c r="B97" s="573"/>
      <c r="C97" s="55" t="s">
        <v>16</v>
      </c>
      <c r="D97" s="1">
        <f>SUM('㈱塩釜:七ヶ浜'!D97)</f>
        <v>87.33859999999999</v>
      </c>
      <c r="E97" s="1">
        <f>SUM('㈱塩釜:七ヶ浜'!E97)</f>
        <v>151.94317999999998</v>
      </c>
      <c r="F97" s="1">
        <f>SUM('㈱塩釜:七ヶ浜'!F97)</f>
        <v>125.59420000000001</v>
      </c>
      <c r="G97" s="1">
        <f>SUM('㈱塩釜:七ヶ浜'!G97)</f>
        <v>1492.0906299999997</v>
      </c>
      <c r="H97" s="1">
        <f>SUM('㈱塩釜:七ヶ浜'!H97)</f>
        <v>1514.25509</v>
      </c>
      <c r="I97" s="1">
        <f>SUM('㈱塩釜:七ヶ浜'!I97)</f>
        <v>2784.6853600000004</v>
      </c>
      <c r="J97" s="1">
        <f>SUM('㈱塩釜:七ヶ浜'!J97)</f>
        <v>2612.5078500000004</v>
      </c>
      <c r="K97" s="1">
        <f>SUM('㈱塩釜:七ヶ浜'!K97)</f>
        <v>822.4706000000001</v>
      </c>
      <c r="L97" s="1">
        <f>SUM('㈱塩釜:七ヶ浜'!L97)</f>
        <v>1853.6091000000001</v>
      </c>
      <c r="M97" s="1">
        <f>SUM('㈱塩釜:七ヶ浜'!M97)</f>
        <v>852.0776999999999</v>
      </c>
      <c r="N97" s="1">
        <f>SUM('㈱塩釜:七ヶ浜'!N97)</f>
        <v>602.4359999999999</v>
      </c>
      <c r="O97" s="1">
        <f>SUM('㈱塩釜:七ヶ浜'!O97)</f>
        <v>1365.7643</v>
      </c>
      <c r="P97" s="8">
        <f t="shared" si="13"/>
        <v>14264.772610000002</v>
      </c>
    </row>
    <row r="98" spans="1:16" ht="18.75">
      <c r="A98" s="574"/>
      <c r="B98" s="575"/>
      <c r="C98" s="49" t="s">
        <v>18</v>
      </c>
      <c r="D98" s="2">
        <f>SUM('㈱塩釜:七ヶ浜'!D98)</f>
        <v>41832.939602268736</v>
      </c>
      <c r="E98" s="2">
        <f>SUM('㈱塩釜:七ヶ浜'!E98)</f>
        <v>67960.42760132157</v>
      </c>
      <c r="F98" s="2">
        <f>SUM('㈱塩釜:七ヶ浜'!F98)</f>
        <v>90343.89900841733</v>
      </c>
      <c r="G98" s="2">
        <f>SUM('㈱塩釜:七ヶ浜'!G98)</f>
        <v>628908.7127462504</v>
      </c>
      <c r="H98" s="2">
        <f>SUM('㈱塩釜:七ヶ浜'!H98)</f>
        <v>609639.0769549187</v>
      </c>
      <c r="I98" s="2">
        <f>SUM('㈱塩釜:七ヶ浜'!I98)</f>
        <v>966501.6525279785</v>
      </c>
      <c r="J98" s="2">
        <f>SUM('㈱塩釜:七ヶ浜'!J98)</f>
        <v>919969.1307466831</v>
      </c>
      <c r="K98" s="2">
        <f>SUM('㈱塩釜:七ヶ浜'!K98)</f>
        <v>343122.01401893346</v>
      </c>
      <c r="L98" s="2">
        <f>SUM('㈱塩釜:七ヶ浜'!L98)</f>
        <v>577316.0968664632</v>
      </c>
      <c r="M98" s="2">
        <f>SUM('㈱塩釜:七ヶ浜'!M98)</f>
        <v>286097.65435573406</v>
      </c>
      <c r="N98" s="2">
        <f>SUM('㈱塩釜:七ヶ浜'!N98)</f>
        <v>215778.22712790992</v>
      </c>
      <c r="O98" s="2">
        <f>SUM('㈱塩釜:七ヶ浜'!O98)</f>
        <v>506286.3067623918</v>
      </c>
      <c r="P98" s="9">
        <f t="shared" si="13"/>
        <v>5253756.13831927</v>
      </c>
    </row>
    <row r="99" spans="1:16" ht="18.75">
      <c r="A99" s="576" t="s">
        <v>65</v>
      </c>
      <c r="B99" s="577"/>
      <c r="C99" s="55" t="s">
        <v>16</v>
      </c>
      <c r="D99" s="1">
        <f>+D8+D10+D22+D28+D36+D38+D40+D42+D44+D46+D48+D50+D52+D58+D71+D83+D85+D87+D89+D91+D93+D95+D97</f>
        <v>5291.310840000002</v>
      </c>
      <c r="E99" s="1">
        <f>+E8+E10+E22+E28+E36+E38+E40+E42+E44+E46+E48+E50+E52+E58+E71+E83+E85+E87+E89+E91+E93+E95+E97</f>
        <v>4448.245830000001</v>
      </c>
      <c r="F99" s="1">
        <f aca="true" t="shared" si="17" ref="F99:O99">+F8+F10+F22+F28+F36+F38+F40+F42+F44+F46+F48+F50+F52+F58+F71+F83+F85+F87+F89+F91+F93+F95+F97</f>
        <v>6504.04445</v>
      </c>
      <c r="G99" s="1">
        <f t="shared" si="17"/>
        <v>6733.463430000001</v>
      </c>
      <c r="H99" s="1">
        <f t="shared" si="17"/>
        <v>14319.624769999997</v>
      </c>
      <c r="I99" s="1">
        <f t="shared" si="17"/>
        <v>27361.303809999994</v>
      </c>
      <c r="J99" s="1">
        <f t="shared" si="17"/>
        <v>32121.549910000005</v>
      </c>
      <c r="K99" s="1">
        <f t="shared" si="17"/>
        <v>14914.228699999998</v>
      </c>
      <c r="L99" s="1">
        <f t="shared" si="17"/>
        <v>16869.61375</v>
      </c>
      <c r="M99" s="1">
        <f t="shared" si="17"/>
        <v>31713.34064</v>
      </c>
      <c r="N99" s="1">
        <f t="shared" si="17"/>
        <v>26013.788529999994</v>
      </c>
      <c r="O99" s="1">
        <f t="shared" si="17"/>
        <v>11996.711120000002</v>
      </c>
      <c r="P99" s="8">
        <f t="shared" si="13"/>
        <v>198287.22577999998</v>
      </c>
    </row>
    <row r="100" spans="1:16" ht="18.75">
      <c r="A100" s="578"/>
      <c r="B100" s="579"/>
      <c r="C100" s="49" t="s">
        <v>18</v>
      </c>
      <c r="D100" s="2">
        <f>+D9+D11+D23+D29+D37+D39+D41+D43+D45+D47+D49+D51+D53+D59+D72+D84+D86+D88+D90+D92+D94+D96+D98</f>
        <v>1087058.6890813112</v>
      </c>
      <c r="E100" s="2">
        <f>+E9+E11+E23+E29+E37+E39+E41+E43+E45+E47+E49+E51+E53+E59+E72+E84+E86+E88+E90+E92+E94+E96+E98</f>
        <v>915673.6225239794</v>
      </c>
      <c r="F100" s="2">
        <f aca="true" t="shared" si="18" ref="F100:O100">+F9+F11+F23+F29+F37+F39+F41+F43+F45+F47+F49+F51+F53+F59+F72+F84+F86+F88+F90+F92+F94+F96+F98</f>
        <v>1219840.0917684534</v>
      </c>
      <c r="G100" s="2">
        <f t="shared" si="18"/>
        <v>1912568.0749846327</v>
      </c>
      <c r="H100" s="2">
        <f t="shared" si="18"/>
        <v>2501614.691864104</v>
      </c>
      <c r="I100" s="2">
        <f t="shared" si="18"/>
        <v>4873243.923591139</v>
      </c>
      <c r="J100" s="2">
        <f t="shared" si="18"/>
        <v>7694795.336696567</v>
      </c>
      <c r="K100" s="2">
        <f t="shared" si="18"/>
        <v>4563048.760103208</v>
      </c>
      <c r="L100" s="2">
        <f t="shared" si="18"/>
        <v>4662950.445930542</v>
      </c>
      <c r="M100" s="2">
        <f t="shared" si="18"/>
        <v>7030580.815361215</v>
      </c>
      <c r="N100" s="2">
        <f t="shared" si="18"/>
        <v>5425643.388063682</v>
      </c>
      <c r="O100" s="2">
        <f t="shared" si="18"/>
        <v>3101611.038964366</v>
      </c>
      <c r="P100" s="9">
        <f t="shared" si="13"/>
        <v>44988628.878933206</v>
      </c>
    </row>
    <row r="101" spans="1:16" ht="18.75">
      <c r="A101" s="45" t="s">
        <v>0</v>
      </c>
      <c r="B101" s="570" t="s">
        <v>167</v>
      </c>
      <c r="C101" s="55" t="s">
        <v>16</v>
      </c>
      <c r="D101" s="1">
        <f>SUM('㈱塩釜:七ヶ浜'!D101)</f>
        <v>1.7578999999999998</v>
      </c>
      <c r="E101" s="1"/>
      <c r="F101" s="1">
        <f>SUM('㈱塩釜:七ヶ浜'!F101)</f>
        <v>0.238</v>
      </c>
      <c r="G101" s="1">
        <f>SUM('㈱塩釜:七ヶ浜'!G101)</f>
        <v>1.8635</v>
      </c>
      <c r="H101" s="1">
        <f>SUM('㈱塩釜:七ヶ浜'!H101)</f>
        <v>1.6551</v>
      </c>
      <c r="I101" s="1">
        <f>SUM('㈱塩釜:七ヶ浜'!I101)</f>
        <v>0.3631</v>
      </c>
      <c r="J101" s="1">
        <f>SUM('㈱塩釜:七ヶ浜'!J101)</f>
        <v>0.1582</v>
      </c>
      <c r="K101" s="1">
        <f>SUM('㈱塩釜:七ヶ浜'!K101)</f>
        <v>0.1397</v>
      </c>
      <c r="L101" s="1">
        <f>SUM('㈱塩釜:七ヶ浜'!L101)</f>
        <v>2.6163000000000003</v>
      </c>
      <c r="M101" s="1">
        <f>SUM('㈱塩釜:七ヶ浜'!M101)</f>
        <v>1.342</v>
      </c>
      <c r="N101" s="1"/>
      <c r="O101" s="1">
        <f>SUM('㈱塩釜:七ヶ浜'!O101)</f>
        <v>0</v>
      </c>
      <c r="P101" s="8">
        <f t="shared" si="13"/>
        <v>10.1338</v>
      </c>
    </row>
    <row r="102" spans="1:16" ht="18.75">
      <c r="A102" s="45" t="s">
        <v>0</v>
      </c>
      <c r="B102" s="571"/>
      <c r="C102" s="49" t="s">
        <v>18</v>
      </c>
      <c r="D102" s="2">
        <f>SUM('㈱塩釜:七ヶ浜'!D102)</f>
        <v>4704.732</v>
      </c>
      <c r="E102" s="2"/>
      <c r="F102" s="2">
        <f>SUM('㈱塩釜:七ヶ浜'!F102)</f>
        <v>8946.529999999999</v>
      </c>
      <c r="G102" s="2">
        <f>SUM('㈱塩釜:七ヶ浜'!G102)</f>
        <v>1512.68</v>
      </c>
      <c r="H102" s="2">
        <f>SUM('㈱塩釜:七ヶ浜'!H102)</f>
        <v>5524.317</v>
      </c>
      <c r="I102" s="2">
        <f>SUM('㈱塩釜:七ヶ浜'!I102)</f>
        <v>966.678</v>
      </c>
      <c r="J102" s="2">
        <f>SUM('㈱塩釜:七ヶ浜'!J102)</f>
        <v>198.273</v>
      </c>
      <c r="K102" s="2">
        <f>SUM('㈱塩釜:七ヶ浜'!K102)</f>
        <v>377.321</v>
      </c>
      <c r="L102" s="2">
        <f>SUM('㈱塩釜:七ヶ浜'!L102)</f>
        <v>5187.633</v>
      </c>
      <c r="M102" s="2">
        <f>SUM('㈱塩釜:七ヶ浜'!M102)</f>
        <v>2512.774</v>
      </c>
      <c r="N102" s="2"/>
      <c r="O102" s="2">
        <f>SUM('㈱塩釜:七ヶ浜'!O102)</f>
        <v>966</v>
      </c>
      <c r="P102" s="9">
        <f t="shared" si="13"/>
        <v>30896.938</v>
      </c>
    </row>
    <row r="103" spans="1:16" ht="18.75">
      <c r="A103" s="46" t="s">
        <v>66</v>
      </c>
      <c r="B103" s="570" t="s">
        <v>188</v>
      </c>
      <c r="C103" s="55" t="s">
        <v>16</v>
      </c>
      <c r="D103" s="1">
        <f>SUM('㈱塩釜:七ヶ浜'!D103)</f>
        <v>35.5254</v>
      </c>
      <c r="E103" s="1">
        <f>SUM('㈱塩釜:七ヶ浜'!E103)</f>
        <v>25.545700000000004</v>
      </c>
      <c r="F103" s="1">
        <f>SUM('㈱塩釜:七ヶ浜'!F103)</f>
        <v>34.5527</v>
      </c>
      <c r="G103" s="1">
        <f>SUM('㈱塩釜:七ヶ浜'!G103)</f>
        <v>46.489799999999995</v>
      </c>
      <c r="H103" s="1">
        <f>SUM('㈱塩釜:七ヶ浜'!H103)</f>
        <v>77.4999</v>
      </c>
      <c r="I103" s="1">
        <f>SUM('㈱塩釜:七ヶ浜'!I103)</f>
        <v>127.24949999999998</v>
      </c>
      <c r="J103" s="1">
        <f>SUM('㈱塩釜:七ヶ浜'!J103)</f>
        <v>265.5845</v>
      </c>
      <c r="K103" s="1">
        <f>SUM('㈱塩釜:七ヶ浜'!K103)</f>
        <v>82.14729999999999</v>
      </c>
      <c r="L103" s="1">
        <f>SUM('㈱塩釜:七ヶ浜'!L103)</f>
        <v>36.350899999999996</v>
      </c>
      <c r="M103" s="1">
        <f>SUM('㈱塩釜:七ヶ浜'!M103)</f>
        <v>47.854800000000004</v>
      </c>
      <c r="N103" s="1">
        <f>SUM('㈱塩釜:七ヶ浜'!N103)</f>
        <v>163.48578</v>
      </c>
      <c r="O103" s="1">
        <f>SUM('㈱塩釜:七ヶ浜'!O103)</f>
        <v>133.1987</v>
      </c>
      <c r="P103" s="8">
        <f aca="true" t="shared" si="19" ref="P103:P134">SUM(D103:O103)</f>
        <v>1075.48498</v>
      </c>
    </row>
    <row r="104" spans="1:16" ht="18.75">
      <c r="A104" s="46" t="s">
        <v>0</v>
      </c>
      <c r="B104" s="571"/>
      <c r="C104" s="49" t="s">
        <v>18</v>
      </c>
      <c r="D104" s="2">
        <f>SUM('㈱塩釜:七ヶ浜'!D104)</f>
        <v>17758.766167222955</v>
      </c>
      <c r="E104" s="2">
        <f>SUM('㈱塩釜:七ヶ浜'!E104)</f>
        <v>12550.174943188664</v>
      </c>
      <c r="F104" s="2">
        <f>SUM('㈱塩釜:七ヶ浜'!F104)</f>
        <v>16187.870684801532</v>
      </c>
      <c r="G104" s="2">
        <f>SUM('㈱塩釜:七ヶ浜'!G104)</f>
        <v>21196.173655106395</v>
      </c>
      <c r="H104" s="2">
        <f>SUM('㈱塩釜:七ヶ浜'!H104)</f>
        <v>33486.34365402732</v>
      </c>
      <c r="I104" s="2">
        <f>SUM('㈱塩釜:七ヶ浜'!I104)</f>
        <v>56092.03440404863</v>
      </c>
      <c r="J104" s="2">
        <f>SUM('㈱塩釜:七ヶ浜'!J104)</f>
        <v>106865.21106885315</v>
      </c>
      <c r="K104" s="2">
        <f>SUM('㈱塩釜:七ヶ浜'!K104)</f>
        <v>41966.51951334708</v>
      </c>
      <c r="L104" s="2">
        <f>SUM('㈱塩釜:七ヶ浜'!L104)</f>
        <v>14636.168559614072</v>
      </c>
      <c r="M104" s="2">
        <f>SUM('㈱塩釜:七ヶ浜'!M104)</f>
        <v>24414.378288232383</v>
      </c>
      <c r="N104" s="2">
        <f>SUM('㈱塩釜:七ヶ浜'!N104)</f>
        <v>66393.02535819988</v>
      </c>
      <c r="O104" s="2">
        <f>SUM('㈱塩釜:七ヶ浜'!O104)</f>
        <v>56230.27966029289</v>
      </c>
      <c r="P104" s="9">
        <f t="shared" si="19"/>
        <v>467776.94595693494</v>
      </c>
    </row>
    <row r="105" spans="1:16" ht="18.75">
      <c r="A105" s="46" t="s">
        <v>0</v>
      </c>
      <c r="B105" s="570" t="s">
        <v>169</v>
      </c>
      <c r="C105" s="55" t="s">
        <v>16</v>
      </c>
      <c r="D105" s="1">
        <f>SUM('㈱塩釜:七ヶ浜'!D105)</f>
        <v>905.0161</v>
      </c>
      <c r="E105" s="1">
        <f>SUM('㈱塩釜:七ヶ浜'!E105)</f>
        <v>126.01029999999999</v>
      </c>
      <c r="F105" s="1">
        <f>SUM('㈱塩釜:七ヶ浜'!F105)</f>
        <v>132.5455</v>
      </c>
      <c r="G105" s="1">
        <f>SUM('㈱塩釜:七ヶ浜'!G105)</f>
        <v>65.88870000000001</v>
      </c>
      <c r="H105" s="1">
        <f>SUM('㈱塩釜:七ヶ浜'!H105)</f>
        <v>118.4898</v>
      </c>
      <c r="I105" s="1">
        <f>SUM('㈱塩釜:七ヶ浜'!I105)</f>
        <v>78.7333</v>
      </c>
      <c r="J105" s="1">
        <f>SUM('㈱塩釜:七ヶ浜'!J105)</f>
        <v>41.3371</v>
      </c>
      <c r="K105" s="1">
        <f>SUM('㈱塩釜:七ヶ浜'!K105)</f>
        <v>69.48209999999999</v>
      </c>
      <c r="L105" s="1">
        <f>SUM('㈱塩釜:七ヶ浜'!L105)</f>
        <v>2874.0354</v>
      </c>
      <c r="M105" s="1">
        <f>SUM('㈱塩釜:七ヶ浜'!M105)</f>
        <v>1219.1282</v>
      </c>
      <c r="N105" s="1">
        <f>SUM('㈱塩釜:七ヶ浜'!N105)</f>
        <v>1429.7182</v>
      </c>
      <c r="O105" s="1">
        <f>SUM('㈱塩釜:七ヶ浜'!O105)</f>
        <v>2110.0045</v>
      </c>
      <c r="P105" s="8">
        <f t="shared" si="19"/>
        <v>9170.389200000001</v>
      </c>
    </row>
    <row r="106" spans="1:16" ht="18.75">
      <c r="A106" s="46"/>
      <c r="B106" s="571"/>
      <c r="C106" s="49" t="s">
        <v>18</v>
      </c>
      <c r="D106" s="2">
        <f>SUM('㈱塩釜:七ヶ浜'!D106)</f>
        <v>219025.41787564682</v>
      </c>
      <c r="E106" s="2">
        <f>SUM('㈱塩釜:七ヶ浜'!E106)</f>
        <v>45621.81240822024</v>
      </c>
      <c r="F106" s="2">
        <f>SUM('㈱塩釜:七ヶ浜'!F106)</f>
        <v>49634.594035949005</v>
      </c>
      <c r="G106" s="2">
        <f>SUM('㈱塩釜:七ヶ浜'!G106)</f>
        <v>29125.015033702737</v>
      </c>
      <c r="H106" s="2">
        <f>SUM('㈱塩釜:七ヶ浜'!H106)</f>
        <v>23780.446770325656</v>
      </c>
      <c r="I106" s="2">
        <f>SUM('㈱塩釜:七ヶ浜'!I106)</f>
        <v>11187.02000471861</v>
      </c>
      <c r="J106" s="2">
        <f>SUM('㈱塩釜:七ヶ浜'!J106)</f>
        <v>7526.69</v>
      </c>
      <c r="K106" s="2">
        <f>SUM('㈱塩釜:七ヶ浜'!K106)</f>
        <v>24590.667013121376</v>
      </c>
      <c r="L106" s="2">
        <f>SUM('㈱塩釜:七ヶ浜'!L106)</f>
        <v>562748.3630242043</v>
      </c>
      <c r="M106" s="2">
        <f>SUM('㈱塩釜:七ヶ浜'!M106)</f>
        <v>248970.71550240312</v>
      </c>
      <c r="N106" s="2">
        <f>SUM('㈱塩釜:七ヶ浜'!N106)</f>
        <v>375916.5842055069</v>
      </c>
      <c r="O106" s="2">
        <f>SUM('㈱塩釜:七ヶ浜'!O106)</f>
        <v>579892.7055701258</v>
      </c>
      <c r="P106" s="9">
        <f t="shared" si="19"/>
        <v>2178020.0314439246</v>
      </c>
    </row>
    <row r="107" spans="1:16" ht="18.75">
      <c r="A107" s="46" t="s">
        <v>67</v>
      </c>
      <c r="B107" s="570" t="s">
        <v>189</v>
      </c>
      <c r="C107" s="55" t="s">
        <v>16</v>
      </c>
      <c r="D107" s="1">
        <f>SUM('㈱塩釜:七ヶ浜'!D107)</f>
        <v>0.0606</v>
      </c>
      <c r="E107" s="1">
        <f>SUM('㈱塩釜:七ヶ浜'!E107)</f>
        <v>0.2197</v>
      </c>
      <c r="F107" s="1">
        <f>SUM('㈱塩釜:七ヶ浜'!F107)</f>
        <v>0.18680000000000002</v>
      </c>
      <c r="G107" s="1">
        <f>SUM('㈱塩釜:七ヶ浜'!G107)</f>
        <v>2.2668</v>
      </c>
      <c r="H107" s="1">
        <f>SUM('㈱塩釜:七ヶ浜'!H107)</f>
        <v>5.1419</v>
      </c>
      <c r="I107" s="1">
        <f>SUM('㈱塩釜:七ヶ浜'!I107)</f>
        <v>10.960400000000002</v>
      </c>
      <c r="J107" s="1">
        <f>SUM('㈱塩釜:七ヶ浜'!J107)</f>
        <v>3.1780999999999997</v>
      </c>
      <c r="K107" s="1">
        <f>SUM('㈱塩釜:七ヶ浜'!K107)</f>
        <v>0.6319</v>
      </c>
      <c r="L107" s="1">
        <f>SUM('㈱塩釜:七ヶ浜'!L107)</f>
        <v>0.799</v>
      </c>
      <c r="M107" s="1">
        <f>SUM('㈱塩釜:七ヶ浜'!M107)</f>
        <v>1.5744999999999998</v>
      </c>
      <c r="N107" s="1">
        <f>SUM('㈱塩釜:七ヶ浜'!N107)</f>
        <v>1.8841</v>
      </c>
      <c r="O107" s="1">
        <f>SUM('㈱塩釜:七ヶ浜'!O107)</f>
        <v>1.9112999999999998</v>
      </c>
      <c r="P107" s="8">
        <f t="shared" si="19"/>
        <v>28.815100000000005</v>
      </c>
    </row>
    <row r="108" spans="1:16" ht="18.75">
      <c r="A108" s="46"/>
      <c r="B108" s="571"/>
      <c r="C108" s="49" t="s">
        <v>18</v>
      </c>
      <c r="D108" s="2">
        <f>SUM('㈱塩釜:七ヶ浜'!D108)</f>
        <v>334.772</v>
      </c>
      <c r="E108" s="2">
        <f>SUM('㈱塩釜:七ヶ浜'!E108)</f>
        <v>1533.5260021510285</v>
      </c>
      <c r="F108" s="2">
        <f>SUM('㈱塩釜:七ヶ浜'!F108)</f>
        <v>679.1830089681692</v>
      </c>
      <c r="G108" s="2">
        <f>SUM('㈱塩釜:七ヶ浜'!G108)</f>
        <v>6450.704008325645</v>
      </c>
      <c r="H108" s="2">
        <f>SUM('㈱塩釜:七ヶ浜'!H108)</f>
        <v>14101.527005035952</v>
      </c>
      <c r="I108" s="2">
        <f>SUM('㈱塩釜:七ヶ浜'!I108)</f>
        <v>20445.855003922345</v>
      </c>
      <c r="J108" s="2">
        <f>SUM('㈱塩釜:七ヶ浜'!J108)</f>
        <v>4578.196001071911</v>
      </c>
      <c r="K108" s="2">
        <f>SUM('㈱塩釜:七ヶ浜'!K108)</f>
        <v>767.512</v>
      </c>
      <c r="L108" s="2">
        <f>SUM('㈱塩釜:七ヶ浜'!L108)</f>
        <v>1856.9550000000002</v>
      </c>
      <c r="M108" s="2">
        <f>SUM('㈱塩釜:七ヶ浜'!M108)</f>
        <v>1577.9100001038137</v>
      </c>
      <c r="N108" s="2">
        <f>SUM('㈱塩釜:七ヶ浜'!N108)</f>
        <v>2762.5970004939804</v>
      </c>
      <c r="O108" s="2">
        <f>SUM('㈱塩釜:七ヶ浜'!O108)</f>
        <v>1554.8780007711678</v>
      </c>
      <c r="P108" s="9">
        <f t="shared" si="19"/>
        <v>56643.61503084402</v>
      </c>
    </row>
    <row r="109" spans="1:16" ht="18.75">
      <c r="A109" s="46"/>
      <c r="B109" s="570" t="s">
        <v>171</v>
      </c>
      <c r="C109" s="55" t="s">
        <v>16</v>
      </c>
      <c r="D109" s="1">
        <f>SUM('㈱塩釜:七ヶ浜'!D109)</f>
        <v>2.23</v>
      </c>
      <c r="E109" s="1">
        <f>SUM('㈱塩釜:七ヶ浜'!E109)</f>
        <v>4.0595</v>
      </c>
      <c r="F109" s="1">
        <f>SUM('㈱塩釜:七ヶ浜'!F109)</f>
        <v>4.225499999999999</v>
      </c>
      <c r="G109" s="1">
        <f>SUM('㈱塩釜:七ヶ浜'!G109)</f>
        <v>6.2749</v>
      </c>
      <c r="H109" s="1">
        <f>SUM('㈱塩釜:七ヶ浜'!H109)</f>
        <v>8.8689</v>
      </c>
      <c r="I109" s="1">
        <f>SUM('㈱塩釜:七ヶ浜'!I109)</f>
        <v>10.7708</v>
      </c>
      <c r="J109" s="1">
        <f>SUM('㈱塩釜:七ヶ浜'!J109)</f>
        <v>10.7836</v>
      </c>
      <c r="K109" s="1">
        <f>SUM('㈱塩釜:七ヶ浜'!K109)</f>
        <v>6.972799999999999</v>
      </c>
      <c r="L109" s="1">
        <f>SUM('㈱塩釜:七ヶ浜'!L109)</f>
        <v>11.8981</v>
      </c>
      <c r="M109" s="1">
        <f>SUM('㈱塩釜:七ヶ浜'!M109)</f>
        <v>11.3229</v>
      </c>
      <c r="N109" s="1">
        <f>SUM('㈱塩釜:七ヶ浜'!N109)</f>
        <v>11.779399999999999</v>
      </c>
      <c r="O109" s="1">
        <f>SUM('㈱塩釜:七ヶ浜'!O109)</f>
        <v>5.666099999999999</v>
      </c>
      <c r="P109" s="8">
        <f t="shared" si="19"/>
        <v>94.8525</v>
      </c>
    </row>
    <row r="110" spans="1:16" ht="18.75">
      <c r="A110" s="46"/>
      <c r="B110" s="571"/>
      <c r="C110" s="49" t="s">
        <v>18</v>
      </c>
      <c r="D110" s="2">
        <f>SUM('㈱塩釜:七ヶ浜'!D110)</f>
        <v>2439.0830387858387</v>
      </c>
      <c r="E110" s="2">
        <f>SUM('㈱塩釜:七ヶ浜'!E110)</f>
        <v>5592.511383275615</v>
      </c>
      <c r="F110" s="2">
        <f>SUM('㈱塩釜:七ヶ浜'!F110)</f>
        <v>7033.367604554436</v>
      </c>
      <c r="G110" s="2">
        <f>SUM('㈱塩釜:七ヶ浜'!G110)</f>
        <v>8221.589589678179</v>
      </c>
      <c r="H110" s="2">
        <f>SUM('㈱塩釜:七ヶ浜'!H110)</f>
        <v>8994.946138448679</v>
      </c>
      <c r="I110" s="2">
        <f>SUM('㈱塩釜:七ヶ浜'!I110)</f>
        <v>10933.824032977189</v>
      </c>
      <c r="J110" s="2">
        <f>SUM('㈱塩釜:七ヶ浜'!J110)</f>
        <v>10673.975005153583</v>
      </c>
      <c r="K110" s="2">
        <f>SUM('㈱塩釜:七ヶ浜'!K110)</f>
        <v>7470.438766479522</v>
      </c>
      <c r="L110" s="2">
        <f>SUM('㈱塩釜:七ヶ浜'!L110)</f>
        <v>6837.683033159799</v>
      </c>
      <c r="M110" s="2">
        <f>SUM('㈱塩釜:七ヶ浜'!M110)</f>
        <v>7564.043760065117</v>
      </c>
      <c r="N110" s="2">
        <f>SUM('㈱塩釜:七ヶ浜'!N110)</f>
        <v>6501.252524474</v>
      </c>
      <c r="O110" s="2">
        <f>SUM('㈱塩釜:七ヶ浜'!O110)</f>
        <v>5178.660398595292</v>
      </c>
      <c r="P110" s="9">
        <f t="shared" si="19"/>
        <v>87441.37527564725</v>
      </c>
    </row>
    <row r="111" spans="1:16" ht="18.75">
      <c r="A111" s="46" t="s">
        <v>68</v>
      </c>
      <c r="B111" s="570" t="s">
        <v>190</v>
      </c>
      <c r="C111" s="55" t="s">
        <v>16</v>
      </c>
      <c r="D111" s="1"/>
      <c r="E111" s="1"/>
      <c r="F111" s="1">
        <f>SUM('㈱塩釜:七ヶ浜'!F111)</f>
        <v>5687.86</v>
      </c>
      <c r="G111" s="1">
        <f>SUM('㈱塩釜:七ヶ浜'!G111)</f>
        <v>6064.025</v>
      </c>
      <c r="H111" s="1">
        <f>SUM('㈱塩釜:七ヶ浜'!H111)</f>
        <v>1843.35</v>
      </c>
      <c r="I111" s="1">
        <f>SUM('㈱塩釜:七ヶ浜'!I111)</f>
        <v>37.05</v>
      </c>
      <c r="J111" s="1">
        <f>SUM('㈱塩釜:七ヶ浜'!J111)</f>
        <v>0.06</v>
      </c>
      <c r="K111" s="1"/>
      <c r="L111" s="1">
        <f>SUM('㈱塩釜:七ヶ浜'!L111)</f>
        <v>109.74</v>
      </c>
      <c r="M111" s="1">
        <f>SUM('㈱塩釜:七ヶ浜'!M111)</f>
        <v>17.22</v>
      </c>
      <c r="N111" s="1"/>
      <c r="O111" s="1"/>
      <c r="P111" s="8">
        <f t="shared" si="19"/>
        <v>13759.304999999997</v>
      </c>
    </row>
    <row r="112" spans="1:16" ht="18.75">
      <c r="A112" s="46"/>
      <c r="B112" s="571"/>
      <c r="C112" s="49" t="s">
        <v>18</v>
      </c>
      <c r="D112" s="2"/>
      <c r="E112" s="2"/>
      <c r="F112" s="2">
        <f>SUM('㈱塩釜:七ヶ浜'!F112)</f>
        <v>187183.766</v>
      </c>
      <c r="G112" s="2">
        <f>SUM('㈱塩釜:七ヶ浜'!G112)</f>
        <v>223590.889</v>
      </c>
      <c r="H112" s="2">
        <f>SUM('㈱塩釜:七ヶ浜'!H112)</f>
        <v>59601.022</v>
      </c>
      <c r="I112" s="2">
        <f>SUM('㈱塩釜:七ヶ浜'!I112)</f>
        <v>1847.869</v>
      </c>
      <c r="J112" s="2">
        <f>SUM('㈱塩釜:七ヶ浜'!J112)</f>
        <v>33.39</v>
      </c>
      <c r="K112" s="2"/>
      <c r="L112" s="2">
        <f>SUM('㈱塩釜:七ヶ浜'!L112)</f>
        <v>4215.173</v>
      </c>
      <c r="M112" s="2">
        <f>SUM('㈱塩釜:七ヶ浜'!M112)</f>
        <v>641.876</v>
      </c>
      <c r="N112" s="2"/>
      <c r="O112" s="2"/>
      <c r="P112" s="9">
        <f t="shared" si="19"/>
        <v>477113.98500000004</v>
      </c>
    </row>
    <row r="113" spans="1:16" ht="18.75">
      <c r="A113" s="46"/>
      <c r="B113" s="570" t="s">
        <v>69</v>
      </c>
      <c r="C113" s="55" t="s">
        <v>16</v>
      </c>
      <c r="D113" s="1">
        <f>SUM('㈱塩釜:七ヶ浜'!D113)</f>
        <v>7.6997</v>
      </c>
      <c r="E113" s="1">
        <f>SUM('㈱塩釜:七ヶ浜'!E113)</f>
        <v>5.93</v>
      </c>
      <c r="F113" s="1">
        <f>SUM('㈱塩釜:七ヶ浜'!F113)</f>
        <v>2.8764999999999996</v>
      </c>
      <c r="G113" s="1">
        <f>SUM('㈱塩釜:七ヶ浜'!G113)</f>
        <v>0.711</v>
      </c>
      <c r="H113" s="1">
        <f>SUM('㈱塩釜:七ヶ浜'!H113)</f>
        <v>0.25029999999999997</v>
      </c>
      <c r="I113" s="1">
        <f>SUM('㈱塩釜:七ヶ浜'!I113)</f>
        <v>0.0261</v>
      </c>
      <c r="J113" s="1">
        <f>SUM('㈱塩釜:七ヶ浜'!J113)</f>
        <v>0.0012</v>
      </c>
      <c r="K113" s="1">
        <f>SUM('㈱塩釜:七ヶ浜'!K113)</f>
        <v>0.0166</v>
      </c>
      <c r="L113" s="1">
        <f>SUM('㈱塩釜:七ヶ浜'!L113)</f>
        <v>0.009000000000000001</v>
      </c>
      <c r="M113" s="1">
        <f>SUM('㈱塩釜:七ヶ浜'!M113)</f>
        <v>0.004</v>
      </c>
      <c r="N113" s="1">
        <f>SUM('㈱塩釜:七ヶ浜'!N113)</f>
        <v>9.028299999999998</v>
      </c>
      <c r="O113" s="1">
        <f>SUM('㈱塩釜:七ヶ浜'!O113)</f>
        <v>13.0741</v>
      </c>
      <c r="P113" s="8">
        <f t="shared" si="19"/>
        <v>39.626799999999996</v>
      </c>
    </row>
    <row r="114" spans="1:16" ht="18.75">
      <c r="A114" s="46"/>
      <c r="B114" s="571"/>
      <c r="C114" s="49" t="s">
        <v>18</v>
      </c>
      <c r="D114" s="2">
        <f>SUM('㈱塩釜:七ヶ浜'!D114)</f>
        <v>12593.011513692833</v>
      </c>
      <c r="E114" s="2">
        <f>SUM('㈱塩釜:七ヶ浜'!E114)</f>
        <v>12154.795005458236</v>
      </c>
      <c r="F114" s="2">
        <f>SUM('㈱塩釜:七ヶ浜'!F114)</f>
        <v>5490.236</v>
      </c>
      <c r="G114" s="2">
        <f>SUM('㈱塩釜:七ヶ浜'!G114)</f>
        <v>1178.5515105866932</v>
      </c>
      <c r="H114" s="2">
        <f>SUM('㈱塩釜:七ヶ浜'!H114)</f>
        <v>130.95703133480447</v>
      </c>
      <c r="I114" s="2">
        <f>SUM('㈱塩釜:七ヶ浜'!I114)</f>
        <v>26.3980002801675</v>
      </c>
      <c r="J114" s="2">
        <f>SUM('㈱塩釜:七ヶ浜'!J114)</f>
        <v>1.638</v>
      </c>
      <c r="K114" s="2">
        <f>SUM('㈱塩釜:七ヶ浜'!K114)</f>
        <v>10.396000238315587</v>
      </c>
      <c r="L114" s="2">
        <f>SUM('㈱塩釜:七ヶ浜'!L114)</f>
        <v>3.2550000812228266</v>
      </c>
      <c r="M114" s="2">
        <f>SUM('㈱塩釜:七ヶ浜'!M114)</f>
        <v>0.8400000171122093</v>
      </c>
      <c r="N114" s="2">
        <f>SUM('㈱塩釜:七ヶ浜'!N114)</f>
        <v>17830.078000065863</v>
      </c>
      <c r="O114" s="2">
        <f>SUM('㈱塩釜:七ヶ浜'!O114)</f>
        <v>29632.720000257053</v>
      </c>
      <c r="P114" s="9">
        <f t="shared" si="19"/>
        <v>79052.8760620123</v>
      </c>
    </row>
    <row r="115" spans="1:16" ht="18.75">
      <c r="A115" s="46" t="s">
        <v>70</v>
      </c>
      <c r="B115" s="570" t="s">
        <v>174</v>
      </c>
      <c r="C115" s="55" t="s">
        <v>16</v>
      </c>
      <c r="D115" s="1">
        <f>SUM('㈱塩釜:七ヶ浜'!D115)</f>
        <v>3.1397999999999997</v>
      </c>
      <c r="E115" s="1">
        <f>SUM('㈱塩釜:七ヶ浜'!E115)</f>
        <v>2.524</v>
      </c>
      <c r="F115" s="1">
        <f>SUM('㈱塩釜:七ヶ浜'!F115)</f>
        <v>2.5575</v>
      </c>
      <c r="G115" s="1">
        <f>SUM('㈱塩釜:七ヶ浜'!G115)</f>
        <v>0.4756</v>
      </c>
      <c r="H115" s="1">
        <f>SUM('㈱塩釜:七ヶ浜'!H115)</f>
        <v>2.0549999999999997</v>
      </c>
      <c r="I115" s="1">
        <f>SUM('㈱塩釜:七ヶ浜'!I115)</f>
        <v>0.9029999999999999</v>
      </c>
      <c r="J115" s="1">
        <f>SUM('㈱塩釜:七ヶ浜'!J115)</f>
        <v>2.471</v>
      </c>
      <c r="K115" s="1">
        <f>SUM('㈱塩釜:七ヶ浜'!K115)</f>
        <v>1.1440000000000001</v>
      </c>
      <c r="L115" s="1">
        <f>SUM('㈱塩釜:七ヶ浜'!L115)</f>
        <v>0.29600000000000004</v>
      </c>
      <c r="M115" s="1">
        <f>SUM('㈱塩釜:七ヶ浜'!M115)</f>
        <v>2.7886</v>
      </c>
      <c r="N115" s="1">
        <f>SUM('㈱塩釜:七ヶ浜'!N115)</f>
        <v>4.9527</v>
      </c>
      <c r="O115" s="1">
        <f>SUM('㈱塩釜:七ヶ浜'!O115)</f>
        <v>5.53365</v>
      </c>
      <c r="P115" s="8">
        <f t="shared" si="19"/>
        <v>28.840849999999996</v>
      </c>
    </row>
    <row r="116" spans="1:16" ht="18.75">
      <c r="A116" s="46"/>
      <c r="B116" s="571"/>
      <c r="C116" s="49" t="s">
        <v>18</v>
      </c>
      <c r="D116" s="2">
        <f>SUM('㈱塩釜:七ヶ浜'!D116)</f>
        <v>3206.051500845026</v>
      </c>
      <c r="E116" s="2">
        <f>SUM('㈱塩釜:七ヶ浜'!E116)</f>
        <v>1907.0929999999998</v>
      </c>
      <c r="F116" s="2">
        <f>SUM('㈱塩釜:七ヶ浜'!F116)</f>
        <v>1688.54</v>
      </c>
      <c r="G116" s="2">
        <f>SUM('㈱塩釜:七ヶ浜'!G116)</f>
        <v>277.128</v>
      </c>
      <c r="H116" s="2">
        <f>SUM('㈱塩釜:七ヶ浜'!H116)</f>
        <v>943.1103104303905</v>
      </c>
      <c r="I116" s="2">
        <f>SUM('㈱塩釜:七ヶ浜'!I116)</f>
        <v>915.2851115066668</v>
      </c>
      <c r="J116" s="2">
        <f>SUM('㈱塩釜:七ヶ浜'!J116)</f>
        <v>1332.660087150611</v>
      </c>
      <c r="K116" s="2">
        <f>SUM('㈱塩釜:七ヶ浜'!K116)</f>
        <v>1110.4801423725346</v>
      </c>
      <c r="L116" s="2">
        <f>SUM('㈱塩釜:七ヶ浜'!L116)</f>
        <v>287.9100288225002</v>
      </c>
      <c r="M116" s="2">
        <f>SUM('㈱塩釜:七ヶ浜'!M116)</f>
        <v>2323.3305033226206</v>
      </c>
      <c r="N116" s="2">
        <f>SUM('㈱塩釜:七ヶ浜'!N116)</f>
        <v>3442.6615002996814</v>
      </c>
      <c r="O116" s="2">
        <f>SUM('㈱塩釜:七ヶ浜'!O116)</f>
        <v>4869.570507274683</v>
      </c>
      <c r="P116" s="9">
        <f t="shared" si="19"/>
        <v>22303.820692024714</v>
      </c>
    </row>
    <row r="117" spans="1:16" ht="18.75">
      <c r="A117" s="46"/>
      <c r="B117" s="570" t="s">
        <v>72</v>
      </c>
      <c r="C117" s="55" t="s">
        <v>16</v>
      </c>
      <c r="D117" s="1">
        <f>SUM('㈱塩釜:七ヶ浜'!D117)</f>
        <v>17.302</v>
      </c>
      <c r="E117" s="1">
        <f>SUM('㈱塩釜:七ヶ浜'!E117)</f>
        <v>19.7435</v>
      </c>
      <c r="F117" s="1">
        <f>SUM('㈱塩釜:七ヶ浜'!F117)</f>
        <v>29.282</v>
      </c>
      <c r="G117" s="1">
        <f>SUM('㈱塩釜:七ヶ浜'!G117)</f>
        <v>23.692300000000003</v>
      </c>
      <c r="H117" s="1">
        <f>SUM('㈱塩釜:七ヶ浜'!H117)</f>
        <v>30.919600000000003</v>
      </c>
      <c r="I117" s="1">
        <f>SUM('㈱塩釜:七ヶ浜'!I117)</f>
        <v>30.1517</v>
      </c>
      <c r="J117" s="1">
        <f>SUM('㈱塩釜:七ヶ浜'!J117)</f>
        <v>10.8318</v>
      </c>
      <c r="K117" s="1">
        <f>SUM('㈱塩釜:七ヶ浜'!K117)</f>
        <v>21.081400000000002</v>
      </c>
      <c r="L117" s="1">
        <f>SUM('㈱塩釜:七ヶ浜'!L117)</f>
        <v>30.0584</v>
      </c>
      <c r="M117" s="1">
        <f>SUM('㈱塩釜:七ヶ浜'!M117)</f>
        <v>27.5053</v>
      </c>
      <c r="N117" s="1">
        <f>SUM('㈱塩釜:七ヶ浜'!N117)</f>
        <v>22.9695</v>
      </c>
      <c r="O117" s="1">
        <f>SUM('㈱塩釜:七ヶ浜'!O117)</f>
        <v>29.0571</v>
      </c>
      <c r="P117" s="8">
        <f t="shared" si="19"/>
        <v>292.5946</v>
      </c>
    </row>
    <row r="118" spans="1:16" ht="18.75">
      <c r="A118" s="46"/>
      <c r="B118" s="571"/>
      <c r="C118" s="49" t="s">
        <v>18</v>
      </c>
      <c r="D118" s="2">
        <f>SUM('㈱塩釜:七ヶ浜'!D118)</f>
        <v>15406.164059412311</v>
      </c>
      <c r="E118" s="2">
        <f>SUM('㈱塩釜:七ヶ浜'!E118)</f>
        <v>18344.164336768863</v>
      </c>
      <c r="F118" s="2">
        <f>SUM('㈱塩釜:七ヶ浜'!F118)</f>
        <v>24807.219935335535</v>
      </c>
      <c r="G118" s="2">
        <f>SUM('㈱塩釜:七ヶ浜'!G118)</f>
        <v>25389.839445360303</v>
      </c>
      <c r="H118" s="2">
        <f>SUM('㈱塩釜:七ヶ浜'!H118)</f>
        <v>30123.665752330013</v>
      </c>
      <c r="I118" s="2">
        <f>SUM('㈱塩釜:七ヶ浜'!I118)</f>
        <v>33679.44869532846</v>
      </c>
      <c r="J118" s="2">
        <f>SUM('㈱塩釜:七ヶ浜'!J118)</f>
        <v>8914.490802296918</v>
      </c>
      <c r="K118" s="2">
        <f>SUM('㈱塩釜:七ヶ浜'!K118)</f>
        <v>15977.738627490546</v>
      </c>
      <c r="L118" s="2">
        <f>SUM('㈱塩釜:七ヶ浜'!L118)</f>
        <v>32947.67686976924</v>
      </c>
      <c r="M118" s="2">
        <f>SUM('㈱塩釜:七ヶ浜'!M118)</f>
        <v>26988.889439098184</v>
      </c>
      <c r="N118" s="2">
        <f>SUM('㈱塩釜:七ヶ浜'!N118)</f>
        <v>20063.44060208366</v>
      </c>
      <c r="O118" s="2">
        <f>SUM('㈱塩釜:七ヶ浜'!O118)</f>
        <v>27308.145046536887</v>
      </c>
      <c r="P118" s="9">
        <f t="shared" si="19"/>
        <v>279950.8836118109</v>
      </c>
    </row>
    <row r="119" spans="1:16" ht="18.75">
      <c r="A119" s="46" t="s">
        <v>23</v>
      </c>
      <c r="B119" s="570" t="s">
        <v>193</v>
      </c>
      <c r="C119" s="55" t="s">
        <v>16</v>
      </c>
      <c r="D119" s="1">
        <f>SUM('㈱塩釜:七ヶ浜'!D119)</f>
        <v>7.5634999999999994</v>
      </c>
      <c r="E119" s="1">
        <f>SUM('㈱塩釜:七ヶ浜'!E119)</f>
        <v>6.8706000000000005</v>
      </c>
      <c r="F119" s="1">
        <f>SUM('㈱塩釜:七ヶ浜'!F119)</f>
        <v>9.0174</v>
      </c>
      <c r="G119" s="1">
        <f>SUM('㈱塩釜:七ヶ浜'!G119)</f>
        <v>8.3067</v>
      </c>
      <c r="H119" s="1">
        <f>SUM('㈱塩釜:七ヶ浜'!H119)</f>
        <v>11.4397</v>
      </c>
      <c r="I119" s="1">
        <f>SUM('㈱塩釜:七ヶ浜'!I119)</f>
        <v>14.219050000000001</v>
      </c>
      <c r="J119" s="1">
        <f>SUM('㈱塩釜:七ヶ浜'!J119)</f>
        <v>208.4176</v>
      </c>
      <c r="K119" s="1">
        <f>SUM('㈱塩釜:七ヶ浜'!K119)</f>
        <v>104.3711</v>
      </c>
      <c r="L119" s="1">
        <f>SUM('㈱塩釜:七ヶ浜'!L119)</f>
        <v>4.4825</v>
      </c>
      <c r="M119" s="1">
        <f>SUM('㈱塩釜:七ヶ浜'!M119)</f>
        <v>3.0637000000000003</v>
      </c>
      <c r="N119" s="1">
        <f>SUM('㈱塩釜:七ヶ浜'!N119)</f>
        <v>6.680500000000001</v>
      </c>
      <c r="O119" s="1">
        <f>SUM('㈱塩釜:七ヶ浜'!O119)</f>
        <v>9.3464</v>
      </c>
      <c r="P119" s="8">
        <f t="shared" si="19"/>
        <v>393.77875</v>
      </c>
    </row>
    <row r="120" spans="1:16" ht="18.75">
      <c r="A120" s="51"/>
      <c r="B120" s="571"/>
      <c r="C120" s="49" t="s">
        <v>18</v>
      </c>
      <c r="D120" s="2">
        <f>SUM('㈱塩釜:七ヶ浜'!D120)</f>
        <v>14036.580257717553</v>
      </c>
      <c r="E120" s="2">
        <f>SUM('㈱塩釜:七ヶ浜'!E120)</f>
        <v>10185.005734913053</v>
      </c>
      <c r="F120" s="2">
        <f>SUM('㈱塩釜:七ヶ浜'!F120)</f>
        <v>6678.930909591892</v>
      </c>
      <c r="G120" s="2">
        <f>SUM('㈱塩釜:七ヶ浜'!G120)</f>
        <v>5590.9737549750735</v>
      </c>
      <c r="H120" s="2">
        <f>SUM('㈱塩釜:七ヶ浜'!H120)</f>
        <v>32463.937896182193</v>
      </c>
      <c r="I120" s="2">
        <f>SUM('㈱塩釜:七ヶ浜'!I120)</f>
        <v>32525.560598868266</v>
      </c>
      <c r="J120" s="2">
        <f>SUM('㈱塩釜:七ヶ浜'!J120)</f>
        <v>69393.5292926949</v>
      </c>
      <c r="K120" s="2">
        <f>SUM('㈱塩釜:七ヶ浜'!K120)</f>
        <v>26858.94572022539</v>
      </c>
      <c r="L120" s="2">
        <f>SUM('㈱塩釜:七ヶ浜'!L120)</f>
        <v>3769.8135456215</v>
      </c>
      <c r="M120" s="2">
        <f>SUM('㈱塩釜:七ヶ浜'!M120)</f>
        <v>3485.382143914821</v>
      </c>
      <c r="N120" s="2">
        <f>SUM('㈱塩釜:七ヶ浜'!N120)</f>
        <v>15953.470745193366</v>
      </c>
      <c r="O120" s="2">
        <f>SUM('㈱塩釜:七ヶ浜'!O120)</f>
        <v>24310.02185178104</v>
      </c>
      <c r="P120" s="9">
        <f t="shared" si="19"/>
        <v>245252.15245167905</v>
      </c>
    </row>
    <row r="121" spans="1:16" ht="18.75">
      <c r="A121" s="51"/>
      <c r="B121" s="48" t="s">
        <v>20</v>
      </c>
      <c r="C121" s="55" t="s">
        <v>16</v>
      </c>
      <c r="D121" s="1">
        <f>SUM('㈱塩釜:七ヶ浜'!D121)</f>
        <v>0.0399</v>
      </c>
      <c r="E121" s="1">
        <f>SUM('㈱塩釜:七ヶ浜'!E121)</f>
        <v>0.057</v>
      </c>
      <c r="F121" s="1">
        <f>SUM('㈱塩釜:七ヶ浜'!F121)</f>
        <v>0.1289</v>
      </c>
      <c r="G121" s="1">
        <f>SUM('㈱塩釜:七ヶ浜'!G121)</f>
        <v>0.204</v>
      </c>
      <c r="H121" s="1">
        <f>SUM('㈱塩釜:七ヶ浜'!H121)</f>
        <v>10.32644</v>
      </c>
      <c r="I121" s="1">
        <f>SUM('㈱塩釜:七ヶ浜'!I121)</f>
        <v>20.1697</v>
      </c>
      <c r="J121" s="1">
        <f>SUM('㈱塩釜:七ヶ浜'!J121)</f>
        <v>16.03215</v>
      </c>
      <c r="K121" s="1">
        <f>SUM('㈱塩釜:七ヶ浜'!K121)</f>
        <v>10.406400000000001</v>
      </c>
      <c r="L121" s="1">
        <f>SUM('㈱塩釜:七ヶ浜'!L121)</f>
        <v>1.3006</v>
      </c>
      <c r="M121" s="1">
        <f>SUM('㈱塩釜:七ヶ浜'!M121)</f>
        <v>0.1398</v>
      </c>
      <c r="N121" s="1">
        <f>SUM('㈱塩釜:七ヶ浜'!N121)</f>
        <v>0.021</v>
      </c>
      <c r="O121" s="1">
        <f>SUM('㈱塩釜:七ヶ浜'!O121)</f>
        <v>0.23140000000000002</v>
      </c>
      <c r="P121" s="8">
        <f t="shared" si="19"/>
        <v>59.05729000000001</v>
      </c>
    </row>
    <row r="122" spans="1:16" ht="18.75">
      <c r="A122" s="51"/>
      <c r="B122" s="49" t="s">
        <v>73</v>
      </c>
      <c r="C122" s="49" t="s">
        <v>18</v>
      </c>
      <c r="D122" s="2">
        <f>SUM('㈱塩釜:七ヶ浜'!D122)</f>
        <v>524.423</v>
      </c>
      <c r="E122" s="2">
        <f>SUM('㈱塩釜:七ヶ浜'!E122)</f>
        <v>1037.9251174999256</v>
      </c>
      <c r="F122" s="2">
        <f>SUM('㈱塩釜:七ヶ浜'!F122)</f>
        <v>1263.549</v>
      </c>
      <c r="G122" s="2">
        <f>SUM('㈱塩釜:七ヶ浜'!G122)</f>
        <v>1140.8609999999999</v>
      </c>
      <c r="H122" s="2">
        <f>SUM('㈱塩釜:七ヶ浜'!H122)</f>
        <v>7223.745576702326</v>
      </c>
      <c r="I122" s="2">
        <f>SUM('㈱塩釜:七ヶ浜'!I122)</f>
        <v>13898.343556680833</v>
      </c>
      <c r="J122" s="2">
        <f>SUM('㈱塩釜:七ヶ浜'!J122)</f>
        <v>14455.972046211999</v>
      </c>
      <c r="K122" s="2">
        <f>SUM('㈱塩釜:七ヶ浜'!K122)</f>
        <v>9135.434113516721</v>
      </c>
      <c r="L122" s="2">
        <f>SUM('㈱塩釜:七ヶ浜'!L122)</f>
        <v>2412.61800818494</v>
      </c>
      <c r="M122" s="2">
        <f>SUM('㈱塩釜:七ヶ浜'!M122)</f>
        <v>710.3880016256599</v>
      </c>
      <c r="N122" s="2">
        <f>SUM('㈱塩釜:七ヶ浜'!N122)</f>
        <v>434.7</v>
      </c>
      <c r="O122" s="2">
        <f>SUM('㈱塩釜:七ヶ浜'!O122)</f>
        <v>1092.63</v>
      </c>
      <c r="P122" s="9">
        <f t="shared" si="19"/>
        <v>53330.58942042239</v>
      </c>
    </row>
    <row r="123" spans="1:16" ht="18.75">
      <c r="A123" s="51"/>
      <c r="B123" s="568" t="s">
        <v>194</v>
      </c>
      <c r="C123" s="55" t="s">
        <v>16</v>
      </c>
      <c r="D123" s="1">
        <f>+D101+D103+D105+D107+D109+D111+D113+D115+D117+D119+D121</f>
        <v>980.3349000000002</v>
      </c>
      <c r="E123" s="1">
        <f>+E101+E103+E105+E107+E109+E111+E113+E115+E117+E119+E121</f>
        <v>190.9603</v>
      </c>
      <c r="F123" s="1">
        <f aca="true" t="shared" si="20" ref="F123:O123">+F101+F103+F105+F107+F109+F111+F113+F115+F117+F119+F121</f>
        <v>5903.470799999999</v>
      </c>
      <c r="G123" s="1">
        <f t="shared" si="20"/>
        <v>6220.198299999999</v>
      </c>
      <c r="H123" s="1">
        <f t="shared" si="20"/>
        <v>2109.99664</v>
      </c>
      <c r="I123" s="1">
        <f t="shared" si="20"/>
        <v>330.59664999999995</v>
      </c>
      <c r="J123" s="1">
        <f t="shared" si="20"/>
        <v>558.85525</v>
      </c>
      <c r="K123" s="1">
        <f t="shared" si="20"/>
        <v>296.3933</v>
      </c>
      <c r="L123" s="1">
        <f t="shared" si="20"/>
        <v>3071.5861999999997</v>
      </c>
      <c r="M123" s="1">
        <f t="shared" si="20"/>
        <v>1331.9437999999998</v>
      </c>
      <c r="N123" s="1">
        <f t="shared" si="20"/>
        <v>1650.5194799999997</v>
      </c>
      <c r="O123" s="1">
        <f t="shared" si="20"/>
        <v>2308.0232499999997</v>
      </c>
      <c r="P123" s="8">
        <f t="shared" si="19"/>
        <v>24952.878869999997</v>
      </c>
    </row>
    <row r="124" spans="1:16" ht="18.75">
      <c r="A124" s="50"/>
      <c r="B124" s="569"/>
      <c r="C124" s="49" t="s">
        <v>18</v>
      </c>
      <c r="D124" s="2">
        <f>+D102+D104+D106+D108+D110+D112+D114+D116+D118+D120+D122</f>
        <v>290029.00141332333</v>
      </c>
      <c r="E124" s="2">
        <f>+E102+E104+E106+E108+E110+E112+E114+E116+E118+E120+E122</f>
        <v>108927.00793147561</v>
      </c>
      <c r="F124" s="2">
        <f aca="true" t="shared" si="21" ref="F124:O124">+F102+F104+F106+F108+F110+F112+F114+F116+F118+F120+F122</f>
        <v>309593.7871792005</v>
      </c>
      <c r="G124" s="2">
        <f t="shared" si="21"/>
        <v>323674.404997735</v>
      </c>
      <c r="H124" s="2">
        <f t="shared" si="21"/>
        <v>216374.01913481732</v>
      </c>
      <c r="I124" s="2">
        <f t="shared" si="21"/>
        <v>182518.3164083312</v>
      </c>
      <c r="J124" s="2">
        <f t="shared" si="21"/>
        <v>223974.0253034331</v>
      </c>
      <c r="K124" s="2">
        <f t="shared" si="21"/>
        <v>128265.45289679147</v>
      </c>
      <c r="L124" s="2">
        <f t="shared" si="21"/>
        <v>634903.2490694574</v>
      </c>
      <c r="M124" s="2">
        <f t="shared" si="21"/>
        <v>319190.52763878286</v>
      </c>
      <c r="N124" s="2">
        <f t="shared" si="21"/>
        <v>509297.8099363174</v>
      </c>
      <c r="O124" s="2">
        <f t="shared" si="21"/>
        <v>731035.6110356349</v>
      </c>
      <c r="P124" s="9">
        <f t="shared" si="19"/>
        <v>3977783.2129453</v>
      </c>
    </row>
    <row r="125" spans="1:16" ht="18.75">
      <c r="A125" s="45" t="s">
        <v>0</v>
      </c>
      <c r="B125" s="570" t="s">
        <v>74</v>
      </c>
      <c r="C125" s="55" t="s">
        <v>16</v>
      </c>
      <c r="D125" s="1">
        <f>SUM('㈱塩釜:七ヶ浜'!D125)</f>
        <v>0</v>
      </c>
      <c r="E125" s="1">
        <f>SUM('㈱塩釜:七ヶ浜'!E125)</f>
        <v>0</v>
      </c>
      <c r="F125" s="1">
        <f>SUM('㈱塩釜:七ヶ浜'!F125)</f>
        <v>0</v>
      </c>
      <c r="G125" s="1">
        <f>SUM('㈱塩釜:七ヶ浜'!G125)</f>
        <v>0</v>
      </c>
      <c r="H125" s="1">
        <f>SUM('㈱塩釜:七ヶ浜'!H125)</f>
        <v>0.067</v>
      </c>
      <c r="I125" s="1">
        <f>SUM('㈱塩釜:七ヶ浜'!I125)</f>
        <v>0.01</v>
      </c>
      <c r="J125" s="1"/>
      <c r="K125" s="1">
        <f>SUM('㈱塩釜:七ヶ浜'!K125)</f>
        <v>0</v>
      </c>
      <c r="L125" s="1"/>
      <c r="M125" s="1">
        <f>SUM('㈱塩釜:七ヶ浜'!M125)</f>
        <v>0.0365</v>
      </c>
      <c r="N125" s="1"/>
      <c r="O125" s="1">
        <f>SUM('㈱塩釜:七ヶ浜'!O125)</f>
        <v>0.0075</v>
      </c>
      <c r="P125" s="8">
        <f t="shared" si="19"/>
        <v>0.121</v>
      </c>
    </row>
    <row r="126" spans="1:16" ht="18.75">
      <c r="A126" s="45" t="s">
        <v>0</v>
      </c>
      <c r="B126" s="571"/>
      <c r="C126" s="49" t="s">
        <v>18</v>
      </c>
      <c r="D126" s="2">
        <f>SUM('㈱塩釜:七ヶ浜'!D126)</f>
        <v>28.004</v>
      </c>
      <c r="E126" s="2">
        <f>SUM('㈱塩釜:七ヶ浜'!E126)</f>
        <v>3.948</v>
      </c>
      <c r="F126" s="2">
        <f>SUM('㈱塩釜:七ヶ浜'!F126)</f>
        <v>6.72</v>
      </c>
      <c r="G126" s="2">
        <f>SUM('㈱塩釜:七ヶ浜'!G126)</f>
        <v>29.4</v>
      </c>
      <c r="H126" s="2">
        <f>SUM('㈱塩釜:七ヶ浜'!H126)</f>
        <v>30.461000000000002</v>
      </c>
      <c r="I126" s="2">
        <f>SUM('㈱塩釜:七ヶ浜'!I126)</f>
        <v>5.46</v>
      </c>
      <c r="J126" s="2"/>
      <c r="K126" s="2">
        <f>SUM('㈱塩釜:七ヶ浜'!K126)</f>
        <v>7.728</v>
      </c>
      <c r="L126" s="2"/>
      <c r="M126" s="2">
        <f>SUM('㈱塩釜:七ヶ浜'!M126)</f>
        <v>8.547</v>
      </c>
      <c r="N126" s="2"/>
      <c r="O126" s="2">
        <f>SUM('㈱塩釜:七ヶ浜'!O126)</f>
        <v>21.272</v>
      </c>
      <c r="P126" s="9">
        <f t="shared" si="19"/>
        <v>141.54</v>
      </c>
    </row>
    <row r="127" spans="1:16" ht="18.75">
      <c r="A127" s="46" t="s">
        <v>75</v>
      </c>
      <c r="B127" s="570" t="s">
        <v>76</v>
      </c>
      <c r="C127" s="55" t="s">
        <v>16</v>
      </c>
      <c r="D127" s="1">
        <f>SUM('㈱塩釜:七ヶ浜'!D127)</f>
        <v>29.4377</v>
      </c>
      <c r="E127" s="1">
        <f>SUM('㈱塩釜:七ヶ浜'!E127)</f>
        <v>35.9823</v>
      </c>
      <c r="F127" s="1">
        <f>SUM('㈱塩釜:七ヶ浜'!F127)</f>
        <v>41.83</v>
      </c>
      <c r="G127" s="1">
        <f>SUM('㈱塩釜:七ヶ浜'!G127)</f>
        <v>33.024</v>
      </c>
      <c r="H127" s="1">
        <f>SUM('㈱塩釜:七ヶ浜'!H127)</f>
        <v>4.7435</v>
      </c>
      <c r="I127" s="1">
        <f>SUM('㈱塩釜:七ヶ浜'!I127)</f>
        <v>0.015</v>
      </c>
      <c r="J127" s="1">
        <f>SUM('㈱塩釜:七ヶ浜'!J127)</f>
        <v>0</v>
      </c>
      <c r="K127" s="1">
        <f>SUM('㈱塩釜:七ヶ浜'!K127)</f>
        <v>0</v>
      </c>
      <c r="L127" s="1">
        <f>SUM('㈱塩釜:七ヶ浜'!L127)</f>
        <v>0</v>
      </c>
      <c r="M127" s="1">
        <f>SUM('㈱塩釜:七ヶ浜'!M127)</f>
        <v>0</v>
      </c>
      <c r="N127" s="1">
        <f>SUM('㈱塩釜:七ヶ浜'!N127)</f>
        <v>0.2615</v>
      </c>
      <c r="O127" s="1">
        <f>SUM('㈱塩釜:七ヶ浜'!O127)</f>
        <v>5.7606</v>
      </c>
      <c r="P127" s="8">
        <f t="shared" si="19"/>
        <v>151.05460000000002</v>
      </c>
    </row>
    <row r="128" spans="1:16" ht="18.75">
      <c r="A128" s="46"/>
      <c r="B128" s="571"/>
      <c r="C128" s="299" t="s">
        <v>18</v>
      </c>
      <c r="D128" s="381">
        <f>SUM('㈱塩釜:七ヶ浜'!D128)</f>
        <v>6170.976000000001</v>
      </c>
      <c r="E128" s="381">
        <f>SUM('㈱塩釜:七ヶ浜'!E128)</f>
        <v>7955.0599999999995</v>
      </c>
      <c r="F128" s="381">
        <f>SUM('㈱塩釜:七ヶ浜'!F128)</f>
        <v>7825.711508406333</v>
      </c>
      <c r="G128" s="381">
        <f>SUM('㈱塩釜:七ヶ浜'!G128)</f>
        <v>5375.334002732188</v>
      </c>
      <c r="H128" s="381">
        <f>SUM('㈱塩釜:七ヶ浜'!H128)</f>
        <v>658.208</v>
      </c>
      <c r="I128" s="381">
        <f>SUM('㈱塩釜:七ヶ浜'!I128)</f>
        <v>25.557000000000002</v>
      </c>
      <c r="J128" s="381">
        <f>SUM('㈱塩釜:七ヶ浜'!J128)</f>
        <v>20.265</v>
      </c>
      <c r="K128" s="381">
        <f>SUM('㈱塩釜:七ヶ浜'!K128)</f>
        <v>32.193</v>
      </c>
      <c r="L128" s="381">
        <f>SUM('㈱塩釜:七ヶ浜'!L128)</f>
        <v>9.975</v>
      </c>
      <c r="M128" s="381">
        <f>SUM('㈱塩釜:七ヶ浜'!M128)</f>
        <v>19.95</v>
      </c>
      <c r="N128" s="381">
        <f>SUM('㈱塩釜:七ヶ浜'!N128)</f>
        <v>51.631</v>
      </c>
      <c r="O128" s="381">
        <f>SUM('㈱塩釜:七ヶ浜'!O128)</f>
        <v>1556.733</v>
      </c>
      <c r="P128" s="17">
        <f t="shared" si="19"/>
        <v>29701.593511138522</v>
      </c>
    </row>
    <row r="129" spans="1:16" ht="18.75">
      <c r="A129" s="46" t="s">
        <v>77</v>
      </c>
      <c r="B129" s="48" t="s">
        <v>20</v>
      </c>
      <c r="C129" s="55" t="s">
        <v>16</v>
      </c>
      <c r="D129" s="1">
        <f>SUM('㈱塩釜:七ヶ浜'!D129)</f>
        <v>5.965299999999999</v>
      </c>
      <c r="E129" s="1">
        <f>SUM('㈱塩釜:七ヶ浜'!E129)</f>
        <v>58.4488</v>
      </c>
      <c r="F129" s="1">
        <f>SUM('㈱塩釜:七ヶ浜'!F129)</f>
        <v>85.1763</v>
      </c>
      <c r="G129" s="1">
        <f>SUM('㈱塩釜:七ヶ浜'!G129)</f>
        <v>92.4915</v>
      </c>
      <c r="H129" s="1">
        <f>SUM('㈱塩釜:七ヶ浜'!H129)</f>
        <v>61.4797</v>
      </c>
      <c r="I129" s="1">
        <f>SUM('㈱塩釜:七ヶ浜'!I129)</f>
        <v>0.0756</v>
      </c>
      <c r="J129" s="1">
        <f>SUM('㈱塩釜:七ヶ浜'!J129)</f>
        <v>0.088</v>
      </c>
      <c r="K129" s="1">
        <f>SUM('㈱塩釜:七ヶ浜'!K129)</f>
        <v>0.049</v>
      </c>
      <c r="L129" s="1">
        <f>SUM('㈱塩釜:七ヶ浜'!L129)</f>
        <v>0.065</v>
      </c>
      <c r="M129" s="1">
        <f>SUM('㈱塩釜:七ヶ浜'!M129)</f>
        <v>0.02</v>
      </c>
      <c r="N129" s="1">
        <f>SUM('㈱塩釜:七ヶ浜'!N129)</f>
        <v>1.2005</v>
      </c>
      <c r="O129" s="1">
        <f>SUM('㈱塩釜:七ヶ浜'!O129)</f>
        <v>3.0021</v>
      </c>
      <c r="P129" s="382">
        <f t="shared" si="19"/>
        <v>308.06179999999995</v>
      </c>
    </row>
    <row r="130" spans="1:16" ht="18.75">
      <c r="A130" s="46"/>
      <c r="B130" s="48" t="s">
        <v>178</v>
      </c>
      <c r="C130" s="55" t="s">
        <v>79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8"/>
    </row>
    <row r="131" spans="1:16" ht="18.75">
      <c r="A131" s="46" t="s">
        <v>23</v>
      </c>
      <c r="B131" s="2"/>
      <c r="C131" s="49" t="s">
        <v>18</v>
      </c>
      <c r="D131" s="381">
        <f>SUM('㈱塩釜:七ヶ浜'!D131)</f>
        <v>2757.7785053654884</v>
      </c>
      <c r="E131" s="381">
        <f>SUM('㈱塩釜:七ヶ浜'!E131)</f>
        <v>13019.029544545108</v>
      </c>
      <c r="F131" s="381">
        <f>SUM('㈱塩釜:七ヶ浜'!F131)</f>
        <v>11715.53654393979</v>
      </c>
      <c r="G131" s="381">
        <f>SUM('㈱塩釜:七ヶ浜'!G131)</f>
        <v>4703.864014900109</v>
      </c>
      <c r="H131" s="381">
        <f>SUM('㈱塩釜:七ヶ浜'!H131)</f>
        <v>2048.6230010791323</v>
      </c>
      <c r="I131" s="381">
        <f>SUM('㈱塩釜:七ヶ浜'!I131)</f>
        <v>100.18900053084369</v>
      </c>
      <c r="J131" s="381">
        <f>SUM('㈱塩釜:七ヶ浜'!J131)</f>
        <v>93.158</v>
      </c>
      <c r="K131" s="381">
        <f>SUM('㈱塩釜:七ヶ浜'!K131)</f>
        <v>20.897000000000002</v>
      </c>
      <c r="L131" s="381">
        <f>SUM('㈱塩釜:七ヶ浜'!L131)</f>
        <v>51.84</v>
      </c>
      <c r="M131" s="381">
        <f>SUM('㈱塩釜:七ヶ浜'!M131)</f>
        <v>14.491</v>
      </c>
      <c r="N131" s="381">
        <f>SUM('㈱塩釜:七ヶ浜'!N131)</f>
        <v>250.473</v>
      </c>
      <c r="O131" s="381">
        <f>SUM('㈱塩釜:七ヶ浜'!O131)</f>
        <v>654.893</v>
      </c>
      <c r="P131" s="17">
        <f t="shared" si="19"/>
        <v>35430.772610360465</v>
      </c>
    </row>
    <row r="132" spans="1:16" ht="18.75">
      <c r="A132" s="46"/>
      <c r="B132" s="56" t="s">
        <v>0</v>
      </c>
      <c r="C132" s="383" t="s">
        <v>16</v>
      </c>
      <c r="D132" s="1">
        <f>+D125+D127+D129</f>
        <v>35.403</v>
      </c>
      <c r="E132" s="1">
        <f aca="true" t="shared" si="22" ref="E132:O132">+E125+E127+E129</f>
        <v>94.4311</v>
      </c>
      <c r="F132" s="1">
        <f t="shared" si="22"/>
        <v>127.0063</v>
      </c>
      <c r="G132" s="1">
        <f t="shared" si="22"/>
        <v>125.5155</v>
      </c>
      <c r="H132" s="1">
        <f t="shared" si="22"/>
        <v>66.2902</v>
      </c>
      <c r="I132" s="1">
        <f t="shared" si="22"/>
        <v>0.1006</v>
      </c>
      <c r="J132" s="1">
        <f t="shared" si="22"/>
        <v>0.088</v>
      </c>
      <c r="K132" s="1">
        <f t="shared" si="22"/>
        <v>0.049</v>
      </c>
      <c r="L132" s="1">
        <f t="shared" si="22"/>
        <v>0.065</v>
      </c>
      <c r="M132" s="1">
        <f t="shared" si="22"/>
        <v>0.056499999999999995</v>
      </c>
      <c r="N132" s="1">
        <f t="shared" si="22"/>
        <v>1.462</v>
      </c>
      <c r="O132" s="1">
        <f t="shared" si="22"/>
        <v>8.7702</v>
      </c>
      <c r="P132" s="382">
        <f t="shared" si="19"/>
        <v>459.23740000000004</v>
      </c>
    </row>
    <row r="133" spans="1:16" ht="18.75">
      <c r="A133" s="51"/>
      <c r="B133" s="57" t="s">
        <v>195</v>
      </c>
      <c r="C133" s="55" t="s">
        <v>79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8"/>
    </row>
    <row r="134" spans="1:16" ht="18.75">
      <c r="A134" s="50"/>
      <c r="B134" s="2"/>
      <c r="C134" s="49" t="s">
        <v>18</v>
      </c>
      <c r="D134" s="2">
        <f>+D126+D128+D131</f>
        <v>8956.75850536549</v>
      </c>
      <c r="E134" s="2">
        <f aca="true" t="shared" si="23" ref="E134:O134">+E126+E128+E131</f>
        <v>20978.037544545106</v>
      </c>
      <c r="F134" s="2">
        <f t="shared" si="23"/>
        <v>19547.968052346125</v>
      </c>
      <c r="G134" s="2">
        <f t="shared" si="23"/>
        <v>10108.598017632297</v>
      </c>
      <c r="H134" s="2">
        <f t="shared" si="23"/>
        <v>2737.292001079132</v>
      </c>
      <c r="I134" s="2">
        <f t="shared" si="23"/>
        <v>131.20600053084368</v>
      </c>
      <c r="J134" s="2">
        <f t="shared" si="23"/>
        <v>113.423</v>
      </c>
      <c r="K134" s="2">
        <f t="shared" si="23"/>
        <v>60.818</v>
      </c>
      <c r="L134" s="2">
        <f t="shared" si="23"/>
        <v>61.815000000000005</v>
      </c>
      <c r="M134" s="2">
        <f t="shared" si="23"/>
        <v>42.988</v>
      </c>
      <c r="N134" s="2">
        <f t="shared" si="23"/>
        <v>302.10400000000004</v>
      </c>
      <c r="O134" s="2">
        <f t="shared" si="23"/>
        <v>2232.898</v>
      </c>
      <c r="P134" s="9">
        <f t="shared" si="19"/>
        <v>65273.90612149901</v>
      </c>
    </row>
    <row r="135" spans="1:16" s="84" customFormat="1" ht="18.75">
      <c r="A135" s="58"/>
      <c r="B135" s="59" t="s">
        <v>0</v>
      </c>
      <c r="C135" s="384" t="s">
        <v>16</v>
      </c>
      <c r="D135" s="385">
        <f>D132+D123+D99</f>
        <v>6307.048740000002</v>
      </c>
      <c r="E135" s="385">
        <f aca="true" t="shared" si="24" ref="E135:O135">E132+E123+E99</f>
        <v>4733.63723</v>
      </c>
      <c r="F135" s="385">
        <f t="shared" si="24"/>
        <v>12534.52155</v>
      </c>
      <c r="G135" s="385">
        <f t="shared" si="24"/>
        <v>13079.177230000001</v>
      </c>
      <c r="H135" s="385">
        <f t="shared" si="24"/>
        <v>16495.911609999996</v>
      </c>
      <c r="I135" s="385">
        <f t="shared" si="24"/>
        <v>27692.001059999995</v>
      </c>
      <c r="J135" s="385">
        <f t="shared" si="24"/>
        <v>32680.493160000005</v>
      </c>
      <c r="K135" s="385">
        <f t="shared" si="24"/>
        <v>15210.670999999998</v>
      </c>
      <c r="L135" s="385">
        <f t="shared" si="24"/>
        <v>19941.26495</v>
      </c>
      <c r="M135" s="385">
        <f t="shared" si="24"/>
        <v>33045.340939999995</v>
      </c>
      <c r="N135" s="385">
        <f t="shared" si="24"/>
        <v>27665.770009999993</v>
      </c>
      <c r="O135" s="385">
        <f t="shared" si="24"/>
        <v>14313.504570000001</v>
      </c>
      <c r="P135" s="386">
        <f>SUM(D135:O135)</f>
        <v>223699.34204999998</v>
      </c>
    </row>
    <row r="136" spans="1:16" s="84" customFormat="1" ht="18.75">
      <c r="A136" s="58"/>
      <c r="B136" s="62" t="s">
        <v>131</v>
      </c>
      <c r="C136" s="63" t="s">
        <v>79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15"/>
    </row>
    <row r="137" spans="1:16" s="84" customFormat="1" ht="19.5" thickBot="1">
      <c r="A137" s="64"/>
      <c r="B137" s="65"/>
      <c r="C137" s="66" t="s">
        <v>18</v>
      </c>
      <c r="D137" s="6">
        <f>D134+D124+D100</f>
        <v>1386044.449</v>
      </c>
      <c r="E137" s="6">
        <f aca="true" t="shared" si="25" ref="E137:O137">E134+E124+E100</f>
        <v>1045578.6680000001</v>
      </c>
      <c r="F137" s="6">
        <f t="shared" si="25"/>
        <v>1548981.847</v>
      </c>
      <c r="G137" s="6">
        <f t="shared" si="25"/>
        <v>2246351.0779999997</v>
      </c>
      <c r="H137" s="6">
        <f t="shared" si="25"/>
        <v>2720726.0030000005</v>
      </c>
      <c r="I137" s="6">
        <f t="shared" si="25"/>
        <v>5055893.446</v>
      </c>
      <c r="J137" s="6">
        <f t="shared" si="25"/>
        <v>7918882.785</v>
      </c>
      <c r="K137" s="6">
        <f t="shared" si="25"/>
        <v>4691375.0309999995</v>
      </c>
      <c r="L137" s="6">
        <f t="shared" si="25"/>
        <v>5297915.51</v>
      </c>
      <c r="M137" s="6">
        <f t="shared" si="25"/>
        <v>7349814.330999997</v>
      </c>
      <c r="N137" s="6">
        <f t="shared" si="25"/>
        <v>5935243.301999999</v>
      </c>
      <c r="O137" s="6">
        <f t="shared" si="25"/>
        <v>3834879.548000001</v>
      </c>
      <c r="P137" s="7">
        <f>SUM(D137:O137)</f>
        <v>49031685.998</v>
      </c>
    </row>
    <row r="138" ht="18.75">
      <c r="P138" s="68" t="s">
        <v>92</v>
      </c>
    </row>
  </sheetData>
  <sheetProtection/>
  <mergeCells count="52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A93:B94"/>
    <mergeCell ref="A95:B96"/>
    <mergeCell ref="B109:B110"/>
    <mergeCell ref="B111:B112"/>
    <mergeCell ref="A97:B98"/>
    <mergeCell ref="A99:B100"/>
    <mergeCell ref="B101:B102"/>
    <mergeCell ref="B103:B104"/>
    <mergeCell ref="A1:P1"/>
    <mergeCell ref="B123:B124"/>
    <mergeCell ref="B125:B126"/>
    <mergeCell ref="B127:B128"/>
    <mergeCell ref="B113:B114"/>
    <mergeCell ref="B115:B116"/>
    <mergeCell ref="B117:B118"/>
    <mergeCell ref="B119:B120"/>
    <mergeCell ref="B105:B106"/>
    <mergeCell ref="B107:B108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2"/>
  <sheetViews>
    <sheetView zoomScale="50" zoomScaleNormal="50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4" width="20.50390625" style="11" customWidth="1"/>
    <col min="5" max="5" width="20.50390625" style="72" customWidth="1"/>
    <col min="6" max="15" width="19.625" style="72" customWidth="1"/>
    <col min="16" max="16" width="23.00390625" style="37" customWidth="1"/>
    <col min="17" max="16384" width="9.00390625" style="38" customWidth="1"/>
  </cols>
  <sheetData>
    <row r="1" spans="1:16" ht="30.75">
      <c r="A1" s="580" t="s">
        <v>104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</row>
    <row r="2" spans="1:15" ht="19.5" thickBot="1">
      <c r="A2" s="12" t="s">
        <v>219</v>
      </c>
      <c r="B2" s="39"/>
      <c r="C2" s="12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6" ht="18.75">
      <c r="A3" s="40"/>
      <c r="B3" s="41"/>
      <c r="C3" s="41"/>
      <c r="D3" s="43" t="s">
        <v>2</v>
      </c>
      <c r="E3" s="86" t="s">
        <v>3</v>
      </c>
      <c r="F3" s="86" t="s">
        <v>4</v>
      </c>
      <c r="G3" s="86" t="s">
        <v>5</v>
      </c>
      <c r="H3" s="86" t="s">
        <v>6</v>
      </c>
      <c r="I3" s="86" t="s">
        <v>7</v>
      </c>
      <c r="J3" s="86" t="s">
        <v>8</v>
      </c>
      <c r="K3" s="86" t="s">
        <v>9</v>
      </c>
      <c r="L3" s="86" t="s">
        <v>10</v>
      </c>
      <c r="M3" s="86" t="s">
        <v>11</v>
      </c>
      <c r="N3" s="86" t="s">
        <v>12</v>
      </c>
      <c r="O3" s="86" t="s">
        <v>13</v>
      </c>
      <c r="P3" s="44" t="s">
        <v>14</v>
      </c>
    </row>
    <row r="4" spans="1:16" ht="18.75">
      <c r="A4" s="46" t="s">
        <v>0</v>
      </c>
      <c r="B4" s="570" t="s">
        <v>15</v>
      </c>
      <c r="C4" s="55" t="s">
        <v>16</v>
      </c>
      <c r="D4" s="1"/>
      <c r="E4" s="5"/>
      <c r="F4" s="5"/>
      <c r="G4" s="5"/>
      <c r="H4" s="5"/>
      <c r="I4" s="5"/>
      <c r="J4" s="5">
        <v>0.045</v>
      </c>
      <c r="K4" s="5"/>
      <c r="L4" s="5"/>
      <c r="M4" s="5"/>
      <c r="N4" s="5"/>
      <c r="O4" s="5"/>
      <c r="P4" s="8">
        <f>SUM(D4:O4)</f>
        <v>0.045</v>
      </c>
    </row>
    <row r="5" spans="1:16" ht="18.75">
      <c r="A5" s="46" t="s">
        <v>17</v>
      </c>
      <c r="B5" s="571"/>
      <c r="C5" s="49" t="s">
        <v>18</v>
      </c>
      <c r="D5" s="2"/>
      <c r="E5" s="35"/>
      <c r="F5" s="35"/>
      <c r="G5" s="35"/>
      <c r="H5" s="35"/>
      <c r="I5" s="35"/>
      <c r="J5" s="35">
        <v>22.05</v>
      </c>
      <c r="K5" s="35"/>
      <c r="L5" s="35"/>
      <c r="M5" s="35"/>
      <c r="N5" s="35"/>
      <c r="O5" s="35"/>
      <c r="P5" s="9">
        <f>SUM(D5:O5)</f>
        <v>22.05</v>
      </c>
    </row>
    <row r="6" spans="1:16" ht="18.75">
      <c r="A6" s="46" t="s">
        <v>19</v>
      </c>
      <c r="B6" s="48" t="s">
        <v>20</v>
      </c>
      <c r="C6" s="55" t="s">
        <v>16</v>
      </c>
      <c r="D6" s="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</row>
    <row r="7" spans="1:16" ht="18.75">
      <c r="A7" s="46" t="s">
        <v>21</v>
      </c>
      <c r="B7" s="49" t="s">
        <v>153</v>
      </c>
      <c r="C7" s="49" t="s">
        <v>18</v>
      </c>
      <c r="D7" s="2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9"/>
    </row>
    <row r="8" spans="1:16" s="61" customFormat="1" ht="18.75">
      <c r="A8" s="97" t="s">
        <v>23</v>
      </c>
      <c r="B8" s="581" t="s">
        <v>114</v>
      </c>
      <c r="C8" s="63" t="s">
        <v>16</v>
      </c>
      <c r="D8" s="5"/>
      <c r="E8" s="5"/>
      <c r="F8" s="5"/>
      <c r="G8" s="5"/>
      <c r="H8" s="5"/>
      <c r="I8" s="5"/>
      <c r="J8" s="5">
        <f>+J4+J6</f>
        <v>0.045</v>
      </c>
      <c r="K8" s="5"/>
      <c r="L8" s="5"/>
      <c r="M8" s="5"/>
      <c r="N8" s="5"/>
      <c r="O8" s="5"/>
      <c r="P8" s="15">
        <f>SUM(D8:O8)</f>
        <v>0.045</v>
      </c>
    </row>
    <row r="9" spans="1:16" s="61" customFormat="1" ht="18.75">
      <c r="A9" s="98"/>
      <c r="B9" s="582"/>
      <c r="C9" s="93" t="s">
        <v>18</v>
      </c>
      <c r="D9" s="35"/>
      <c r="E9" s="35"/>
      <c r="F9" s="35"/>
      <c r="G9" s="35"/>
      <c r="H9" s="35"/>
      <c r="I9" s="35"/>
      <c r="J9" s="35">
        <f>+J5+J7</f>
        <v>22.05</v>
      </c>
      <c r="K9" s="35"/>
      <c r="L9" s="35"/>
      <c r="M9" s="35"/>
      <c r="N9" s="35"/>
      <c r="O9" s="35"/>
      <c r="P9" s="94">
        <f>SUM(D9:O9)</f>
        <v>22.05</v>
      </c>
    </row>
    <row r="10" spans="1:16" ht="18.75">
      <c r="A10" s="572" t="s">
        <v>25</v>
      </c>
      <c r="B10" s="573"/>
      <c r="C10" s="55" t="s">
        <v>16</v>
      </c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8"/>
    </row>
    <row r="11" spans="1:16" ht="18.75">
      <c r="A11" s="574"/>
      <c r="B11" s="575"/>
      <c r="C11" s="49" t="s">
        <v>18</v>
      </c>
      <c r="D11" s="2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9"/>
    </row>
    <row r="12" spans="1:16" ht="18.75">
      <c r="A12" s="51"/>
      <c r="B12" s="570" t="s">
        <v>26</v>
      </c>
      <c r="C12" s="55" t="s">
        <v>16</v>
      </c>
      <c r="D12" s="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8"/>
    </row>
    <row r="13" spans="1:16" ht="18.75">
      <c r="A13" s="45" t="s">
        <v>0</v>
      </c>
      <c r="B13" s="571"/>
      <c r="C13" s="49" t="s">
        <v>18</v>
      </c>
      <c r="D13" s="2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9"/>
    </row>
    <row r="14" spans="1:16" ht="18.75">
      <c r="A14" s="46" t="s">
        <v>27</v>
      </c>
      <c r="B14" s="570" t="s">
        <v>28</v>
      </c>
      <c r="C14" s="55" t="s">
        <v>16</v>
      </c>
      <c r="D14" s="1"/>
      <c r="E14" s="5"/>
      <c r="F14" s="5"/>
      <c r="G14" s="5"/>
      <c r="H14" s="5"/>
      <c r="I14" s="5"/>
      <c r="J14" s="5"/>
      <c r="K14" s="5"/>
      <c r="L14" s="5"/>
      <c r="M14" s="5">
        <v>0.0183</v>
      </c>
      <c r="N14" s="5">
        <v>0.0255</v>
      </c>
      <c r="O14" s="5"/>
      <c r="P14" s="8">
        <f>SUM(D14:O14)</f>
        <v>0.0438</v>
      </c>
    </row>
    <row r="15" spans="1:16" ht="18.75">
      <c r="A15" s="46" t="s">
        <v>0</v>
      </c>
      <c r="B15" s="571"/>
      <c r="C15" s="49" t="s">
        <v>18</v>
      </c>
      <c r="D15" s="2"/>
      <c r="E15" s="35"/>
      <c r="F15" s="35"/>
      <c r="G15" s="35"/>
      <c r="H15" s="35"/>
      <c r="I15" s="35"/>
      <c r="J15" s="35"/>
      <c r="K15" s="35"/>
      <c r="L15" s="35"/>
      <c r="M15" s="35">
        <v>13.272</v>
      </c>
      <c r="N15" s="35">
        <v>18.9</v>
      </c>
      <c r="O15" s="35"/>
      <c r="P15" s="9">
        <f>SUM(D15:O15)</f>
        <v>32.172</v>
      </c>
    </row>
    <row r="16" spans="1:16" ht="18.75">
      <c r="A16" s="46" t="s">
        <v>29</v>
      </c>
      <c r="B16" s="570" t="s">
        <v>30</v>
      </c>
      <c r="C16" s="55" t="s">
        <v>16</v>
      </c>
      <c r="D16" s="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8"/>
    </row>
    <row r="17" spans="1:16" ht="18.75">
      <c r="A17" s="46"/>
      <c r="B17" s="571"/>
      <c r="C17" s="49" t="s">
        <v>18</v>
      </c>
      <c r="D17" s="2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9"/>
    </row>
    <row r="18" spans="1:16" ht="18.75">
      <c r="A18" s="46" t="s">
        <v>31</v>
      </c>
      <c r="B18" s="48" t="s">
        <v>108</v>
      </c>
      <c r="C18" s="55" t="s">
        <v>16</v>
      </c>
      <c r="D18" s="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8"/>
    </row>
    <row r="19" spans="1:16" ht="18.75">
      <c r="A19" s="46"/>
      <c r="B19" s="49" t="s">
        <v>109</v>
      </c>
      <c r="C19" s="49" t="s">
        <v>18</v>
      </c>
      <c r="D19" s="2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9"/>
    </row>
    <row r="20" spans="1:16" ht="18.75">
      <c r="A20" s="46" t="s">
        <v>23</v>
      </c>
      <c r="B20" s="570" t="s">
        <v>32</v>
      </c>
      <c r="C20" s="55" t="s">
        <v>16</v>
      </c>
      <c r="D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8"/>
    </row>
    <row r="21" spans="1:16" ht="18.75">
      <c r="A21" s="51"/>
      <c r="B21" s="571"/>
      <c r="C21" s="49" t="s">
        <v>18</v>
      </c>
      <c r="D21" s="2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9"/>
    </row>
    <row r="22" spans="1:16" s="61" customFormat="1" ht="18.75">
      <c r="A22" s="58"/>
      <c r="B22" s="568" t="s">
        <v>114</v>
      </c>
      <c r="C22" s="63" t="s">
        <v>16</v>
      </c>
      <c r="D22" s="5"/>
      <c r="E22" s="5"/>
      <c r="F22" s="5"/>
      <c r="G22" s="5"/>
      <c r="H22" s="5"/>
      <c r="I22" s="5"/>
      <c r="J22" s="5"/>
      <c r="K22" s="5"/>
      <c r="L22" s="5"/>
      <c r="M22" s="5">
        <f>+M12+M14+M16+M18+M20</f>
        <v>0.0183</v>
      </c>
      <c r="N22" s="5">
        <f>+N12+N14+N16+N18+N20</f>
        <v>0.0255</v>
      </c>
      <c r="O22" s="5"/>
      <c r="P22" s="15">
        <f>SUM(D22:O22)</f>
        <v>0.0438</v>
      </c>
    </row>
    <row r="23" spans="1:16" s="61" customFormat="1" ht="18.75">
      <c r="A23" s="92"/>
      <c r="B23" s="569"/>
      <c r="C23" s="93" t="s">
        <v>18</v>
      </c>
      <c r="D23" s="35"/>
      <c r="E23" s="35"/>
      <c r="F23" s="35"/>
      <c r="G23" s="35"/>
      <c r="H23" s="35"/>
      <c r="I23" s="35"/>
      <c r="J23" s="35"/>
      <c r="K23" s="35"/>
      <c r="L23" s="35"/>
      <c r="M23" s="35">
        <f>+M13+M15+M17+M19+M21</f>
        <v>13.272</v>
      </c>
      <c r="N23" s="35">
        <f>+N13+N15+N17+N19+N21</f>
        <v>18.9</v>
      </c>
      <c r="O23" s="35"/>
      <c r="P23" s="94">
        <f>SUM(D23:O23)</f>
        <v>32.172</v>
      </c>
    </row>
    <row r="24" spans="1:16" ht="18.75">
      <c r="A24" s="45" t="s">
        <v>0</v>
      </c>
      <c r="B24" s="570" t="s">
        <v>33</v>
      </c>
      <c r="C24" s="55" t="s">
        <v>16</v>
      </c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8"/>
    </row>
    <row r="25" spans="1:16" ht="18.75">
      <c r="A25" s="46" t="s">
        <v>34</v>
      </c>
      <c r="B25" s="571"/>
      <c r="C25" s="49" t="s">
        <v>18</v>
      </c>
      <c r="D25" s="2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9"/>
    </row>
    <row r="26" spans="1:16" ht="18.75">
      <c r="A26" s="46" t="s">
        <v>35</v>
      </c>
      <c r="B26" s="48" t="s">
        <v>20</v>
      </c>
      <c r="C26" s="55" t="s">
        <v>16</v>
      </c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8"/>
    </row>
    <row r="27" spans="1:16" ht="18.75">
      <c r="A27" s="46" t="s">
        <v>36</v>
      </c>
      <c r="B27" s="49" t="s">
        <v>110</v>
      </c>
      <c r="C27" s="49" t="s">
        <v>18</v>
      </c>
      <c r="D27" s="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9"/>
    </row>
    <row r="28" spans="1:16" s="61" customFormat="1" ht="18.75">
      <c r="A28" s="97" t="s">
        <v>23</v>
      </c>
      <c r="B28" s="581" t="s">
        <v>114</v>
      </c>
      <c r="C28" s="63" t="s">
        <v>16</v>
      </c>
      <c r="D28" s="5"/>
      <c r="E28" s="5"/>
      <c r="F28" s="5"/>
      <c r="G28" s="5"/>
      <c r="H28" s="5"/>
      <c r="I28" s="5"/>
      <c r="J28" s="5"/>
      <c r="K28" s="5"/>
      <c r="L28" s="5"/>
      <c r="M28" s="87"/>
      <c r="N28" s="5"/>
      <c r="O28" s="5"/>
      <c r="P28" s="15"/>
    </row>
    <row r="29" spans="1:16" s="61" customFormat="1" ht="18.75">
      <c r="A29" s="92"/>
      <c r="B29" s="582"/>
      <c r="C29" s="93" t="s">
        <v>18</v>
      </c>
      <c r="D29" s="35"/>
      <c r="E29" s="35"/>
      <c r="F29" s="35"/>
      <c r="G29" s="35"/>
      <c r="H29" s="35"/>
      <c r="I29" s="35"/>
      <c r="J29" s="35"/>
      <c r="K29" s="35"/>
      <c r="L29" s="35"/>
      <c r="M29" s="89"/>
      <c r="N29" s="35"/>
      <c r="O29" s="35"/>
      <c r="P29" s="94"/>
    </row>
    <row r="30" spans="1:16" ht="18.75">
      <c r="A30" s="45" t="s">
        <v>0</v>
      </c>
      <c r="B30" s="570" t="s">
        <v>37</v>
      </c>
      <c r="C30" s="55" t="s">
        <v>16</v>
      </c>
      <c r="D30" s="1">
        <v>1.9091</v>
      </c>
      <c r="E30" s="5">
        <v>7.101</v>
      </c>
      <c r="F30" s="5">
        <v>1.1567</v>
      </c>
      <c r="G30" s="5">
        <v>0.1792</v>
      </c>
      <c r="H30" s="5">
        <v>0.0161</v>
      </c>
      <c r="I30" s="5"/>
      <c r="J30" s="5"/>
      <c r="K30" s="5"/>
      <c r="L30" s="5"/>
      <c r="M30" s="5"/>
      <c r="N30" s="5"/>
      <c r="O30" s="5">
        <v>0.3565</v>
      </c>
      <c r="P30" s="8">
        <f aca="true" t="shared" si="0" ref="P30:P39">SUM(D30:O30)</f>
        <v>10.7186</v>
      </c>
    </row>
    <row r="31" spans="1:16" ht="18.75">
      <c r="A31" s="46" t="s">
        <v>38</v>
      </c>
      <c r="B31" s="571"/>
      <c r="C31" s="49" t="s">
        <v>18</v>
      </c>
      <c r="D31" s="2">
        <v>225.048</v>
      </c>
      <c r="E31" s="35">
        <v>425.206</v>
      </c>
      <c r="F31" s="35">
        <v>51.352</v>
      </c>
      <c r="G31" s="35">
        <v>6.732</v>
      </c>
      <c r="H31" s="35">
        <v>1.691</v>
      </c>
      <c r="I31" s="35"/>
      <c r="J31" s="35"/>
      <c r="K31" s="35"/>
      <c r="L31" s="35"/>
      <c r="M31" s="35"/>
      <c r="N31" s="35"/>
      <c r="O31" s="35">
        <v>153.764</v>
      </c>
      <c r="P31" s="9">
        <f t="shared" si="0"/>
        <v>863.793</v>
      </c>
    </row>
    <row r="32" spans="1:16" ht="18.75">
      <c r="A32" s="46" t="s">
        <v>0</v>
      </c>
      <c r="B32" s="570" t="s">
        <v>39</v>
      </c>
      <c r="C32" s="55" t="s">
        <v>16</v>
      </c>
      <c r="D32" s="1">
        <v>0.0025</v>
      </c>
      <c r="E32" s="5">
        <v>0.004</v>
      </c>
      <c r="F32" s="5"/>
      <c r="G32" s="5"/>
      <c r="H32" s="5"/>
      <c r="I32" s="5"/>
      <c r="J32" s="5"/>
      <c r="K32" s="5"/>
      <c r="L32" s="5"/>
      <c r="M32" s="5"/>
      <c r="N32" s="5"/>
      <c r="O32" s="5">
        <v>0.0017</v>
      </c>
      <c r="P32" s="8">
        <f t="shared" si="0"/>
        <v>0.0082</v>
      </c>
    </row>
    <row r="33" spans="1:16" ht="18.75">
      <c r="A33" s="46" t="s">
        <v>40</v>
      </c>
      <c r="B33" s="571"/>
      <c r="C33" s="49" t="s">
        <v>18</v>
      </c>
      <c r="D33" s="2">
        <v>0.63</v>
      </c>
      <c r="E33" s="35">
        <v>0.84</v>
      </c>
      <c r="F33" s="35"/>
      <c r="G33" s="35"/>
      <c r="H33" s="35"/>
      <c r="I33" s="35"/>
      <c r="J33" s="35"/>
      <c r="K33" s="35"/>
      <c r="L33" s="35"/>
      <c r="M33" s="35"/>
      <c r="N33" s="35"/>
      <c r="O33" s="35">
        <v>0.536</v>
      </c>
      <c r="P33" s="9">
        <f t="shared" si="0"/>
        <v>2.0060000000000002</v>
      </c>
    </row>
    <row r="34" spans="1:16" ht="18.75">
      <c r="A34" s="46"/>
      <c r="B34" s="48" t="s">
        <v>20</v>
      </c>
      <c r="C34" s="55" t="s">
        <v>16</v>
      </c>
      <c r="D34" s="1">
        <v>0.1286</v>
      </c>
      <c r="E34" s="5">
        <v>0.2928</v>
      </c>
      <c r="F34" s="5">
        <v>0.0564</v>
      </c>
      <c r="G34" s="5">
        <v>0</v>
      </c>
      <c r="H34" s="5">
        <v>0.1578</v>
      </c>
      <c r="I34" s="5">
        <v>0.2152</v>
      </c>
      <c r="J34" s="5">
        <v>0.046</v>
      </c>
      <c r="K34" s="5"/>
      <c r="L34" s="5"/>
      <c r="M34" s="5">
        <v>0.2199</v>
      </c>
      <c r="N34" s="5">
        <v>0.2293</v>
      </c>
      <c r="O34" s="5">
        <v>0.0657</v>
      </c>
      <c r="P34" s="8">
        <f t="shared" si="0"/>
        <v>1.4117000000000002</v>
      </c>
    </row>
    <row r="35" spans="1:16" ht="18.75">
      <c r="A35" s="46" t="s">
        <v>23</v>
      </c>
      <c r="B35" s="49" t="s">
        <v>111</v>
      </c>
      <c r="C35" s="49" t="s">
        <v>18</v>
      </c>
      <c r="D35" s="2">
        <v>18.442</v>
      </c>
      <c r="E35" s="35">
        <v>44.337</v>
      </c>
      <c r="F35" s="35">
        <v>8.673</v>
      </c>
      <c r="G35" s="35">
        <v>0.21</v>
      </c>
      <c r="H35" s="35">
        <v>17.456</v>
      </c>
      <c r="I35" s="35">
        <v>11.159</v>
      </c>
      <c r="J35" s="35">
        <v>5.41</v>
      </c>
      <c r="K35" s="35"/>
      <c r="L35" s="35"/>
      <c r="M35" s="35">
        <v>46.373</v>
      </c>
      <c r="N35" s="35">
        <v>41.895</v>
      </c>
      <c r="O35" s="35">
        <v>13.194</v>
      </c>
      <c r="P35" s="9">
        <f t="shared" si="0"/>
        <v>207.149</v>
      </c>
    </row>
    <row r="36" spans="1:16" s="61" customFormat="1" ht="18.75">
      <c r="A36" s="58"/>
      <c r="B36" s="581" t="s">
        <v>114</v>
      </c>
      <c r="C36" s="63" t="s">
        <v>16</v>
      </c>
      <c r="D36" s="5">
        <f>+D30+D32+D34</f>
        <v>2.0402</v>
      </c>
      <c r="E36" s="5">
        <f>+E30+E32+E34</f>
        <v>7.397799999999999</v>
      </c>
      <c r="F36" s="5">
        <f aca="true" t="shared" si="1" ref="E36:O37">+F30+F32+F34</f>
        <v>1.2131</v>
      </c>
      <c r="G36" s="5">
        <f t="shared" si="1"/>
        <v>0.1792</v>
      </c>
      <c r="H36" s="5">
        <f t="shared" si="1"/>
        <v>0.1739</v>
      </c>
      <c r="I36" s="5">
        <f t="shared" si="1"/>
        <v>0.2152</v>
      </c>
      <c r="J36" s="5">
        <f t="shared" si="1"/>
        <v>0.046</v>
      </c>
      <c r="K36" s="5"/>
      <c r="L36" s="5"/>
      <c r="M36" s="5">
        <f t="shared" si="1"/>
        <v>0.2199</v>
      </c>
      <c r="N36" s="5">
        <f t="shared" si="1"/>
        <v>0.2293</v>
      </c>
      <c r="O36" s="5">
        <f t="shared" si="1"/>
        <v>0.42389999999999994</v>
      </c>
      <c r="P36" s="15">
        <f t="shared" si="0"/>
        <v>12.138499999999999</v>
      </c>
    </row>
    <row r="37" spans="1:16" s="61" customFormat="1" ht="18.75">
      <c r="A37" s="92"/>
      <c r="B37" s="582"/>
      <c r="C37" s="93" t="s">
        <v>18</v>
      </c>
      <c r="D37" s="35">
        <f>+D31+D33+D35</f>
        <v>244.12</v>
      </c>
      <c r="E37" s="35">
        <f t="shared" si="1"/>
        <v>470.383</v>
      </c>
      <c r="F37" s="35">
        <f t="shared" si="1"/>
        <v>60.025</v>
      </c>
      <c r="G37" s="35">
        <f t="shared" si="1"/>
        <v>6.942</v>
      </c>
      <c r="H37" s="35">
        <f t="shared" si="1"/>
        <v>19.147</v>
      </c>
      <c r="I37" s="35">
        <f t="shared" si="1"/>
        <v>11.159</v>
      </c>
      <c r="J37" s="35">
        <f t="shared" si="1"/>
        <v>5.41</v>
      </c>
      <c r="K37" s="35"/>
      <c r="L37" s="35"/>
      <c r="M37" s="35">
        <f t="shared" si="1"/>
        <v>46.373</v>
      </c>
      <c r="N37" s="35">
        <f t="shared" si="1"/>
        <v>41.895</v>
      </c>
      <c r="O37" s="35">
        <f t="shared" si="1"/>
        <v>167.494</v>
      </c>
      <c r="P37" s="94">
        <f t="shared" si="0"/>
        <v>1072.9479999999999</v>
      </c>
    </row>
    <row r="38" spans="1:16" ht="18.75">
      <c r="A38" s="572" t="s">
        <v>41</v>
      </c>
      <c r="B38" s="573"/>
      <c r="C38" s="55" t="s">
        <v>16</v>
      </c>
      <c r="D38" s="1">
        <v>0.0022</v>
      </c>
      <c r="E38" s="5"/>
      <c r="F38" s="5"/>
      <c r="G38" s="5"/>
      <c r="H38" s="5"/>
      <c r="I38" s="5">
        <v>0.1802</v>
      </c>
      <c r="J38" s="5">
        <v>0.3114</v>
      </c>
      <c r="K38" s="5">
        <v>0.2047</v>
      </c>
      <c r="L38" s="5">
        <v>0.0024</v>
      </c>
      <c r="M38" s="5">
        <v>0.1142</v>
      </c>
      <c r="N38" s="5">
        <v>0.1877</v>
      </c>
      <c r="O38" s="5">
        <v>0.2298</v>
      </c>
      <c r="P38" s="8">
        <f t="shared" si="0"/>
        <v>1.2326</v>
      </c>
    </row>
    <row r="39" spans="1:16" ht="18.75">
      <c r="A39" s="574"/>
      <c r="B39" s="575"/>
      <c r="C39" s="49" t="s">
        <v>18</v>
      </c>
      <c r="D39" s="2">
        <v>0.462</v>
      </c>
      <c r="E39" s="35"/>
      <c r="F39" s="35"/>
      <c r="G39" s="35"/>
      <c r="H39" s="35"/>
      <c r="I39" s="35">
        <v>26.326</v>
      </c>
      <c r="J39" s="35">
        <v>71.118</v>
      </c>
      <c r="K39" s="35">
        <v>69.82</v>
      </c>
      <c r="L39" s="35">
        <v>0.504</v>
      </c>
      <c r="M39" s="35">
        <v>21.033</v>
      </c>
      <c r="N39" s="35">
        <v>45.445</v>
      </c>
      <c r="O39" s="35">
        <v>69.711</v>
      </c>
      <c r="P39" s="9">
        <f t="shared" si="0"/>
        <v>304.419</v>
      </c>
    </row>
    <row r="40" spans="1:16" ht="18.75">
      <c r="A40" s="572" t="s">
        <v>42</v>
      </c>
      <c r="B40" s="573"/>
      <c r="C40" s="55" t="s">
        <v>16</v>
      </c>
      <c r="D40" s="1"/>
      <c r="E40" s="5"/>
      <c r="F40" s="5"/>
      <c r="G40" s="5"/>
      <c r="H40" s="5">
        <v>0.1032</v>
      </c>
      <c r="I40" s="5">
        <v>2.908</v>
      </c>
      <c r="J40" s="5">
        <v>1.426</v>
      </c>
      <c r="K40" s="5">
        <v>0.0061</v>
      </c>
      <c r="L40" s="5"/>
      <c r="M40" s="5">
        <v>1.9294</v>
      </c>
      <c r="N40" s="5">
        <v>0.3704</v>
      </c>
      <c r="O40" s="5">
        <v>0</v>
      </c>
      <c r="P40" s="8">
        <f>SUM(D40:O40)</f>
        <v>6.7431</v>
      </c>
    </row>
    <row r="41" spans="1:16" ht="18.75">
      <c r="A41" s="574"/>
      <c r="B41" s="575"/>
      <c r="C41" s="49" t="s">
        <v>18</v>
      </c>
      <c r="D41" s="2"/>
      <c r="E41" s="35"/>
      <c r="F41" s="35"/>
      <c r="G41" s="35"/>
      <c r="H41" s="35">
        <v>11.018</v>
      </c>
      <c r="I41" s="35">
        <v>420.042</v>
      </c>
      <c r="J41" s="35">
        <v>184.223</v>
      </c>
      <c r="K41" s="35">
        <v>0.641</v>
      </c>
      <c r="L41" s="35"/>
      <c r="M41" s="35">
        <v>165.881</v>
      </c>
      <c r="N41" s="35">
        <v>27.492</v>
      </c>
      <c r="O41" s="35">
        <v>0.21</v>
      </c>
      <c r="P41" s="9">
        <f>SUM(D41:O41)</f>
        <v>809.5069999999998</v>
      </c>
    </row>
    <row r="42" spans="1:16" ht="18.75">
      <c r="A42" s="572" t="s">
        <v>43</v>
      </c>
      <c r="B42" s="573"/>
      <c r="C42" s="55" t="s">
        <v>16</v>
      </c>
      <c r="D42" s="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8"/>
    </row>
    <row r="43" spans="1:16" ht="18.75">
      <c r="A43" s="574"/>
      <c r="B43" s="575"/>
      <c r="C43" s="49" t="s">
        <v>18</v>
      </c>
      <c r="D43" s="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9"/>
    </row>
    <row r="44" spans="1:16" ht="18.75">
      <c r="A44" s="572" t="s">
        <v>44</v>
      </c>
      <c r="B44" s="573"/>
      <c r="C44" s="55" t="s">
        <v>16</v>
      </c>
      <c r="D44" s="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"/>
    </row>
    <row r="45" spans="1:16" ht="18.75">
      <c r="A45" s="574"/>
      <c r="B45" s="575"/>
      <c r="C45" s="49" t="s">
        <v>18</v>
      </c>
      <c r="D45" s="2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9"/>
    </row>
    <row r="46" spans="1:16" ht="18.75">
      <c r="A46" s="572" t="s">
        <v>45</v>
      </c>
      <c r="B46" s="573"/>
      <c r="C46" s="55" t="s">
        <v>16</v>
      </c>
      <c r="D46" s="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8"/>
    </row>
    <row r="47" spans="1:16" ht="18.75">
      <c r="A47" s="574"/>
      <c r="B47" s="575"/>
      <c r="C47" s="49" t="s">
        <v>18</v>
      </c>
      <c r="D47" s="2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9"/>
    </row>
    <row r="48" spans="1:16" ht="18.75">
      <c r="A48" s="572" t="s">
        <v>46</v>
      </c>
      <c r="B48" s="573"/>
      <c r="C48" s="55" t="s">
        <v>16</v>
      </c>
      <c r="D48" s="1"/>
      <c r="E48" s="5"/>
      <c r="F48" s="5"/>
      <c r="G48" s="5"/>
      <c r="H48" s="5">
        <v>0.0122</v>
      </c>
      <c r="I48" s="5">
        <v>0.0646</v>
      </c>
      <c r="J48" s="5">
        <v>0.0155</v>
      </c>
      <c r="K48" s="5">
        <v>0.0046</v>
      </c>
      <c r="L48" s="5"/>
      <c r="M48" s="5"/>
      <c r="N48" s="5"/>
      <c r="O48" s="5"/>
      <c r="P48" s="8">
        <f aca="true" t="shared" si="2" ref="P48:P57">SUM(D48:O48)</f>
        <v>0.09690000000000001</v>
      </c>
    </row>
    <row r="49" spans="1:16" ht="18.75">
      <c r="A49" s="574"/>
      <c r="B49" s="575"/>
      <c r="C49" s="49" t="s">
        <v>18</v>
      </c>
      <c r="D49" s="2"/>
      <c r="E49" s="35"/>
      <c r="F49" s="35"/>
      <c r="G49" s="35"/>
      <c r="H49" s="35">
        <v>4.348</v>
      </c>
      <c r="I49" s="35">
        <v>1.67</v>
      </c>
      <c r="J49" s="35">
        <v>1.628</v>
      </c>
      <c r="K49" s="35">
        <v>0.242</v>
      </c>
      <c r="L49" s="35"/>
      <c r="M49" s="35"/>
      <c r="N49" s="35"/>
      <c r="O49" s="35"/>
      <c r="P49" s="9">
        <f t="shared" si="2"/>
        <v>7.888</v>
      </c>
    </row>
    <row r="50" spans="1:16" ht="18.75">
      <c r="A50" s="572" t="s">
        <v>47</v>
      </c>
      <c r="B50" s="573"/>
      <c r="C50" s="55" t="s">
        <v>16</v>
      </c>
      <c r="D50" s="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8"/>
    </row>
    <row r="51" spans="1:16" ht="18.75">
      <c r="A51" s="574"/>
      <c r="B51" s="575"/>
      <c r="C51" s="49" t="s">
        <v>18</v>
      </c>
      <c r="D51" s="2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9"/>
    </row>
    <row r="52" spans="1:16" ht="18.75">
      <c r="A52" s="572" t="s">
        <v>48</v>
      </c>
      <c r="B52" s="573"/>
      <c r="C52" s="55" t="s">
        <v>16</v>
      </c>
      <c r="D52" s="1"/>
      <c r="E52" s="5"/>
      <c r="F52" s="5">
        <v>0.0034</v>
      </c>
      <c r="G52" s="5">
        <v>0.005</v>
      </c>
      <c r="H52" s="5">
        <v>0.1443</v>
      </c>
      <c r="I52" s="5">
        <v>0.0538</v>
      </c>
      <c r="J52" s="5"/>
      <c r="K52" s="5">
        <v>0.0019</v>
      </c>
      <c r="L52" s="5"/>
      <c r="M52" s="5">
        <v>88.3143</v>
      </c>
      <c r="N52" s="5">
        <v>80.5083</v>
      </c>
      <c r="O52" s="5">
        <v>5.4095</v>
      </c>
      <c r="P52" s="8">
        <f t="shared" si="2"/>
        <v>174.44050000000001</v>
      </c>
    </row>
    <row r="53" spans="1:16" ht="18.75">
      <c r="A53" s="574"/>
      <c r="B53" s="575"/>
      <c r="C53" s="49" t="s">
        <v>18</v>
      </c>
      <c r="D53" s="2"/>
      <c r="E53" s="35"/>
      <c r="F53" s="35">
        <v>5.565</v>
      </c>
      <c r="G53" s="35">
        <v>7.036</v>
      </c>
      <c r="H53" s="35">
        <v>45.843</v>
      </c>
      <c r="I53" s="35">
        <v>16.377</v>
      </c>
      <c r="J53" s="35"/>
      <c r="K53" s="35">
        <v>0.599</v>
      </c>
      <c r="L53" s="35"/>
      <c r="M53" s="35">
        <v>29536.118</v>
      </c>
      <c r="N53" s="35">
        <v>25902.247</v>
      </c>
      <c r="O53" s="35">
        <v>1907.154</v>
      </c>
      <c r="P53" s="9">
        <f t="shared" si="2"/>
        <v>57420.939</v>
      </c>
    </row>
    <row r="54" spans="1:16" ht="18.75">
      <c r="A54" s="45" t="s">
        <v>0</v>
      </c>
      <c r="B54" s="570" t="s">
        <v>132</v>
      </c>
      <c r="C54" s="55" t="s">
        <v>16</v>
      </c>
      <c r="D54" s="1"/>
      <c r="E54" s="5"/>
      <c r="F54" s="5"/>
      <c r="G54" s="5">
        <v>0.0086</v>
      </c>
      <c r="H54" s="5">
        <v>0.1149</v>
      </c>
      <c r="I54" s="5">
        <v>0.4038</v>
      </c>
      <c r="J54" s="5">
        <v>0.1786</v>
      </c>
      <c r="K54" s="5">
        <v>0.0514</v>
      </c>
      <c r="L54" s="5">
        <v>0.0231</v>
      </c>
      <c r="M54" s="5">
        <v>0.0315</v>
      </c>
      <c r="N54" s="5">
        <v>0.0375</v>
      </c>
      <c r="O54" s="5">
        <v>0.0066</v>
      </c>
      <c r="P54" s="8">
        <f t="shared" si="2"/>
        <v>0.856</v>
      </c>
    </row>
    <row r="55" spans="1:16" ht="18.75">
      <c r="A55" s="46" t="s">
        <v>38</v>
      </c>
      <c r="B55" s="571"/>
      <c r="C55" s="49" t="s">
        <v>18</v>
      </c>
      <c r="D55" s="2"/>
      <c r="E55" s="35"/>
      <c r="F55" s="35"/>
      <c r="G55" s="35">
        <v>15.803</v>
      </c>
      <c r="H55" s="35">
        <v>93.288</v>
      </c>
      <c r="I55" s="35">
        <v>244.389</v>
      </c>
      <c r="J55" s="35">
        <v>171.795</v>
      </c>
      <c r="K55" s="35">
        <v>45.006</v>
      </c>
      <c r="L55" s="35">
        <v>22.389</v>
      </c>
      <c r="M55" s="35">
        <v>43.326</v>
      </c>
      <c r="N55" s="35">
        <v>26.345</v>
      </c>
      <c r="O55" s="35">
        <v>3.466</v>
      </c>
      <c r="P55" s="9">
        <f t="shared" si="2"/>
        <v>665.807</v>
      </c>
    </row>
    <row r="56" spans="1:16" ht="18.75">
      <c r="A56" s="46" t="s">
        <v>17</v>
      </c>
      <c r="B56" s="48" t="s">
        <v>20</v>
      </c>
      <c r="C56" s="55" t="s">
        <v>16</v>
      </c>
      <c r="D56" s="1"/>
      <c r="E56" s="5"/>
      <c r="F56" s="5"/>
      <c r="G56" s="5"/>
      <c r="H56" s="5">
        <v>0.0062</v>
      </c>
      <c r="I56" s="5">
        <v>0.032</v>
      </c>
      <c r="J56" s="5">
        <v>0.0033</v>
      </c>
      <c r="K56" s="5"/>
      <c r="L56" s="5"/>
      <c r="M56" s="5">
        <v>0.0143</v>
      </c>
      <c r="N56" s="5"/>
      <c r="O56" s="5"/>
      <c r="P56" s="8">
        <f t="shared" si="2"/>
        <v>0.055799999999999995</v>
      </c>
    </row>
    <row r="57" spans="1:16" ht="18.75">
      <c r="A57" s="46" t="s">
        <v>23</v>
      </c>
      <c r="B57" s="49" t="s">
        <v>113</v>
      </c>
      <c r="C57" s="49" t="s">
        <v>18</v>
      </c>
      <c r="D57" s="2"/>
      <c r="E57" s="35"/>
      <c r="F57" s="35"/>
      <c r="G57" s="35"/>
      <c r="H57" s="35">
        <v>4.746</v>
      </c>
      <c r="I57" s="35">
        <v>21.769</v>
      </c>
      <c r="J57" s="35">
        <v>2.216</v>
      </c>
      <c r="K57" s="35"/>
      <c r="L57" s="35"/>
      <c r="M57" s="35">
        <v>8.831</v>
      </c>
      <c r="N57" s="35"/>
      <c r="O57" s="35"/>
      <c r="P57" s="9">
        <f t="shared" si="2"/>
        <v>37.562</v>
      </c>
    </row>
    <row r="58" spans="1:16" s="61" customFormat="1" ht="18.75">
      <c r="A58" s="58"/>
      <c r="B58" s="581" t="s">
        <v>114</v>
      </c>
      <c r="C58" s="63" t="s">
        <v>16</v>
      </c>
      <c r="D58" s="5"/>
      <c r="E58" s="5"/>
      <c r="F58" s="5"/>
      <c r="G58" s="5">
        <f aca="true" t="shared" si="3" ref="G58:I59">G54+G56</f>
        <v>0.0086</v>
      </c>
      <c r="H58" s="5">
        <f>H54+H56</f>
        <v>0.1211</v>
      </c>
      <c r="I58" s="5">
        <f t="shared" si="3"/>
        <v>0.43579999999999997</v>
      </c>
      <c r="J58" s="5">
        <f>+J54+J56</f>
        <v>0.1819</v>
      </c>
      <c r="K58" s="5">
        <f aca="true" t="shared" si="4" ref="K58:N59">+K54+K56</f>
        <v>0.0514</v>
      </c>
      <c r="L58" s="5">
        <f t="shared" si="4"/>
        <v>0.0231</v>
      </c>
      <c r="M58" s="5">
        <f t="shared" si="4"/>
        <v>0.0458</v>
      </c>
      <c r="N58" s="5">
        <f t="shared" si="4"/>
        <v>0.0375</v>
      </c>
      <c r="O58" s="5">
        <f>O54+O56</f>
        <v>0.0066</v>
      </c>
      <c r="P58" s="15">
        <f>P54+P56</f>
        <v>0.9117999999999999</v>
      </c>
    </row>
    <row r="59" spans="1:16" s="61" customFormat="1" ht="18.75">
      <c r="A59" s="92"/>
      <c r="B59" s="582"/>
      <c r="C59" s="93" t="s">
        <v>18</v>
      </c>
      <c r="D59" s="35"/>
      <c r="E59" s="35"/>
      <c r="F59" s="35"/>
      <c r="G59" s="35">
        <f t="shared" si="3"/>
        <v>15.803</v>
      </c>
      <c r="H59" s="35">
        <f t="shared" si="3"/>
        <v>98.03399999999999</v>
      </c>
      <c r="I59" s="35">
        <f t="shared" si="3"/>
        <v>266.158</v>
      </c>
      <c r="J59" s="35">
        <f>+J55+J57</f>
        <v>174.011</v>
      </c>
      <c r="K59" s="35">
        <f t="shared" si="4"/>
        <v>45.006</v>
      </c>
      <c r="L59" s="35">
        <f t="shared" si="4"/>
        <v>22.389</v>
      </c>
      <c r="M59" s="35">
        <f t="shared" si="4"/>
        <v>52.157</v>
      </c>
      <c r="N59" s="35">
        <f t="shared" si="4"/>
        <v>26.345</v>
      </c>
      <c r="O59" s="35">
        <f>O55+O57</f>
        <v>3.466</v>
      </c>
      <c r="P59" s="94">
        <f>P55+P57</f>
        <v>703.369</v>
      </c>
    </row>
    <row r="60" spans="1:16" ht="18.75">
      <c r="A60" s="45" t="s">
        <v>0</v>
      </c>
      <c r="B60" s="570" t="s">
        <v>115</v>
      </c>
      <c r="C60" s="55" t="s">
        <v>16</v>
      </c>
      <c r="D60" s="1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8">
        <f aca="true" t="shared" si="5" ref="P60:P67">P56+P58</f>
        <v>0.9675999999999999</v>
      </c>
    </row>
    <row r="61" spans="1:16" ht="18.75">
      <c r="A61" s="46" t="s">
        <v>49</v>
      </c>
      <c r="B61" s="571"/>
      <c r="C61" s="49" t="s">
        <v>18</v>
      </c>
      <c r="D61" s="2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9">
        <f t="shared" si="5"/>
        <v>740.931</v>
      </c>
    </row>
    <row r="62" spans="1:16" ht="18.75">
      <c r="A62" s="46" t="s">
        <v>0</v>
      </c>
      <c r="B62" s="48" t="s">
        <v>50</v>
      </c>
      <c r="C62" s="55" t="s">
        <v>16</v>
      </c>
      <c r="D62" s="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8">
        <f t="shared" si="5"/>
        <v>1.8794</v>
      </c>
    </row>
    <row r="63" spans="1:16" ht="18.75">
      <c r="A63" s="46" t="s">
        <v>51</v>
      </c>
      <c r="B63" s="49" t="s">
        <v>116</v>
      </c>
      <c r="C63" s="49" t="s">
        <v>18</v>
      </c>
      <c r="D63" s="2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9">
        <f t="shared" si="5"/>
        <v>1444.3000000000002</v>
      </c>
    </row>
    <row r="64" spans="1:16" ht="18.75">
      <c r="A64" s="46" t="s">
        <v>0</v>
      </c>
      <c r="B64" s="570" t="s">
        <v>53</v>
      </c>
      <c r="C64" s="55" t="s">
        <v>16</v>
      </c>
      <c r="D64" s="1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8">
        <f t="shared" si="5"/>
        <v>2.847</v>
      </c>
    </row>
    <row r="65" spans="1:16" ht="18.75">
      <c r="A65" s="46" t="s">
        <v>23</v>
      </c>
      <c r="B65" s="571"/>
      <c r="C65" s="49" t="s">
        <v>18</v>
      </c>
      <c r="D65" s="2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9">
        <f t="shared" si="5"/>
        <v>2185.231</v>
      </c>
    </row>
    <row r="66" spans="1:16" ht="18.75">
      <c r="A66" s="46"/>
      <c r="B66" s="48" t="s">
        <v>20</v>
      </c>
      <c r="C66" s="55" t="s">
        <v>16</v>
      </c>
      <c r="D66" s="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8">
        <f t="shared" si="5"/>
        <v>4.7264</v>
      </c>
    </row>
    <row r="67" spans="1:16" ht="19.5" thickBot="1">
      <c r="A67" s="52" t="s">
        <v>0</v>
      </c>
      <c r="B67" s="53" t="s">
        <v>116</v>
      </c>
      <c r="C67" s="53" t="s">
        <v>18</v>
      </c>
      <c r="D67" s="1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10">
        <f t="shared" si="5"/>
        <v>3629.5310000000004</v>
      </c>
    </row>
    <row r="68" ht="18.75">
      <c r="P68" s="11"/>
    </row>
    <row r="69" spans="1:16" ht="19.5" thickBot="1">
      <c r="A69" s="12" t="s">
        <v>219</v>
      </c>
      <c r="B69" s="39"/>
      <c r="C69" s="12"/>
      <c r="D69" s="12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12"/>
    </row>
    <row r="70" spans="1:16" ht="18.75">
      <c r="A70" s="50"/>
      <c r="B70" s="54"/>
      <c r="C70" s="54"/>
      <c r="D70" s="43" t="s">
        <v>154</v>
      </c>
      <c r="E70" s="86" t="s">
        <v>93</v>
      </c>
      <c r="F70" s="86" t="s">
        <v>94</v>
      </c>
      <c r="G70" s="86" t="s">
        <v>95</v>
      </c>
      <c r="H70" s="86" t="s">
        <v>96</v>
      </c>
      <c r="I70" s="86" t="s">
        <v>97</v>
      </c>
      <c r="J70" s="86" t="s">
        <v>98</v>
      </c>
      <c r="K70" s="86" t="s">
        <v>99</v>
      </c>
      <c r="L70" s="86" t="s">
        <v>100</v>
      </c>
      <c r="M70" s="86" t="s">
        <v>101</v>
      </c>
      <c r="N70" s="86" t="s">
        <v>102</v>
      </c>
      <c r="O70" s="86" t="s">
        <v>103</v>
      </c>
      <c r="P70" s="44" t="s">
        <v>14</v>
      </c>
    </row>
    <row r="71" spans="1:16" s="61" customFormat="1" ht="18.75">
      <c r="A71" s="97" t="s">
        <v>49</v>
      </c>
      <c r="B71" s="581" t="s">
        <v>117</v>
      </c>
      <c r="C71" s="63" t="s">
        <v>16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5">
        <f>P60+P62+P64+P66</f>
        <v>10.4204</v>
      </c>
    </row>
    <row r="72" spans="1:16" s="61" customFormat="1" ht="18.75">
      <c r="A72" s="98" t="s">
        <v>51</v>
      </c>
      <c r="B72" s="582"/>
      <c r="C72" s="93" t="s">
        <v>18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94">
        <f>P61+P63+P65+P67</f>
        <v>7999.993</v>
      </c>
    </row>
    <row r="73" spans="1:16" ht="18.75">
      <c r="A73" s="45" t="s">
        <v>0</v>
      </c>
      <c r="B73" s="570" t="s">
        <v>54</v>
      </c>
      <c r="C73" s="55" t="s">
        <v>16</v>
      </c>
      <c r="D73" s="1"/>
      <c r="E73" s="5"/>
      <c r="F73" s="5"/>
      <c r="G73" s="5">
        <v>0.1702</v>
      </c>
      <c r="H73" s="5">
        <v>4.3058</v>
      </c>
      <c r="I73" s="5">
        <v>21.863</v>
      </c>
      <c r="J73" s="5">
        <v>25.2047</v>
      </c>
      <c r="K73" s="5">
        <v>10.2087</v>
      </c>
      <c r="L73" s="5">
        <v>2.3947</v>
      </c>
      <c r="M73" s="5">
        <v>3.126</v>
      </c>
      <c r="N73" s="5">
        <v>9.4117</v>
      </c>
      <c r="O73" s="5">
        <v>7.68668</v>
      </c>
      <c r="P73" s="8">
        <f>SUM(D73:O73)</f>
        <v>84.37147999999999</v>
      </c>
    </row>
    <row r="74" spans="1:16" ht="18.75">
      <c r="A74" s="46" t="s">
        <v>34</v>
      </c>
      <c r="B74" s="571"/>
      <c r="C74" s="49" t="s">
        <v>18</v>
      </c>
      <c r="D74" s="2"/>
      <c r="E74" s="35"/>
      <c r="F74" s="35"/>
      <c r="G74" s="35">
        <v>284.189</v>
      </c>
      <c r="H74" s="35">
        <v>2567.307</v>
      </c>
      <c r="I74" s="35">
        <v>8659.108</v>
      </c>
      <c r="J74" s="35">
        <v>14147.926</v>
      </c>
      <c r="K74" s="35">
        <v>14281.87</v>
      </c>
      <c r="L74" s="35">
        <v>3851.608</v>
      </c>
      <c r="M74" s="35">
        <v>5950.725</v>
      </c>
      <c r="N74" s="35">
        <v>10356.514</v>
      </c>
      <c r="O74" s="35">
        <v>9335.913</v>
      </c>
      <c r="P74" s="9">
        <f>SUM(D74:O74)</f>
        <v>69435.16</v>
      </c>
    </row>
    <row r="75" spans="1:16" ht="18.75">
      <c r="A75" s="46" t="s">
        <v>0</v>
      </c>
      <c r="B75" s="570" t="s">
        <v>55</v>
      </c>
      <c r="C75" s="55" t="s">
        <v>16</v>
      </c>
      <c r="D75" s="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8"/>
    </row>
    <row r="76" spans="1:16" ht="18.75">
      <c r="A76" s="46" t="s">
        <v>0</v>
      </c>
      <c r="B76" s="571"/>
      <c r="C76" s="49" t="s">
        <v>18</v>
      </c>
      <c r="D76" s="2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9"/>
    </row>
    <row r="77" spans="1:16" ht="18.75">
      <c r="A77" s="46" t="s">
        <v>56</v>
      </c>
      <c r="B77" s="48" t="s">
        <v>57</v>
      </c>
      <c r="C77" s="55" t="s">
        <v>16</v>
      </c>
      <c r="D77" s="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8"/>
    </row>
    <row r="78" spans="1:16" ht="18.75">
      <c r="A78" s="46"/>
      <c r="B78" s="49" t="s">
        <v>58</v>
      </c>
      <c r="C78" s="49" t="s">
        <v>18</v>
      </c>
      <c r="D78" s="2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9"/>
    </row>
    <row r="79" spans="1:16" ht="18.75">
      <c r="A79" s="46"/>
      <c r="B79" s="570" t="s">
        <v>59</v>
      </c>
      <c r="C79" s="55" t="s">
        <v>16</v>
      </c>
      <c r="D79" s="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8"/>
    </row>
    <row r="80" spans="1:16" ht="18.75">
      <c r="A80" s="46" t="s">
        <v>17</v>
      </c>
      <c r="B80" s="571"/>
      <c r="C80" s="49" t="s">
        <v>18</v>
      </c>
      <c r="D80" s="2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9"/>
    </row>
    <row r="81" spans="1:16" ht="18.75">
      <c r="A81" s="46"/>
      <c r="B81" s="349" t="s">
        <v>20</v>
      </c>
      <c r="C81" s="55" t="s">
        <v>16</v>
      </c>
      <c r="D81" s="1">
        <v>6.6832</v>
      </c>
      <c r="E81" s="5">
        <v>5.0544</v>
      </c>
      <c r="F81" s="5">
        <v>1.284</v>
      </c>
      <c r="G81" s="5">
        <v>2.6846</v>
      </c>
      <c r="H81" s="5">
        <v>6.2458</v>
      </c>
      <c r="I81" s="5">
        <v>10.7303</v>
      </c>
      <c r="J81" s="5">
        <v>10.4929</v>
      </c>
      <c r="K81" s="5">
        <v>10.6878</v>
      </c>
      <c r="L81" s="5">
        <v>3.4204</v>
      </c>
      <c r="M81" s="5">
        <v>4.9076</v>
      </c>
      <c r="N81" s="5">
        <v>4.6782</v>
      </c>
      <c r="O81" s="5">
        <v>12.05118</v>
      </c>
      <c r="P81" s="8">
        <f aca="true" t="shared" si="6" ref="P81:P88">SUM(D81:O81)</f>
        <v>78.92038000000001</v>
      </c>
    </row>
    <row r="82" spans="1:16" ht="18.75">
      <c r="A82" s="46"/>
      <c r="B82" s="47" t="s">
        <v>155</v>
      </c>
      <c r="C82" s="49" t="s">
        <v>18</v>
      </c>
      <c r="D82" s="2">
        <v>2496.182</v>
      </c>
      <c r="E82" s="35">
        <v>2164.395</v>
      </c>
      <c r="F82" s="35">
        <v>295.606</v>
      </c>
      <c r="G82" s="35">
        <v>545.921</v>
      </c>
      <c r="H82" s="35">
        <v>3776.277</v>
      </c>
      <c r="I82" s="35">
        <v>4673.702</v>
      </c>
      <c r="J82" s="35">
        <v>6432.471</v>
      </c>
      <c r="K82" s="35">
        <v>9530.688</v>
      </c>
      <c r="L82" s="35">
        <v>2874.589</v>
      </c>
      <c r="M82" s="35">
        <v>3506.712</v>
      </c>
      <c r="N82" s="35">
        <v>2056.789</v>
      </c>
      <c r="O82" s="35">
        <v>5479.601</v>
      </c>
      <c r="P82" s="9">
        <f t="shared" si="6"/>
        <v>43832.933</v>
      </c>
    </row>
    <row r="83" spans="1:16" s="61" customFormat="1" ht="18.75">
      <c r="A83" s="97" t="s">
        <v>23</v>
      </c>
      <c r="B83" s="568" t="s">
        <v>156</v>
      </c>
      <c r="C83" s="63" t="s">
        <v>16</v>
      </c>
      <c r="D83" s="5">
        <f>+D73+D75+D77+D79+D81</f>
        <v>6.6832</v>
      </c>
      <c r="E83" s="5">
        <f aca="true" t="shared" si="7" ref="E83:O84">+E73+E75+E77+E79+E81</f>
        <v>5.0544</v>
      </c>
      <c r="F83" s="5">
        <f t="shared" si="7"/>
        <v>1.284</v>
      </c>
      <c r="G83" s="5">
        <f t="shared" si="7"/>
        <v>2.8548</v>
      </c>
      <c r="H83" s="5">
        <f t="shared" si="7"/>
        <v>10.5516</v>
      </c>
      <c r="I83" s="5">
        <f t="shared" si="7"/>
        <v>32.5933</v>
      </c>
      <c r="J83" s="5">
        <f t="shared" si="7"/>
        <v>35.6976</v>
      </c>
      <c r="K83" s="5">
        <f t="shared" si="7"/>
        <v>20.8965</v>
      </c>
      <c r="L83" s="5">
        <f t="shared" si="7"/>
        <v>5.815099999999999</v>
      </c>
      <c r="M83" s="5">
        <f t="shared" si="7"/>
        <v>8.0336</v>
      </c>
      <c r="N83" s="5">
        <f t="shared" si="7"/>
        <v>14.0899</v>
      </c>
      <c r="O83" s="5">
        <f t="shared" si="7"/>
        <v>19.73786</v>
      </c>
      <c r="P83" s="15">
        <f t="shared" si="6"/>
        <v>163.29186</v>
      </c>
    </row>
    <row r="84" spans="1:16" s="61" customFormat="1" ht="18.75">
      <c r="A84" s="92"/>
      <c r="B84" s="569"/>
      <c r="C84" s="93" t="s">
        <v>18</v>
      </c>
      <c r="D84" s="35">
        <f>+D74+D76+D78+D80+D82</f>
        <v>2496.182</v>
      </c>
      <c r="E84" s="35">
        <f t="shared" si="7"/>
        <v>2164.395</v>
      </c>
      <c r="F84" s="35">
        <f t="shared" si="7"/>
        <v>295.606</v>
      </c>
      <c r="G84" s="35">
        <f t="shared" si="7"/>
        <v>830.1100000000001</v>
      </c>
      <c r="H84" s="35">
        <f t="shared" si="7"/>
        <v>6343.584</v>
      </c>
      <c r="I84" s="35">
        <f t="shared" si="7"/>
        <v>13332.810000000001</v>
      </c>
      <c r="J84" s="35">
        <f t="shared" si="7"/>
        <v>20580.396999999997</v>
      </c>
      <c r="K84" s="35">
        <f t="shared" si="7"/>
        <v>23812.558</v>
      </c>
      <c r="L84" s="35">
        <f t="shared" si="7"/>
        <v>6726.197</v>
      </c>
      <c r="M84" s="35">
        <f t="shared" si="7"/>
        <v>9457.437</v>
      </c>
      <c r="N84" s="35">
        <f t="shared" si="7"/>
        <v>12413.303</v>
      </c>
      <c r="O84" s="35">
        <f t="shared" si="7"/>
        <v>14815.514</v>
      </c>
      <c r="P84" s="94">
        <f t="shared" si="6"/>
        <v>113268.09300000001</v>
      </c>
    </row>
    <row r="85" spans="1:16" ht="18.75">
      <c r="A85" s="572" t="s">
        <v>118</v>
      </c>
      <c r="B85" s="573"/>
      <c r="C85" s="55" t="s">
        <v>16</v>
      </c>
      <c r="D85" s="1">
        <v>0.0053</v>
      </c>
      <c r="E85" s="5"/>
      <c r="F85" s="5"/>
      <c r="G85" s="5"/>
      <c r="H85" s="5"/>
      <c r="I85" s="5">
        <v>0.2754</v>
      </c>
      <c r="J85" s="5">
        <v>0.3583</v>
      </c>
      <c r="K85" s="5">
        <v>0.1484</v>
      </c>
      <c r="L85" s="5">
        <v>0.0361</v>
      </c>
      <c r="M85" s="5">
        <v>0.2391</v>
      </c>
      <c r="N85" s="5">
        <v>0.1142</v>
      </c>
      <c r="O85" s="5">
        <v>0.1545</v>
      </c>
      <c r="P85" s="8">
        <f t="shared" si="6"/>
        <v>1.3313000000000001</v>
      </c>
    </row>
    <row r="86" spans="1:16" ht="18.75">
      <c r="A86" s="574"/>
      <c r="B86" s="575"/>
      <c r="C86" s="49" t="s">
        <v>18</v>
      </c>
      <c r="D86" s="2">
        <v>4.484</v>
      </c>
      <c r="E86" s="35"/>
      <c r="F86" s="35"/>
      <c r="G86" s="35"/>
      <c r="H86" s="35"/>
      <c r="I86" s="35">
        <v>297.822</v>
      </c>
      <c r="J86" s="35">
        <v>346.416</v>
      </c>
      <c r="K86" s="35">
        <v>147.127</v>
      </c>
      <c r="L86" s="35">
        <v>38.609</v>
      </c>
      <c r="M86" s="35">
        <v>251.055</v>
      </c>
      <c r="N86" s="35">
        <v>107.857</v>
      </c>
      <c r="O86" s="35">
        <v>163.779</v>
      </c>
      <c r="P86" s="9">
        <f t="shared" si="6"/>
        <v>1357.149</v>
      </c>
    </row>
    <row r="87" spans="1:16" ht="18.75">
      <c r="A87" s="572" t="s">
        <v>61</v>
      </c>
      <c r="B87" s="573"/>
      <c r="C87" s="55" t="s">
        <v>16</v>
      </c>
      <c r="D87" s="1"/>
      <c r="E87" s="5"/>
      <c r="F87" s="5"/>
      <c r="G87" s="5">
        <v>5.4129</v>
      </c>
      <c r="H87" s="5">
        <v>2.195</v>
      </c>
      <c r="I87" s="5"/>
      <c r="J87" s="5"/>
      <c r="K87" s="5"/>
      <c r="L87" s="5"/>
      <c r="M87" s="5"/>
      <c r="N87" s="5"/>
      <c r="O87" s="5"/>
      <c r="P87" s="8">
        <f t="shared" si="6"/>
        <v>7.607899999999999</v>
      </c>
    </row>
    <row r="88" spans="1:16" ht="18.75">
      <c r="A88" s="574"/>
      <c r="B88" s="575"/>
      <c r="C88" s="49" t="s">
        <v>18</v>
      </c>
      <c r="D88" s="2"/>
      <c r="E88" s="35"/>
      <c r="F88" s="35"/>
      <c r="G88" s="35">
        <v>1626.444</v>
      </c>
      <c r="H88" s="35">
        <v>397.335</v>
      </c>
      <c r="I88" s="35"/>
      <c r="J88" s="35"/>
      <c r="K88" s="35"/>
      <c r="L88" s="35"/>
      <c r="M88" s="35"/>
      <c r="N88" s="35"/>
      <c r="O88" s="35"/>
      <c r="P88" s="9">
        <f t="shared" si="6"/>
        <v>2023.779</v>
      </c>
    </row>
    <row r="89" spans="1:16" ht="18.75">
      <c r="A89" s="572" t="s">
        <v>119</v>
      </c>
      <c r="B89" s="573"/>
      <c r="C89" s="55" t="s">
        <v>16</v>
      </c>
      <c r="D89" s="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8"/>
    </row>
    <row r="90" spans="1:16" ht="18.75">
      <c r="A90" s="574"/>
      <c r="B90" s="575"/>
      <c r="C90" s="49" t="s">
        <v>18</v>
      </c>
      <c r="D90" s="2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9"/>
    </row>
    <row r="91" spans="1:16" ht="18.75">
      <c r="A91" s="572" t="s">
        <v>120</v>
      </c>
      <c r="B91" s="573"/>
      <c r="C91" s="55" t="s">
        <v>16</v>
      </c>
      <c r="D91" s="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8"/>
    </row>
    <row r="92" spans="1:16" ht="18.75">
      <c r="A92" s="574"/>
      <c r="B92" s="575"/>
      <c r="C92" s="49" t="s">
        <v>18</v>
      </c>
      <c r="D92" s="2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9"/>
    </row>
    <row r="93" spans="1:16" ht="18.75">
      <c r="A93" s="572" t="s">
        <v>63</v>
      </c>
      <c r="B93" s="573"/>
      <c r="C93" s="55" t="s">
        <v>16</v>
      </c>
      <c r="D93" s="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8"/>
    </row>
    <row r="94" spans="1:16" ht="18.75">
      <c r="A94" s="574"/>
      <c r="B94" s="575"/>
      <c r="C94" s="49" t="s">
        <v>18</v>
      </c>
      <c r="D94" s="2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9"/>
    </row>
    <row r="95" spans="1:16" ht="18.75">
      <c r="A95" s="572" t="s">
        <v>121</v>
      </c>
      <c r="B95" s="573"/>
      <c r="C95" s="55" t="s">
        <v>16</v>
      </c>
      <c r="D95" s="1"/>
      <c r="E95" s="5"/>
      <c r="F95" s="5"/>
      <c r="G95" s="5"/>
      <c r="H95" s="5"/>
      <c r="I95" s="5"/>
      <c r="J95" s="5">
        <v>0.0625</v>
      </c>
      <c r="K95" s="5"/>
      <c r="L95" s="5"/>
      <c r="M95" s="5"/>
      <c r="N95" s="5"/>
      <c r="O95" s="5"/>
      <c r="P95" s="8">
        <f aca="true" t="shared" si="8" ref="P95:P100">SUM(D95:O95)</f>
        <v>0.0625</v>
      </c>
    </row>
    <row r="96" spans="1:16" ht="18.75">
      <c r="A96" s="574"/>
      <c r="B96" s="575"/>
      <c r="C96" s="49" t="s">
        <v>18</v>
      </c>
      <c r="D96" s="2"/>
      <c r="E96" s="35"/>
      <c r="F96" s="35"/>
      <c r="G96" s="35"/>
      <c r="H96" s="35"/>
      <c r="I96" s="35"/>
      <c r="J96" s="35">
        <v>52.5</v>
      </c>
      <c r="K96" s="35"/>
      <c r="L96" s="35"/>
      <c r="M96" s="35"/>
      <c r="N96" s="35"/>
      <c r="O96" s="35"/>
      <c r="P96" s="9">
        <f t="shared" si="8"/>
        <v>52.5</v>
      </c>
    </row>
    <row r="97" spans="1:16" ht="18.75">
      <c r="A97" s="572" t="s">
        <v>64</v>
      </c>
      <c r="B97" s="573"/>
      <c r="C97" s="55" t="s">
        <v>16</v>
      </c>
      <c r="D97" s="1">
        <v>0.1488</v>
      </c>
      <c r="E97" s="5">
        <v>1.1441</v>
      </c>
      <c r="F97" s="5">
        <v>5.2056</v>
      </c>
      <c r="G97" s="5">
        <v>4.5086</v>
      </c>
      <c r="H97" s="5">
        <v>21.0835</v>
      </c>
      <c r="I97" s="5">
        <v>24.9773</v>
      </c>
      <c r="J97" s="5">
        <v>35.2384</v>
      </c>
      <c r="K97" s="5">
        <v>29.3286</v>
      </c>
      <c r="L97" s="5">
        <v>7.7833</v>
      </c>
      <c r="M97" s="5">
        <v>8.8959</v>
      </c>
      <c r="N97" s="5">
        <v>11.9557</v>
      </c>
      <c r="O97" s="5">
        <v>13.7496</v>
      </c>
      <c r="P97" s="8">
        <f t="shared" si="8"/>
        <v>164.0194</v>
      </c>
    </row>
    <row r="98" spans="1:16" ht="18.75">
      <c r="A98" s="574"/>
      <c r="B98" s="575"/>
      <c r="C98" s="49" t="s">
        <v>18</v>
      </c>
      <c r="D98" s="2">
        <v>100.11</v>
      </c>
      <c r="E98" s="35">
        <v>2622.311</v>
      </c>
      <c r="F98" s="35">
        <v>7870.567</v>
      </c>
      <c r="G98" s="35">
        <v>4834.627</v>
      </c>
      <c r="H98" s="35">
        <v>9004.145</v>
      </c>
      <c r="I98" s="35">
        <v>8374.517</v>
      </c>
      <c r="J98" s="35">
        <v>13134.304</v>
      </c>
      <c r="K98" s="35">
        <v>14124.319</v>
      </c>
      <c r="L98" s="35">
        <v>6173.137</v>
      </c>
      <c r="M98" s="35">
        <v>7148.198</v>
      </c>
      <c r="N98" s="35">
        <v>6635.627</v>
      </c>
      <c r="O98" s="35">
        <v>8613.538</v>
      </c>
      <c r="P98" s="9">
        <f t="shared" si="8"/>
        <v>88635.40000000002</v>
      </c>
    </row>
    <row r="99" spans="1:16" s="61" customFormat="1" ht="18.75">
      <c r="A99" s="576" t="s">
        <v>65</v>
      </c>
      <c r="B99" s="577"/>
      <c r="C99" s="63" t="s">
        <v>16</v>
      </c>
      <c r="D99" s="5">
        <f>+D8+D10+D22+D28+D36+D38+D40+D42+D44+D46+D48+D50+D52+D58+D71+D83+D85+D87+D89+D91+D93+D95+D97</f>
        <v>8.8797</v>
      </c>
      <c r="E99" s="5">
        <f>+E8+E10+E22+E28+E36+E38+E40+E42+E44+E46+E48+E50+E52+E58+E71+E83+E85+E87+E89+E91+E93+E95+E97</f>
        <v>13.5963</v>
      </c>
      <c r="F99" s="5">
        <f aca="true" t="shared" si="9" ref="F99:O100">+F8+F10+F22+F28+F36+F38+F40+F42+F44+F46+F48+F50+F52+F58+F71+F83+F85+F87+F89+F91+F93+F95+F97</f>
        <v>7.706099999999999</v>
      </c>
      <c r="G99" s="5">
        <f t="shared" si="9"/>
        <v>12.969100000000001</v>
      </c>
      <c r="H99" s="5">
        <f t="shared" si="9"/>
        <v>34.3848</v>
      </c>
      <c r="I99" s="5">
        <f t="shared" si="9"/>
        <v>61.703599999999994</v>
      </c>
      <c r="J99" s="5">
        <f t="shared" si="9"/>
        <v>73.3826</v>
      </c>
      <c r="K99" s="5">
        <f t="shared" si="9"/>
        <v>50.6422</v>
      </c>
      <c r="L99" s="5">
        <f t="shared" si="9"/>
        <v>13.66</v>
      </c>
      <c r="M99" s="5">
        <f t="shared" si="9"/>
        <v>107.81049999999999</v>
      </c>
      <c r="N99" s="5">
        <f t="shared" si="9"/>
        <v>107.51849999999999</v>
      </c>
      <c r="O99" s="5">
        <f t="shared" si="9"/>
        <v>39.71176</v>
      </c>
      <c r="P99" s="15">
        <f t="shared" si="8"/>
        <v>531.9651600000001</v>
      </c>
    </row>
    <row r="100" spans="1:16" s="61" customFormat="1" ht="18.75">
      <c r="A100" s="578"/>
      <c r="B100" s="579"/>
      <c r="C100" s="93" t="s">
        <v>18</v>
      </c>
      <c r="D100" s="35">
        <f>+D9+D11+D23+D29+D37+D39+D41+D43+D45+D47+D49+D51+D53+D59+D72+D84+D86+D88+D90+D92+D94+D96+D98</f>
        <v>2845.3579999999997</v>
      </c>
      <c r="E100" s="35">
        <f>+E9+E11+E23+E29+E37+E39+E41+E43+E45+E47+E49+E51+E53+E59+E72+E84+E86+E88+E90+E92+E94+E96+E98</f>
        <v>5257.089</v>
      </c>
      <c r="F100" s="35">
        <f t="shared" si="9"/>
        <v>8231.763</v>
      </c>
      <c r="G100" s="35">
        <f t="shared" si="9"/>
        <v>7320.962</v>
      </c>
      <c r="H100" s="35">
        <f t="shared" si="9"/>
        <v>15923.454000000002</v>
      </c>
      <c r="I100" s="35">
        <f t="shared" si="9"/>
        <v>22746.881</v>
      </c>
      <c r="J100" s="35">
        <f t="shared" si="9"/>
        <v>34572.057</v>
      </c>
      <c r="K100" s="35">
        <f t="shared" si="9"/>
        <v>38200.312000000005</v>
      </c>
      <c r="L100" s="35">
        <f t="shared" si="9"/>
        <v>12960.836</v>
      </c>
      <c r="M100" s="35">
        <f t="shared" si="9"/>
        <v>46691.524000000005</v>
      </c>
      <c r="N100" s="35">
        <f t="shared" si="9"/>
        <v>45219.111000000004</v>
      </c>
      <c r="O100" s="35">
        <f t="shared" si="9"/>
        <v>25740.865999999998</v>
      </c>
      <c r="P100" s="94">
        <f t="shared" si="8"/>
        <v>265710.21300000005</v>
      </c>
    </row>
    <row r="101" spans="1:16" ht="18.75">
      <c r="A101" s="45" t="s">
        <v>0</v>
      </c>
      <c r="B101" s="570" t="s">
        <v>134</v>
      </c>
      <c r="C101" s="55" t="s">
        <v>16</v>
      </c>
      <c r="D101" s="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8"/>
    </row>
    <row r="102" spans="1:16" ht="18.75">
      <c r="A102" s="45" t="s">
        <v>0</v>
      </c>
      <c r="B102" s="571"/>
      <c r="C102" s="49" t="s">
        <v>18</v>
      </c>
      <c r="D102" s="2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9"/>
    </row>
    <row r="103" spans="1:16" ht="18.75">
      <c r="A103" s="46" t="s">
        <v>66</v>
      </c>
      <c r="B103" s="570" t="s">
        <v>123</v>
      </c>
      <c r="C103" s="55" t="s">
        <v>16</v>
      </c>
      <c r="D103" s="1">
        <v>0.1425</v>
      </c>
      <c r="E103" s="5">
        <v>0.3155</v>
      </c>
      <c r="F103" s="5">
        <v>0.0561</v>
      </c>
      <c r="G103" s="5">
        <v>0.0018</v>
      </c>
      <c r="H103" s="5">
        <v>0.2579</v>
      </c>
      <c r="I103" s="5">
        <v>0.6435</v>
      </c>
      <c r="J103" s="5">
        <v>0.2986</v>
      </c>
      <c r="K103" s="5"/>
      <c r="L103" s="5">
        <v>0.0113</v>
      </c>
      <c r="M103" s="5">
        <v>0.0024</v>
      </c>
      <c r="N103" s="5">
        <v>0.1098</v>
      </c>
      <c r="O103" s="5">
        <v>0.0948</v>
      </c>
      <c r="P103" s="8">
        <f aca="true" t="shared" si="10" ref="P103:P110">SUM(D103:O103)</f>
        <v>1.9342</v>
      </c>
    </row>
    <row r="104" spans="1:16" ht="18.75">
      <c r="A104" s="46" t="s">
        <v>0</v>
      </c>
      <c r="B104" s="571"/>
      <c r="C104" s="49" t="s">
        <v>18</v>
      </c>
      <c r="D104" s="2">
        <v>63.451</v>
      </c>
      <c r="E104" s="35">
        <v>123.452</v>
      </c>
      <c r="F104" s="35">
        <v>22.638</v>
      </c>
      <c r="G104" s="35">
        <v>0.567</v>
      </c>
      <c r="H104" s="35">
        <v>82.965</v>
      </c>
      <c r="I104" s="35">
        <v>205.227</v>
      </c>
      <c r="J104" s="35">
        <v>95.955</v>
      </c>
      <c r="K104" s="35"/>
      <c r="L104" s="35">
        <v>6.657</v>
      </c>
      <c r="M104" s="35">
        <v>0.788</v>
      </c>
      <c r="N104" s="35">
        <v>34.065</v>
      </c>
      <c r="O104" s="35">
        <v>30.946</v>
      </c>
      <c r="P104" s="9">
        <f t="shared" si="10"/>
        <v>666.7110000000001</v>
      </c>
    </row>
    <row r="105" spans="1:16" ht="18.75">
      <c r="A105" s="46" t="s">
        <v>0</v>
      </c>
      <c r="B105" s="570" t="s">
        <v>157</v>
      </c>
      <c r="C105" s="55" t="s">
        <v>16</v>
      </c>
      <c r="D105" s="1"/>
      <c r="E105" s="5"/>
      <c r="F105" s="5"/>
      <c r="G105" s="5">
        <v>0.0052</v>
      </c>
      <c r="H105" s="5">
        <v>0.66</v>
      </c>
      <c r="I105" s="5">
        <v>0.3601</v>
      </c>
      <c r="J105" s="5">
        <v>0.078</v>
      </c>
      <c r="K105" s="5">
        <v>0.0021</v>
      </c>
      <c r="L105" s="5"/>
      <c r="M105" s="5"/>
      <c r="N105" s="5"/>
      <c r="O105" s="5">
        <v>0.0957</v>
      </c>
      <c r="P105" s="8">
        <f t="shared" si="10"/>
        <v>1.2011</v>
      </c>
    </row>
    <row r="106" spans="1:16" ht="18.75">
      <c r="A106" s="46"/>
      <c r="B106" s="571"/>
      <c r="C106" s="49" t="s">
        <v>18</v>
      </c>
      <c r="D106" s="2"/>
      <c r="E106" s="35"/>
      <c r="F106" s="35"/>
      <c r="G106" s="35">
        <v>4.914</v>
      </c>
      <c r="H106" s="35">
        <v>79.735</v>
      </c>
      <c r="I106" s="35">
        <v>36.742</v>
      </c>
      <c r="J106" s="35">
        <v>11.184</v>
      </c>
      <c r="K106" s="35">
        <v>0.221</v>
      </c>
      <c r="L106" s="35"/>
      <c r="M106" s="35"/>
      <c r="N106" s="35"/>
      <c r="O106" s="35">
        <v>12.937</v>
      </c>
      <c r="P106" s="9">
        <f t="shared" si="10"/>
        <v>145.733</v>
      </c>
    </row>
    <row r="107" spans="1:16" ht="18.75">
      <c r="A107" s="46" t="s">
        <v>67</v>
      </c>
      <c r="B107" s="570" t="s">
        <v>158</v>
      </c>
      <c r="C107" s="55" t="s">
        <v>16</v>
      </c>
      <c r="D107" s="1"/>
      <c r="E107" s="5"/>
      <c r="F107" s="5"/>
      <c r="G107" s="5"/>
      <c r="H107" s="5"/>
      <c r="I107" s="5">
        <v>0.018</v>
      </c>
      <c r="J107" s="5"/>
      <c r="K107" s="5"/>
      <c r="L107" s="5">
        <v>0.0078</v>
      </c>
      <c r="M107" s="5">
        <v>0.0003</v>
      </c>
      <c r="N107" s="5"/>
      <c r="O107" s="5"/>
      <c r="P107" s="8">
        <f t="shared" si="10"/>
        <v>0.026099999999999998</v>
      </c>
    </row>
    <row r="108" spans="1:16" ht="18.75">
      <c r="A108" s="46"/>
      <c r="B108" s="571"/>
      <c r="C108" s="49" t="s">
        <v>18</v>
      </c>
      <c r="D108" s="2"/>
      <c r="E108" s="35"/>
      <c r="F108" s="35"/>
      <c r="G108" s="35"/>
      <c r="H108" s="35"/>
      <c r="I108" s="35">
        <v>27.846</v>
      </c>
      <c r="J108" s="35"/>
      <c r="K108" s="35"/>
      <c r="L108" s="35">
        <v>2.763</v>
      </c>
      <c r="M108" s="35">
        <v>0.158</v>
      </c>
      <c r="N108" s="35"/>
      <c r="O108" s="35"/>
      <c r="P108" s="9">
        <f t="shared" si="10"/>
        <v>30.767000000000003</v>
      </c>
    </row>
    <row r="109" spans="1:16" ht="18.75">
      <c r="A109" s="46"/>
      <c r="B109" s="570" t="s">
        <v>150</v>
      </c>
      <c r="C109" s="55" t="s">
        <v>16</v>
      </c>
      <c r="D109" s="1">
        <v>0.027</v>
      </c>
      <c r="E109" s="5">
        <v>0.0028</v>
      </c>
      <c r="F109" s="5">
        <v>0</v>
      </c>
      <c r="G109" s="5">
        <v>0.1802</v>
      </c>
      <c r="H109" s="5">
        <v>1.7313</v>
      </c>
      <c r="I109" s="5">
        <v>2.755</v>
      </c>
      <c r="J109" s="5">
        <v>1.244</v>
      </c>
      <c r="K109" s="5">
        <v>1.5164</v>
      </c>
      <c r="L109" s="5">
        <v>1.4015</v>
      </c>
      <c r="M109" s="5">
        <v>0.7947</v>
      </c>
      <c r="N109" s="5">
        <v>1.8356</v>
      </c>
      <c r="O109" s="5">
        <v>0.8423</v>
      </c>
      <c r="P109" s="8">
        <f t="shared" si="10"/>
        <v>12.3308</v>
      </c>
    </row>
    <row r="110" spans="1:16" ht="18.75">
      <c r="A110" s="46"/>
      <c r="B110" s="571"/>
      <c r="C110" s="49" t="s">
        <v>18</v>
      </c>
      <c r="D110" s="2">
        <v>5.628</v>
      </c>
      <c r="E110" s="35">
        <v>0.882</v>
      </c>
      <c r="F110" s="35">
        <v>1.05</v>
      </c>
      <c r="G110" s="35">
        <v>222.478</v>
      </c>
      <c r="H110" s="35">
        <v>1595.895</v>
      </c>
      <c r="I110" s="35">
        <v>2012.7</v>
      </c>
      <c r="J110" s="35">
        <v>747.74</v>
      </c>
      <c r="K110" s="35">
        <v>864.666</v>
      </c>
      <c r="L110" s="35">
        <v>697.693</v>
      </c>
      <c r="M110" s="35">
        <v>360.64</v>
      </c>
      <c r="N110" s="35">
        <v>939.483</v>
      </c>
      <c r="O110" s="35">
        <v>427.198</v>
      </c>
      <c r="P110" s="9">
        <f t="shared" si="10"/>
        <v>7876.053000000001</v>
      </c>
    </row>
    <row r="111" spans="1:16" ht="18.75">
      <c r="A111" s="46" t="s">
        <v>68</v>
      </c>
      <c r="B111" s="570" t="s">
        <v>159</v>
      </c>
      <c r="C111" s="55" t="s">
        <v>16</v>
      </c>
      <c r="D111" s="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8"/>
    </row>
    <row r="112" spans="1:16" ht="18.75">
      <c r="A112" s="46"/>
      <c r="B112" s="571"/>
      <c r="C112" s="49" t="s">
        <v>18</v>
      </c>
      <c r="D112" s="2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9"/>
    </row>
    <row r="113" spans="1:16" ht="18.75">
      <c r="A113" s="46"/>
      <c r="B113" s="570" t="s">
        <v>160</v>
      </c>
      <c r="C113" s="55" t="s">
        <v>16</v>
      </c>
      <c r="D113" s="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8"/>
    </row>
    <row r="114" spans="1:16" ht="18.75">
      <c r="A114" s="46"/>
      <c r="B114" s="571"/>
      <c r="C114" s="49" t="s">
        <v>18</v>
      </c>
      <c r="D114" s="2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9"/>
    </row>
    <row r="115" spans="1:16" ht="18.75">
      <c r="A115" s="46" t="s">
        <v>70</v>
      </c>
      <c r="B115" s="570" t="s">
        <v>137</v>
      </c>
      <c r="C115" s="55" t="s">
        <v>16</v>
      </c>
      <c r="D115" s="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8"/>
    </row>
    <row r="116" spans="1:16" ht="18.75">
      <c r="A116" s="46"/>
      <c r="B116" s="571"/>
      <c r="C116" s="49" t="s">
        <v>18</v>
      </c>
      <c r="D116" s="2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9"/>
    </row>
    <row r="117" spans="1:16" ht="18.75">
      <c r="A117" s="46"/>
      <c r="B117" s="570" t="s">
        <v>72</v>
      </c>
      <c r="C117" s="55" t="s">
        <v>16</v>
      </c>
      <c r="D117" s="1">
        <v>0.2271</v>
      </c>
      <c r="E117" s="5">
        <v>3.3218</v>
      </c>
      <c r="F117" s="5">
        <v>4.4737</v>
      </c>
      <c r="G117" s="5">
        <v>0.2397</v>
      </c>
      <c r="H117" s="5">
        <v>2.271</v>
      </c>
      <c r="I117" s="5">
        <v>2.3807</v>
      </c>
      <c r="J117" s="5"/>
      <c r="K117" s="5"/>
      <c r="L117" s="5">
        <v>0.009</v>
      </c>
      <c r="M117" s="5"/>
      <c r="N117" s="5"/>
      <c r="O117" s="5">
        <v>0.4581</v>
      </c>
      <c r="P117" s="8">
        <f aca="true" t="shared" si="11" ref="P117:P124">SUM(D117:O117)</f>
        <v>13.381100000000002</v>
      </c>
    </row>
    <row r="118" spans="1:16" ht="18.75">
      <c r="A118" s="46"/>
      <c r="B118" s="571"/>
      <c r="C118" s="49" t="s">
        <v>18</v>
      </c>
      <c r="D118" s="2">
        <v>109.169</v>
      </c>
      <c r="E118" s="35">
        <v>1854.36</v>
      </c>
      <c r="F118" s="35">
        <v>1533.323</v>
      </c>
      <c r="G118" s="35">
        <v>110.23</v>
      </c>
      <c r="H118" s="35">
        <v>2510.591</v>
      </c>
      <c r="I118" s="35">
        <v>3554.109</v>
      </c>
      <c r="J118" s="35"/>
      <c r="K118" s="35"/>
      <c r="L118" s="35">
        <v>10.542</v>
      </c>
      <c r="M118" s="35"/>
      <c r="N118" s="35"/>
      <c r="O118" s="35">
        <v>606.122</v>
      </c>
      <c r="P118" s="9">
        <f t="shared" si="11"/>
        <v>10288.445999999998</v>
      </c>
    </row>
    <row r="119" spans="1:16" ht="18.75">
      <c r="A119" s="46" t="s">
        <v>23</v>
      </c>
      <c r="B119" s="570" t="s">
        <v>130</v>
      </c>
      <c r="C119" s="55" t="s">
        <v>16</v>
      </c>
      <c r="D119" s="1"/>
      <c r="E119" s="5">
        <v>0.0011</v>
      </c>
      <c r="F119" s="5"/>
      <c r="G119" s="5"/>
      <c r="H119" s="5">
        <v>0.0235</v>
      </c>
      <c r="I119" s="5">
        <v>0.0738</v>
      </c>
      <c r="J119" s="5">
        <v>0.013</v>
      </c>
      <c r="K119" s="5"/>
      <c r="L119" s="5"/>
      <c r="M119" s="5"/>
      <c r="N119" s="5"/>
      <c r="O119" s="5">
        <v>0.008</v>
      </c>
      <c r="P119" s="8">
        <f t="shared" si="11"/>
        <v>0.1194</v>
      </c>
    </row>
    <row r="120" spans="1:16" ht="18.75">
      <c r="A120" s="51"/>
      <c r="B120" s="571"/>
      <c r="C120" s="49" t="s">
        <v>18</v>
      </c>
      <c r="D120" s="2"/>
      <c r="E120" s="35">
        <v>0.173</v>
      </c>
      <c r="F120" s="35"/>
      <c r="G120" s="35"/>
      <c r="H120" s="35">
        <v>4.61</v>
      </c>
      <c r="I120" s="35">
        <v>15.695</v>
      </c>
      <c r="J120" s="35">
        <v>2.868</v>
      </c>
      <c r="K120" s="35"/>
      <c r="L120" s="35"/>
      <c r="M120" s="35"/>
      <c r="N120" s="35"/>
      <c r="O120" s="35">
        <v>1.786</v>
      </c>
      <c r="P120" s="9">
        <f t="shared" si="11"/>
        <v>25.132</v>
      </c>
    </row>
    <row r="121" spans="1:16" ht="18.75">
      <c r="A121" s="51"/>
      <c r="B121" s="48" t="s">
        <v>20</v>
      </c>
      <c r="C121" s="55" t="s">
        <v>16</v>
      </c>
      <c r="D121" s="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8"/>
    </row>
    <row r="122" spans="1:16" ht="18.75">
      <c r="A122" s="51"/>
      <c r="B122" s="49" t="s">
        <v>73</v>
      </c>
      <c r="C122" s="49" t="s">
        <v>18</v>
      </c>
      <c r="D122" s="2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9"/>
    </row>
    <row r="123" spans="1:16" s="61" customFormat="1" ht="18.75">
      <c r="A123" s="58"/>
      <c r="B123" s="568" t="s">
        <v>114</v>
      </c>
      <c r="C123" s="63" t="s">
        <v>16</v>
      </c>
      <c r="D123" s="5">
        <f>+D101+D103+D105+D107+D109+D111+D113+D115+D117+D119+D121</f>
        <v>0.39659999999999995</v>
      </c>
      <c r="E123" s="5">
        <f aca="true" t="shared" si="12" ref="E123:O124">+E101+E103+E105+E107+E109+E111+E113+E115+E117+E119+E121</f>
        <v>3.6412000000000004</v>
      </c>
      <c r="F123" s="5">
        <f t="shared" si="12"/>
        <v>4.5298</v>
      </c>
      <c r="G123" s="5">
        <f t="shared" si="12"/>
        <v>0.4269</v>
      </c>
      <c r="H123" s="5">
        <f t="shared" si="12"/>
        <v>4.9437</v>
      </c>
      <c r="I123" s="5">
        <f t="shared" si="12"/>
        <v>6.2311000000000005</v>
      </c>
      <c r="J123" s="5">
        <f t="shared" si="12"/>
        <v>1.6336</v>
      </c>
      <c r="K123" s="5">
        <f t="shared" si="12"/>
        <v>1.5185</v>
      </c>
      <c r="L123" s="5">
        <f t="shared" si="12"/>
        <v>1.4295999999999998</v>
      </c>
      <c r="M123" s="5">
        <f t="shared" si="12"/>
        <v>0.7974</v>
      </c>
      <c r="N123" s="5">
        <f t="shared" si="12"/>
        <v>1.9453999999999998</v>
      </c>
      <c r="O123" s="5">
        <f t="shared" si="12"/>
        <v>1.4989</v>
      </c>
      <c r="P123" s="15">
        <f t="shared" si="11"/>
        <v>28.9927</v>
      </c>
    </row>
    <row r="124" spans="1:16" s="61" customFormat="1" ht="18.75">
      <c r="A124" s="92"/>
      <c r="B124" s="569"/>
      <c r="C124" s="93" t="s">
        <v>18</v>
      </c>
      <c r="D124" s="35">
        <f>+D102+D104+D106+D108+D110+D112+D114+D116+D118+D120+D122</f>
        <v>178.248</v>
      </c>
      <c r="E124" s="35">
        <f t="shared" si="12"/>
        <v>1978.867</v>
      </c>
      <c r="F124" s="35">
        <f t="shared" si="12"/>
        <v>1557.0110000000002</v>
      </c>
      <c r="G124" s="35">
        <f t="shared" si="12"/>
        <v>338.189</v>
      </c>
      <c r="H124" s="35">
        <f t="shared" si="12"/>
        <v>4273.795999999999</v>
      </c>
      <c r="I124" s="35">
        <f t="shared" si="12"/>
        <v>5852.3189999999995</v>
      </c>
      <c r="J124" s="35">
        <f t="shared" si="12"/>
        <v>857.7470000000001</v>
      </c>
      <c r="K124" s="35">
        <f t="shared" si="12"/>
        <v>864.8870000000001</v>
      </c>
      <c r="L124" s="35">
        <f t="shared" si="12"/>
        <v>717.655</v>
      </c>
      <c r="M124" s="35">
        <f t="shared" si="12"/>
        <v>361.586</v>
      </c>
      <c r="N124" s="35">
        <f t="shared" si="12"/>
        <v>973.548</v>
      </c>
      <c r="O124" s="35">
        <f t="shared" si="12"/>
        <v>1078.989</v>
      </c>
      <c r="P124" s="94">
        <f t="shared" si="11"/>
        <v>19032.841999999997</v>
      </c>
    </row>
    <row r="125" spans="1:16" ht="18.75">
      <c r="A125" s="45" t="s">
        <v>0</v>
      </c>
      <c r="B125" s="570" t="s">
        <v>74</v>
      </c>
      <c r="C125" s="55" t="s">
        <v>16</v>
      </c>
      <c r="D125" s="1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8"/>
    </row>
    <row r="126" spans="1:16" ht="18.75">
      <c r="A126" s="45" t="s">
        <v>0</v>
      </c>
      <c r="B126" s="571"/>
      <c r="C126" s="49" t="s">
        <v>18</v>
      </c>
      <c r="D126" s="2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9"/>
    </row>
    <row r="127" spans="1:16" ht="18.75">
      <c r="A127" s="46" t="s">
        <v>75</v>
      </c>
      <c r="B127" s="570" t="s">
        <v>76</v>
      </c>
      <c r="C127" s="55" t="s">
        <v>16</v>
      </c>
      <c r="D127" s="1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8"/>
    </row>
    <row r="128" spans="1:16" ht="18.75">
      <c r="A128" s="46"/>
      <c r="B128" s="571"/>
      <c r="C128" s="49" t="s">
        <v>18</v>
      </c>
      <c r="D128" s="2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9"/>
    </row>
    <row r="129" spans="1:16" ht="18.75">
      <c r="A129" s="46" t="s">
        <v>77</v>
      </c>
      <c r="B129" s="48" t="s">
        <v>20</v>
      </c>
      <c r="C129" s="48" t="s">
        <v>16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13"/>
    </row>
    <row r="130" spans="1:16" ht="18.75">
      <c r="A130" s="46"/>
      <c r="B130" s="48" t="s">
        <v>78</v>
      </c>
      <c r="C130" s="387" t="s">
        <v>79</v>
      </c>
      <c r="D130" s="455"/>
      <c r="E130" s="459"/>
      <c r="F130" s="459"/>
      <c r="G130" s="459"/>
      <c r="H130" s="459"/>
      <c r="I130" s="459"/>
      <c r="J130" s="451"/>
      <c r="K130" s="451"/>
      <c r="L130" s="451"/>
      <c r="M130" s="451"/>
      <c r="N130" s="459"/>
      <c r="O130" s="459"/>
      <c r="P130" s="395"/>
    </row>
    <row r="131" spans="1:16" ht="18.75">
      <c r="A131" s="46" t="s">
        <v>23</v>
      </c>
      <c r="B131" s="2"/>
      <c r="C131" s="49" t="s">
        <v>18</v>
      </c>
      <c r="D131" s="2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9"/>
    </row>
    <row r="132" spans="1:16" s="61" customFormat="1" ht="18.75">
      <c r="A132" s="58"/>
      <c r="B132" s="95" t="s">
        <v>0</v>
      </c>
      <c r="C132" s="60" t="s">
        <v>16</v>
      </c>
      <c r="D132" s="30"/>
      <c r="E132" s="4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14"/>
    </row>
    <row r="133" spans="1:16" s="61" customFormat="1" ht="18.75">
      <c r="A133" s="58"/>
      <c r="B133" s="96" t="s">
        <v>138</v>
      </c>
      <c r="C133" s="439" t="s">
        <v>79</v>
      </c>
      <c r="D133" s="452"/>
      <c r="E133" s="451"/>
      <c r="F133" s="452"/>
      <c r="G133" s="452"/>
      <c r="H133" s="452"/>
      <c r="I133" s="452"/>
      <c r="J133" s="452"/>
      <c r="K133" s="452"/>
      <c r="L133" s="452"/>
      <c r="M133" s="452"/>
      <c r="N133" s="452"/>
      <c r="O133" s="452"/>
      <c r="P133" s="444"/>
    </row>
    <row r="134" spans="1:16" s="61" customFormat="1" ht="18.75">
      <c r="A134" s="92"/>
      <c r="B134" s="35"/>
      <c r="C134" s="93" t="s">
        <v>18</v>
      </c>
      <c r="D134" s="90"/>
      <c r="E134" s="35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4"/>
    </row>
    <row r="135" spans="1:16" s="61" customFormat="1" ht="18.75">
      <c r="A135" s="58"/>
      <c r="B135" s="59" t="s">
        <v>0</v>
      </c>
      <c r="C135" s="63" t="s">
        <v>16</v>
      </c>
      <c r="D135" s="454">
        <f>D99+D123+D132</f>
        <v>9.276299999999999</v>
      </c>
      <c r="E135" s="5">
        <f>E99+E123+E132</f>
        <v>17.2375</v>
      </c>
      <c r="F135" s="454">
        <f aca="true" t="shared" si="13" ref="F135:K135">F132+F123+F99</f>
        <v>12.235899999999999</v>
      </c>
      <c r="G135" s="454">
        <f t="shared" si="13"/>
        <v>13.396</v>
      </c>
      <c r="H135" s="454">
        <f t="shared" si="13"/>
        <v>39.3285</v>
      </c>
      <c r="I135" s="454">
        <f t="shared" si="13"/>
        <v>67.93469999999999</v>
      </c>
      <c r="J135" s="454">
        <f t="shared" si="13"/>
        <v>75.0162</v>
      </c>
      <c r="K135" s="454">
        <f t="shared" si="13"/>
        <v>52.160700000000006</v>
      </c>
      <c r="L135" s="454">
        <f>L132+L123+L99</f>
        <v>15.0896</v>
      </c>
      <c r="M135" s="454">
        <f>M132+M123+M99</f>
        <v>108.60789999999999</v>
      </c>
      <c r="N135" s="454">
        <f>N132+N123+N99</f>
        <v>109.4639</v>
      </c>
      <c r="O135" s="454">
        <f>O132+O123+O99</f>
        <v>41.21066</v>
      </c>
      <c r="P135" s="386">
        <f>SUM(D135:O135)</f>
        <v>560.95786</v>
      </c>
    </row>
    <row r="136" spans="1:16" s="61" customFormat="1" ht="18.75">
      <c r="A136" s="58"/>
      <c r="B136" s="62" t="s">
        <v>161</v>
      </c>
      <c r="C136" s="63" t="s">
        <v>79</v>
      </c>
      <c r="D136" s="31"/>
      <c r="E136" s="5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15"/>
    </row>
    <row r="137" spans="1:16" s="61" customFormat="1" ht="19.5" thickBot="1">
      <c r="A137" s="64"/>
      <c r="B137" s="65"/>
      <c r="C137" s="66" t="s">
        <v>18</v>
      </c>
      <c r="D137" s="32">
        <f>D100+D124+D134</f>
        <v>3023.6059999999998</v>
      </c>
      <c r="E137" s="6">
        <f>E100+E124+E134</f>
        <v>7235.956</v>
      </c>
      <c r="F137" s="32">
        <f aca="true" t="shared" si="14" ref="F137:K137">F134+F124+F100</f>
        <v>9788.774000000001</v>
      </c>
      <c r="G137" s="32">
        <f t="shared" si="14"/>
        <v>7659.151000000001</v>
      </c>
      <c r="H137" s="32">
        <f t="shared" si="14"/>
        <v>20197.25</v>
      </c>
      <c r="I137" s="32">
        <f t="shared" si="14"/>
        <v>28599.2</v>
      </c>
      <c r="J137" s="32">
        <f t="shared" si="14"/>
        <v>35429.804000000004</v>
      </c>
      <c r="K137" s="32">
        <f t="shared" si="14"/>
        <v>39065.19900000001</v>
      </c>
      <c r="L137" s="32">
        <f>L134+L124+L100</f>
        <v>13678.491</v>
      </c>
      <c r="M137" s="32">
        <f>M134+M124+M100</f>
        <v>47053.11000000001</v>
      </c>
      <c r="N137" s="32">
        <f>N134+N124+N100</f>
        <v>46192.65900000001</v>
      </c>
      <c r="O137" s="32">
        <f>O134+O124+O100</f>
        <v>26819.855</v>
      </c>
      <c r="P137" s="7">
        <f>SUM(D137:O137)</f>
        <v>284743.05500000005</v>
      </c>
    </row>
    <row r="138" ht="18.75">
      <c r="P138" s="68" t="s">
        <v>92</v>
      </c>
    </row>
    <row r="140" spans="4:9" ht="18.75">
      <c r="D140" s="78"/>
      <c r="I140" s="23"/>
    </row>
    <row r="141" spans="4:9" ht="18.75">
      <c r="D141" s="78"/>
      <c r="I141" s="23"/>
    </row>
    <row r="142" ht="18.75">
      <c r="D142" s="78"/>
    </row>
  </sheetData>
  <sheetProtection/>
  <mergeCells count="52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A1:P1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2"/>
  <sheetViews>
    <sheetView zoomScale="50" zoomScaleNormal="50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4" width="20.50390625" style="11" customWidth="1"/>
    <col min="5" max="14" width="20.50390625" style="72" customWidth="1"/>
    <col min="15" max="15" width="20.50390625" style="11" customWidth="1"/>
    <col min="16" max="16" width="23.00390625" style="37" customWidth="1"/>
    <col min="17" max="16384" width="9.00390625" style="79" customWidth="1"/>
  </cols>
  <sheetData>
    <row r="1" spans="1:16" ht="30.75">
      <c r="A1" s="580" t="s">
        <v>104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</row>
    <row r="2" spans="1:15" ht="19.5" thickBot="1">
      <c r="A2" s="12" t="s">
        <v>85</v>
      </c>
      <c r="B2" s="39"/>
      <c r="C2" s="12"/>
      <c r="O2" s="12" t="s">
        <v>90</v>
      </c>
    </row>
    <row r="3" spans="1:16" ht="18.75">
      <c r="A3" s="40"/>
      <c r="B3" s="41"/>
      <c r="C3" s="41"/>
      <c r="D3" s="43" t="s">
        <v>89</v>
      </c>
      <c r="E3" s="86" t="s">
        <v>3</v>
      </c>
      <c r="F3" s="86" t="s">
        <v>4</v>
      </c>
      <c r="G3" s="86" t="s">
        <v>5</v>
      </c>
      <c r="H3" s="86" t="s">
        <v>6</v>
      </c>
      <c r="I3" s="86" t="s">
        <v>7</v>
      </c>
      <c r="J3" s="86" t="s">
        <v>8</v>
      </c>
      <c r="K3" s="86" t="s">
        <v>9</v>
      </c>
      <c r="L3" s="86" t="s">
        <v>10</v>
      </c>
      <c r="M3" s="86" t="s">
        <v>11</v>
      </c>
      <c r="N3" s="86" t="s">
        <v>12</v>
      </c>
      <c r="O3" s="43" t="s">
        <v>13</v>
      </c>
      <c r="P3" s="44" t="s">
        <v>14</v>
      </c>
    </row>
    <row r="4" spans="1:16" ht="18.75">
      <c r="A4" s="45" t="s">
        <v>0</v>
      </c>
      <c r="B4" s="570" t="s">
        <v>15</v>
      </c>
      <c r="C4" s="55" t="s">
        <v>16</v>
      </c>
      <c r="D4" s="1"/>
      <c r="E4" s="5"/>
      <c r="F4" s="5"/>
      <c r="G4" s="5"/>
      <c r="H4" s="5"/>
      <c r="I4" s="5"/>
      <c r="J4" s="5"/>
      <c r="K4" s="5"/>
      <c r="L4" s="5"/>
      <c r="M4" s="5"/>
      <c r="N4" s="5"/>
      <c r="O4" s="1"/>
      <c r="P4" s="8"/>
    </row>
    <row r="5" spans="1:16" ht="18.75">
      <c r="A5" s="46" t="s">
        <v>17</v>
      </c>
      <c r="B5" s="571"/>
      <c r="C5" s="49" t="s">
        <v>18</v>
      </c>
      <c r="D5" s="2"/>
      <c r="E5" s="35"/>
      <c r="F5" s="35"/>
      <c r="G5" s="35"/>
      <c r="H5" s="35"/>
      <c r="I5" s="35"/>
      <c r="J5" s="35"/>
      <c r="K5" s="35"/>
      <c r="L5" s="35"/>
      <c r="M5" s="35"/>
      <c r="N5" s="35"/>
      <c r="O5" s="2"/>
      <c r="P5" s="9"/>
    </row>
    <row r="6" spans="1:16" ht="18.75">
      <c r="A6" s="46" t="s">
        <v>19</v>
      </c>
      <c r="B6" s="48" t="s">
        <v>20</v>
      </c>
      <c r="C6" s="55" t="s">
        <v>16</v>
      </c>
      <c r="D6" s="1"/>
      <c r="E6" s="5"/>
      <c r="F6" s="5"/>
      <c r="G6" s="5"/>
      <c r="H6" s="5"/>
      <c r="I6" s="5"/>
      <c r="J6" s="5"/>
      <c r="K6" s="5"/>
      <c r="L6" s="5"/>
      <c r="M6" s="5"/>
      <c r="N6" s="5"/>
      <c r="O6" s="1"/>
      <c r="P6" s="8"/>
    </row>
    <row r="7" spans="1:16" ht="18.75">
      <c r="A7" s="46" t="s">
        <v>21</v>
      </c>
      <c r="B7" s="49" t="s">
        <v>153</v>
      </c>
      <c r="C7" s="49" t="s">
        <v>18</v>
      </c>
      <c r="D7" s="2"/>
      <c r="E7" s="35"/>
      <c r="F7" s="35"/>
      <c r="G7" s="35"/>
      <c r="H7" s="35"/>
      <c r="I7" s="35"/>
      <c r="J7" s="35"/>
      <c r="K7" s="35"/>
      <c r="L7" s="35"/>
      <c r="M7" s="35"/>
      <c r="N7" s="35"/>
      <c r="O7" s="2"/>
      <c r="P7" s="9"/>
    </row>
    <row r="8" spans="1:16" s="80" customFormat="1" ht="18.75">
      <c r="A8" s="97" t="s">
        <v>23</v>
      </c>
      <c r="B8" s="568" t="s">
        <v>107</v>
      </c>
      <c r="C8" s="63" t="s">
        <v>16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5"/>
    </row>
    <row r="9" spans="1:16" s="80" customFormat="1" ht="18.75">
      <c r="A9" s="92"/>
      <c r="B9" s="569"/>
      <c r="C9" s="93" t="s">
        <v>18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94"/>
    </row>
    <row r="10" spans="1:16" ht="18.75">
      <c r="A10" s="572" t="s">
        <v>25</v>
      </c>
      <c r="B10" s="573"/>
      <c r="C10" s="55" t="s">
        <v>16</v>
      </c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1"/>
      <c r="P10" s="8"/>
    </row>
    <row r="11" spans="1:16" ht="18.75">
      <c r="A11" s="574"/>
      <c r="B11" s="575"/>
      <c r="C11" s="49" t="s">
        <v>18</v>
      </c>
      <c r="D11" s="2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2"/>
      <c r="P11" s="9"/>
    </row>
    <row r="12" spans="1:16" ht="18.75">
      <c r="A12" s="51"/>
      <c r="B12" s="570" t="s">
        <v>26</v>
      </c>
      <c r="C12" s="55" t="s">
        <v>16</v>
      </c>
      <c r="D12" s="1"/>
      <c r="E12" s="5"/>
      <c r="F12" s="5"/>
      <c r="G12" s="5"/>
      <c r="H12" s="5"/>
      <c r="I12" s="5"/>
      <c r="J12" s="5"/>
      <c r="K12" s="5"/>
      <c r="L12" s="5"/>
      <c r="M12" s="5"/>
      <c r="N12" s="5"/>
      <c r="O12" s="1"/>
      <c r="P12" s="8"/>
    </row>
    <row r="13" spans="1:16" ht="18.75">
      <c r="A13" s="45" t="s">
        <v>0</v>
      </c>
      <c r="B13" s="571"/>
      <c r="C13" s="49" t="s">
        <v>18</v>
      </c>
      <c r="D13" s="2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"/>
      <c r="P13" s="9"/>
    </row>
    <row r="14" spans="1:16" ht="18.75">
      <c r="A14" s="46" t="s">
        <v>27</v>
      </c>
      <c r="B14" s="570" t="s">
        <v>28</v>
      </c>
      <c r="C14" s="55" t="s">
        <v>16</v>
      </c>
      <c r="D14" s="1"/>
      <c r="E14" s="5"/>
      <c r="F14" s="5"/>
      <c r="G14" s="5"/>
      <c r="H14" s="5"/>
      <c r="I14" s="5"/>
      <c r="J14" s="5"/>
      <c r="K14" s="5"/>
      <c r="L14" s="5"/>
      <c r="M14" s="5"/>
      <c r="N14" s="5"/>
      <c r="O14" s="1"/>
      <c r="P14" s="8"/>
    </row>
    <row r="15" spans="1:16" ht="18.75">
      <c r="A15" s="46" t="s">
        <v>0</v>
      </c>
      <c r="B15" s="571"/>
      <c r="C15" s="49" t="s">
        <v>18</v>
      </c>
      <c r="D15" s="2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2"/>
      <c r="P15" s="9"/>
    </row>
    <row r="16" spans="1:16" ht="18.75">
      <c r="A16" s="46" t="s">
        <v>29</v>
      </c>
      <c r="B16" s="570" t="s">
        <v>30</v>
      </c>
      <c r="C16" s="55" t="s">
        <v>16</v>
      </c>
      <c r="D16" s="1"/>
      <c r="E16" s="5"/>
      <c r="F16" s="5"/>
      <c r="G16" s="5"/>
      <c r="H16" s="5"/>
      <c r="I16" s="5"/>
      <c r="J16" s="5"/>
      <c r="K16" s="5"/>
      <c r="L16" s="5"/>
      <c r="M16" s="5"/>
      <c r="N16" s="5"/>
      <c r="O16" s="1"/>
      <c r="P16" s="8"/>
    </row>
    <row r="17" spans="1:16" ht="18.75">
      <c r="A17" s="46"/>
      <c r="B17" s="571"/>
      <c r="C17" s="49" t="s">
        <v>18</v>
      </c>
      <c r="D17" s="2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2"/>
      <c r="P17" s="9"/>
    </row>
    <row r="18" spans="1:16" ht="18.75">
      <c r="A18" s="46" t="s">
        <v>31</v>
      </c>
      <c r="B18" s="48" t="s">
        <v>108</v>
      </c>
      <c r="C18" s="55" t="s">
        <v>16</v>
      </c>
      <c r="D18" s="1"/>
      <c r="E18" s="5"/>
      <c r="F18" s="5"/>
      <c r="G18" s="5"/>
      <c r="H18" s="5"/>
      <c r="I18" s="5"/>
      <c r="J18" s="5"/>
      <c r="K18" s="5"/>
      <c r="L18" s="5"/>
      <c r="M18" s="5"/>
      <c r="N18" s="5"/>
      <c r="O18" s="1"/>
      <c r="P18" s="8"/>
    </row>
    <row r="19" spans="1:16" ht="18.75">
      <c r="A19" s="46"/>
      <c r="B19" s="49" t="s">
        <v>109</v>
      </c>
      <c r="C19" s="49" t="s">
        <v>18</v>
      </c>
      <c r="D19" s="2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2"/>
      <c r="P19" s="9"/>
    </row>
    <row r="20" spans="1:16" ht="18.75">
      <c r="A20" s="46" t="s">
        <v>23</v>
      </c>
      <c r="B20" s="570" t="s">
        <v>32</v>
      </c>
      <c r="C20" s="55" t="s">
        <v>16</v>
      </c>
      <c r="D20" s="1"/>
      <c r="E20" s="5"/>
      <c r="F20" s="5"/>
      <c r="G20" s="5"/>
      <c r="H20" s="5"/>
      <c r="I20" s="5"/>
      <c r="J20" s="5"/>
      <c r="K20" s="5"/>
      <c r="L20" s="5"/>
      <c r="M20" s="5"/>
      <c r="N20" s="5"/>
      <c r="O20" s="1"/>
      <c r="P20" s="8"/>
    </row>
    <row r="21" spans="1:16" ht="18.75">
      <c r="A21" s="46"/>
      <c r="B21" s="571"/>
      <c r="C21" s="49" t="s">
        <v>18</v>
      </c>
      <c r="D21" s="2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"/>
      <c r="P21" s="9"/>
    </row>
    <row r="22" spans="1:16" s="80" customFormat="1" ht="18.75">
      <c r="A22" s="58"/>
      <c r="B22" s="568" t="s">
        <v>107</v>
      </c>
      <c r="C22" s="63" t="s">
        <v>16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5"/>
    </row>
    <row r="23" spans="1:16" s="80" customFormat="1" ht="18.75">
      <c r="A23" s="92"/>
      <c r="B23" s="569"/>
      <c r="C23" s="93" t="s">
        <v>18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94"/>
    </row>
    <row r="24" spans="1:16" ht="18.75">
      <c r="A24" s="45" t="s">
        <v>0</v>
      </c>
      <c r="B24" s="570" t="s">
        <v>33</v>
      </c>
      <c r="C24" s="55" t="s">
        <v>16</v>
      </c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1"/>
      <c r="P24" s="8"/>
    </row>
    <row r="25" spans="1:16" ht="18.75">
      <c r="A25" s="46" t="s">
        <v>34</v>
      </c>
      <c r="B25" s="571"/>
      <c r="C25" s="49" t="s">
        <v>18</v>
      </c>
      <c r="D25" s="2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"/>
      <c r="P25" s="9"/>
    </row>
    <row r="26" spans="1:16" ht="18.75">
      <c r="A26" s="46" t="s">
        <v>35</v>
      </c>
      <c r="B26" s="48" t="s">
        <v>20</v>
      </c>
      <c r="C26" s="55" t="s">
        <v>16</v>
      </c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1"/>
      <c r="P26" s="8"/>
    </row>
    <row r="27" spans="1:16" ht="18.75">
      <c r="A27" s="46" t="s">
        <v>36</v>
      </c>
      <c r="B27" s="49" t="s">
        <v>162</v>
      </c>
      <c r="C27" s="49" t="s">
        <v>18</v>
      </c>
      <c r="D27" s="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"/>
      <c r="P27" s="9"/>
    </row>
    <row r="28" spans="1:16" s="80" customFormat="1" ht="18.75">
      <c r="A28" s="97" t="s">
        <v>23</v>
      </c>
      <c r="B28" s="568" t="s">
        <v>114</v>
      </c>
      <c r="C28" s="63" t="s">
        <v>16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5"/>
    </row>
    <row r="29" spans="1:16" s="80" customFormat="1" ht="18.75">
      <c r="A29" s="92"/>
      <c r="B29" s="569"/>
      <c r="C29" s="93" t="s">
        <v>18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94"/>
    </row>
    <row r="30" spans="1:16" ht="18.75">
      <c r="A30" s="45" t="s">
        <v>0</v>
      </c>
      <c r="B30" s="570" t="s">
        <v>37</v>
      </c>
      <c r="C30" s="55" t="s">
        <v>16</v>
      </c>
      <c r="D30" s="1">
        <v>2.2734</v>
      </c>
      <c r="E30" s="5">
        <v>1.0788</v>
      </c>
      <c r="F30" s="5">
        <v>0.3416</v>
      </c>
      <c r="G30" s="5"/>
      <c r="H30" s="5"/>
      <c r="I30" s="5"/>
      <c r="J30" s="5"/>
      <c r="K30" s="5"/>
      <c r="L30" s="5">
        <v>0.0002</v>
      </c>
      <c r="M30" s="5"/>
      <c r="N30" s="5"/>
      <c r="O30" s="1">
        <v>0.6394</v>
      </c>
      <c r="P30" s="8">
        <f>SUM(D30:O30)</f>
        <v>4.3334</v>
      </c>
    </row>
    <row r="31" spans="1:16" ht="18.75">
      <c r="A31" s="46" t="s">
        <v>38</v>
      </c>
      <c r="B31" s="571"/>
      <c r="C31" s="49" t="s">
        <v>18</v>
      </c>
      <c r="D31" s="2">
        <v>262.632</v>
      </c>
      <c r="E31" s="35">
        <v>77.651</v>
      </c>
      <c r="F31" s="35">
        <v>8.173</v>
      </c>
      <c r="G31" s="35"/>
      <c r="H31" s="35"/>
      <c r="I31" s="35"/>
      <c r="J31" s="35"/>
      <c r="K31" s="35"/>
      <c r="L31" s="35">
        <v>0.063</v>
      </c>
      <c r="M31" s="35"/>
      <c r="N31" s="35"/>
      <c r="O31" s="2">
        <v>177.001</v>
      </c>
      <c r="P31" s="9">
        <f>SUM(D31:O31)</f>
        <v>525.52</v>
      </c>
    </row>
    <row r="32" spans="1:16" ht="18.75">
      <c r="A32" s="46" t="s">
        <v>0</v>
      </c>
      <c r="B32" s="570" t="s">
        <v>39</v>
      </c>
      <c r="C32" s="55" t="s">
        <v>16</v>
      </c>
      <c r="D32" s="1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  <c r="P32" s="8"/>
    </row>
    <row r="33" spans="1:16" ht="18.75">
      <c r="A33" s="46" t="s">
        <v>40</v>
      </c>
      <c r="B33" s="571"/>
      <c r="C33" s="49" t="s">
        <v>18</v>
      </c>
      <c r="D33" s="2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"/>
      <c r="P33" s="9"/>
    </row>
    <row r="34" spans="1:16" ht="18.75">
      <c r="A34" s="46"/>
      <c r="B34" s="48" t="s">
        <v>20</v>
      </c>
      <c r="C34" s="55" t="s">
        <v>16</v>
      </c>
      <c r="D34" s="1"/>
      <c r="E34" s="5"/>
      <c r="F34" s="5"/>
      <c r="G34" s="5"/>
      <c r="H34" s="5"/>
      <c r="I34" s="5"/>
      <c r="J34" s="5"/>
      <c r="K34" s="5"/>
      <c r="L34" s="5"/>
      <c r="M34" s="5"/>
      <c r="N34" s="5"/>
      <c r="O34" s="1"/>
      <c r="P34" s="8"/>
    </row>
    <row r="35" spans="1:16" ht="18.75">
      <c r="A35" s="46" t="s">
        <v>23</v>
      </c>
      <c r="B35" s="49" t="s">
        <v>111</v>
      </c>
      <c r="C35" s="49" t="s">
        <v>18</v>
      </c>
      <c r="D35" s="2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"/>
      <c r="P35" s="9"/>
    </row>
    <row r="36" spans="1:16" s="80" customFormat="1" ht="18.75">
      <c r="A36" s="58"/>
      <c r="B36" s="568" t="s">
        <v>114</v>
      </c>
      <c r="C36" s="63" t="s">
        <v>16</v>
      </c>
      <c r="D36" s="5">
        <f aca="true" t="shared" si="0" ref="D36:F37">+D30+D32+D34</f>
        <v>2.2734</v>
      </c>
      <c r="E36" s="5">
        <f t="shared" si="0"/>
        <v>1.0788</v>
      </c>
      <c r="F36" s="5">
        <f t="shared" si="0"/>
        <v>0.3416</v>
      </c>
      <c r="G36" s="5"/>
      <c r="H36" s="5"/>
      <c r="I36" s="5"/>
      <c r="J36" s="5"/>
      <c r="K36" s="5"/>
      <c r="L36" s="5">
        <f>+L30+L32+L34</f>
        <v>0.0002</v>
      </c>
      <c r="M36" s="5"/>
      <c r="N36" s="5"/>
      <c r="O36" s="5">
        <f>+O30+O32+O34</f>
        <v>0.6394</v>
      </c>
      <c r="P36" s="15">
        <f aca="true" t="shared" si="1" ref="P36:P59">SUM(D36:O36)</f>
        <v>4.3334</v>
      </c>
    </row>
    <row r="37" spans="1:16" s="80" customFormat="1" ht="18.75">
      <c r="A37" s="92"/>
      <c r="B37" s="569"/>
      <c r="C37" s="93" t="s">
        <v>18</v>
      </c>
      <c r="D37" s="35">
        <f t="shared" si="0"/>
        <v>262.632</v>
      </c>
      <c r="E37" s="35">
        <f t="shared" si="0"/>
        <v>77.651</v>
      </c>
      <c r="F37" s="35">
        <f t="shared" si="0"/>
        <v>8.173</v>
      </c>
      <c r="G37" s="35"/>
      <c r="H37" s="35"/>
      <c r="I37" s="35"/>
      <c r="J37" s="35"/>
      <c r="K37" s="35"/>
      <c r="L37" s="35">
        <f>+L31+L33+L35</f>
        <v>0.063</v>
      </c>
      <c r="M37" s="35"/>
      <c r="N37" s="35"/>
      <c r="O37" s="35">
        <f>+O31+O33+O35</f>
        <v>177.001</v>
      </c>
      <c r="P37" s="94">
        <f t="shared" si="1"/>
        <v>525.52</v>
      </c>
    </row>
    <row r="38" spans="1:16" ht="18.75">
      <c r="A38" s="572" t="s">
        <v>41</v>
      </c>
      <c r="B38" s="573"/>
      <c r="C38" s="55" t="s">
        <v>16</v>
      </c>
      <c r="D38" s="1"/>
      <c r="E38" s="5"/>
      <c r="F38" s="5"/>
      <c r="G38" s="5"/>
      <c r="H38" s="5"/>
      <c r="I38" s="5"/>
      <c r="J38" s="5"/>
      <c r="K38" s="5"/>
      <c r="L38" s="5">
        <v>0.004</v>
      </c>
      <c r="M38" s="5"/>
      <c r="N38" s="5">
        <v>0.0005</v>
      </c>
      <c r="O38" s="1"/>
      <c r="P38" s="8">
        <f t="shared" si="1"/>
        <v>0.0045000000000000005</v>
      </c>
    </row>
    <row r="39" spans="1:16" ht="18.75">
      <c r="A39" s="574"/>
      <c r="B39" s="575"/>
      <c r="C39" s="49" t="s">
        <v>18</v>
      </c>
      <c r="D39" s="2"/>
      <c r="E39" s="35"/>
      <c r="F39" s="35"/>
      <c r="G39" s="35"/>
      <c r="H39" s="35"/>
      <c r="I39" s="35"/>
      <c r="J39" s="35"/>
      <c r="K39" s="35"/>
      <c r="L39" s="35">
        <v>0.21</v>
      </c>
      <c r="M39" s="35"/>
      <c r="N39" s="35">
        <v>0.026</v>
      </c>
      <c r="O39" s="2"/>
      <c r="P39" s="9">
        <f t="shared" si="1"/>
        <v>0.236</v>
      </c>
    </row>
    <row r="40" spans="1:16" ht="18.75">
      <c r="A40" s="572" t="s">
        <v>42</v>
      </c>
      <c r="B40" s="573"/>
      <c r="C40" s="55" t="s">
        <v>16</v>
      </c>
      <c r="D40" s="1"/>
      <c r="E40" s="5"/>
      <c r="F40" s="5"/>
      <c r="G40" s="5"/>
      <c r="H40" s="5"/>
      <c r="I40" s="5"/>
      <c r="J40" s="5">
        <v>0.0382</v>
      </c>
      <c r="K40" s="5">
        <v>0.0214</v>
      </c>
      <c r="L40" s="5">
        <v>0.0508</v>
      </c>
      <c r="M40" s="5">
        <v>0.0131</v>
      </c>
      <c r="N40" s="5">
        <v>0.0046</v>
      </c>
      <c r="O40" s="1">
        <v>0.0044</v>
      </c>
      <c r="P40" s="8">
        <f t="shared" si="1"/>
        <v>0.13249999999999998</v>
      </c>
    </row>
    <row r="41" spans="1:16" ht="18.75">
      <c r="A41" s="574"/>
      <c r="B41" s="575"/>
      <c r="C41" s="49" t="s">
        <v>18</v>
      </c>
      <c r="D41" s="2"/>
      <c r="E41" s="35"/>
      <c r="F41" s="35"/>
      <c r="G41" s="35"/>
      <c r="H41" s="35"/>
      <c r="I41" s="35"/>
      <c r="J41" s="35">
        <v>5.271</v>
      </c>
      <c r="K41" s="35">
        <v>5.082</v>
      </c>
      <c r="L41" s="35">
        <v>5.334</v>
      </c>
      <c r="M41" s="35">
        <v>1.276</v>
      </c>
      <c r="N41" s="35">
        <v>0.378</v>
      </c>
      <c r="O41" s="2">
        <v>2.31</v>
      </c>
      <c r="P41" s="9">
        <f t="shared" si="1"/>
        <v>19.651</v>
      </c>
    </row>
    <row r="42" spans="1:16" ht="18.75">
      <c r="A42" s="572" t="s">
        <v>43</v>
      </c>
      <c r="B42" s="573"/>
      <c r="C42" s="55" t="s">
        <v>16</v>
      </c>
      <c r="D42" s="1"/>
      <c r="E42" s="5"/>
      <c r="F42" s="5"/>
      <c r="G42" s="5"/>
      <c r="H42" s="5"/>
      <c r="I42" s="5"/>
      <c r="J42" s="5"/>
      <c r="K42" s="5"/>
      <c r="L42" s="5"/>
      <c r="M42" s="5"/>
      <c r="N42" s="5"/>
      <c r="O42" s="1"/>
      <c r="P42" s="8"/>
    </row>
    <row r="43" spans="1:16" ht="18.75">
      <c r="A43" s="574"/>
      <c r="B43" s="575"/>
      <c r="C43" s="49" t="s">
        <v>18</v>
      </c>
      <c r="D43" s="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"/>
      <c r="P43" s="9"/>
    </row>
    <row r="44" spans="1:16" ht="18.75">
      <c r="A44" s="572" t="s">
        <v>44</v>
      </c>
      <c r="B44" s="573"/>
      <c r="C44" s="55" t="s">
        <v>16</v>
      </c>
      <c r="D44" s="1"/>
      <c r="E44" s="5">
        <v>0.0031</v>
      </c>
      <c r="F44" s="5">
        <v>0.0097</v>
      </c>
      <c r="G44" s="5">
        <v>0.0037</v>
      </c>
      <c r="H44" s="5">
        <v>0.0013</v>
      </c>
      <c r="I44" s="5"/>
      <c r="J44" s="5"/>
      <c r="K44" s="5"/>
      <c r="L44" s="5"/>
      <c r="M44" s="5"/>
      <c r="N44" s="5"/>
      <c r="O44" s="1"/>
      <c r="P44" s="8">
        <f t="shared" si="1"/>
        <v>0.0178</v>
      </c>
    </row>
    <row r="45" spans="1:16" ht="18.75">
      <c r="A45" s="574"/>
      <c r="B45" s="575"/>
      <c r="C45" s="49" t="s">
        <v>18</v>
      </c>
      <c r="D45" s="2"/>
      <c r="E45" s="35">
        <v>3.476</v>
      </c>
      <c r="F45" s="35">
        <v>4.368</v>
      </c>
      <c r="G45" s="35">
        <v>1.701</v>
      </c>
      <c r="H45" s="35">
        <v>1.922</v>
      </c>
      <c r="I45" s="35"/>
      <c r="J45" s="35"/>
      <c r="K45" s="35"/>
      <c r="L45" s="35"/>
      <c r="M45" s="35"/>
      <c r="N45" s="35"/>
      <c r="O45" s="2"/>
      <c r="P45" s="9">
        <f t="shared" si="1"/>
        <v>11.467</v>
      </c>
    </row>
    <row r="46" spans="1:16" ht="18.75">
      <c r="A46" s="572" t="s">
        <v>45</v>
      </c>
      <c r="B46" s="573"/>
      <c r="C46" s="55" t="s">
        <v>16</v>
      </c>
      <c r="D46" s="1"/>
      <c r="E46" s="5"/>
      <c r="F46" s="5"/>
      <c r="G46" s="5"/>
      <c r="H46" s="5"/>
      <c r="I46" s="5"/>
      <c r="J46" s="5"/>
      <c r="K46" s="5"/>
      <c r="L46" s="5"/>
      <c r="M46" s="5"/>
      <c r="N46" s="5"/>
      <c r="O46" s="1"/>
      <c r="P46" s="8"/>
    </row>
    <row r="47" spans="1:16" ht="18.75">
      <c r="A47" s="574"/>
      <c r="B47" s="575"/>
      <c r="C47" s="49" t="s">
        <v>18</v>
      </c>
      <c r="D47" s="2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"/>
      <c r="P47" s="9"/>
    </row>
    <row r="48" spans="1:16" ht="18.75">
      <c r="A48" s="572" t="s">
        <v>46</v>
      </c>
      <c r="B48" s="573"/>
      <c r="C48" s="55" t="s">
        <v>16</v>
      </c>
      <c r="D48" s="1"/>
      <c r="E48" s="5"/>
      <c r="F48" s="5"/>
      <c r="G48" s="5"/>
      <c r="H48" s="5"/>
      <c r="I48" s="5"/>
      <c r="J48" s="5"/>
      <c r="K48" s="5"/>
      <c r="L48" s="5">
        <v>0.0086</v>
      </c>
      <c r="M48" s="5"/>
      <c r="N48" s="5"/>
      <c r="O48" s="1"/>
      <c r="P48" s="8">
        <f t="shared" si="1"/>
        <v>0.0086</v>
      </c>
    </row>
    <row r="49" spans="1:16" ht="18.75">
      <c r="A49" s="574"/>
      <c r="B49" s="575"/>
      <c r="C49" s="49" t="s">
        <v>18</v>
      </c>
      <c r="D49" s="2"/>
      <c r="E49" s="35"/>
      <c r="F49" s="35"/>
      <c r="G49" s="35"/>
      <c r="H49" s="35"/>
      <c r="I49" s="35"/>
      <c r="J49" s="35"/>
      <c r="K49" s="35"/>
      <c r="L49" s="35">
        <v>0.83</v>
      </c>
      <c r="M49" s="35"/>
      <c r="N49" s="35"/>
      <c r="O49" s="2"/>
      <c r="P49" s="9">
        <f t="shared" si="1"/>
        <v>0.83</v>
      </c>
    </row>
    <row r="50" spans="1:16" ht="18.75">
      <c r="A50" s="572" t="s">
        <v>47</v>
      </c>
      <c r="B50" s="573"/>
      <c r="C50" s="55" t="s">
        <v>16</v>
      </c>
      <c r="D50" s="1"/>
      <c r="E50" s="5"/>
      <c r="F50" s="5"/>
      <c r="G50" s="5"/>
      <c r="H50" s="5"/>
      <c r="I50" s="5"/>
      <c r="J50" s="5"/>
      <c r="K50" s="5"/>
      <c r="L50" s="5"/>
      <c r="M50" s="5"/>
      <c r="N50" s="5"/>
      <c r="O50" s="1"/>
      <c r="P50" s="8"/>
    </row>
    <row r="51" spans="1:16" ht="18.75">
      <c r="A51" s="574"/>
      <c r="B51" s="575"/>
      <c r="C51" s="49" t="s">
        <v>18</v>
      </c>
      <c r="D51" s="2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"/>
      <c r="P51" s="9"/>
    </row>
    <row r="52" spans="1:16" ht="18.75">
      <c r="A52" s="572" t="s">
        <v>48</v>
      </c>
      <c r="B52" s="573"/>
      <c r="C52" s="55" t="s">
        <v>16</v>
      </c>
      <c r="D52" s="1"/>
      <c r="E52" s="5"/>
      <c r="F52" s="5">
        <v>0.0012</v>
      </c>
      <c r="G52" s="5">
        <v>0.0028</v>
      </c>
      <c r="H52" s="5">
        <v>0.0142</v>
      </c>
      <c r="I52" s="5"/>
      <c r="J52" s="5"/>
      <c r="K52" s="5"/>
      <c r="L52" s="5">
        <v>0.0496</v>
      </c>
      <c r="M52" s="5">
        <v>0.0386</v>
      </c>
      <c r="N52" s="5">
        <v>0.0848</v>
      </c>
      <c r="O52" s="1"/>
      <c r="P52" s="8">
        <f t="shared" si="1"/>
        <v>0.19119999999999998</v>
      </c>
    </row>
    <row r="53" spans="1:16" ht="18.75">
      <c r="A53" s="574"/>
      <c r="B53" s="575"/>
      <c r="C53" s="49" t="s">
        <v>18</v>
      </c>
      <c r="D53" s="2"/>
      <c r="E53" s="35"/>
      <c r="F53" s="35">
        <v>0.315</v>
      </c>
      <c r="G53" s="35">
        <v>4.704</v>
      </c>
      <c r="H53" s="35">
        <v>6.111</v>
      </c>
      <c r="I53" s="35"/>
      <c r="J53" s="35"/>
      <c r="K53" s="35"/>
      <c r="L53" s="35">
        <v>13.251</v>
      </c>
      <c r="M53" s="35">
        <v>10.731</v>
      </c>
      <c r="N53" s="35">
        <v>23.163</v>
      </c>
      <c r="O53" s="2"/>
      <c r="P53" s="9">
        <f t="shared" si="1"/>
        <v>58.275000000000006</v>
      </c>
    </row>
    <row r="54" spans="1:16" ht="18.75">
      <c r="A54" s="45" t="s">
        <v>0</v>
      </c>
      <c r="B54" s="570" t="s">
        <v>132</v>
      </c>
      <c r="C54" s="55" t="s">
        <v>16</v>
      </c>
      <c r="D54" s="1"/>
      <c r="E54" s="5"/>
      <c r="F54" s="5"/>
      <c r="G54" s="5"/>
      <c r="H54" s="5">
        <v>0.0097</v>
      </c>
      <c r="I54" s="5">
        <v>0.0028</v>
      </c>
      <c r="J54" s="5">
        <v>0.025</v>
      </c>
      <c r="K54" s="5">
        <v>0.0634</v>
      </c>
      <c r="L54" s="5">
        <v>0.026</v>
      </c>
      <c r="M54" s="5">
        <v>0.0173</v>
      </c>
      <c r="N54" s="5">
        <v>0.0074</v>
      </c>
      <c r="O54" s="1">
        <v>0.0009</v>
      </c>
      <c r="P54" s="8">
        <f t="shared" si="1"/>
        <v>0.15250000000000002</v>
      </c>
    </row>
    <row r="55" spans="1:16" ht="18.75">
      <c r="A55" s="46" t="s">
        <v>38</v>
      </c>
      <c r="B55" s="571"/>
      <c r="C55" s="49" t="s">
        <v>18</v>
      </c>
      <c r="D55" s="2"/>
      <c r="E55" s="35"/>
      <c r="F55" s="35"/>
      <c r="G55" s="35"/>
      <c r="H55" s="35">
        <v>14.942</v>
      </c>
      <c r="I55" s="35">
        <v>2.374</v>
      </c>
      <c r="J55" s="35">
        <v>40.753</v>
      </c>
      <c r="K55" s="35">
        <v>33.737</v>
      </c>
      <c r="L55" s="35">
        <v>9.367</v>
      </c>
      <c r="M55" s="35">
        <v>17.683</v>
      </c>
      <c r="N55" s="35">
        <v>10.847</v>
      </c>
      <c r="O55" s="2">
        <v>0.662</v>
      </c>
      <c r="P55" s="9">
        <f t="shared" si="1"/>
        <v>130.36500000000004</v>
      </c>
    </row>
    <row r="56" spans="1:16" ht="18.75">
      <c r="A56" s="46" t="s">
        <v>17</v>
      </c>
      <c r="B56" s="48" t="s">
        <v>20</v>
      </c>
      <c r="C56" s="55" t="s">
        <v>16</v>
      </c>
      <c r="D56" s="1">
        <v>0.0004</v>
      </c>
      <c r="E56" s="5"/>
      <c r="F56" s="5"/>
      <c r="G56" s="5"/>
      <c r="H56" s="5">
        <v>0.002</v>
      </c>
      <c r="I56" s="5">
        <v>0.0007</v>
      </c>
      <c r="J56" s="5">
        <v>0.0035</v>
      </c>
      <c r="K56" s="5"/>
      <c r="L56" s="5">
        <v>0.0008</v>
      </c>
      <c r="M56" s="5">
        <v>0.001</v>
      </c>
      <c r="N56" s="5">
        <v>0.005</v>
      </c>
      <c r="O56" s="1"/>
      <c r="P56" s="8">
        <f t="shared" si="1"/>
        <v>0.013400000000000002</v>
      </c>
    </row>
    <row r="57" spans="1:16" ht="18.75">
      <c r="A57" s="46" t="s">
        <v>23</v>
      </c>
      <c r="B57" s="49" t="s">
        <v>113</v>
      </c>
      <c r="C57" s="49" t="s">
        <v>18</v>
      </c>
      <c r="D57" s="2">
        <v>0.42</v>
      </c>
      <c r="E57" s="35"/>
      <c r="F57" s="35"/>
      <c r="G57" s="35"/>
      <c r="H57" s="35">
        <v>3.15</v>
      </c>
      <c r="I57" s="35">
        <v>0.735</v>
      </c>
      <c r="J57" s="35">
        <v>6.836</v>
      </c>
      <c r="K57" s="35"/>
      <c r="L57" s="35">
        <v>1.932</v>
      </c>
      <c r="M57" s="35">
        <v>2.415</v>
      </c>
      <c r="N57" s="35">
        <v>7.634</v>
      </c>
      <c r="O57" s="2"/>
      <c r="P57" s="9">
        <f t="shared" si="1"/>
        <v>23.122</v>
      </c>
    </row>
    <row r="58" spans="1:16" s="80" customFormat="1" ht="18.75">
      <c r="A58" s="58"/>
      <c r="B58" s="568" t="s">
        <v>114</v>
      </c>
      <c r="C58" s="63" t="s">
        <v>16</v>
      </c>
      <c r="D58" s="5">
        <f>D54+D56</f>
        <v>0.0004</v>
      </c>
      <c r="E58" s="5"/>
      <c r="F58" s="5"/>
      <c r="G58" s="5"/>
      <c r="H58" s="5">
        <f aca="true" t="shared" si="2" ref="H58:N59">+H54+H56</f>
        <v>0.0117</v>
      </c>
      <c r="I58" s="5">
        <f>+I54+I56</f>
        <v>0.0035</v>
      </c>
      <c r="J58" s="5">
        <f>+J54+J56</f>
        <v>0.0285</v>
      </c>
      <c r="K58" s="5">
        <f t="shared" si="2"/>
        <v>0.0634</v>
      </c>
      <c r="L58" s="5">
        <f t="shared" si="2"/>
        <v>0.026799999999999997</v>
      </c>
      <c r="M58" s="5">
        <f t="shared" si="2"/>
        <v>0.0183</v>
      </c>
      <c r="N58" s="5">
        <f t="shared" si="2"/>
        <v>0.012400000000000001</v>
      </c>
      <c r="O58" s="5">
        <f>+O54+O56</f>
        <v>0.0009</v>
      </c>
      <c r="P58" s="15">
        <f t="shared" si="1"/>
        <v>0.16590000000000002</v>
      </c>
    </row>
    <row r="59" spans="1:16" s="80" customFormat="1" ht="18.75">
      <c r="A59" s="92"/>
      <c r="B59" s="569"/>
      <c r="C59" s="93" t="s">
        <v>18</v>
      </c>
      <c r="D59" s="35">
        <f>D55+D57</f>
        <v>0.42</v>
      </c>
      <c r="E59" s="35"/>
      <c r="F59" s="35"/>
      <c r="G59" s="35"/>
      <c r="H59" s="35">
        <f t="shared" si="2"/>
        <v>18.092</v>
      </c>
      <c r="I59" s="35">
        <f t="shared" si="2"/>
        <v>3.109</v>
      </c>
      <c r="J59" s="35">
        <f>+J55+J57</f>
        <v>47.589</v>
      </c>
      <c r="K59" s="35">
        <f t="shared" si="2"/>
        <v>33.737</v>
      </c>
      <c r="L59" s="35">
        <f t="shared" si="2"/>
        <v>11.299000000000001</v>
      </c>
      <c r="M59" s="35">
        <f t="shared" si="2"/>
        <v>20.098</v>
      </c>
      <c r="N59" s="35">
        <f t="shared" si="2"/>
        <v>18.481</v>
      </c>
      <c r="O59" s="35">
        <f>+O55+O57</f>
        <v>0.662</v>
      </c>
      <c r="P59" s="94">
        <f t="shared" si="1"/>
        <v>153.487</v>
      </c>
    </row>
    <row r="60" spans="1:16" ht="18.75">
      <c r="A60" s="45" t="s">
        <v>0</v>
      </c>
      <c r="B60" s="570" t="s">
        <v>115</v>
      </c>
      <c r="C60" s="55" t="s">
        <v>16</v>
      </c>
      <c r="D60" s="1"/>
      <c r="E60" s="5"/>
      <c r="F60" s="5"/>
      <c r="G60" s="5"/>
      <c r="H60" s="5"/>
      <c r="I60" s="5"/>
      <c r="J60" s="5"/>
      <c r="K60" s="5"/>
      <c r="L60" s="5"/>
      <c r="M60" s="5"/>
      <c r="N60" s="5"/>
      <c r="O60" s="1"/>
      <c r="P60" s="8"/>
    </row>
    <row r="61" spans="1:16" ht="18.75">
      <c r="A61" s="46" t="s">
        <v>49</v>
      </c>
      <c r="B61" s="571"/>
      <c r="C61" s="49" t="s">
        <v>18</v>
      </c>
      <c r="D61" s="2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2"/>
      <c r="P61" s="9"/>
    </row>
    <row r="62" spans="1:16" ht="18.75">
      <c r="A62" s="46" t="s">
        <v>0</v>
      </c>
      <c r="B62" s="48" t="s">
        <v>50</v>
      </c>
      <c r="C62" s="55" t="s">
        <v>16</v>
      </c>
      <c r="D62" s="1"/>
      <c r="E62" s="5"/>
      <c r="F62" s="5"/>
      <c r="G62" s="5"/>
      <c r="H62" s="5"/>
      <c r="I62" s="5"/>
      <c r="J62" s="5"/>
      <c r="K62" s="5"/>
      <c r="L62" s="5"/>
      <c r="M62" s="5"/>
      <c r="N62" s="5"/>
      <c r="O62" s="1"/>
      <c r="P62" s="8"/>
    </row>
    <row r="63" spans="1:16" ht="18.75">
      <c r="A63" s="46" t="s">
        <v>51</v>
      </c>
      <c r="B63" s="49" t="s">
        <v>116</v>
      </c>
      <c r="C63" s="49" t="s">
        <v>18</v>
      </c>
      <c r="D63" s="2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2"/>
      <c r="P63" s="9"/>
    </row>
    <row r="64" spans="1:16" ht="18.75">
      <c r="A64" s="46" t="s">
        <v>0</v>
      </c>
      <c r="B64" s="570" t="s">
        <v>53</v>
      </c>
      <c r="C64" s="55" t="s">
        <v>16</v>
      </c>
      <c r="D64" s="1"/>
      <c r="E64" s="5"/>
      <c r="F64" s="5"/>
      <c r="G64" s="5"/>
      <c r="H64" s="5"/>
      <c r="I64" s="5"/>
      <c r="J64" s="5"/>
      <c r="K64" s="5"/>
      <c r="L64" s="5"/>
      <c r="M64" s="5"/>
      <c r="N64" s="5"/>
      <c r="O64" s="1"/>
      <c r="P64" s="8"/>
    </row>
    <row r="65" spans="1:16" ht="18.75">
      <c r="A65" s="46" t="s">
        <v>23</v>
      </c>
      <c r="B65" s="571"/>
      <c r="C65" s="49" t="s">
        <v>18</v>
      </c>
      <c r="D65" s="2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2"/>
      <c r="P65" s="9"/>
    </row>
    <row r="66" spans="1:16" ht="18.75">
      <c r="A66" s="46"/>
      <c r="B66" s="48" t="s">
        <v>20</v>
      </c>
      <c r="C66" s="55" t="s">
        <v>16</v>
      </c>
      <c r="D66" s="1"/>
      <c r="E66" s="5"/>
      <c r="F66" s="5"/>
      <c r="G66" s="5"/>
      <c r="H66" s="5"/>
      <c r="I66" s="5"/>
      <c r="J66" s="5"/>
      <c r="K66" s="5"/>
      <c r="L66" s="5"/>
      <c r="M66" s="5"/>
      <c r="N66" s="5"/>
      <c r="O66" s="1"/>
      <c r="P66" s="8"/>
    </row>
    <row r="67" spans="1:16" ht="19.5" thickBot="1">
      <c r="A67" s="52" t="s">
        <v>0</v>
      </c>
      <c r="B67" s="53" t="s">
        <v>116</v>
      </c>
      <c r="C67" s="53" t="s">
        <v>18</v>
      </c>
      <c r="D67" s="16"/>
      <c r="E67" s="6"/>
      <c r="F67" s="6"/>
      <c r="G67" s="6"/>
      <c r="H67" s="6"/>
      <c r="I67" s="6"/>
      <c r="J67" s="6"/>
      <c r="K67" s="6"/>
      <c r="L67" s="6"/>
      <c r="M67" s="6"/>
      <c r="N67" s="6"/>
      <c r="O67" s="16"/>
      <c r="P67" s="10"/>
    </row>
    <row r="68" ht="18.75">
      <c r="P68" s="11"/>
    </row>
    <row r="69" spans="1:16" ht="19.5" thickBot="1">
      <c r="A69" s="12" t="s">
        <v>85</v>
      </c>
      <c r="B69" s="39"/>
      <c r="C69" s="12"/>
      <c r="D69" s="12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12" t="s">
        <v>146</v>
      </c>
      <c r="P69" s="12"/>
    </row>
    <row r="70" spans="1:16" ht="18.75">
      <c r="A70" s="50"/>
      <c r="B70" s="54"/>
      <c r="C70" s="54"/>
      <c r="D70" s="43" t="s">
        <v>2</v>
      </c>
      <c r="E70" s="86" t="s">
        <v>3</v>
      </c>
      <c r="F70" s="86" t="s">
        <v>4</v>
      </c>
      <c r="G70" s="86" t="s">
        <v>5</v>
      </c>
      <c r="H70" s="86" t="s">
        <v>6</v>
      </c>
      <c r="I70" s="86" t="s">
        <v>7</v>
      </c>
      <c r="J70" s="86" t="s">
        <v>8</v>
      </c>
      <c r="K70" s="86" t="s">
        <v>9</v>
      </c>
      <c r="L70" s="86" t="s">
        <v>10</v>
      </c>
      <c r="M70" s="86" t="s">
        <v>11</v>
      </c>
      <c r="N70" s="86" t="s">
        <v>12</v>
      </c>
      <c r="O70" s="43" t="s">
        <v>13</v>
      </c>
      <c r="P70" s="44" t="s">
        <v>106</v>
      </c>
    </row>
    <row r="71" spans="1:16" s="80" customFormat="1" ht="18.75">
      <c r="A71" s="97" t="s">
        <v>49</v>
      </c>
      <c r="B71" s="568" t="s">
        <v>117</v>
      </c>
      <c r="C71" s="63" t="s">
        <v>16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5"/>
    </row>
    <row r="72" spans="1:16" s="80" customFormat="1" ht="18.75">
      <c r="A72" s="98" t="s">
        <v>51</v>
      </c>
      <c r="B72" s="569"/>
      <c r="C72" s="93" t="s">
        <v>18</v>
      </c>
      <c r="D72" s="35"/>
      <c r="E72" s="35"/>
      <c r="F72" s="35"/>
      <c r="G72" s="35"/>
      <c r="H72" s="35"/>
      <c r="I72" s="35"/>
      <c r="J72" s="35"/>
      <c r="K72" s="35"/>
      <c r="L72" s="35"/>
      <c r="M72" s="99"/>
      <c r="N72" s="35"/>
      <c r="O72" s="35"/>
      <c r="P72" s="94"/>
    </row>
    <row r="73" spans="1:16" ht="18.75">
      <c r="A73" s="46" t="s">
        <v>0</v>
      </c>
      <c r="B73" s="570" t="s">
        <v>54</v>
      </c>
      <c r="C73" s="55" t="s">
        <v>16</v>
      </c>
      <c r="D73" s="1">
        <v>0.1287</v>
      </c>
      <c r="E73" s="5">
        <v>0.0329</v>
      </c>
      <c r="F73" s="5">
        <v>0.0298</v>
      </c>
      <c r="G73" s="5">
        <v>0.1157</v>
      </c>
      <c r="H73" s="5">
        <v>3.6509</v>
      </c>
      <c r="I73" s="5">
        <v>33.7691</v>
      </c>
      <c r="J73" s="5">
        <v>38.6464</v>
      </c>
      <c r="K73" s="5">
        <v>19.0583</v>
      </c>
      <c r="L73" s="5">
        <v>4.5903</v>
      </c>
      <c r="M73" s="5">
        <v>0.5181</v>
      </c>
      <c r="N73" s="5">
        <v>0.5531</v>
      </c>
      <c r="O73" s="1">
        <v>0.6605</v>
      </c>
      <c r="P73" s="8">
        <f>SUM(D73:O73)</f>
        <v>101.75380000000001</v>
      </c>
    </row>
    <row r="74" spans="1:16" ht="18.75">
      <c r="A74" s="46" t="s">
        <v>34</v>
      </c>
      <c r="B74" s="571"/>
      <c r="C74" s="49" t="s">
        <v>18</v>
      </c>
      <c r="D74" s="2">
        <v>97.483</v>
      </c>
      <c r="E74" s="35">
        <v>30.126</v>
      </c>
      <c r="F74" s="35">
        <v>30.019</v>
      </c>
      <c r="G74" s="35">
        <v>128.018</v>
      </c>
      <c r="H74" s="35">
        <v>1637.279</v>
      </c>
      <c r="I74" s="35">
        <v>6287.804</v>
      </c>
      <c r="J74" s="35">
        <v>13898.214</v>
      </c>
      <c r="K74" s="35">
        <v>15177.262</v>
      </c>
      <c r="L74" s="35">
        <v>5185.866</v>
      </c>
      <c r="M74" s="35">
        <v>667.446</v>
      </c>
      <c r="N74" s="35">
        <v>499.089</v>
      </c>
      <c r="O74" s="2">
        <v>576.525</v>
      </c>
      <c r="P74" s="9">
        <f>SUM(D74:O74)</f>
        <v>44215.13100000001</v>
      </c>
    </row>
    <row r="75" spans="1:16" ht="18.75">
      <c r="A75" s="46" t="s">
        <v>0</v>
      </c>
      <c r="B75" s="570" t="s">
        <v>55</v>
      </c>
      <c r="C75" s="55" t="s">
        <v>16</v>
      </c>
      <c r="D75" s="1"/>
      <c r="E75" s="5"/>
      <c r="F75" s="5"/>
      <c r="G75" s="5"/>
      <c r="H75" s="5"/>
      <c r="I75" s="5"/>
      <c r="J75" s="5"/>
      <c r="K75" s="5"/>
      <c r="L75" s="5"/>
      <c r="M75" s="5"/>
      <c r="N75" s="5"/>
      <c r="O75" s="1"/>
      <c r="P75" s="8"/>
    </row>
    <row r="76" spans="1:16" ht="18.75">
      <c r="A76" s="46" t="s">
        <v>0</v>
      </c>
      <c r="B76" s="571"/>
      <c r="C76" s="49" t="s">
        <v>18</v>
      </c>
      <c r="D76" s="2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2"/>
      <c r="P76" s="9"/>
    </row>
    <row r="77" spans="1:16" ht="18.75">
      <c r="A77" s="46" t="s">
        <v>56</v>
      </c>
      <c r="B77" s="349" t="s">
        <v>163</v>
      </c>
      <c r="C77" s="55" t="s">
        <v>16</v>
      </c>
      <c r="D77" s="1"/>
      <c r="E77" s="5"/>
      <c r="F77" s="5"/>
      <c r="G77" s="5"/>
      <c r="H77" s="5"/>
      <c r="I77" s="5"/>
      <c r="J77" s="5"/>
      <c r="K77" s="5"/>
      <c r="L77" s="5"/>
      <c r="M77" s="5"/>
      <c r="N77" s="5"/>
      <c r="O77" s="1"/>
      <c r="P77" s="8"/>
    </row>
    <row r="78" spans="1:16" ht="18.75">
      <c r="A78" s="46"/>
      <c r="B78" s="47" t="s">
        <v>164</v>
      </c>
      <c r="C78" s="49" t="s">
        <v>18</v>
      </c>
      <c r="D78" s="2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2"/>
      <c r="P78" s="9"/>
    </row>
    <row r="79" spans="1:16" ht="18.75">
      <c r="A79" s="46"/>
      <c r="B79" s="570" t="s">
        <v>59</v>
      </c>
      <c r="C79" s="55" t="s">
        <v>16</v>
      </c>
      <c r="D79" s="1"/>
      <c r="E79" s="5"/>
      <c r="F79" s="5"/>
      <c r="G79" s="5"/>
      <c r="H79" s="5"/>
      <c r="I79" s="5"/>
      <c r="J79" s="5"/>
      <c r="K79" s="5"/>
      <c r="L79" s="5"/>
      <c r="M79" s="5"/>
      <c r="N79" s="5"/>
      <c r="O79" s="1"/>
      <c r="P79" s="8"/>
    </row>
    <row r="80" spans="1:16" ht="18.75">
      <c r="A80" s="46" t="s">
        <v>17</v>
      </c>
      <c r="B80" s="571"/>
      <c r="C80" s="49" t="s">
        <v>18</v>
      </c>
      <c r="D80" s="2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2"/>
      <c r="P80" s="9"/>
    </row>
    <row r="81" spans="1:16" ht="18.75">
      <c r="A81" s="46"/>
      <c r="B81" s="350" t="s">
        <v>20</v>
      </c>
      <c r="C81" s="55" t="s">
        <v>16</v>
      </c>
      <c r="D81" s="1">
        <v>1.6167</v>
      </c>
      <c r="E81" s="5">
        <v>0.6208</v>
      </c>
      <c r="F81" s="5">
        <v>0.5215</v>
      </c>
      <c r="G81" s="5">
        <v>0.541</v>
      </c>
      <c r="H81" s="5">
        <v>2.6261</v>
      </c>
      <c r="I81" s="5">
        <v>2.3833</v>
      </c>
      <c r="J81" s="5">
        <v>3.2043</v>
      </c>
      <c r="K81" s="5">
        <v>2.3287</v>
      </c>
      <c r="L81" s="5">
        <v>0.7367</v>
      </c>
      <c r="M81" s="5">
        <v>0.2383</v>
      </c>
      <c r="N81" s="5">
        <v>0.5785</v>
      </c>
      <c r="O81" s="1">
        <v>0.9298</v>
      </c>
      <c r="P81" s="8">
        <f aca="true" t="shared" si="3" ref="P81:P86">SUM(D81:O81)</f>
        <v>16.3257</v>
      </c>
    </row>
    <row r="82" spans="1:16" ht="18.75">
      <c r="A82" s="46"/>
      <c r="B82" s="47" t="s">
        <v>155</v>
      </c>
      <c r="C82" s="49" t="s">
        <v>18</v>
      </c>
      <c r="D82" s="2">
        <v>406.913</v>
      </c>
      <c r="E82" s="35">
        <v>294.967</v>
      </c>
      <c r="F82" s="35">
        <v>285.207</v>
      </c>
      <c r="G82" s="35">
        <v>305.931</v>
      </c>
      <c r="H82" s="35">
        <v>1239.285</v>
      </c>
      <c r="I82" s="35">
        <v>1497.861</v>
      </c>
      <c r="J82" s="35">
        <v>3362.988</v>
      </c>
      <c r="K82" s="35">
        <v>4192.185</v>
      </c>
      <c r="L82" s="35">
        <v>1308.619</v>
      </c>
      <c r="M82" s="35">
        <v>256.864</v>
      </c>
      <c r="N82" s="35">
        <v>373.069</v>
      </c>
      <c r="O82" s="2">
        <v>493.348</v>
      </c>
      <c r="P82" s="9">
        <f t="shared" si="3"/>
        <v>14017.237</v>
      </c>
    </row>
    <row r="83" spans="1:16" s="80" customFormat="1" ht="18.75">
      <c r="A83" s="97" t="s">
        <v>23</v>
      </c>
      <c r="B83" s="568" t="s">
        <v>114</v>
      </c>
      <c r="C83" s="63" t="s">
        <v>16</v>
      </c>
      <c r="D83" s="5">
        <f>+D73+D75+D77+D79+D81</f>
        <v>1.7454</v>
      </c>
      <c r="E83" s="5">
        <f aca="true" t="shared" si="4" ref="E83:G84">+E73+E75+E77+E79+E81</f>
        <v>0.6537000000000001</v>
      </c>
      <c r="F83" s="5">
        <f t="shared" si="4"/>
        <v>0.5513</v>
      </c>
      <c r="G83" s="5">
        <f t="shared" si="4"/>
        <v>0.6567000000000001</v>
      </c>
      <c r="H83" s="5">
        <f aca="true" t="shared" si="5" ref="H83:O84">+H73+H75+H77+H79+H81</f>
        <v>6.277</v>
      </c>
      <c r="I83" s="5">
        <f t="shared" si="5"/>
        <v>36.1524</v>
      </c>
      <c r="J83" s="5">
        <f>+J73+J75+J77+J79+J81</f>
        <v>41.8507</v>
      </c>
      <c r="K83" s="5">
        <f t="shared" si="5"/>
        <v>21.387</v>
      </c>
      <c r="L83" s="5">
        <f t="shared" si="5"/>
        <v>5.327</v>
      </c>
      <c r="M83" s="5">
        <f t="shared" si="5"/>
        <v>0.7564</v>
      </c>
      <c r="N83" s="5">
        <f t="shared" si="5"/>
        <v>1.1316000000000002</v>
      </c>
      <c r="O83" s="5">
        <f t="shared" si="5"/>
        <v>1.5903</v>
      </c>
      <c r="P83" s="15">
        <f t="shared" si="3"/>
        <v>118.07950000000001</v>
      </c>
    </row>
    <row r="84" spans="1:16" s="80" customFormat="1" ht="18.75">
      <c r="A84" s="92"/>
      <c r="B84" s="569"/>
      <c r="C84" s="93" t="s">
        <v>18</v>
      </c>
      <c r="D84" s="35">
        <f>+D74+D76+D78+D80+D82</f>
        <v>504.396</v>
      </c>
      <c r="E84" s="35">
        <f t="shared" si="4"/>
        <v>325.09299999999996</v>
      </c>
      <c r="F84" s="35">
        <f t="shared" si="4"/>
        <v>315.226</v>
      </c>
      <c r="G84" s="35">
        <f t="shared" si="4"/>
        <v>433.94899999999996</v>
      </c>
      <c r="H84" s="35">
        <f t="shared" si="5"/>
        <v>2876.5640000000003</v>
      </c>
      <c r="I84" s="35">
        <f t="shared" si="5"/>
        <v>7785.665</v>
      </c>
      <c r="J84" s="35">
        <f>+J74+J76+J78+J80+J82</f>
        <v>17261.202</v>
      </c>
      <c r="K84" s="35">
        <f t="shared" si="5"/>
        <v>19369.447</v>
      </c>
      <c r="L84" s="35">
        <f t="shared" si="5"/>
        <v>6494.485</v>
      </c>
      <c r="M84" s="35">
        <f t="shared" si="5"/>
        <v>924.31</v>
      </c>
      <c r="N84" s="35">
        <f t="shared" si="5"/>
        <v>872.158</v>
      </c>
      <c r="O84" s="35">
        <f t="shared" si="5"/>
        <v>1069.873</v>
      </c>
      <c r="P84" s="94">
        <f t="shared" si="3"/>
        <v>58232.368</v>
      </c>
    </row>
    <row r="85" spans="1:16" ht="18.75">
      <c r="A85" s="572" t="s">
        <v>118</v>
      </c>
      <c r="B85" s="573"/>
      <c r="C85" s="55" t="s">
        <v>16</v>
      </c>
      <c r="D85" s="1">
        <v>0.005</v>
      </c>
      <c r="E85" s="5">
        <v>0.0032</v>
      </c>
      <c r="F85" s="5"/>
      <c r="G85" s="5"/>
      <c r="H85" s="5">
        <v>0.0368</v>
      </c>
      <c r="I85" s="5">
        <v>0.2314</v>
      </c>
      <c r="J85" s="5">
        <v>0.0938</v>
      </c>
      <c r="K85" s="5">
        <v>0.0664</v>
      </c>
      <c r="L85" s="5">
        <v>0.0209</v>
      </c>
      <c r="M85" s="5">
        <v>0.0738</v>
      </c>
      <c r="N85" s="5">
        <v>0.1947</v>
      </c>
      <c r="O85" s="1">
        <v>0.1052</v>
      </c>
      <c r="P85" s="8">
        <f t="shared" si="3"/>
        <v>0.8311999999999999</v>
      </c>
    </row>
    <row r="86" spans="1:16" ht="18.75">
      <c r="A86" s="574"/>
      <c r="B86" s="575"/>
      <c r="C86" s="49" t="s">
        <v>18</v>
      </c>
      <c r="D86" s="2">
        <v>3.675</v>
      </c>
      <c r="E86" s="35">
        <v>3.36</v>
      </c>
      <c r="F86" s="35"/>
      <c r="G86" s="35"/>
      <c r="H86" s="35">
        <v>31.836</v>
      </c>
      <c r="I86" s="35">
        <v>184.583</v>
      </c>
      <c r="J86" s="35">
        <v>93.513</v>
      </c>
      <c r="K86" s="35">
        <v>57.225</v>
      </c>
      <c r="L86" s="35">
        <v>13.766</v>
      </c>
      <c r="M86" s="35">
        <v>46.2</v>
      </c>
      <c r="N86" s="35">
        <v>95.813</v>
      </c>
      <c r="O86" s="2">
        <v>54.474</v>
      </c>
      <c r="P86" s="9">
        <f t="shared" si="3"/>
        <v>584.445</v>
      </c>
    </row>
    <row r="87" spans="1:16" ht="18.75">
      <c r="A87" s="572" t="s">
        <v>61</v>
      </c>
      <c r="B87" s="573"/>
      <c r="C87" s="55" t="s">
        <v>16</v>
      </c>
      <c r="D87" s="1"/>
      <c r="E87" s="5"/>
      <c r="F87" s="5"/>
      <c r="G87" s="5"/>
      <c r="H87" s="5"/>
      <c r="I87" s="5"/>
      <c r="J87" s="5"/>
      <c r="K87" s="5"/>
      <c r="L87" s="5"/>
      <c r="M87" s="5"/>
      <c r="N87" s="5"/>
      <c r="O87" s="1"/>
      <c r="P87" s="8"/>
    </row>
    <row r="88" spans="1:16" ht="18.75">
      <c r="A88" s="574"/>
      <c r="B88" s="575"/>
      <c r="C88" s="49" t="s">
        <v>18</v>
      </c>
      <c r="D88" s="2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"/>
      <c r="P88" s="9"/>
    </row>
    <row r="89" spans="1:16" ht="18.75">
      <c r="A89" s="572" t="s">
        <v>119</v>
      </c>
      <c r="B89" s="573"/>
      <c r="C89" s="55" t="s">
        <v>16</v>
      </c>
      <c r="D89" s="1"/>
      <c r="E89" s="5"/>
      <c r="F89" s="5"/>
      <c r="G89" s="5"/>
      <c r="H89" s="5"/>
      <c r="I89" s="5"/>
      <c r="J89" s="5"/>
      <c r="K89" s="5"/>
      <c r="L89" s="5"/>
      <c r="M89" s="5"/>
      <c r="N89" s="5"/>
      <c r="O89" s="1"/>
      <c r="P89" s="8"/>
    </row>
    <row r="90" spans="1:16" ht="18.75">
      <c r="A90" s="574"/>
      <c r="B90" s="575"/>
      <c r="C90" s="49" t="s">
        <v>18</v>
      </c>
      <c r="D90" s="2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2"/>
      <c r="P90" s="9"/>
    </row>
    <row r="91" spans="1:16" ht="18.75">
      <c r="A91" s="572" t="s">
        <v>120</v>
      </c>
      <c r="B91" s="573"/>
      <c r="C91" s="55" t="s">
        <v>16</v>
      </c>
      <c r="D91" s="1"/>
      <c r="E91" s="5"/>
      <c r="F91" s="5"/>
      <c r="G91" s="5"/>
      <c r="H91" s="5"/>
      <c r="I91" s="5"/>
      <c r="J91" s="5"/>
      <c r="K91" s="5"/>
      <c r="L91" s="5"/>
      <c r="M91" s="5"/>
      <c r="N91" s="5"/>
      <c r="O91" s="1"/>
      <c r="P91" s="8"/>
    </row>
    <row r="92" spans="1:16" ht="18.75">
      <c r="A92" s="574"/>
      <c r="B92" s="575"/>
      <c r="C92" s="49" t="s">
        <v>18</v>
      </c>
      <c r="D92" s="2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"/>
      <c r="P92" s="9"/>
    </row>
    <row r="93" spans="1:16" ht="18.75">
      <c r="A93" s="572" t="s">
        <v>165</v>
      </c>
      <c r="B93" s="573"/>
      <c r="C93" s="55" t="s">
        <v>16</v>
      </c>
      <c r="D93" s="1"/>
      <c r="E93" s="5"/>
      <c r="F93" s="5"/>
      <c r="G93" s="5"/>
      <c r="H93" s="5"/>
      <c r="I93" s="5"/>
      <c r="J93" s="5"/>
      <c r="K93" s="5"/>
      <c r="L93" s="5"/>
      <c r="M93" s="5"/>
      <c r="N93" s="5"/>
      <c r="O93" s="1"/>
      <c r="P93" s="8"/>
    </row>
    <row r="94" spans="1:16" ht="18.75">
      <c r="A94" s="574"/>
      <c r="B94" s="575"/>
      <c r="C94" s="49" t="s">
        <v>18</v>
      </c>
      <c r="D94" s="2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"/>
      <c r="P94" s="9"/>
    </row>
    <row r="95" spans="1:16" ht="18.75">
      <c r="A95" s="572" t="s">
        <v>166</v>
      </c>
      <c r="B95" s="573"/>
      <c r="C95" s="55" t="s">
        <v>16</v>
      </c>
      <c r="D95" s="1"/>
      <c r="E95" s="5"/>
      <c r="F95" s="5"/>
      <c r="G95" s="5"/>
      <c r="H95" s="5"/>
      <c r="I95" s="5"/>
      <c r="J95" s="5"/>
      <c r="K95" s="5"/>
      <c r="L95" s="5"/>
      <c r="M95" s="5"/>
      <c r="N95" s="5"/>
      <c r="O95" s="1"/>
      <c r="P95" s="8"/>
    </row>
    <row r="96" spans="1:16" ht="18.75">
      <c r="A96" s="574"/>
      <c r="B96" s="575"/>
      <c r="C96" s="49" t="s">
        <v>18</v>
      </c>
      <c r="D96" s="2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"/>
      <c r="P96" s="9"/>
    </row>
    <row r="97" spans="1:16" ht="18.75">
      <c r="A97" s="572" t="s">
        <v>64</v>
      </c>
      <c r="B97" s="573"/>
      <c r="C97" s="55" t="s">
        <v>16</v>
      </c>
      <c r="D97" s="1">
        <v>1.2738</v>
      </c>
      <c r="E97" s="5">
        <v>1.2071</v>
      </c>
      <c r="F97" s="5">
        <v>1.6895</v>
      </c>
      <c r="G97" s="5">
        <v>1.9345</v>
      </c>
      <c r="H97" s="5">
        <v>3.7218</v>
      </c>
      <c r="I97" s="5">
        <v>3.5349</v>
      </c>
      <c r="J97" s="5">
        <v>2.7622</v>
      </c>
      <c r="K97" s="5">
        <v>2.2308</v>
      </c>
      <c r="L97" s="5">
        <v>1.533</v>
      </c>
      <c r="M97" s="5">
        <v>0.9841</v>
      </c>
      <c r="N97" s="5">
        <v>2.705</v>
      </c>
      <c r="O97" s="1">
        <v>1.959</v>
      </c>
      <c r="P97" s="8">
        <f aca="true" t="shared" si="6" ref="P97:P104">SUM(D97:O97)</f>
        <v>25.535700000000002</v>
      </c>
    </row>
    <row r="98" spans="1:16" ht="18.75">
      <c r="A98" s="574"/>
      <c r="B98" s="575"/>
      <c r="C98" s="49" t="s">
        <v>18</v>
      </c>
      <c r="D98" s="2">
        <v>657.37</v>
      </c>
      <c r="E98" s="35">
        <v>1009.513</v>
      </c>
      <c r="F98" s="35">
        <v>1870.594</v>
      </c>
      <c r="G98" s="35">
        <v>2124.932</v>
      </c>
      <c r="H98" s="35">
        <v>2512.465</v>
      </c>
      <c r="I98" s="35">
        <v>1900.203</v>
      </c>
      <c r="J98" s="35">
        <v>2093.645</v>
      </c>
      <c r="K98" s="35">
        <v>2450.773</v>
      </c>
      <c r="L98" s="35">
        <v>1733.583</v>
      </c>
      <c r="M98" s="35">
        <v>1065.25</v>
      </c>
      <c r="N98" s="35">
        <v>2232.754</v>
      </c>
      <c r="O98" s="2">
        <v>1545.268</v>
      </c>
      <c r="P98" s="9">
        <f t="shared" si="6"/>
        <v>21196.350000000002</v>
      </c>
    </row>
    <row r="99" spans="1:16" s="80" customFormat="1" ht="18.75">
      <c r="A99" s="576" t="s">
        <v>65</v>
      </c>
      <c r="B99" s="577"/>
      <c r="C99" s="63" t="s">
        <v>16</v>
      </c>
      <c r="D99" s="5">
        <f>+D8+D10+D22+D28+D36+D38+D40+D42+D44+D46+D48+D50+D52+D58+D71+D83+D85+D87+D89+D91+D93+D95+D97</f>
        <v>5.298</v>
      </c>
      <c r="E99" s="5">
        <f aca="true" t="shared" si="7" ref="E99:K100">+E8+E10+E22+E28+E36+E38+E40+E42+E44+E46+E48+E50+E52+E58+E71+E83+E85+E87+E89+E91+E93+E95+E97</f>
        <v>2.9459000000000004</v>
      </c>
      <c r="F99" s="5">
        <f t="shared" si="7"/>
        <v>2.5933</v>
      </c>
      <c r="G99" s="5">
        <f t="shared" si="7"/>
        <v>2.5977</v>
      </c>
      <c r="H99" s="5">
        <f t="shared" si="7"/>
        <v>10.0628</v>
      </c>
      <c r="I99" s="5">
        <f t="shared" si="7"/>
        <v>39.922200000000004</v>
      </c>
      <c r="J99" s="5">
        <f t="shared" si="7"/>
        <v>44.7734</v>
      </c>
      <c r="K99" s="5">
        <f t="shared" si="7"/>
        <v>23.769000000000002</v>
      </c>
      <c r="L99" s="5">
        <f aca="true" t="shared" si="8" ref="L99:N100">+L8+L10+L22+L28+L36+L38+L40+L42+L44+L46+L48+L50+L52+L58+L71+L83+L85+L87+L89+L91+L93+L95+L97</f>
        <v>7.020899999999999</v>
      </c>
      <c r="M99" s="5">
        <f t="shared" si="8"/>
        <v>1.8843</v>
      </c>
      <c r="N99" s="5">
        <f t="shared" si="8"/>
        <v>4.1336</v>
      </c>
      <c r="O99" s="5">
        <f>+O8+O10+O22+O28+O36+O38+O40+O42+O44+O46+O48+O50+O52+O58+O71+O83+O85+O87+O89+O91+O93+O95+O97</f>
        <v>4.2992</v>
      </c>
      <c r="P99" s="15">
        <f t="shared" si="6"/>
        <v>149.30030000000002</v>
      </c>
    </row>
    <row r="100" spans="1:16" s="80" customFormat="1" ht="18.75">
      <c r="A100" s="578"/>
      <c r="B100" s="579"/>
      <c r="C100" s="93" t="s">
        <v>18</v>
      </c>
      <c r="D100" s="35">
        <f>+D9+D11+D23+D29+D37+D39+D41+D43+D45+D47+D49+D51+D53+D59+D72+D84+D86+D88+D90+D92+D94+D96+D98</f>
        <v>1428.493</v>
      </c>
      <c r="E100" s="35">
        <f t="shared" si="7"/>
        <v>1419.093</v>
      </c>
      <c r="F100" s="35">
        <f t="shared" si="7"/>
        <v>2198.676</v>
      </c>
      <c r="G100" s="35">
        <f t="shared" si="7"/>
        <v>2565.2859999999996</v>
      </c>
      <c r="H100" s="35">
        <f t="shared" si="7"/>
        <v>5446.99</v>
      </c>
      <c r="I100" s="35">
        <f t="shared" si="7"/>
        <v>9873.56</v>
      </c>
      <c r="J100" s="35">
        <f t="shared" si="7"/>
        <v>19501.22</v>
      </c>
      <c r="K100" s="35">
        <f t="shared" si="7"/>
        <v>21916.264</v>
      </c>
      <c r="L100" s="35">
        <f t="shared" si="8"/>
        <v>8272.821</v>
      </c>
      <c r="M100" s="35">
        <f t="shared" si="8"/>
        <v>2067.865</v>
      </c>
      <c r="N100" s="35">
        <f t="shared" si="8"/>
        <v>3242.773</v>
      </c>
      <c r="O100" s="35">
        <f>+O9+O11+O23+O29+O37+O39+O41+O43+O45+O47+O49+O51+O53+O59+O72+O84+O86+O88+O90+O92+O94+O96+O98</f>
        <v>2849.5879999999997</v>
      </c>
      <c r="P100" s="94">
        <f t="shared" si="6"/>
        <v>80782.629</v>
      </c>
    </row>
    <row r="101" spans="1:16" ht="18.75">
      <c r="A101" s="45" t="s">
        <v>0</v>
      </c>
      <c r="B101" s="570" t="s">
        <v>167</v>
      </c>
      <c r="C101" s="55" t="s">
        <v>16</v>
      </c>
      <c r="D101" s="1">
        <v>1</v>
      </c>
      <c r="E101" s="5"/>
      <c r="F101" s="5">
        <v>0.003</v>
      </c>
      <c r="G101" s="5"/>
      <c r="H101" s="5"/>
      <c r="I101" s="5"/>
      <c r="J101" s="5"/>
      <c r="K101" s="5"/>
      <c r="L101" s="5"/>
      <c r="M101" s="5"/>
      <c r="N101" s="5"/>
      <c r="O101" s="1"/>
      <c r="P101" s="8">
        <f t="shared" si="6"/>
        <v>1.003</v>
      </c>
    </row>
    <row r="102" spans="1:16" ht="18.75">
      <c r="A102" s="45" t="s">
        <v>0</v>
      </c>
      <c r="B102" s="571"/>
      <c r="C102" s="49" t="s">
        <v>18</v>
      </c>
      <c r="D102" s="2">
        <v>2589.175</v>
      </c>
      <c r="E102" s="35"/>
      <c r="F102" s="35">
        <v>8200.506</v>
      </c>
      <c r="G102" s="35"/>
      <c r="H102" s="35"/>
      <c r="I102" s="35"/>
      <c r="J102" s="35"/>
      <c r="K102" s="35"/>
      <c r="L102" s="35"/>
      <c r="M102" s="35"/>
      <c r="N102" s="35"/>
      <c r="O102" s="2"/>
      <c r="P102" s="9">
        <f t="shared" si="6"/>
        <v>10789.681</v>
      </c>
    </row>
    <row r="103" spans="1:16" ht="18.75">
      <c r="A103" s="46" t="s">
        <v>66</v>
      </c>
      <c r="B103" s="570" t="s">
        <v>168</v>
      </c>
      <c r="C103" s="55" t="s">
        <v>16</v>
      </c>
      <c r="D103" s="1">
        <v>1.3174</v>
      </c>
      <c r="E103" s="5">
        <v>0.707</v>
      </c>
      <c r="F103" s="5">
        <v>1.0436</v>
      </c>
      <c r="G103" s="5">
        <v>0.6736</v>
      </c>
      <c r="H103" s="5">
        <v>2.2634</v>
      </c>
      <c r="I103" s="5">
        <v>4.2854</v>
      </c>
      <c r="J103" s="5">
        <v>2.0664</v>
      </c>
      <c r="K103" s="5">
        <v>0.7438</v>
      </c>
      <c r="L103" s="5">
        <v>0.6937</v>
      </c>
      <c r="M103" s="5">
        <v>2.7068</v>
      </c>
      <c r="N103" s="5">
        <v>16.59508</v>
      </c>
      <c r="O103" s="1">
        <v>17.4988</v>
      </c>
      <c r="P103" s="8">
        <f t="shared" si="6"/>
        <v>50.59498000000001</v>
      </c>
    </row>
    <row r="104" spans="1:16" ht="18.75">
      <c r="A104" s="46" t="s">
        <v>0</v>
      </c>
      <c r="B104" s="571"/>
      <c r="C104" s="49" t="s">
        <v>18</v>
      </c>
      <c r="D104" s="2">
        <v>592.147</v>
      </c>
      <c r="E104" s="35">
        <v>348.718</v>
      </c>
      <c r="F104" s="35">
        <v>611.076</v>
      </c>
      <c r="G104" s="35">
        <v>385.565</v>
      </c>
      <c r="H104" s="35">
        <v>970.179</v>
      </c>
      <c r="I104" s="35">
        <v>1559.383</v>
      </c>
      <c r="J104" s="35">
        <v>865.736</v>
      </c>
      <c r="K104" s="35">
        <v>468.701</v>
      </c>
      <c r="L104" s="35">
        <v>472.306</v>
      </c>
      <c r="M104" s="35">
        <v>1839.071</v>
      </c>
      <c r="N104" s="35">
        <v>7138.732</v>
      </c>
      <c r="O104" s="2">
        <v>6883.612</v>
      </c>
      <c r="P104" s="9">
        <f t="shared" si="6"/>
        <v>22135.226</v>
      </c>
    </row>
    <row r="105" spans="1:16" ht="18.75">
      <c r="A105" s="46" t="s">
        <v>0</v>
      </c>
      <c r="B105" s="570" t="s">
        <v>169</v>
      </c>
      <c r="C105" s="55" t="s">
        <v>16</v>
      </c>
      <c r="D105" s="1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1"/>
      <c r="P105" s="8"/>
    </row>
    <row r="106" spans="1:16" ht="18.75">
      <c r="A106" s="46"/>
      <c r="B106" s="571"/>
      <c r="C106" s="49" t="s">
        <v>18</v>
      </c>
      <c r="D106" s="2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"/>
      <c r="P106" s="9"/>
    </row>
    <row r="107" spans="1:16" ht="18.75">
      <c r="A107" s="46" t="s">
        <v>67</v>
      </c>
      <c r="B107" s="570" t="s">
        <v>170</v>
      </c>
      <c r="C107" s="55" t="s">
        <v>16</v>
      </c>
      <c r="D107" s="1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1"/>
      <c r="P107" s="8"/>
    </row>
    <row r="108" spans="1:16" ht="18.75">
      <c r="A108" s="46"/>
      <c r="B108" s="571"/>
      <c r="C108" s="49" t="s">
        <v>18</v>
      </c>
      <c r="D108" s="2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"/>
      <c r="P108" s="9"/>
    </row>
    <row r="109" spans="1:16" ht="18.75">
      <c r="A109" s="46"/>
      <c r="B109" s="570" t="s">
        <v>171</v>
      </c>
      <c r="C109" s="55" t="s">
        <v>16</v>
      </c>
      <c r="D109" s="1">
        <v>0.023</v>
      </c>
      <c r="E109" s="5"/>
      <c r="F109" s="5"/>
      <c r="G109" s="5">
        <v>0.064</v>
      </c>
      <c r="H109" s="5">
        <v>0.0006</v>
      </c>
      <c r="I109" s="5">
        <v>0.0152</v>
      </c>
      <c r="J109" s="5"/>
      <c r="K109" s="5"/>
      <c r="L109" s="5">
        <v>0.0046</v>
      </c>
      <c r="M109" s="5">
        <v>0.0116</v>
      </c>
      <c r="N109" s="5"/>
      <c r="O109" s="1"/>
      <c r="P109" s="8">
        <f>SUM(D109:O109)</f>
        <v>0.119</v>
      </c>
    </row>
    <row r="110" spans="1:16" ht="18.75">
      <c r="A110" s="46"/>
      <c r="B110" s="571"/>
      <c r="C110" s="49" t="s">
        <v>18</v>
      </c>
      <c r="D110" s="2">
        <v>5.88</v>
      </c>
      <c r="E110" s="35"/>
      <c r="F110" s="35"/>
      <c r="G110" s="35">
        <v>12.233</v>
      </c>
      <c r="H110" s="35">
        <v>0.189</v>
      </c>
      <c r="I110" s="35">
        <v>23.121</v>
      </c>
      <c r="J110" s="35"/>
      <c r="K110" s="35"/>
      <c r="L110" s="35">
        <v>2.898</v>
      </c>
      <c r="M110" s="35">
        <v>7.98</v>
      </c>
      <c r="N110" s="35"/>
      <c r="O110" s="2"/>
      <c r="P110" s="9">
        <f>SUM(D110:O110)</f>
        <v>52.301</v>
      </c>
    </row>
    <row r="111" spans="1:16" ht="18.75">
      <c r="A111" s="46" t="s">
        <v>68</v>
      </c>
      <c r="B111" s="570" t="s">
        <v>172</v>
      </c>
      <c r="C111" s="55" t="s">
        <v>16</v>
      </c>
      <c r="D111" s="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1"/>
      <c r="P111" s="8"/>
    </row>
    <row r="112" spans="1:16" ht="18.75">
      <c r="A112" s="46"/>
      <c r="B112" s="571"/>
      <c r="C112" s="49" t="s">
        <v>18</v>
      </c>
      <c r="D112" s="2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"/>
      <c r="P112" s="9"/>
    </row>
    <row r="113" spans="1:16" ht="18.75">
      <c r="A113" s="46"/>
      <c r="B113" s="570" t="s">
        <v>173</v>
      </c>
      <c r="C113" s="55" t="s">
        <v>16</v>
      </c>
      <c r="D113" s="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1"/>
      <c r="P113" s="8"/>
    </row>
    <row r="114" spans="1:16" ht="18.75">
      <c r="A114" s="46"/>
      <c r="B114" s="571"/>
      <c r="C114" s="49" t="s">
        <v>18</v>
      </c>
      <c r="D114" s="2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"/>
      <c r="P114" s="9"/>
    </row>
    <row r="115" spans="1:16" ht="18.75">
      <c r="A115" s="46" t="s">
        <v>70</v>
      </c>
      <c r="B115" s="570" t="s">
        <v>174</v>
      </c>
      <c r="C115" s="55" t="s">
        <v>16</v>
      </c>
      <c r="D115" s="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1"/>
      <c r="P115" s="8"/>
    </row>
    <row r="116" spans="1:16" ht="18.75">
      <c r="A116" s="46"/>
      <c r="B116" s="571"/>
      <c r="C116" s="49" t="s">
        <v>18</v>
      </c>
      <c r="D116" s="2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"/>
      <c r="P116" s="9"/>
    </row>
    <row r="117" spans="1:16" ht="18.75">
      <c r="A117" s="46"/>
      <c r="B117" s="570" t="s">
        <v>175</v>
      </c>
      <c r="C117" s="55" t="s">
        <v>16</v>
      </c>
      <c r="D117" s="1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1"/>
      <c r="P117" s="8"/>
    </row>
    <row r="118" spans="1:16" ht="18.75">
      <c r="A118" s="46"/>
      <c r="B118" s="571"/>
      <c r="C118" s="49" t="s">
        <v>18</v>
      </c>
      <c r="D118" s="2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"/>
      <c r="P118" s="9"/>
    </row>
    <row r="119" spans="1:16" ht="18.75">
      <c r="A119" s="46" t="s">
        <v>23</v>
      </c>
      <c r="B119" s="570" t="s">
        <v>176</v>
      </c>
      <c r="C119" s="55" t="s">
        <v>16</v>
      </c>
      <c r="D119" s="1"/>
      <c r="E119" s="5">
        <v>0.018</v>
      </c>
      <c r="F119" s="5"/>
      <c r="G119" s="5">
        <v>0.039</v>
      </c>
      <c r="H119" s="5">
        <v>0.078</v>
      </c>
      <c r="I119" s="5"/>
      <c r="J119" s="5"/>
      <c r="K119" s="5">
        <v>0.015</v>
      </c>
      <c r="L119" s="5">
        <v>0.0602</v>
      </c>
      <c r="M119" s="5">
        <v>0.079</v>
      </c>
      <c r="N119" s="5">
        <v>0.1962</v>
      </c>
      <c r="O119" s="1">
        <v>0.1812</v>
      </c>
      <c r="P119" s="8">
        <f>SUM(D119:O119)</f>
        <v>0.6666000000000001</v>
      </c>
    </row>
    <row r="120" spans="1:16" ht="18.75">
      <c r="A120" s="51"/>
      <c r="B120" s="571"/>
      <c r="C120" s="49" t="s">
        <v>18</v>
      </c>
      <c r="D120" s="2"/>
      <c r="E120" s="35">
        <v>1.89</v>
      </c>
      <c r="F120" s="35"/>
      <c r="G120" s="35">
        <v>4.095</v>
      </c>
      <c r="H120" s="35">
        <v>8.19</v>
      </c>
      <c r="I120" s="35"/>
      <c r="J120" s="35"/>
      <c r="K120" s="35">
        <v>1.575</v>
      </c>
      <c r="L120" s="35">
        <v>6.321</v>
      </c>
      <c r="M120" s="35">
        <v>8.295</v>
      </c>
      <c r="N120" s="35">
        <v>20.601</v>
      </c>
      <c r="O120" s="2">
        <v>19.971</v>
      </c>
      <c r="P120" s="9">
        <f>SUM(D120:O120)</f>
        <v>70.938</v>
      </c>
    </row>
    <row r="121" spans="1:16" ht="18.75">
      <c r="A121" s="51"/>
      <c r="B121" s="48" t="s">
        <v>20</v>
      </c>
      <c r="C121" s="55" t="s">
        <v>16</v>
      </c>
      <c r="D121" s="1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"/>
      <c r="P121" s="8"/>
    </row>
    <row r="122" spans="1:16" ht="18.75">
      <c r="A122" s="51"/>
      <c r="B122" s="49" t="s">
        <v>73</v>
      </c>
      <c r="C122" s="49" t="s">
        <v>18</v>
      </c>
      <c r="D122" s="2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"/>
      <c r="P122" s="9"/>
    </row>
    <row r="123" spans="1:16" s="80" customFormat="1" ht="18.75">
      <c r="A123" s="58"/>
      <c r="B123" s="568" t="s">
        <v>177</v>
      </c>
      <c r="C123" s="63" t="s">
        <v>16</v>
      </c>
      <c r="D123" s="5">
        <f>+D101+D103+D105+D107+D109+D111+D113+D115+D117+D119+D121</f>
        <v>2.3404000000000003</v>
      </c>
      <c r="E123" s="5">
        <f aca="true" t="shared" si="9" ref="E123:G124">+E101+E103+E105+E107+E109+E111+E113+E115+E117+E119+E121</f>
        <v>0.725</v>
      </c>
      <c r="F123" s="5">
        <f t="shared" si="9"/>
        <v>1.0466</v>
      </c>
      <c r="G123" s="5">
        <f t="shared" si="9"/>
        <v>0.7766000000000001</v>
      </c>
      <c r="H123" s="5">
        <f aca="true" t="shared" si="10" ref="H123:O124">+H101+H103+H105+H107+H109+H111+H113+H115+H117+H119+H121</f>
        <v>2.3419999999999996</v>
      </c>
      <c r="I123" s="5">
        <f t="shared" si="10"/>
        <v>4.3006</v>
      </c>
      <c r="J123" s="5">
        <f>+J101+J103+J105+J107+J109+J111+J113+J115+J117+J119+J121</f>
        <v>2.0664</v>
      </c>
      <c r="K123" s="5">
        <f t="shared" si="10"/>
        <v>0.7588</v>
      </c>
      <c r="L123" s="87">
        <f t="shared" si="10"/>
        <v>0.7585000000000001</v>
      </c>
      <c r="M123" s="87">
        <f t="shared" si="10"/>
        <v>2.7974</v>
      </c>
      <c r="N123" s="87">
        <f t="shared" si="10"/>
        <v>16.79128</v>
      </c>
      <c r="O123" s="5">
        <f t="shared" si="10"/>
        <v>17.68</v>
      </c>
      <c r="P123" s="15">
        <f>SUM(D123:O123)</f>
        <v>52.38358</v>
      </c>
    </row>
    <row r="124" spans="1:16" s="80" customFormat="1" ht="18.75">
      <c r="A124" s="92"/>
      <c r="B124" s="569"/>
      <c r="C124" s="93" t="s">
        <v>18</v>
      </c>
      <c r="D124" s="35">
        <f>+D102+D104+D106+D108+D110+D112+D114+D116+D118+D120+D122</f>
        <v>3187.202</v>
      </c>
      <c r="E124" s="35">
        <f t="shared" si="9"/>
        <v>350.608</v>
      </c>
      <c r="F124" s="35">
        <f t="shared" si="9"/>
        <v>8811.581999999999</v>
      </c>
      <c r="G124" s="35">
        <f t="shared" si="9"/>
        <v>401.89300000000003</v>
      </c>
      <c r="H124" s="35">
        <f t="shared" si="10"/>
        <v>978.558</v>
      </c>
      <c r="I124" s="35">
        <f t="shared" si="10"/>
        <v>1582.5040000000001</v>
      </c>
      <c r="J124" s="35">
        <f>+J102+J104+J106+J108+J110+J112+J114+J116+J118+J120+J122</f>
        <v>865.736</v>
      </c>
      <c r="K124" s="35">
        <f t="shared" si="10"/>
        <v>470.276</v>
      </c>
      <c r="L124" s="35">
        <f t="shared" si="10"/>
        <v>481.52500000000003</v>
      </c>
      <c r="M124" s="35">
        <f t="shared" si="10"/>
        <v>1855.346</v>
      </c>
      <c r="N124" s="35">
        <f t="shared" si="10"/>
        <v>7159.333</v>
      </c>
      <c r="O124" s="35">
        <f t="shared" si="10"/>
        <v>6903.583</v>
      </c>
      <c r="P124" s="94">
        <f>SUM(D124:O124)</f>
        <v>33048.14600000001</v>
      </c>
    </row>
    <row r="125" spans="1:16" ht="18.75">
      <c r="A125" s="45" t="s">
        <v>0</v>
      </c>
      <c r="B125" s="570" t="s">
        <v>74</v>
      </c>
      <c r="C125" s="55" t="s">
        <v>16</v>
      </c>
      <c r="D125" s="1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1"/>
      <c r="P125" s="8"/>
    </row>
    <row r="126" spans="1:16" ht="18.75">
      <c r="A126" s="45" t="s">
        <v>0</v>
      </c>
      <c r="B126" s="571"/>
      <c r="C126" s="49" t="s">
        <v>18</v>
      </c>
      <c r="D126" s="2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"/>
      <c r="P126" s="9"/>
    </row>
    <row r="127" spans="1:16" ht="18.75">
      <c r="A127" s="46" t="s">
        <v>75</v>
      </c>
      <c r="B127" s="570" t="s">
        <v>76</v>
      </c>
      <c r="C127" s="55" t="s">
        <v>16</v>
      </c>
      <c r="D127" s="1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1"/>
      <c r="P127" s="8"/>
    </row>
    <row r="128" spans="1:16" ht="18.75">
      <c r="A128" s="46"/>
      <c r="B128" s="571"/>
      <c r="C128" s="49" t="s">
        <v>18</v>
      </c>
      <c r="D128" s="2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"/>
      <c r="P128" s="9"/>
    </row>
    <row r="129" spans="1:16" ht="18.75">
      <c r="A129" s="46" t="s">
        <v>77</v>
      </c>
      <c r="B129" s="48" t="s">
        <v>20</v>
      </c>
      <c r="C129" s="48" t="s">
        <v>16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3"/>
      <c r="P129" s="13"/>
    </row>
    <row r="130" spans="1:16" ht="18.75">
      <c r="A130" s="46"/>
      <c r="B130" s="48" t="s">
        <v>178</v>
      </c>
      <c r="C130" s="387" t="s">
        <v>79</v>
      </c>
      <c r="D130" s="448"/>
      <c r="E130" s="451"/>
      <c r="F130" s="451"/>
      <c r="G130" s="451"/>
      <c r="H130" s="451"/>
      <c r="I130" s="451"/>
      <c r="J130" s="451"/>
      <c r="K130" s="451"/>
      <c r="L130" s="451"/>
      <c r="M130" s="451"/>
      <c r="N130" s="451"/>
      <c r="O130" s="448"/>
      <c r="P130" s="395"/>
    </row>
    <row r="131" spans="1:16" ht="18.75">
      <c r="A131" s="46" t="s">
        <v>23</v>
      </c>
      <c r="B131" s="2"/>
      <c r="C131" s="49" t="s">
        <v>18</v>
      </c>
      <c r="D131" s="2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"/>
      <c r="P131" s="9"/>
    </row>
    <row r="132" spans="1:16" s="80" customFormat="1" ht="18.75">
      <c r="A132" s="97"/>
      <c r="B132" s="95" t="s">
        <v>0</v>
      </c>
      <c r="C132" s="60" t="s">
        <v>16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14"/>
    </row>
    <row r="133" spans="1:16" ht="18.75">
      <c r="A133" s="51"/>
      <c r="B133" s="57" t="s">
        <v>179</v>
      </c>
      <c r="C133" s="387" t="s">
        <v>79</v>
      </c>
      <c r="D133" s="448"/>
      <c r="E133" s="451"/>
      <c r="F133" s="451"/>
      <c r="G133" s="451"/>
      <c r="H133" s="451"/>
      <c r="I133" s="451"/>
      <c r="J133" s="451"/>
      <c r="K133" s="451"/>
      <c r="L133" s="451"/>
      <c r="M133" s="451"/>
      <c r="N133" s="451"/>
      <c r="O133" s="448"/>
      <c r="P133" s="395"/>
    </row>
    <row r="134" spans="1:16" s="80" customFormat="1" ht="18.75">
      <c r="A134" s="92"/>
      <c r="B134" s="35"/>
      <c r="C134" s="93" t="s">
        <v>18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94"/>
    </row>
    <row r="135" spans="1:16" s="80" customFormat="1" ht="18.75">
      <c r="A135" s="58"/>
      <c r="B135" s="59" t="s">
        <v>0</v>
      </c>
      <c r="C135" s="60" t="s">
        <v>16</v>
      </c>
      <c r="D135" s="4">
        <f aca="true" t="shared" si="11" ref="D135:M135">D132+D123+D99</f>
        <v>7.638400000000001</v>
      </c>
      <c r="E135" s="4">
        <f t="shared" si="11"/>
        <v>3.6709000000000005</v>
      </c>
      <c r="F135" s="4">
        <f t="shared" si="11"/>
        <v>3.6399</v>
      </c>
      <c r="G135" s="4">
        <f t="shared" si="11"/>
        <v>3.3743000000000003</v>
      </c>
      <c r="H135" s="4">
        <f t="shared" si="11"/>
        <v>12.404799999999998</v>
      </c>
      <c r="I135" s="4">
        <f t="shared" si="11"/>
        <v>44.22280000000001</v>
      </c>
      <c r="J135" s="4">
        <f t="shared" si="11"/>
        <v>46.839800000000004</v>
      </c>
      <c r="K135" s="4">
        <f t="shared" si="11"/>
        <v>24.527800000000003</v>
      </c>
      <c r="L135" s="4">
        <f t="shared" si="11"/>
        <v>7.779399999999999</v>
      </c>
      <c r="M135" s="4">
        <f t="shared" si="11"/>
        <v>4.6817</v>
      </c>
      <c r="N135" s="4">
        <f>N132+N123+N99</f>
        <v>20.92488</v>
      </c>
      <c r="O135" s="4">
        <f>O132+O123+O99</f>
        <v>21.9792</v>
      </c>
      <c r="P135" s="14">
        <f>SUM(D135:O135)</f>
        <v>201.68388000000004</v>
      </c>
    </row>
    <row r="136" spans="1:16" s="80" customFormat="1" ht="18.75">
      <c r="A136" s="58"/>
      <c r="B136" s="62" t="s">
        <v>161</v>
      </c>
      <c r="C136" s="439" t="s">
        <v>79</v>
      </c>
      <c r="D136" s="451"/>
      <c r="E136" s="451"/>
      <c r="F136" s="451"/>
      <c r="G136" s="451"/>
      <c r="H136" s="451"/>
      <c r="I136" s="451"/>
      <c r="J136" s="451"/>
      <c r="K136" s="451"/>
      <c r="L136" s="451"/>
      <c r="M136" s="451"/>
      <c r="N136" s="451"/>
      <c r="O136" s="451"/>
      <c r="P136" s="444"/>
    </row>
    <row r="137" spans="1:16" s="80" customFormat="1" ht="19.5" thickBot="1">
      <c r="A137" s="64"/>
      <c r="B137" s="65"/>
      <c r="C137" s="66" t="s">
        <v>18</v>
      </c>
      <c r="D137" s="6">
        <f aca="true" t="shared" si="12" ref="D137:M137">D134+D124+D100</f>
        <v>4615.695</v>
      </c>
      <c r="E137" s="6">
        <f t="shared" si="12"/>
        <v>1769.701</v>
      </c>
      <c r="F137" s="6">
        <f t="shared" si="12"/>
        <v>11010.257999999998</v>
      </c>
      <c r="G137" s="6">
        <f t="shared" si="12"/>
        <v>2967.1789999999996</v>
      </c>
      <c r="H137" s="6">
        <f t="shared" si="12"/>
        <v>6425.548</v>
      </c>
      <c r="I137" s="6">
        <f t="shared" si="12"/>
        <v>11456.064</v>
      </c>
      <c r="J137" s="6">
        <f t="shared" si="12"/>
        <v>20366.956000000002</v>
      </c>
      <c r="K137" s="6">
        <f t="shared" si="12"/>
        <v>22386.54</v>
      </c>
      <c r="L137" s="6">
        <f t="shared" si="12"/>
        <v>8754.346</v>
      </c>
      <c r="M137" s="6">
        <f t="shared" si="12"/>
        <v>3923.211</v>
      </c>
      <c r="N137" s="6">
        <f>N134+N124+N100</f>
        <v>10402.106</v>
      </c>
      <c r="O137" s="6">
        <f>O134+O124+O100</f>
        <v>9753.170999999998</v>
      </c>
      <c r="P137" s="7">
        <f>SUM(D137:O137)</f>
        <v>113830.775</v>
      </c>
    </row>
    <row r="138" spans="3:16" ht="18.75">
      <c r="C138" s="69"/>
      <c r="D138" s="69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460"/>
      <c r="P138" s="461" t="s">
        <v>92</v>
      </c>
    </row>
    <row r="139" spans="3:16" ht="18.75">
      <c r="C139" s="69"/>
      <c r="D139" s="69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69"/>
      <c r="P139" s="462"/>
    </row>
    <row r="140" ht="18.75">
      <c r="H140" s="23"/>
    </row>
    <row r="141" ht="18.75">
      <c r="H141" s="23"/>
    </row>
    <row r="142" ht="18.75">
      <c r="H142" s="23"/>
    </row>
  </sheetData>
  <sheetProtection/>
  <mergeCells count="52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A1:P1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47"/>
  <sheetViews>
    <sheetView zoomScale="50" zoomScaleNormal="50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21.87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72" customWidth="1"/>
    <col min="16" max="16" width="23.00390625" style="37" customWidth="1"/>
    <col min="17" max="16384" width="21.875" style="81" customWidth="1"/>
  </cols>
  <sheetData>
    <row r="1" spans="1:16" ht="30.75">
      <c r="A1" s="580" t="s">
        <v>104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</row>
    <row r="2" spans="1:15" ht="19.5" thickBot="1">
      <c r="A2" s="12" t="s">
        <v>220</v>
      </c>
      <c r="B2" s="39"/>
      <c r="C2" s="12"/>
      <c r="O2" s="65" t="s">
        <v>90</v>
      </c>
    </row>
    <row r="3" spans="1:16" ht="18.75">
      <c r="A3" s="40"/>
      <c r="B3" s="41"/>
      <c r="C3" s="41"/>
      <c r="D3" s="86" t="s">
        <v>89</v>
      </c>
      <c r="E3" s="86" t="s">
        <v>3</v>
      </c>
      <c r="F3" s="86" t="s">
        <v>4</v>
      </c>
      <c r="G3" s="86" t="s">
        <v>5</v>
      </c>
      <c r="H3" s="86" t="s">
        <v>6</v>
      </c>
      <c r="I3" s="86" t="s">
        <v>7</v>
      </c>
      <c r="J3" s="86" t="s">
        <v>8</v>
      </c>
      <c r="K3" s="86" t="s">
        <v>9</v>
      </c>
      <c r="L3" s="86" t="s">
        <v>10</v>
      </c>
      <c r="M3" s="86" t="s">
        <v>11</v>
      </c>
      <c r="N3" s="86" t="s">
        <v>12</v>
      </c>
      <c r="O3" s="86" t="s">
        <v>13</v>
      </c>
      <c r="P3" s="44" t="s">
        <v>14</v>
      </c>
    </row>
    <row r="4" spans="1:16" ht="18.75">
      <c r="A4" s="45" t="s">
        <v>0</v>
      </c>
      <c r="B4" s="570" t="s">
        <v>15</v>
      </c>
      <c r="C4" s="55" t="s">
        <v>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8"/>
    </row>
    <row r="5" spans="1:16" ht="18.75">
      <c r="A5" s="46" t="s">
        <v>180</v>
      </c>
      <c r="B5" s="571"/>
      <c r="C5" s="49" t="s">
        <v>18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9"/>
    </row>
    <row r="6" spans="1:16" ht="18.75">
      <c r="A6" s="46" t="s">
        <v>19</v>
      </c>
      <c r="B6" s="48" t="s">
        <v>20</v>
      </c>
      <c r="C6" s="55" t="s">
        <v>16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</row>
    <row r="7" spans="1:16" ht="18.75">
      <c r="A7" s="46" t="s">
        <v>21</v>
      </c>
      <c r="B7" s="49" t="s">
        <v>153</v>
      </c>
      <c r="C7" s="49" t="s">
        <v>18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9"/>
    </row>
    <row r="8" spans="1:16" s="82" customFormat="1" ht="18.75">
      <c r="A8" s="97" t="s">
        <v>23</v>
      </c>
      <c r="B8" s="568" t="s">
        <v>107</v>
      </c>
      <c r="C8" s="63" t="s">
        <v>16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5"/>
    </row>
    <row r="9" spans="1:16" s="82" customFormat="1" ht="18.75">
      <c r="A9" s="92"/>
      <c r="B9" s="569"/>
      <c r="C9" s="93" t="s">
        <v>18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94"/>
    </row>
    <row r="10" spans="1:16" ht="18.75">
      <c r="A10" s="572" t="s">
        <v>25</v>
      </c>
      <c r="B10" s="573"/>
      <c r="C10" s="55" t="s">
        <v>16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8"/>
    </row>
    <row r="11" spans="1:16" ht="18.75">
      <c r="A11" s="574"/>
      <c r="B11" s="575"/>
      <c r="C11" s="49" t="s">
        <v>18</v>
      </c>
      <c r="D11" s="35"/>
      <c r="E11" s="35"/>
      <c r="F11" s="35"/>
      <c r="G11" s="99"/>
      <c r="H11" s="35"/>
      <c r="I11" s="35"/>
      <c r="J11" s="35"/>
      <c r="K11" s="35"/>
      <c r="L11" s="35"/>
      <c r="M11" s="35"/>
      <c r="N11" s="35"/>
      <c r="O11" s="35"/>
      <c r="P11" s="9"/>
    </row>
    <row r="12" spans="1:16" ht="18.75">
      <c r="A12" s="51"/>
      <c r="B12" s="570" t="s">
        <v>26</v>
      </c>
      <c r="C12" s="55" t="s">
        <v>16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8"/>
    </row>
    <row r="13" spans="1:16" ht="18.75">
      <c r="A13" s="45" t="s">
        <v>0</v>
      </c>
      <c r="B13" s="571"/>
      <c r="C13" s="49" t="s">
        <v>18</v>
      </c>
      <c r="D13" s="35"/>
      <c r="E13" s="35"/>
      <c r="F13" s="362"/>
      <c r="G13" s="99"/>
      <c r="H13" s="35"/>
      <c r="I13" s="35"/>
      <c r="J13" s="35"/>
      <c r="K13" s="35"/>
      <c r="L13" s="35"/>
      <c r="M13" s="35"/>
      <c r="N13" s="35"/>
      <c r="O13" s="35"/>
      <c r="P13" s="9"/>
    </row>
    <row r="14" spans="1:16" ht="18.75">
      <c r="A14" s="46" t="s">
        <v>27</v>
      </c>
      <c r="B14" s="570" t="s">
        <v>28</v>
      </c>
      <c r="C14" s="55" t="s">
        <v>16</v>
      </c>
      <c r="D14" s="5"/>
      <c r="E14" s="5"/>
      <c r="F14" s="5"/>
      <c r="G14" s="5"/>
      <c r="H14" s="5"/>
      <c r="I14" s="5">
        <v>0.0133</v>
      </c>
      <c r="J14" s="5"/>
      <c r="K14" s="5">
        <v>0.0133</v>
      </c>
      <c r="L14" s="5">
        <v>0.016</v>
      </c>
      <c r="M14" s="5">
        <v>0.0103</v>
      </c>
      <c r="N14" s="5">
        <v>0.0455</v>
      </c>
      <c r="O14" s="5"/>
      <c r="P14" s="8">
        <f>SUM(D14:O14)</f>
        <v>0.0984</v>
      </c>
    </row>
    <row r="15" spans="1:16" ht="18.75">
      <c r="A15" s="46" t="s">
        <v>0</v>
      </c>
      <c r="B15" s="571"/>
      <c r="C15" s="49" t="s">
        <v>18</v>
      </c>
      <c r="D15" s="35"/>
      <c r="E15" s="35"/>
      <c r="F15" s="35"/>
      <c r="G15" s="99"/>
      <c r="H15" s="35"/>
      <c r="I15" s="35">
        <v>8.379</v>
      </c>
      <c r="J15" s="35"/>
      <c r="K15" s="35">
        <v>13.3</v>
      </c>
      <c r="L15" s="35">
        <v>16</v>
      </c>
      <c r="M15" s="35">
        <v>10.3</v>
      </c>
      <c r="N15" s="35">
        <v>40.95</v>
      </c>
      <c r="O15" s="35"/>
      <c r="P15" s="9">
        <f>SUM(D15:O15)</f>
        <v>88.929</v>
      </c>
    </row>
    <row r="16" spans="1:16" ht="18.75">
      <c r="A16" s="46" t="s">
        <v>29</v>
      </c>
      <c r="B16" s="570" t="s">
        <v>30</v>
      </c>
      <c r="C16" s="55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8"/>
    </row>
    <row r="17" spans="1:16" ht="18.75">
      <c r="A17" s="46"/>
      <c r="B17" s="571"/>
      <c r="C17" s="49" t="s">
        <v>18</v>
      </c>
      <c r="D17" s="35"/>
      <c r="E17" s="35"/>
      <c r="F17" s="35"/>
      <c r="G17" s="99"/>
      <c r="H17" s="35"/>
      <c r="I17" s="35"/>
      <c r="J17" s="35"/>
      <c r="K17" s="35"/>
      <c r="L17" s="35"/>
      <c r="M17" s="35"/>
      <c r="N17" s="35"/>
      <c r="O17" s="35"/>
      <c r="P17" s="9"/>
    </row>
    <row r="18" spans="1:16" ht="18.75">
      <c r="A18" s="46" t="s">
        <v>31</v>
      </c>
      <c r="B18" s="48" t="s">
        <v>108</v>
      </c>
      <c r="C18" s="55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8"/>
    </row>
    <row r="19" spans="1:16" ht="18.75">
      <c r="A19" s="46"/>
      <c r="B19" s="49" t="s">
        <v>109</v>
      </c>
      <c r="C19" s="49" t="s">
        <v>18</v>
      </c>
      <c r="D19" s="35"/>
      <c r="E19" s="35"/>
      <c r="F19" s="35"/>
      <c r="G19" s="99"/>
      <c r="H19" s="35"/>
      <c r="I19" s="35"/>
      <c r="J19" s="35"/>
      <c r="K19" s="35"/>
      <c r="L19" s="35"/>
      <c r="M19" s="35"/>
      <c r="N19" s="35"/>
      <c r="O19" s="35"/>
      <c r="P19" s="9"/>
    </row>
    <row r="20" spans="1:16" ht="18.75">
      <c r="A20" s="46" t="s">
        <v>23</v>
      </c>
      <c r="B20" s="570" t="s">
        <v>32</v>
      </c>
      <c r="C20" s="55" t="s">
        <v>16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8"/>
    </row>
    <row r="21" spans="1:16" ht="18.75">
      <c r="A21" s="46"/>
      <c r="B21" s="571"/>
      <c r="C21" s="49" t="s">
        <v>18</v>
      </c>
      <c r="D21" s="35"/>
      <c r="E21" s="35"/>
      <c r="F21" s="35"/>
      <c r="G21" s="99"/>
      <c r="H21" s="35"/>
      <c r="I21" s="35"/>
      <c r="J21" s="35"/>
      <c r="K21" s="35"/>
      <c r="L21" s="35"/>
      <c r="M21" s="35"/>
      <c r="N21" s="35"/>
      <c r="O21" s="35"/>
      <c r="P21" s="9"/>
    </row>
    <row r="22" spans="1:16" s="82" customFormat="1" ht="18.75">
      <c r="A22" s="97"/>
      <c r="B22" s="568" t="s">
        <v>114</v>
      </c>
      <c r="C22" s="63" t="s">
        <v>16</v>
      </c>
      <c r="D22" s="5"/>
      <c r="E22" s="5"/>
      <c r="F22" s="5"/>
      <c r="G22" s="5"/>
      <c r="H22" s="5"/>
      <c r="I22" s="5">
        <f>I12+I14+I16+I18+I20</f>
        <v>0.0133</v>
      </c>
      <c r="J22" s="5"/>
      <c r="K22" s="5">
        <f aca="true" t="shared" si="0" ref="K22:N23">+K12+K14+K16+K18+K20</f>
        <v>0.0133</v>
      </c>
      <c r="L22" s="5">
        <f t="shared" si="0"/>
        <v>0.016</v>
      </c>
      <c r="M22" s="5">
        <f t="shared" si="0"/>
        <v>0.0103</v>
      </c>
      <c r="N22" s="5">
        <f t="shared" si="0"/>
        <v>0.0455</v>
      </c>
      <c r="O22" s="5"/>
      <c r="P22" s="15">
        <f>SUM(D22:O22)</f>
        <v>0.0984</v>
      </c>
    </row>
    <row r="23" spans="1:16" s="82" customFormat="1" ht="18.75">
      <c r="A23" s="98"/>
      <c r="B23" s="569"/>
      <c r="C23" s="93" t="s">
        <v>18</v>
      </c>
      <c r="D23" s="35"/>
      <c r="E23" s="35"/>
      <c r="F23" s="35"/>
      <c r="G23" s="35"/>
      <c r="H23" s="35"/>
      <c r="I23" s="35">
        <f>I13+I15+I17+I19+I21</f>
        <v>8.379</v>
      </c>
      <c r="J23" s="35"/>
      <c r="K23" s="35">
        <f t="shared" si="0"/>
        <v>13.3</v>
      </c>
      <c r="L23" s="35">
        <f t="shared" si="0"/>
        <v>16</v>
      </c>
      <c r="M23" s="35">
        <f t="shared" si="0"/>
        <v>10.3</v>
      </c>
      <c r="N23" s="35">
        <f t="shared" si="0"/>
        <v>40.95</v>
      </c>
      <c r="O23" s="35"/>
      <c r="P23" s="94">
        <f>SUM(D23:O23)</f>
        <v>88.929</v>
      </c>
    </row>
    <row r="24" spans="1:16" ht="18.75">
      <c r="A24" s="46" t="s">
        <v>0</v>
      </c>
      <c r="B24" s="570" t="s">
        <v>33</v>
      </c>
      <c r="C24" s="55" t="s">
        <v>16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8"/>
    </row>
    <row r="25" spans="1:16" ht="18.75">
      <c r="A25" s="46" t="s">
        <v>34</v>
      </c>
      <c r="B25" s="571"/>
      <c r="C25" s="49" t="s">
        <v>18</v>
      </c>
      <c r="D25" s="35"/>
      <c r="E25" s="35"/>
      <c r="F25" s="35"/>
      <c r="G25" s="99"/>
      <c r="H25" s="35"/>
      <c r="I25" s="35"/>
      <c r="J25" s="35"/>
      <c r="K25" s="35"/>
      <c r="L25" s="35"/>
      <c r="M25" s="35"/>
      <c r="N25" s="35"/>
      <c r="O25" s="35"/>
      <c r="P25" s="9"/>
    </row>
    <row r="26" spans="1:16" ht="18.75">
      <c r="A26" s="46" t="s">
        <v>35</v>
      </c>
      <c r="B26" s="48" t="s">
        <v>20</v>
      </c>
      <c r="C26" s="55" t="s">
        <v>16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8"/>
    </row>
    <row r="27" spans="1:16" ht="18.75">
      <c r="A27" s="46" t="s">
        <v>36</v>
      </c>
      <c r="B27" s="49" t="s">
        <v>162</v>
      </c>
      <c r="C27" s="49" t="s">
        <v>18</v>
      </c>
      <c r="D27" s="35"/>
      <c r="E27" s="35"/>
      <c r="F27" s="35"/>
      <c r="G27" s="99"/>
      <c r="H27" s="35"/>
      <c r="I27" s="35"/>
      <c r="J27" s="35"/>
      <c r="K27" s="35"/>
      <c r="L27" s="35"/>
      <c r="M27" s="35"/>
      <c r="N27" s="35"/>
      <c r="O27" s="35"/>
      <c r="P27" s="9"/>
    </row>
    <row r="28" spans="1:16" s="82" customFormat="1" ht="18.75">
      <c r="A28" s="97" t="s">
        <v>23</v>
      </c>
      <c r="B28" s="568" t="s">
        <v>107</v>
      </c>
      <c r="C28" s="63" t="s">
        <v>16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5"/>
    </row>
    <row r="29" spans="1:16" s="82" customFormat="1" ht="18.75">
      <c r="A29" s="98"/>
      <c r="B29" s="569"/>
      <c r="C29" s="93" t="s">
        <v>18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94"/>
    </row>
    <row r="30" spans="1:16" ht="18.75">
      <c r="A30" s="46" t="s">
        <v>0</v>
      </c>
      <c r="B30" s="570" t="s">
        <v>37</v>
      </c>
      <c r="C30" s="55" t="s">
        <v>16</v>
      </c>
      <c r="D30" s="5">
        <v>2.8462</v>
      </c>
      <c r="E30" s="5">
        <v>15.8926</v>
      </c>
      <c r="F30" s="5">
        <v>15.6246</v>
      </c>
      <c r="G30" s="5">
        <v>1.2057</v>
      </c>
      <c r="H30" s="5">
        <v>1.2726</v>
      </c>
      <c r="I30" s="5"/>
      <c r="J30" s="5"/>
      <c r="K30" s="5"/>
      <c r="L30" s="5"/>
      <c r="M30" s="5"/>
      <c r="N30" s="5"/>
      <c r="O30" s="5">
        <v>1.1253</v>
      </c>
      <c r="P30" s="8">
        <f>SUM(D30:O30)</f>
        <v>37.967</v>
      </c>
    </row>
    <row r="31" spans="1:16" ht="18.75">
      <c r="A31" s="46" t="s">
        <v>38</v>
      </c>
      <c r="B31" s="571"/>
      <c r="C31" s="49" t="s">
        <v>18</v>
      </c>
      <c r="D31" s="35">
        <v>418.598</v>
      </c>
      <c r="E31" s="35">
        <v>1220.841</v>
      </c>
      <c r="F31" s="35">
        <v>448.362</v>
      </c>
      <c r="G31" s="99">
        <v>14.577</v>
      </c>
      <c r="H31" s="35">
        <v>12.726</v>
      </c>
      <c r="I31" s="35"/>
      <c r="J31" s="35"/>
      <c r="K31" s="35"/>
      <c r="L31" s="35"/>
      <c r="M31" s="35"/>
      <c r="N31" s="35"/>
      <c r="O31" s="35">
        <v>449.84</v>
      </c>
      <c r="P31" s="9">
        <f>SUM(D31:O31)</f>
        <v>2564.9440000000004</v>
      </c>
    </row>
    <row r="32" spans="1:16" ht="18.75">
      <c r="A32" s="46" t="s">
        <v>0</v>
      </c>
      <c r="B32" s="570" t="s">
        <v>39</v>
      </c>
      <c r="C32" s="55" t="s">
        <v>16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8"/>
    </row>
    <row r="33" spans="1:16" ht="18.75">
      <c r="A33" s="46" t="s">
        <v>40</v>
      </c>
      <c r="B33" s="571"/>
      <c r="C33" s="49" t="s">
        <v>18</v>
      </c>
      <c r="D33" s="35"/>
      <c r="E33" s="35"/>
      <c r="F33" s="35"/>
      <c r="G33" s="99"/>
      <c r="H33" s="35"/>
      <c r="I33" s="35"/>
      <c r="J33" s="35"/>
      <c r="K33" s="35"/>
      <c r="L33" s="35"/>
      <c r="M33" s="35"/>
      <c r="N33" s="35"/>
      <c r="O33" s="35"/>
      <c r="P33" s="9"/>
    </row>
    <row r="34" spans="1:16" ht="18.75">
      <c r="A34" s="46"/>
      <c r="B34" s="48" t="s">
        <v>20</v>
      </c>
      <c r="C34" s="55" t="s">
        <v>16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"/>
    </row>
    <row r="35" spans="1:16" ht="18.75">
      <c r="A35" s="46" t="s">
        <v>23</v>
      </c>
      <c r="B35" s="49" t="s">
        <v>111</v>
      </c>
      <c r="C35" s="49" t="s">
        <v>18</v>
      </c>
      <c r="D35" s="35"/>
      <c r="E35" s="35"/>
      <c r="F35" s="362"/>
      <c r="G35" s="99"/>
      <c r="H35" s="35"/>
      <c r="I35" s="35"/>
      <c r="J35" s="35"/>
      <c r="K35" s="35"/>
      <c r="L35" s="35"/>
      <c r="M35" s="35"/>
      <c r="N35" s="35"/>
      <c r="O35" s="35"/>
      <c r="P35" s="9"/>
    </row>
    <row r="36" spans="1:16" s="82" customFormat="1" ht="18.75">
      <c r="A36" s="58"/>
      <c r="B36" s="568" t="s">
        <v>107</v>
      </c>
      <c r="C36" s="63" t="s">
        <v>16</v>
      </c>
      <c r="D36" s="5">
        <f aca="true" t="shared" si="1" ref="D36:G37">D30+D32+D34</f>
        <v>2.8462</v>
      </c>
      <c r="E36" s="5">
        <f t="shared" si="1"/>
        <v>15.8926</v>
      </c>
      <c r="F36" s="5">
        <f>F30+F32+F34</f>
        <v>15.6246</v>
      </c>
      <c r="G36" s="5">
        <f>G30+G32+G34</f>
        <v>1.2057</v>
      </c>
      <c r="H36" s="5">
        <f>H30+H32+H34</f>
        <v>1.2726</v>
      </c>
      <c r="I36" s="5"/>
      <c r="J36" s="5"/>
      <c r="K36" s="5"/>
      <c r="L36" s="5"/>
      <c r="M36" s="5"/>
      <c r="N36" s="5"/>
      <c r="O36" s="5">
        <f>O30+O32+O34</f>
        <v>1.1253</v>
      </c>
      <c r="P36" s="15">
        <f aca="true" t="shared" si="2" ref="P36:P59">SUM(D36:O36)</f>
        <v>37.967</v>
      </c>
    </row>
    <row r="37" spans="1:16" s="82" customFormat="1" ht="18.75">
      <c r="A37" s="92"/>
      <c r="B37" s="569"/>
      <c r="C37" s="93" t="s">
        <v>18</v>
      </c>
      <c r="D37" s="35">
        <f t="shared" si="1"/>
        <v>418.598</v>
      </c>
      <c r="E37" s="35">
        <f t="shared" si="1"/>
        <v>1220.841</v>
      </c>
      <c r="F37" s="35">
        <f>F31+F33+F35</f>
        <v>448.362</v>
      </c>
      <c r="G37" s="35">
        <f t="shared" si="1"/>
        <v>14.577</v>
      </c>
      <c r="H37" s="35">
        <f>H31+H33+H35</f>
        <v>12.726</v>
      </c>
      <c r="I37" s="35"/>
      <c r="J37" s="35"/>
      <c r="K37" s="35"/>
      <c r="L37" s="35"/>
      <c r="M37" s="35"/>
      <c r="N37" s="35"/>
      <c r="O37" s="35">
        <f>O31+O33+O35</f>
        <v>449.84</v>
      </c>
      <c r="P37" s="94">
        <f t="shared" si="2"/>
        <v>2564.9440000000004</v>
      </c>
    </row>
    <row r="38" spans="1:16" ht="18.75">
      <c r="A38" s="572" t="s">
        <v>41</v>
      </c>
      <c r="B38" s="573"/>
      <c r="C38" s="55" t="s">
        <v>16</v>
      </c>
      <c r="D38" s="5"/>
      <c r="E38" s="5"/>
      <c r="F38" s="5"/>
      <c r="G38" s="5"/>
      <c r="H38" s="5"/>
      <c r="I38" s="5"/>
      <c r="J38" s="5">
        <v>0.0004</v>
      </c>
      <c r="K38" s="5">
        <v>0.0111</v>
      </c>
      <c r="L38" s="5">
        <v>0.0777</v>
      </c>
      <c r="M38" s="5">
        <v>0.1378</v>
      </c>
      <c r="N38" s="5">
        <v>0.2642</v>
      </c>
      <c r="O38" s="5">
        <v>0.2571</v>
      </c>
      <c r="P38" s="8">
        <f t="shared" si="2"/>
        <v>0.7483</v>
      </c>
    </row>
    <row r="39" spans="1:16" ht="18.75">
      <c r="A39" s="574"/>
      <c r="B39" s="575"/>
      <c r="C39" s="49" t="s">
        <v>18</v>
      </c>
      <c r="D39" s="35"/>
      <c r="E39" s="35"/>
      <c r="F39" s="35"/>
      <c r="G39" s="99"/>
      <c r="H39" s="35"/>
      <c r="I39" s="35"/>
      <c r="J39" s="35">
        <v>0.12</v>
      </c>
      <c r="K39" s="35">
        <v>2.07</v>
      </c>
      <c r="L39" s="35">
        <v>19.8</v>
      </c>
      <c r="M39" s="35">
        <v>54.47</v>
      </c>
      <c r="N39" s="35">
        <v>72.87</v>
      </c>
      <c r="O39" s="35">
        <v>84.97</v>
      </c>
      <c r="P39" s="9">
        <f t="shared" si="2"/>
        <v>234.3</v>
      </c>
    </row>
    <row r="40" spans="1:16" ht="18.75">
      <c r="A40" s="572" t="s">
        <v>42</v>
      </c>
      <c r="B40" s="573"/>
      <c r="C40" s="55" t="s">
        <v>16</v>
      </c>
      <c r="D40" s="5"/>
      <c r="E40" s="5"/>
      <c r="F40" s="5"/>
      <c r="G40" s="5">
        <v>0.0012</v>
      </c>
      <c r="H40" s="5">
        <v>0.0203</v>
      </c>
      <c r="I40" s="5">
        <v>0.1286</v>
      </c>
      <c r="J40" s="5"/>
      <c r="K40" s="5">
        <v>0.0141</v>
      </c>
      <c r="L40" s="5">
        <v>0.0039</v>
      </c>
      <c r="M40" s="5">
        <v>0.0224</v>
      </c>
      <c r="N40" s="5">
        <v>0.3341</v>
      </c>
      <c r="O40" s="5">
        <v>0.154</v>
      </c>
      <c r="P40" s="8">
        <f t="shared" si="2"/>
        <v>0.6786</v>
      </c>
    </row>
    <row r="41" spans="1:16" ht="18.75">
      <c r="A41" s="574"/>
      <c r="B41" s="575"/>
      <c r="C41" s="49" t="s">
        <v>18</v>
      </c>
      <c r="D41" s="35"/>
      <c r="E41" s="35"/>
      <c r="F41" s="35"/>
      <c r="G41" s="99">
        <v>0.6</v>
      </c>
      <c r="H41" s="35">
        <v>6.62</v>
      </c>
      <c r="I41" s="35">
        <v>17.37</v>
      </c>
      <c r="J41" s="35"/>
      <c r="K41" s="35">
        <v>2.81</v>
      </c>
      <c r="L41" s="35">
        <v>0.39</v>
      </c>
      <c r="M41" s="35">
        <v>2.24</v>
      </c>
      <c r="N41" s="35">
        <v>12.273</v>
      </c>
      <c r="O41" s="35">
        <v>9.256</v>
      </c>
      <c r="P41" s="9">
        <f t="shared" si="2"/>
        <v>51.559</v>
      </c>
    </row>
    <row r="42" spans="1:16" ht="18.75">
      <c r="A42" s="572" t="s">
        <v>43</v>
      </c>
      <c r="B42" s="573"/>
      <c r="C42" s="55" t="s">
        <v>16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8"/>
    </row>
    <row r="43" spans="1:16" ht="18.75">
      <c r="A43" s="574"/>
      <c r="B43" s="575"/>
      <c r="C43" s="49" t="s">
        <v>18</v>
      </c>
      <c r="D43" s="35"/>
      <c r="E43" s="35"/>
      <c r="F43" s="35"/>
      <c r="G43" s="99"/>
      <c r="H43" s="35"/>
      <c r="I43" s="35"/>
      <c r="J43" s="35"/>
      <c r="K43" s="35"/>
      <c r="L43" s="35"/>
      <c r="M43" s="35"/>
      <c r="N43" s="35"/>
      <c r="O43" s="35"/>
      <c r="P43" s="9"/>
    </row>
    <row r="44" spans="1:16" ht="18.75">
      <c r="A44" s="572" t="s">
        <v>44</v>
      </c>
      <c r="B44" s="573"/>
      <c r="C44" s="55" t="s">
        <v>16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"/>
    </row>
    <row r="45" spans="1:16" ht="18.75">
      <c r="A45" s="574"/>
      <c r="B45" s="575"/>
      <c r="C45" s="49" t="s">
        <v>18</v>
      </c>
      <c r="D45" s="35"/>
      <c r="E45" s="35"/>
      <c r="F45" s="35"/>
      <c r="G45" s="99"/>
      <c r="H45" s="35"/>
      <c r="I45" s="35"/>
      <c r="J45" s="35"/>
      <c r="K45" s="35"/>
      <c r="L45" s="35"/>
      <c r="M45" s="35"/>
      <c r="N45" s="35"/>
      <c r="O45" s="35"/>
      <c r="P45" s="9"/>
    </row>
    <row r="46" spans="1:16" ht="18.75">
      <c r="A46" s="572" t="s">
        <v>45</v>
      </c>
      <c r="B46" s="573"/>
      <c r="C46" s="55" t="s">
        <v>16</v>
      </c>
      <c r="D46" s="5"/>
      <c r="E46" s="5"/>
      <c r="F46" s="5"/>
      <c r="G46" s="5"/>
      <c r="H46" s="5"/>
      <c r="I46" s="5"/>
      <c r="J46" s="5"/>
      <c r="K46" s="5">
        <v>0.0033</v>
      </c>
      <c r="L46" s="5"/>
      <c r="M46" s="5"/>
      <c r="N46" s="5"/>
      <c r="O46" s="5"/>
      <c r="P46" s="8">
        <f t="shared" si="2"/>
        <v>0.0033</v>
      </c>
    </row>
    <row r="47" spans="1:16" ht="18.75">
      <c r="A47" s="574"/>
      <c r="B47" s="575"/>
      <c r="C47" s="49" t="s">
        <v>18</v>
      </c>
      <c r="D47" s="35"/>
      <c r="E47" s="35"/>
      <c r="F47" s="35"/>
      <c r="G47" s="99"/>
      <c r="H47" s="35"/>
      <c r="I47" s="35"/>
      <c r="J47" s="35"/>
      <c r="K47" s="35">
        <v>4.29</v>
      </c>
      <c r="L47" s="35"/>
      <c r="M47" s="35"/>
      <c r="N47" s="35"/>
      <c r="O47" s="35"/>
      <c r="P47" s="9">
        <f t="shared" si="2"/>
        <v>4.29</v>
      </c>
    </row>
    <row r="48" spans="1:16" ht="18.75">
      <c r="A48" s="572" t="s">
        <v>46</v>
      </c>
      <c r="B48" s="573"/>
      <c r="C48" s="55" t="s">
        <v>16</v>
      </c>
      <c r="D48" s="5"/>
      <c r="E48" s="5"/>
      <c r="F48" s="5"/>
      <c r="G48" s="5"/>
      <c r="H48" s="5"/>
      <c r="I48" s="5">
        <v>0.001</v>
      </c>
      <c r="J48" s="5"/>
      <c r="K48" s="5">
        <v>0.4595</v>
      </c>
      <c r="L48" s="5">
        <v>0.8893</v>
      </c>
      <c r="M48" s="5">
        <v>3.364</v>
      </c>
      <c r="N48" s="5">
        <v>14.0861</v>
      </c>
      <c r="O48" s="5">
        <v>4.21259</v>
      </c>
      <c r="P48" s="8">
        <f t="shared" si="2"/>
        <v>23.01249</v>
      </c>
    </row>
    <row r="49" spans="1:16" ht="18.75">
      <c r="A49" s="574"/>
      <c r="B49" s="575"/>
      <c r="C49" s="49" t="s">
        <v>18</v>
      </c>
      <c r="D49" s="35"/>
      <c r="E49" s="35"/>
      <c r="F49" s="35"/>
      <c r="G49" s="99"/>
      <c r="H49" s="35"/>
      <c r="I49" s="35">
        <v>0.525</v>
      </c>
      <c r="J49" s="35"/>
      <c r="K49" s="35">
        <v>265.89</v>
      </c>
      <c r="L49" s="35">
        <v>370.69</v>
      </c>
      <c r="M49" s="35">
        <v>1970.713</v>
      </c>
      <c r="N49" s="35">
        <v>6490.59</v>
      </c>
      <c r="O49" s="35">
        <v>1647.262</v>
      </c>
      <c r="P49" s="9">
        <f t="shared" si="2"/>
        <v>10745.67</v>
      </c>
    </row>
    <row r="50" spans="1:16" ht="18.75">
      <c r="A50" s="572" t="s">
        <v>47</v>
      </c>
      <c r="B50" s="573"/>
      <c r="C50" s="55" t="s">
        <v>16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8"/>
    </row>
    <row r="51" spans="1:16" ht="18.75">
      <c r="A51" s="574"/>
      <c r="B51" s="575"/>
      <c r="C51" s="49" t="s">
        <v>18</v>
      </c>
      <c r="D51" s="35"/>
      <c r="E51" s="35"/>
      <c r="F51" s="35"/>
      <c r="G51" s="99"/>
      <c r="H51" s="35"/>
      <c r="I51" s="35"/>
      <c r="J51" s="35"/>
      <c r="K51" s="35"/>
      <c r="L51" s="35"/>
      <c r="M51" s="35"/>
      <c r="N51" s="35"/>
      <c r="O51" s="35"/>
      <c r="P51" s="9"/>
    </row>
    <row r="52" spans="1:16" ht="18.75">
      <c r="A52" s="572" t="s">
        <v>48</v>
      </c>
      <c r="B52" s="573"/>
      <c r="C52" s="55" t="s">
        <v>16</v>
      </c>
      <c r="D52" s="5"/>
      <c r="E52" s="5"/>
      <c r="F52" s="5">
        <v>0.0125</v>
      </c>
      <c r="G52" s="5"/>
      <c r="H52" s="5"/>
      <c r="I52" s="5"/>
      <c r="J52" s="5"/>
      <c r="K52" s="5"/>
      <c r="L52" s="5"/>
      <c r="M52" s="5"/>
      <c r="N52" s="5"/>
      <c r="O52" s="5"/>
      <c r="P52" s="8">
        <f t="shared" si="2"/>
        <v>0.0125</v>
      </c>
    </row>
    <row r="53" spans="1:16" ht="18.75">
      <c r="A53" s="574"/>
      <c r="B53" s="575"/>
      <c r="C53" s="49" t="s">
        <v>18</v>
      </c>
      <c r="D53" s="35"/>
      <c r="E53" s="35"/>
      <c r="F53" s="362">
        <v>12.71</v>
      </c>
      <c r="G53" s="99"/>
      <c r="H53" s="35"/>
      <c r="I53" s="35"/>
      <c r="J53" s="35"/>
      <c r="K53" s="35"/>
      <c r="L53" s="35"/>
      <c r="M53" s="35"/>
      <c r="N53" s="35"/>
      <c r="O53" s="35"/>
      <c r="P53" s="9">
        <f t="shared" si="2"/>
        <v>12.71</v>
      </c>
    </row>
    <row r="54" spans="1:16" ht="18.75">
      <c r="A54" s="45" t="s">
        <v>0</v>
      </c>
      <c r="B54" s="570" t="s">
        <v>132</v>
      </c>
      <c r="C54" s="55" t="s">
        <v>16</v>
      </c>
      <c r="D54" s="5"/>
      <c r="E54" s="5"/>
      <c r="F54" s="5"/>
      <c r="G54" s="5"/>
      <c r="H54" s="5">
        <v>0.0045</v>
      </c>
      <c r="I54" s="5">
        <v>0.3183</v>
      </c>
      <c r="J54" s="5">
        <v>0.1018</v>
      </c>
      <c r="K54" s="5">
        <v>0.0846</v>
      </c>
      <c r="L54" s="5">
        <v>0.0274</v>
      </c>
      <c r="M54" s="5">
        <v>0.0939</v>
      </c>
      <c r="N54" s="5">
        <v>0.0358</v>
      </c>
      <c r="O54" s="5">
        <v>0.0073</v>
      </c>
      <c r="P54" s="8">
        <f t="shared" si="2"/>
        <v>0.6735999999999999</v>
      </c>
    </row>
    <row r="55" spans="1:16" ht="18.75">
      <c r="A55" s="46" t="s">
        <v>38</v>
      </c>
      <c r="B55" s="571"/>
      <c r="C55" s="49" t="s">
        <v>18</v>
      </c>
      <c r="D55" s="35"/>
      <c r="E55" s="35"/>
      <c r="F55" s="35"/>
      <c r="G55" s="99"/>
      <c r="H55" s="35">
        <v>7.75</v>
      </c>
      <c r="I55" s="35">
        <v>321.231</v>
      </c>
      <c r="J55" s="35">
        <v>89.04</v>
      </c>
      <c r="K55" s="35">
        <v>72.87</v>
      </c>
      <c r="L55" s="35">
        <v>32.94</v>
      </c>
      <c r="M55" s="35">
        <v>91.7</v>
      </c>
      <c r="N55" s="35">
        <v>48.33</v>
      </c>
      <c r="O55" s="35">
        <v>5.6</v>
      </c>
      <c r="P55" s="9">
        <f t="shared" si="2"/>
        <v>669.4610000000001</v>
      </c>
    </row>
    <row r="56" spans="1:16" ht="18.75">
      <c r="A56" s="46" t="s">
        <v>17</v>
      </c>
      <c r="B56" s="48" t="s">
        <v>20</v>
      </c>
      <c r="C56" s="55" t="s">
        <v>16</v>
      </c>
      <c r="D56" s="5"/>
      <c r="E56" s="5"/>
      <c r="F56" s="5"/>
      <c r="G56" s="5"/>
      <c r="H56" s="5">
        <v>0.0019</v>
      </c>
      <c r="I56" s="5">
        <v>0.0404</v>
      </c>
      <c r="J56" s="5">
        <v>0.0107</v>
      </c>
      <c r="K56" s="5">
        <v>0.0135</v>
      </c>
      <c r="L56" s="5">
        <v>0.3086</v>
      </c>
      <c r="M56" s="5">
        <v>0.688</v>
      </c>
      <c r="N56" s="5">
        <v>0.3011</v>
      </c>
      <c r="O56" s="5">
        <v>0.0682</v>
      </c>
      <c r="P56" s="8">
        <f t="shared" si="2"/>
        <v>1.4324</v>
      </c>
    </row>
    <row r="57" spans="1:16" ht="18.75">
      <c r="A57" s="46" t="s">
        <v>23</v>
      </c>
      <c r="B57" s="49" t="s">
        <v>113</v>
      </c>
      <c r="C57" s="49" t="s">
        <v>18</v>
      </c>
      <c r="D57" s="35"/>
      <c r="E57" s="35"/>
      <c r="F57" s="35"/>
      <c r="G57" s="99"/>
      <c r="H57" s="35">
        <v>0.57</v>
      </c>
      <c r="I57" s="35">
        <v>19.955</v>
      </c>
      <c r="J57" s="35">
        <v>1.605</v>
      </c>
      <c r="K57" s="35">
        <v>10.06</v>
      </c>
      <c r="L57" s="35">
        <v>91.07</v>
      </c>
      <c r="M57" s="35">
        <v>250.91</v>
      </c>
      <c r="N57" s="35">
        <v>78.965</v>
      </c>
      <c r="O57" s="35">
        <v>25.59</v>
      </c>
      <c r="P57" s="9">
        <f t="shared" si="2"/>
        <v>478.72499999999997</v>
      </c>
    </row>
    <row r="58" spans="1:16" s="82" customFormat="1" ht="18.75">
      <c r="A58" s="97"/>
      <c r="B58" s="568" t="s">
        <v>114</v>
      </c>
      <c r="C58" s="63" t="s">
        <v>16</v>
      </c>
      <c r="D58" s="5"/>
      <c r="E58" s="5"/>
      <c r="F58" s="5"/>
      <c r="G58" s="5"/>
      <c r="H58" s="5">
        <f aca="true" t="shared" si="3" ref="H58:J59">H54+H56</f>
        <v>0.0063999999999999994</v>
      </c>
      <c r="I58" s="5">
        <f t="shared" si="3"/>
        <v>0.3587</v>
      </c>
      <c r="J58" s="5">
        <f t="shared" si="3"/>
        <v>0.1125</v>
      </c>
      <c r="K58" s="5">
        <f aca="true" t="shared" si="4" ref="K58:N59">+K54+K56</f>
        <v>0.09809999999999999</v>
      </c>
      <c r="L58" s="5">
        <f t="shared" si="4"/>
        <v>0.33599999999999997</v>
      </c>
      <c r="M58" s="5">
        <f t="shared" si="4"/>
        <v>0.7818999999999999</v>
      </c>
      <c r="N58" s="5">
        <f t="shared" si="4"/>
        <v>0.3369</v>
      </c>
      <c r="O58" s="5">
        <f>O54+O56</f>
        <v>0.0755</v>
      </c>
      <c r="P58" s="15">
        <f t="shared" si="2"/>
        <v>2.106</v>
      </c>
    </row>
    <row r="59" spans="1:16" s="82" customFormat="1" ht="18.75">
      <c r="A59" s="98"/>
      <c r="B59" s="569"/>
      <c r="C59" s="93" t="s">
        <v>18</v>
      </c>
      <c r="D59" s="35"/>
      <c r="E59" s="35"/>
      <c r="F59" s="35"/>
      <c r="G59" s="35"/>
      <c r="H59" s="35">
        <f t="shared" si="3"/>
        <v>8.32</v>
      </c>
      <c r="I59" s="35">
        <f t="shared" si="3"/>
        <v>341.186</v>
      </c>
      <c r="J59" s="35">
        <f t="shared" si="3"/>
        <v>90.64500000000001</v>
      </c>
      <c r="K59" s="35">
        <f t="shared" si="4"/>
        <v>82.93</v>
      </c>
      <c r="L59" s="35">
        <f t="shared" si="4"/>
        <v>124.00999999999999</v>
      </c>
      <c r="M59" s="35">
        <f t="shared" si="4"/>
        <v>342.61</v>
      </c>
      <c r="N59" s="35">
        <f t="shared" si="4"/>
        <v>127.295</v>
      </c>
      <c r="O59" s="35">
        <f>O55+O57</f>
        <v>31.189999999999998</v>
      </c>
      <c r="P59" s="94">
        <f t="shared" si="2"/>
        <v>1148.186</v>
      </c>
    </row>
    <row r="60" spans="1:16" ht="18.75">
      <c r="A60" s="46" t="s">
        <v>0</v>
      </c>
      <c r="B60" s="570" t="s">
        <v>115</v>
      </c>
      <c r="C60" s="55" t="s">
        <v>16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8"/>
    </row>
    <row r="61" spans="1:16" ht="18.75">
      <c r="A61" s="46" t="s">
        <v>49</v>
      </c>
      <c r="B61" s="571"/>
      <c r="C61" s="49" t="s">
        <v>18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9"/>
    </row>
    <row r="62" spans="1:16" ht="18.75">
      <c r="A62" s="46" t="s">
        <v>0</v>
      </c>
      <c r="B62" s="48" t="s">
        <v>50</v>
      </c>
      <c r="C62" s="55" t="s">
        <v>16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8"/>
    </row>
    <row r="63" spans="1:16" ht="18.75">
      <c r="A63" s="46" t="s">
        <v>51</v>
      </c>
      <c r="B63" s="49" t="s">
        <v>116</v>
      </c>
      <c r="C63" s="49" t="s">
        <v>18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9"/>
    </row>
    <row r="64" spans="1:16" ht="18.75">
      <c r="A64" s="46" t="s">
        <v>0</v>
      </c>
      <c r="B64" s="570" t="s">
        <v>53</v>
      </c>
      <c r="C64" s="55" t="s">
        <v>16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8"/>
    </row>
    <row r="65" spans="1:16" ht="18.75">
      <c r="A65" s="46" t="s">
        <v>23</v>
      </c>
      <c r="B65" s="571"/>
      <c r="C65" s="49" t="s">
        <v>18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9"/>
    </row>
    <row r="66" spans="1:16" ht="18.75">
      <c r="A66" s="51"/>
      <c r="B66" s="48" t="s">
        <v>20</v>
      </c>
      <c r="C66" s="55" t="s">
        <v>16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8"/>
    </row>
    <row r="67" spans="1:16" ht="19.5" thickBot="1">
      <c r="A67" s="52" t="s">
        <v>0</v>
      </c>
      <c r="B67" s="53" t="s">
        <v>116</v>
      </c>
      <c r="C67" s="53" t="s">
        <v>18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10"/>
    </row>
    <row r="68" ht="18.75">
      <c r="P68" s="11"/>
    </row>
    <row r="69" spans="1:16" ht="19.5" thickBot="1">
      <c r="A69" s="12" t="s">
        <v>220</v>
      </c>
      <c r="B69" s="39"/>
      <c r="C69" s="12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 t="s">
        <v>146</v>
      </c>
      <c r="P69" s="12"/>
    </row>
    <row r="70" spans="1:16" ht="18.75">
      <c r="A70" s="50"/>
      <c r="B70" s="54"/>
      <c r="C70" s="54"/>
      <c r="D70" s="86" t="s">
        <v>181</v>
      </c>
      <c r="E70" s="86" t="s">
        <v>3</v>
      </c>
      <c r="F70" s="86" t="s">
        <v>4</v>
      </c>
      <c r="G70" s="86" t="s">
        <v>5</v>
      </c>
      <c r="H70" s="86" t="s">
        <v>6</v>
      </c>
      <c r="I70" s="86" t="s">
        <v>7</v>
      </c>
      <c r="J70" s="86" t="s">
        <v>8</v>
      </c>
      <c r="K70" s="86" t="s">
        <v>9</v>
      </c>
      <c r="L70" s="86" t="s">
        <v>10</v>
      </c>
      <c r="M70" s="86" t="s">
        <v>11</v>
      </c>
      <c r="N70" s="86" t="s">
        <v>12</v>
      </c>
      <c r="O70" s="86" t="s">
        <v>13</v>
      </c>
      <c r="P70" s="44" t="s">
        <v>14</v>
      </c>
    </row>
    <row r="71" spans="1:16" s="82" customFormat="1" ht="18.75">
      <c r="A71" s="97" t="s">
        <v>49</v>
      </c>
      <c r="B71" s="568" t="s">
        <v>24</v>
      </c>
      <c r="C71" s="63" t="s">
        <v>16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5"/>
    </row>
    <row r="72" spans="1:16" s="82" customFormat="1" ht="18.75">
      <c r="A72" s="98" t="s">
        <v>51</v>
      </c>
      <c r="B72" s="569"/>
      <c r="C72" s="93" t="s">
        <v>18</v>
      </c>
      <c r="D72" s="35"/>
      <c r="E72" s="35"/>
      <c r="F72" s="35"/>
      <c r="G72" s="35"/>
      <c r="H72" s="35"/>
      <c r="I72" s="35"/>
      <c r="J72" s="35"/>
      <c r="K72" s="35"/>
      <c r="L72" s="35"/>
      <c r="M72" s="4"/>
      <c r="N72" s="35"/>
      <c r="O72" s="35"/>
      <c r="P72" s="94"/>
    </row>
    <row r="73" spans="1:16" ht="18.75">
      <c r="A73" s="46" t="s">
        <v>0</v>
      </c>
      <c r="B73" s="570" t="s">
        <v>54</v>
      </c>
      <c r="C73" s="55" t="s">
        <v>16</v>
      </c>
      <c r="D73" s="5"/>
      <c r="E73" s="5"/>
      <c r="F73" s="5"/>
      <c r="G73" s="5">
        <v>0.7674</v>
      </c>
      <c r="H73" s="5">
        <v>7.3803</v>
      </c>
      <c r="I73" s="5">
        <v>11.9645</v>
      </c>
      <c r="J73" s="5">
        <v>9.23878</v>
      </c>
      <c r="K73" s="5">
        <v>13.0924</v>
      </c>
      <c r="L73" s="5">
        <v>3.3624</v>
      </c>
      <c r="M73" s="87">
        <v>0.98</v>
      </c>
      <c r="N73" s="5">
        <v>0.891</v>
      </c>
      <c r="O73" s="5">
        <v>2.76214</v>
      </c>
      <c r="P73" s="8">
        <f>SUM(D73:O73)</f>
        <v>50.438919999999996</v>
      </c>
    </row>
    <row r="74" spans="1:16" ht="18.75">
      <c r="A74" s="46" t="s">
        <v>34</v>
      </c>
      <c r="B74" s="571"/>
      <c r="C74" s="49" t="s">
        <v>18</v>
      </c>
      <c r="D74" s="35"/>
      <c r="E74" s="35"/>
      <c r="F74" s="35"/>
      <c r="G74" s="99">
        <v>1027.35</v>
      </c>
      <c r="H74" s="35">
        <v>5973.215</v>
      </c>
      <c r="I74" s="35">
        <v>6360.997</v>
      </c>
      <c r="J74" s="35">
        <v>6476.727</v>
      </c>
      <c r="K74" s="35">
        <v>13343.545</v>
      </c>
      <c r="L74" s="35">
        <v>5288.29</v>
      </c>
      <c r="M74" s="35">
        <v>1635.9</v>
      </c>
      <c r="N74" s="35">
        <v>1164.695</v>
      </c>
      <c r="O74" s="35">
        <v>4404.902</v>
      </c>
      <c r="P74" s="9">
        <f>SUM(D74:O74)</f>
        <v>45675.62100000001</v>
      </c>
    </row>
    <row r="75" spans="1:16" ht="18.75">
      <c r="A75" s="46" t="s">
        <v>0</v>
      </c>
      <c r="B75" s="570" t="s">
        <v>55</v>
      </c>
      <c r="C75" s="55" t="s">
        <v>16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8"/>
    </row>
    <row r="76" spans="1:16" ht="18.75">
      <c r="A76" s="46" t="s">
        <v>0</v>
      </c>
      <c r="B76" s="571"/>
      <c r="C76" s="49" t="s">
        <v>18</v>
      </c>
      <c r="D76" s="35"/>
      <c r="E76" s="35"/>
      <c r="F76" s="362"/>
      <c r="G76" s="99"/>
      <c r="H76" s="35"/>
      <c r="I76" s="35"/>
      <c r="J76" s="35"/>
      <c r="K76" s="35"/>
      <c r="L76" s="35"/>
      <c r="M76" s="35"/>
      <c r="N76" s="35"/>
      <c r="O76" s="35"/>
      <c r="P76" s="9"/>
    </row>
    <row r="77" spans="1:16" ht="18.75">
      <c r="A77" s="46" t="s">
        <v>56</v>
      </c>
      <c r="B77" s="48" t="s">
        <v>182</v>
      </c>
      <c r="C77" s="55" t="s">
        <v>16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8"/>
    </row>
    <row r="78" spans="1:16" ht="18.75">
      <c r="A78" s="46"/>
      <c r="B78" s="49" t="s">
        <v>164</v>
      </c>
      <c r="C78" s="49" t="s">
        <v>18</v>
      </c>
      <c r="D78" s="35"/>
      <c r="E78" s="35"/>
      <c r="F78" s="35"/>
      <c r="G78" s="99"/>
      <c r="H78" s="35"/>
      <c r="I78" s="35"/>
      <c r="J78" s="35"/>
      <c r="K78" s="35"/>
      <c r="L78" s="35"/>
      <c r="M78" s="35"/>
      <c r="N78" s="35"/>
      <c r="O78" s="35"/>
      <c r="P78" s="9"/>
    </row>
    <row r="79" spans="1:16" ht="18.75">
      <c r="A79" s="46"/>
      <c r="B79" s="570" t="s">
        <v>59</v>
      </c>
      <c r="C79" s="55" t="s">
        <v>16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8"/>
    </row>
    <row r="80" spans="1:16" ht="18.75">
      <c r="A80" s="46" t="s">
        <v>17</v>
      </c>
      <c r="B80" s="571"/>
      <c r="C80" s="49" t="s">
        <v>18</v>
      </c>
      <c r="D80" s="35"/>
      <c r="E80" s="35"/>
      <c r="F80" s="35"/>
      <c r="G80" s="99"/>
      <c r="H80" s="35"/>
      <c r="I80" s="35"/>
      <c r="J80" s="35"/>
      <c r="K80" s="35"/>
      <c r="L80" s="35"/>
      <c r="M80" s="35"/>
      <c r="N80" s="35"/>
      <c r="O80" s="35"/>
      <c r="P80" s="9"/>
    </row>
    <row r="81" spans="1:16" ht="18.75">
      <c r="A81" s="46"/>
      <c r="B81" s="48" t="s">
        <v>20</v>
      </c>
      <c r="C81" s="55" t="s">
        <v>16</v>
      </c>
      <c r="D81" s="5">
        <v>6.07738</v>
      </c>
      <c r="E81" s="5">
        <v>2.7197</v>
      </c>
      <c r="F81" s="5">
        <v>8.4136</v>
      </c>
      <c r="G81" s="5">
        <v>10.2684</v>
      </c>
      <c r="H81" s="5">
        <v>19.9981</v>
      </c>
      <c r="I81" s="5">
        <v>21.7663</v>
      </c>
      <c r="J81" s="5">
        <v>8.65108</v>
      </c>
      <c r="K81" s="5">
        <v>2.4436</v>
      </c>
      <c r="L81" s="5">
        <v>0.3682</v>
      </c>
      <c r="M81" s="5">
        <v>0.1347</v>
      </c>
      <c r="N81" s="5">
        <v>0.2376</v>
      </c>
      <c r="O81" s="5">
        <v>9.77726</v>
      </c>
      <c r="P81" s="8">
        <f aca="true" t="shared" si="5" ref="P81:P86">SUM(D81:O81)</f>
        <v>90.85592000000001</v>
      </c>
    </row>
    <row r="82" spans="1:16" ht="18.75">
      <c r="A82" s="46"/>
      <c r="B82" s="49" t="s">
        <v>155</v>
      </c>
      <c r="C82" s="49" t="s">
        <v>18</v>
      </c>
      <c r="D82" s="35">
        <v>2324.976</v>
      </c>
      <c r="E82" s="35">
        <v>1077.675</v>
      </c>
      <c r="F82" s="35">
        <v>3860.285</v>
      </c>
      <c r="G82" s="99">
        <v>5389.365</v>
      </c>
      <c r="H82" s="35">
        <v>9105.652</v>
      </c>
      <c r="I82" s="35">
        <v>10632.421</v>
      </c>
      <c r="J82" s="35">
        <v>6011.619</v>
      </c>
      <c r="K82" s="35">
        <v>3026.1</v>
      </c>
      <c r="L82" s="35">
        <v>816.13</v>
      </c>
      <c r="M82" s="35">
        <v>295.18</v>
      </c>
      <c r="N82" s="35">
        <v>239.47</v>
      </c>
      <c r="O82" s="35">
        <v>7320.585</v>
      </c>
      <c r="P82" s="9">
        <f t="shared" si="5"/>
        <v>50099.458</v>
      </c>
    </row>
    <row r="83" spans="1:16" s="82" customFormat="1" ht="18.75">
      <c r="A83" s="97" t="s">
        <v>23</v>
      </c>
      <c r="B83" s="568" t="s">
        <v>183</v>
      </c>
      <c r="C83" s="63" t="s">
        <v>16</v>
      </c>
      <c r="D83" s="5">
        <f aca="true" t="shared" si="6" ref="D83:G84">+D73+D75+D77+D79+D81</f>
        <v>6.07738</v>
      </c>
      <c r="E83" s="5">
        <f t="shared" si="6"/>
        <v>2.7197</v>
      </c>
      <c r="F83" s="5">
        <f>+F73+F75+F77+F79+F81</f>
        <v>8.4136</v>
      </c>
      <c r="G83" s="5">
        <f t="shared" si="6"/>
        <v>11.0358</v>
      </c>
      <c r="H83" s="5">
        <f>+H73+H75+H77+H79+H81</f>
        <v>27.3784</v>
      </c>
      <c r="I83" s="5">
        <f aca="true" t="shared" si="7" ref="I83:O84">+I73+I75+I77+I79+I81</f>
        <v>33.7308</v>
      </c>
      <c r="J83" s="5">
        <f t="shared" si="7"/>
        <v>17.88986</v>
      </c>
      <c r="K83" s="5">
        <f t="shared" si="7"/>
        <v>15.536</v>
      </c>
      <c r="L83" s="5">
        <f t="shared" si="7"/>
        <v>3.7306</v>
      </c>
      <c r="M83" s="5">
        <f t="shared" si="7"/>
        <v>1.1147</v>
      </c>
      <c r="N83" s="5">
        <f t="shared" si="7"/>
        <v>1.1286</v>
      </c>
      <c r="O83" s="5">
        <f t="shared" si="7"/>
        <v>12.5394</v>
      </c>
      <c r="P83" s="15">
        <f t="shared" si="5"/>
        <v>141.29484</v>
      </c>
    </row>
    <row r="84" spans="1:16" s="82" customFormat="1" ht="18.75">
      <c r="A84" s="92"/>
      <c r="B84" s="569"/>
      <c r="C84" s="93" t="s">
        <v>18</v>
      </c>
      <c r="D84" s="35">
        <f t="shared" si="6"/>
        <v>2324.976</v>
      </c>
      <c r="E84" s="35">
        <f t="shared" si="6"/>
        <v>1077.675</v>
      </c>
      <c r="F84" s="35">
        <f>+F74+F76+F78+F80+F82</f>
        <v>3860.285</v>
      </c>
      <c r="G84" s="35">
        <f t="shared" si="6"/>
        <v>6416.715</v>
      </c>
      <c r="H84" s="35">
        <f>+H74+H76+H78+H80+H82</f>
        <v>15078.867</v>
      </c>
      <c r="I84" s="35">
        <f t="shared" si="7"/>
        <v>16993.418</v>
      </c>
      <c r="J84" s="35">
        <f t="shared" si="7"/>
        <v>12488.346</v>
      </c>
      <c r="K84" s="35">
        <f t="shared" si="7"/>
        <v>16369.645</v>
      </c>
      <c r="L84" s="35">
        <f t="shared" si="7"/>
        <v>6104.42</v>
      </c>
      <c r="M84" s="35">
        <f t="shared" si="7"/>
        <v>1931.0800000000002</v>
      </c>
      <c r="N84" s="35">
        <f t="shared" si="7"/>
        <v>1404.165</v>
      </c>
      <c r="O84" s="35">
        <f t="shared" si="7"/>
        <v>11725.487000000001</v>
      </c>
      <c r="P84" s="94">
        <f t="shared" si="5"/>
        <v>95775.079</v>
      </c>
    </row>
    <row r="85" spans="1:16" ht="18.75">
      <c r="A85" s="572" t="s">
        <v>184</v>
      </c>
      <c r="B85" s="573"/>
      <c r="C85" s="55" t="s">
        <v>16</v>
      </c>
      <c r="D85" s="5">
        <v>0.0491</v>
      </c>
      <c r="E85" s="5"/>
      <c r="F85" s="5">
        <v>0.0017</v>
      </c>
      <c r="G85" s="5">
        <v>0.0805</v>
      </c>
      <c r="H85" s="5">
        <v>0.0532</v>
      </c>
      <c r="I85" s="5">
        <v>0.2375</v>
      </c>
      <c r="J85" s="5">
        <v>1.0293</v>
      </c>
      <c r="K85" s="5">
        <v>1.6</v>
      </c>
      <c r="L85" s="5">
        <v>1.1318</v>
      </c>
      <c r="M85" s="5">
        <v>1.0239</v>
      </c>
      <c r="N85" s="5">
        <v>2.3331</v>
      </c>
      <c r="O85" s="5">
        <v>0.6387</v>
      </c>
      <c r="P85" s="8">
        <f t="shared" si="5"/>
        <v>8.1788</v>
      </c>
    </row>
    <row r="86" spans="1:16" ht="18.75">
      <c r="A86" s="574"/>
      <c r="B86" s="575"/>
      <c r="C86" s="49" t="s">
        <v>18</v>
      </c>
      <c r="D86" s="35">
        <v>36.05</v>
      </c>
      <c r="E86" s="35"/>
      <c r="F86" s="35">
        <v>3.13</v>
      </c>
      <c r="G86" s="99">
        <v>124.84</v>
      </c>
      <c r="H86" s="35">
        <v>54.12</v>
      </c>
      <c r="I86" s="35">
        <v>200.34</v>
      </c>
      <c r="J86" s="35">
        <v>920.26</v>
      </c>
      <c r="K86" s="35">
        <v>1510.285</v>
      </c>
      <c r="L86" s="35">
        <v>1073.335</v>
      </c>
      <c r="M86" s="35">
        <v>986.47</v>
      </c>
      <c r="N86" s="35">
        <v>2061.11</v>
      </c>
      <c r="O86" s="35">
        <v>516.52</v>
      </c>
      <c r="P86" s="9">
        <f t="shared" si="5"/>
        <v>7486.460000000001</v>
      </c>
    </row>
    <row r="87" spans="1:16" ht="18.75">
      <c r="A87" s="572" t="s">
        <v>185</v>
      </c>
      <c r="B87" s="573"/>
      <c r="C87" s="55" t="s">
        <v>16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8"/>
    </row>
    <row r="88" spans="1:16" ht="18.75">
      <c r="A88" s="574"/>
      <c r="B88" s="575"/>
      <c r="C88" s="49" t="s">
        <v>18</v>
      </c>
      <c r="D88" s="35"/>
      <c r="E88" s="35"/>
      <c r="F88" s="35"/>
      <c r="G88" s="99"/>
      <c r="H88" s="35"/>
      <c r="I88" s="35"/>
      <c r="J88" s="35"/>
      <c r="K88" s="35"/>
      <c r="L88" s="35"/>
      <c r="M88" s="35"/>
      <c r="N88" s="35"/>
      <c r="O88" s="35"/>
      <c r="P88" s="9"/>
    </row>
    <row r="89" spans="1:16" ht="18.75">
      <c r="A89" s="572" t="s">
        <v>186</v>
      </c>
      <c r="B89" s="573"/>
      <c r="C89" s="55" t="s">
        <v>16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8"/>
    </row>
    <row r="90" spans="1:16" ht="18.75">
      <c r="A90" s="574"/>
      <c r="B90" s="575"/>
      <c r="C90" s="49" t="s">
        <v>18</v>
      </c>
      <c r="D90" s="35"/>
      <c r="E90" s="35"/>
      <c r="F90" s="35"/>
      <c r="G90" s="99"/>
      <c r="H90" s="35"/>
      <c r="I90" s="35"/>
      <c r="J90" s="35"/>
      <c r="K90" s="35"/>
      <c r="L90" s="35"/>
      <c r="M90" s="35"/>
      <c r="N90" s="35"/>
      <c r="O90" s="35"/>
      <c r="P90" s="9"/>
    </row>
    <row r="91" spans="1:16" ht="18.75">
      <c r="A91" s="572" t="s">
        <v>187</v>
      </c>
      <c r="B91" s="573"/>
      <c r="C91" s="55" t="s">
        <v>16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8"/>
    </row>
    <row r="92" spans="1:16" ht="18.75">
      <c r="A92" s="574"/>
      <c r="B92" s="575"/>
      <c r="C92" s="49" t="s">
        <v>18</v>
      </c>
      <c r="D92" s="35"/>
      <c r="E92" s="35"/>
      <c r="F92" s="35"/>
      <c r="G92" s="99"/>
      <c r="H92" s="35"/>
      <c r="I92" s="35"/>
      <c r="J92" s="35"/>
      <c r="K92" s="35"/>
      <c r="L92" s="35"/>
      <c r="M92" s="35"/>
      <c r="N92" s="35"/>
      <c r="O92" s="35"/>
      <c r="P92" s="9"/>
    </row>
    <row r="93" spans="1:16" ht="18.75">
      <c r="A93" s="572" t="s">
        <v>165</v>
      </c>
      <c r="B93" s="573"/>
      <c r="C93" s="55" t="s">
        <v>16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8"/>
    </row>
    <row r="94" spans="1:16" ht="18.75">
      <c r="A94" s="574"/>
      <c r="B94" s="575"/>
      <c r="C94" s="49" t="s">
        <v>18</v>
      </c>
      <c r="D94" s="35"/>
      <c r="E94" s="35"/>
      <c r="F94" s="35"/>
      <c r="G94" s="362"/>
      <c r="H94" s="99"/>
      <c r="I94" s="35"/>
      <c r="J94" s="35"/>
      <c r="K94" s="35"/>
      <c r="L94" s="35"/>
      <c r="M94" s="35"/>
      <c r="N94" s="35"/>
      <c r="O94" s="35"/>
      <c r="P94" s="9"/>
    </row>
    <row r="95" spans="1:16" ht="18.75">
      <c r="A95" s="572" t="s">
        <v>166</v>
      </c>
      <c r="B95" s="573"/>
      <c r="C95" s="55" t="s">
        <v>16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8"/>
    </row>
    <row r="96" spans="1:16" ht="18.75">
      <c r="A96" s="574"/>
      <c r="B96" s="575"/>
      <c r="C96" s="49" t="s">
        <v>18</v>
      </c>
      <c r="D96" s="35"/>
      <c r="E96" s="35"/>
      <c r="F96" s="35"/>
      <c r="G96" s="362"/>
      <c r="H96" s="99"/>
      <c r="I96" s="35"/>
      <c r="J96" s="35"/>
      <c r="K96" s="35"/>
      <c r="L96" s="35"/>
      <c r="M96" s="35"/>
      <c r="N96" s="35"/>
      <c r="O96" s="35"/>
      <c r="P96" s="9"/>
    </row>
    <row r="97" spans="1:16" ht="18.75">
      <c r="A97" s="572" t="s">
        <v>64</v>
      </c>
      <c r="B97" s="573"/>
      <c r="C97" s="55" t="s">
        <v>16</v>
      </c>
      <c r="D97" s="5">
        <v>1.8953</v>
      </c>
      <c r="E97" s="5">
        <v>2.6813</v>
      </c>
      <c r="F97" s="5">
        <v>12.9449</v>
      </c>
      <c r="G97" s="5">
        <v>14.35886</v>
      </c>
      <c r="H97" s="5">
        <v>5.69585</v>
      </c>
      <c r="I97" s="5">
        <v>3.1256</v>
      </c>
      <c r="J97" s="5">
        <v>2.3189</v>
      </c>
      <c r="K97" s="5">
        <v>3.4353</v>
      </c>
      <c r="L97" s="5">
        <v>3.9212</v>
      </c>
      <c r="M97" s="5">
        <v>3.8149</v>
      </c>
      <c r="N97" s="5">
        <v>6.4073</v>
      </c>
      <c r="O97" s="5">
        <v>4.3683</v>
      </c>
      <c r="P97" s="8">
        <f>SUM(D97:O97)</f>
        <v>64.96771</v>
      </c>
    </row>
    <row r="98" spans="1:16" ht="18.75">
      <c r="A98" s="574"/>
      <c r="B98" s="575"/>
      <c r="C98" s="49" t="s">
        <v>18</v>
      </c>
      <c r="D98" s="35">
        <v>1828.41</v>
      </c>
      <c r="E98" s="35">
        <v>3316.185</v>
      </c>
      <c r="F98" s="35">
        <v>17328.195</v>
      </c>
      <c r="G98" s="99">
        <v>16741.068</v>
      </c>
      <c r="H98" s="35">
        <v>5236.705</v>
      </c>
      <c r="I98" s="35">
        <v>1854.466</v>
      </c>
      <c r="J98" s="35">
        <v>1084.315</v>
      </c>
      <c r="K98" s="35">
        <v>2311.89</v>
      </c>
      <c r="L98" s="35">
        <v>3401.56</v>
      </c>
      <c r="M98" s="35">
        <v>3244.51</v>
      </c>
      <c r="N98" s="35">
        <v>4945.145</v>
      </c>
      <c r="O98" s="35">
        <v>5101.423</v>
      </c>
      <c r="P98" s="9">
        <f>SUM(D98:O98)</f>
        <v>66393.872</v>
      </c>
    </row>
    <row r="99" spans="1:16" s="82" customFormat="1" ht="18.75">
      <c r="A99" s="576" t="s">
        <v>65</v>
      </c>
      <c r="B99" s="577"/>
      <c r="C99" s="63" t="s">
        <v>16</v>
      </c>
      <c r="D99" s="5">
        <f aca="true" t="shared" si="8" ref="D99:H100">+D8+D10+D22+D28+D36+D38+D40+D42+D44+D46+D48+D50+D52+D58+D71+D83+D85+D87+D89+D91+D93+D95+D97</f>
        <v>10.86798</v>
      </c>
      <c r="E99" s="5">
        <f t="shared" si="8"/>
        <v>21.2936</v>
      </c>
      <c r="F99" s="5">
        <f>+F8+F10+F22+F28+F36+F38+F40+F42+F44+F46+F48+F50+F52+F58+F71+F83+F85+F87+F89+F91+F93+F95+F97</f>
        <v>36.997299999999996</v>
      </c>
      <c r="G99" s="5">
        <f t="shared" si="8"/>
        <v>26.68206</v>
      </c>
      <c r="H99" s="5">
        <f t="shared" si="8"/>
        <v>34.42675</v>
      </c>
      <c r="I99" s="5">
        <f aca="true" t="shared" si="9" ref="I99:O100">+I8+I10+I22+I28+I36+I38+I40+I42+I44+I46+I48+I50+I52+I58+I71+I83+I85+I87+I89+I91+I93+I95+I97</f>
        <v>37.5955</v>
      </c>
      <c r="J99" s="5">
        <f t="shared" si="9"/>
        <v>21.350959999999997</v>
      </c>
      <c r="K99" s="5">
        <f t="shared" si="9"/>
        <v>21.170700000000004</v>
      </c>
      <c r="L99" s="5">
        <f t="shared" si="9"/>
        <v>10.1065</v>
      </c>
      <c r="M99" s="5">
        <f t="shared" si="9"/>
        <v>10.2699</v>
      </c>
      <c r="N99" s="5">
        <f t="shared" si="9"/>
        <v>24.9358</v>
      </c>
      <c r="O99" s="5">
        <f t="shared" si="9"/>
        <v>23.370889999999996</v>
      </c>
      <c r="P99" s="15">
        <f>SUM(D99:O99)</f>
        <v>279.06793999999996</v>
      </c>
    </row>
    <row r="100" spans="1:16" s="82" customFormat="1" ht="18.75">
      <c r="A100" s="578"/>
      <c r="B100" s="579"/>
      <c r="C100" s="93" t="s">
        <v>18</v>
      </c>
      <c r="D100" s="35">
        <f t="shared" si="8"/>
        <v>4608.034000000001</v>
      </c>
      <c r="E100" s="35">
        <f t="shared" si="8"/>
        <v>5614.700999999999</v>
      </c>
      <c r="F100" s="35">
        <f>+F9+F11+F23+F29+F37+F39+F41+F43+F45+F47+F49+F51+F53+F59+F72+F84+F86+F88+F90+F92+F94+F96+F98</f>
        <v>21652.682</v>
      </c>
      <c r="G100" s="35">
        <f t="shared" si="8"/>
        <v>23297.8</v>
      </c>
      <c r="H100" s="35">
        <f t="shared" si="8"/>
        <v>20397.358</v>
      </c>
      <c r="I100" s="35">
        <f t="shared" si="9"/>
        <v>19415.684</v>
      </c>
      <c r="J100" s="35">
        <f t="shared" si="9"/>
        <v>14583.686</v>
      </c>
      <c r="K100" s="35">
        <f t="shared" si="9"/>
        <v>20563.11</v>
      </c>
      <c r="L100" s="35">
        <f t="shared" si="9"/>
        <v>11110.205</v>
      </c>
      <c r="M100" s="35">
        <f t="shared" si="9"/>
        <v>8542.393</v>
      </c>
      <c r="N100" s="35">
        <f t="shared" si="9"/>
        <v>15154.398000000001</v>
      </c>
      <c r="O100" s="35">
        <f t="shared" si="9"/>
        <v>19565.948</v>
      </c>
      <c r="P100" s="94">
        <f>SUM(D100:O100)</f>
        <v>184505.99900000004</v>
      </c>
    </row>
    <row r="101" spans="1:16" ht="18.75">
      <c r="A101" s="45" t="s">
        <v>0</v>
      </c>
      <c r="B101" s="570" t="s">
        <v>167</v>
      </c>
      <c r="C101" s="55" t="s">
        <v>16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8"/>
    </row>
    <row r="102" spans="1:16" ht="18.75">
      <c r="A102" s="45" t="s">
        <v>0</v>
      </c>
      <c r="B102" s="571"/>
      <c r="C102" s="49" t="s">
        <v>18</v>
      </c>
      <c r="D102" s="35"/>
      <c r="E102" s="35"/>
      <c r="F102" s="35"/>
      <c r="G102" s="362"/>
      <c r="H102" s="99"/>
      <c r="I102" s="35"/>
      <c r="J102" s="35"/>
      <c r="K102" s="35"/>
      <c r="L102" s="35"/>
      <c r="M102" s="35"/>
      <c r="N102" s="35"/>
      <c r="O102" s="35"/>
      <c r="P102" s="9"/>
    </row>
    <row r="103" spans="1:16" ht="18.75">
      <c r="A103" s="46" t="s">
        <v>66</v>
      </c>
      <c r="B103" s="570" t="s">
        <v>188</v>
      </c>
      <c r="C103" s="55" t="s">
        <v>16</v>
      </c>
      <c r="D103" s="5">
        <v>0.0536</v>
      </c>
      <c r="E103" s="5">
        <v>0.036</v>
      </c>
      <c r="F103" s="5">
        <v>0.0296</v>
      </c>
      <c r="G103" s="5">
        <v>0.2925</v>
      </c>
      <c r="H103" s="5">
        <v>0.5379</v>
      </c>
      <c r="I103" s="5">
        <v>0.2636</v>
      </c>
      <c r="J103" s="5">
        <v>3.9287</v>
      </c>
      <c r="K103" s="5">
        <v>2.5596</v>
      </c>
      <c r="L103" s="5">
        <v>0.1218</v>
      </c>
      <c r="M103" s="5">
        <v>0.0392</v>
      </c>
      <c r="N103" s="5">
        <v>3.5164</v>
      </c>
      <c r="O103" s="5">
        <v>1.0465</v>
      </c>
      <c r="P103" s="8">
        <f aca="true" t="shared" si="10" ref="P103:P134">SUM(D103:O103)</f>
        <v>12.4254</v>
      </c>
    </row>
    <row r="104" spans="1:16" ht="18.75">
      <c r="A104" s="46" t="s">
        <v>0</v>
      </c>
      <c r="B104" s="571"/>
      <c r="C104" s="49" t="s">
        <v>18</v>
      </c>
      <c r="D104" s="35">
        <v>13.59</v>
      </c>
      <c r="E104" s="35">
        <v>19.41</v>
      </c>
      <c r="F104" s="35">
        <v>16.04</v>
      </c>
      <c r="G104" s="99">
        <v>172.77</v>
      </c>
      <c r="H104" s="35">
        <v>268.631</v>
      </c>
      <c r="I104" s="35">
        <v>99.691</v>
      </c>
      <c r="J104" s="35">
        <v>1567.085</v>
      </c>
      <c r="K104" s="35">
        <v>1153.417</v>
      </c>
      <c r="L104" s="35">
        <v>61.55</v>
      </c>
      <c r="M104" s="35">
        <v>36.98</v>
      </c>
      <c r="N104" s="35">
        <v>1621.921</v>
      </c>
      <c r="O104" s="35">
        <v>463.295</v>
      </c>
      <c r="P104" s="9">
        <f t="shared" si="10"/>
        <v>5494.38</v>
      </c>
    </row>
    <row r="105" spans="1:16" ht="18.75">
      <c r="A105" s="46" t="s">
        <v>0</v>
      </c>
      <c r="B105" s="570" t="s">
        <v>169</v>
      </c>
      <c r="C105" s="55" t="s">
        <v>16</v>
      </c>
      <c r="D105" s="5"/>
      <c r="E105" s="5"/>
      <c r="F105" s="5"/>
      <c r="G105" s="5"/>
      <c r="H105" s="5">
        <v>0.0014</v>
      </c>
      <c r="I105" s="5">
        <v>0.0029</v>
      </c>
      <c r="J105" s="5"/>
      <c r="K105" s="5"/>
      <c r="L105" s="5"/>
      <c r="M105" s="5"/>
      <c r="N105" s="5"/>
      <c r="O105" s="5"/>
      <c r="P105" s="8">
        <f t="shared" si="10"/>
        <v>0.0043</v>
      </c>
    </row>
    <row r="106" spans="1:16" ht="18.75">
      <c r="A106" s="46"/>
      <c r="B106" s="571"/>
      <c r="C106" s="49" t="s">
        <v>18</v>
      </c>
      <c r="D106" s="35"/>
      <c r="E106" s="35"/>
      <c r="F106" s="35"/>
      <c r="G106" s="99"/>
      <c r="H106" s="35">
        <v>3.5</v>
      </c>
      <c r="I106" s="35">
        <v>6.825</v>
      </c>
      <c r="J106" s="35"/>
      <c r="K106" s="35"/>
      <c r="L106" s="35"/>
      <c r="M106" s="35"/>
      <c r="N106" s="35"/>
      <c r="O106" s="35"/>
      <c r="P106" s="9">
        <f t="shared" si="10"/>
        <v>10.325</v>
      </c>
    </row>
    <row r="107" spans="1:16" ht="18.75">
      <c r="A107" s="46" t="s">
        <v>67</v>
      </c>
      <c r="B107" s="570" t="s">
        <v>189</v>
      </c>
      <c r="C107" s="55" t="s">
        <v>16</v>
      </c>
      <c r="D107" s="5"/>
      <c r="E107" s="5"/>
      <c r="F107" s="5"/>
      <c r="G107" s="5">
        <v>0.4337</v>
      </c>
      <c r="H107" s="5">
        <v>0.7725</v>
      </c>
      <c r="I107" s="5">
        <v>0.4418</v>
      </c>
      <c r="J107" s="5">
        <v>0.1569</v>
      </c>
      <c r="K107" s="5">
        <v>0.0373</v>
      </c>
      <c r="L107" s="5">
        <v>0.1304</v>
      </c>
      <c r="M107" s="5">
        <v>0.2499</v>
      </c>
      <c r="N107" s="5">
        <v>0.4711</v>
      </c>
      <c r="O107" s="5">
        <v>0.2988</v>
      </c>
      <c r="P107" s="8">
        <f t="shared" si="10"/>
        <v>2.9924</v>
      </c>
    </row>
    <row r="108" spans="1:16" ht="18.75">
      <c r="A108" s="46"/>
      <c r="B108" s="571"/>
      <c r="C108" s="49" t="s">
        <v>18</v>
      </c>
      <c r="D108" s="35"/>
      <c r="E108" s="35"/>
      <c r="F108" s="35"/>
      <c r="G108" s="99">
        <v>613.99</v>
      </c>
      <c r="H108" s="35">
        <v>1154.95</v>
      </c>
      <c r="I108" s="35">
        <v>431.071</v>
      </c>
      <c r="J108" s="35">
        <v>123.05</v>
      </c>
      <c r="K108" s="35">
        <v>11.77</v>
      </c>
      <c r="L108" s="35">
        <v>52.16</v>
      </c>
      <c r="M108" s="35">
        <v>158.08</v>
      </c>
      <c r="N108" s="35">
        <v>311.68</v>
      </c>
      <c r="O108" s="35">
        <v>177.1</v>
      </c>
      <c r="P108" s="9">
        <f t="shared" si="10"/>
        <v>3033.8509999999997</v>
      </c>
    </row>
    <row r="109" spans="1:16" ht="18.75">
      <c r="A109" s="46"/>
      <c r="B109" s="570" t="s">
        <v>171</v>
      </c>
      <c r="C109" s="55" t="s">
        <v>16</v>
      </c>
      <c r="D109" s="5">
        <v>0.0051</v>
      </c>
      <c r="E109" s="5"/>
      <c r="F109" s="5">
        <v>0.0032</v>
      </c>
      <c r="G109" s="5">
        <v>0.0695</v>
      </c>
      <c r="H109" s="5">
        <v>2.3292</v>
      </c>
      <c r="I109" s="5">
        <v>2.9006</v>
      </c>
      <c r="J109" s="5">
        <v>4.1721</v>
      </c>
      <c r="K109" s="5">
        <v>1.1622</v>
      </c>
      <c r="L109" s="5">
        <v>5.1224</v>
      </c>
      <c r="M109" s="5">
        <v>2.9378</v>
      </c>
      <c r="N109" s="5">
        <v>2.5256</v>
      </c>
      <c r="O109" s="5">
        <v>1.3949</v>
      </c>
      <c r="P109" s="8">
        <f t="shared" si="10"/>
        <v>22.622600000000002</v>
      </c>
    </row>
    <row r="110" spans="1:16" ht="18.75">
      <c r="A110" s="46"/>
      <c r="B110" s="571"/>
      <c r="C110" s="49" t="s">
        <v>18</v>
      </c>
      <c r="D110" s="35">
        <v>4.35</v>
      </c>
      <c r="E110" s="35"/>
      <c r="F110" s="35">
        <v>4.16</v>
      </c>
      <c r="G110" s="4">
        <v>96.16</v>
      </c>
      <c r="H110" s="35">
        <v>2447.51</v>
      </c>
      <c r="I110" s="35">
        <v>2246.074</v>
      </c>
      <c r="J110" s="35">
        <v>2374.195</v>
      </c>
      <c r="K110" s="35">
        <v>477.285</v>
      </c>
      <c r="L110" s="35">
        <v>1820.85</v>
      </c>
      <c r="M110" s="35">
        <v>1163.31</v>
      </c>
      <c r="N110" s="35">
        <v>1199.71</v>
      </c>
      <c r="O110" s="35">
        <v>887.555</v>
      </c>
      <c r="P110" s="9">
        <f t="shared" si="10"/>
        <v>12721.159</v>
      </c>
    </row>
    <row r="111" spans="1:16" ht="18.75">
      <c r="A111" s="46" t="s">
        <v>68</v>
      </c>
      <c r="B111" s="570" t="s">
        <v>190</v>
      </c>
      <c r="C111" s="55" t="s">
        <v>16</v>
      </c>
      <c r="D111" s="5"/>
      <c r="E111" s="5"/>
      <c r="F111" s="5"/>
      <c r="G111" s="87"/>
      <c r="H111" s="5"/>
      <c r="I111" s="5"/>
      <c r="J111" s="5"/>
      <c r="K111" s="5"/>
      <c r="L111" s="5"/>
      <c r="M111" s="5"/>
      <c r="N111" s="5"/>
      <c r="O111" s="5"/>
      <c r="P111" s="8"/>
    </row>
    <row r="112" spans="1:16" ht="18.75">
      <c r="A112" s="46"/>
      <c r="B112" s="571"/>
      <c r="C112" s="49" t="s">
        <v>18</v>
      </c>
      <c r="D112" s="35"/>
      <c r="E112" s="35"/>
      <c r="F112" s="35"/>
      <c r="G112" s="89"/>
      <c r="H112" s="35"/>
      <c r="I112" s="35"/>
      <c r="J112" s="35"/>
      <c r="K112" s="35"/>
      <c r="L112" s="35"/>
      <c r="M112" s="35"/>
      <c r="N112" s="35"/>
      <c r="O112" s="35"/>
      <c r="P112" s="9"/>
    </row>
    <row r="113" spans="1:16" ht="18.75">
      <c r="A113" s="46"/>
      <c r="B113" s="570" t="s">
        <v>191</v>
      </c>
      <c r="C113" s="55" t="s">
        <v>16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>
        <v>0.0087</v>
      </c>
      <c r="O113" s="5"/>
      <c r="P113" s="8">
        <f t="shared" si="10"/>
        <v>0.0087</v>
      </c>
    </row>
    <row r="114" spans="1:16" ht="18.75">
      <c r="A114" s="46"/>
      <c r="B114" s="571"/>
      <c r="C114" s="49" t="s">
        <v>18</v>
      </c>
      <c r="D114" s="35"/>
      <c r="E114" s="35"/>
      <c r="F114" s="35"/>
      <c r="G114" s="99"/>
      <c r="H114" s="35"/>
      <c r="I114" s="35"/>
      <c r="J114" s="35"/>
      <c r="K114" s="35"/>
      <c r="L114" s="35"/>
      <c r="M114" s="35"/>
      <c r="N114" s="35">
        <v>4.35</v>
      </c>
      <c r="O114" s="35"/>
      <c r="P114" s="9">
        <f t="shared" si="10"/>
        <v>4.35</v>
      </c>
    </row>
    <row r="115" spans="1:16" ht="18.75">
      <c r="A115" s="46" t="s">
        <v>70</v>
      </c>
      <c r="B115" s="570" t="s">
        <v>192</v>
      </c>
      <c r="C115" s="55" t="s">
        <v>16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8"/>
    </row>
    <row r="116" spans="1:16" ht="18.75">
      <c r="A116" s="46"/>
      <c r="B116" s="571"/>
      <c r="C116" s="49" t="s">
        <v>18</v>
      </c>
      <c r="D116" s="35"/>
      <c r="E116" s="35"/>
      <c r="F116" s="35"/>
      <c r="G116" s="362"/>
      <c r="H116" s="99"/>
      <c r="I116" s="35"/>
      <c r="J116" s="35"/>
      <c r="K116" s="35"/>
      <c r="L116" s="35"/>
      <c r="M116" s="35"/>
      <c r="N116" s="35"/>
      <c r="O116" s="35"/>
      <c r="P116" s="9"/>
    </row>
    <row r="117" spans="1:16" ht="18.75">
      <c r="A117" s="46"/>
      <c r="B117" s="570" t="s">
        <v>175</v>
      </c>
      <c r="C117" s="55" t="s">
        <v>16</v>
      </c>
      <c r="D117" s="5"/>
      <c r="E117" s="5"/>
      <c r="F117" s="5"/>
      <c r="G117" s="5"/>
      <c r="H117" s="5">
        <v>0.05</v>
      </c>
      <c r="I117" s="5"/>
      <c r="J117" s="5">
        <v>0.0036</v>
      </c>
      <c r="K117" s="5"/>
      <c r="L117" s="5"/>
      <c r="M117" s="5"/>
      <c r="N117" s="5"/>
      <c r="O117" s="5"/>
      <c r="P117" s="8">
        <f t="shared" si="10"/>
        <v>0.0536</v>
      </c>
    </row>
    <row r="118" spans="1:16" ht="18.75">
      <c r="A118" s="46"/>
      <c r="B118" s="571"/>
      <c r="C118" s="49" t="s">
        <v>18</v>
      </c>
      <c r="D118" s="35"/>
      <c r="E118" s="35"/>
      <c r="F118" s="35"/>
      <c r="G118" s="99"/>
      <c r="H118" s="35">
        <v>34.06</v>
      </c>
      <c r="I118" s="35"/>
      <c r="J118" s="35">
        <v>2.88</v>
      </c>
      <c r="K118" s="35"/>
      <c r="L118" s="35"/>
      <c r="M118" s="35"/>
      <c r="N118" s="35"/>
      <c r="O118" s="35"/>
      <c r="P118" s="9">
        <f t="shared" si="10"/>
        <v>36.940000000000005</v>
      </c>
    </row>
    <row r="119" spans="1:16" ht="18.75">
      <c r="A119" s="46" t="s">
        <v>23</v>
      </c>
      <c r="B119" s="570" t="s">
        <v>193</v>
      </c>
      <c r="C119" s="55" t="s">
        <v>16</v>
      </c>
      <c r="D119" s="5">
        <v>0.8679</v>
      </c>
      <c r="E119" s="5">
        <v>0.3055</v>
      </c>
      <c r="F119" s="5">
        <v>0.3817</v>
      </c>
      <c r="G119" s="5">
        <v>0.5402</v>
      </c>
      <c r="H119" s="5">
        <v>3.1502</v>
      </c>
      <c r="I119" s="5">
        <v>3.41975</v>
      </c>
      <c r="J119" s="5">
        <v>2.4324</v>
      </c>
      <c r="K119" s="5">
        <v>0.134</v>
      </c>
      <c r="L119" s="5">
        <v>0.117</v>
      </c>
      <c r="M119" s="5">
        <v>0.1381</v>
      </c>
      <c r="N119" s="5">
        <v>0.0601</v>
      </c>
      <c r="O119" s="5">
        <v>0.4867</v>
      </c>
      <c r="P119" s="8">
        <f t="shared" si="10"/>
        <v>12.033550000000002</v>
      </c>
    </row>
    <row r="120" spans="1:16" ht="18.75">
      <c r="A120" s="46"/>
      <c r="B120" s="571"/>
      <c r="C120" s="49" t="s">
        <v>18</v>
      </c>
      <c r="D120" s="35">
        <v>5104.36</v>
      </c>
      <c r="E120" s="35">
        <v>350.875</v>
      </c>
      <c r="F120" s="35">
        <v>153.45</v>
      </c>
      <c r="G120" s="99">
        <v>199.055</v>
      </c>
      <c r="H120" s="35">
        <v>20791.53</v>
      </c>
      <c r="I120" s="35">
        <v>22514.696</v>
      </c>
      <c r="J120" s="35">
        <v>14497.925</v>
      </c>
      <c r="K120" s="35">
        <v>48.48</v>
      </c>
      <c r="L120" s="35">
        <v>75.55</v>
      </c>
      <c r="M120" s="35">
        <v>98.25</v>
      </c>
      <c r="N120" s="35">
        <v>24.9</v>
      </c>
      <c r="O120" s="35">
        <v>2753.14</v>
      </c>
      <c r="P120" s="9">
        <f t="shared" si="10"/>
        <v>66612.21100000001</v>
      </c>
    </row>
    <row r="121" spans="1:16" ht="18.75">
      <c r="A121" s="46"/>
      <c r="B121" s="48" t="s">
        <v>20</v>
      </c>
      <c r="C121" s="55" t="s">
        <v>16</v>
      </c>
      <c r="D121" s="5"/>
      <c r="E121" s="5"/>
      <c r="F121" s="5"/>
      <c r="G121" s="5"/>
      <c r="H121" s="5">
        <v>1.41264</v>
      </c>
      <c r="I121" s="5">
        <v>2.9302</v>
      </c>
      <c r="J121" s="5">
        <v>2.2739</v>
      </c>
      <c r="K121" s="5"/>
      <c r="L121" s="5"/>
      <c r="M121" s="5"/>
      <c r="N121" s="5"/>
      <c r="O121" s="5"/>
      <c r="P121" s="8">
        <f t="shared" si="10"/>
        <v>6.61674</v>
      </c>
    </row>
    <row r="122" spans="1:16" ht="18.75">
      <c r="A122" s="46"/>
      <c r="B122" s="49" t="s">
        <v>73</v>
      </c>
      <c r="C122" s="49" t="s">
        <v>18</v>
      </c>
      <c r="D122" s="35"/>
      <c r="E122" s="35"/>
      <c r="F122" s="35"/>
      <c r="G122" s="35"/>
      <c r="H122" s="35">
        <v>2121.21</v>
      </c>
      <c r="I122" s="35">
        <v>4600.407</v>
      </c>
      <c r="J122" s="35">
        <v>3410.85</v>
      </c>
      <c r="K122" s="35"/>
      <c r="L122" s="35"/>
      <c r="M122" s="35"/>
      <c r="N122" s="35"/>
      <c r="O122" s="35"/>
      <c r="P122" s="9">
        <f t="shared" si="10"/>
        <v>10132.467</v>
      </c>
    </row>
    <row r="123" spans="1:16" s="82" customFormat="1" ht="18.75">
      <c r="A123" s="97"/>
      <c r="B123" s="568" t="s">
        <v>194</v>
      </c>
      <c r="C123" s="63" t="s">
        <v>16</v>
      </c>
      <c r="D123" s="5">
        <f aca="true" t="shared" si="11" ref="D123:H124">+D101+D103+D105+D107+D109+D111+D113+D115+D117+D119+D121</f>
        <v>0.9266</v>
      </c>
      <c r="E123" s="5">
        <f t="shared" si="11"/>
        <v>0.34149999999999997</v>
      </c>
      <c r="F123" s="5">
        <f>+F101+F103+F105+F107+F109+F111+F113+F115+F117+F119+F121</f>
        <v>0.4145</v>
      </c>
      <c r="G123" s="5">
        <f t="shared" si="11"/>
        <v>1.3359</v>
      </c>
      <c r="H123" s="5">
        <f t="shared" si="11"/>
        <v>8.25384</v>
      </c>
      <c r="I123" s="5">
        <f aca="true" t="shared" si="12" ref="I123:O124">+I101+I103+I105+I107+I109+I111+I113+I115+I117+I119+I121</f>
        <v>9.95885</v>
      </c>
      <c r="J123" s="5">
        <f t="shared" si="12"/>
        <v>12.9676</v>
      </c>
      <c r="K123" s="87">
        <f t="shared" si="12"/>
        <v>3.8931</v>
      </c>
      <c r="L123" s="87">
        <f t="shared" si="12"/>
        <v>5.4916</v>
      </c>
      <c r="M123" s="87">
        <f t="shared" si="12"/>
        <v>3.365</v>
      </c>
      <c r="N123" s="87">
        <f t="shared" si="12"/>
        <v>6.5819</v>
      </c>
      <c r="O123" s="5">
        <f t="shared" si="12"/>
        <v>3.2268999999999997</v>
      </c>
      <c r="P123" s="15">
        <f t="shared" si="10"/>
        <v>56.75728999999999</v>
      </c>
    </row>
    <row r="124" spans="1:16" s="82" customFormat="1" ht="18.75">
      <c r="A124" s="98"/>
      <c r="B124" s="569"/>
      <c r="C124" s="93" t="s">
        <v>18</v>
      </c>
      <c r="D124" s="35">
        <f t="shared" si="11"/>
        <v>5122.299999999999</v>
      </c>
      <c r="E124" s="35">
        <f t="shared" si="11"/>
        <v>370.285</v>
      </c>
      <c r="F124" s="35">
        <f>+F102+F104+F106+F108+F110+F112+F114+F116+F118+F120+F122</f>
        <v>173.64999999999998</v>
      </c>
      <c r="G124" s="35">
        <f t="shared" si="11"/>
        <v>1081.975</v>
      </c>
      <c r="H124" s="35">
        <f t="shared" si="11"/>
        <v>26821.391</v>
      </c>
      <c r="I124" s="35">
        <f t="shared" si="12"/>
        <v>29898.764</v>
      </c>
      <c r="J124" s="35">
        <f t="shared" si="12"/>
        <v>21975.984999999997</v>
      </c>
      <c r="K124" s="35">
        <f t="shared" si="12"/>
        <v>1690.952</v>
      </c>
      <c r="L124" s="35">
        <f t="shared" si="12"/>
        <v>2010.11</v>
      </c>
      <c r="M124" s="35">
        <f t="shared" si="12"/>
        <v>1456.62</v>
      </c>
      <c r="N124" s="35">
        <f t="shared" si="12"/>
        <v>3162.561</v>
      </c>
      <c r="O124" s="35">
        <f t="shared" si="12"/>
        <v>4281.09</v>
      </c>
      <c r="P124" s="94">
        <f t="shared" si="10"/>
        <v>98045.68299999999</v>
      </c>
    </row>
    <row r="125" spans="1:16" ht="18.75">
      <c r="A125" s="46" t="s">
        <v>0</v>
      </c>
      <c r="B125" s="570" t="s">
        <v>74</v>
      </c>
      <c r="C125" s="55" t="s">
        <v>16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8"/>
    </row>
    <row r="126" spans="1:16" ht="18.75">
      <c r="A126" s="46" t="s">
        <v>0</v>
      </c>
      <c r="B126" s="571"/>
      <c r="C126" s="49" t="s">
        <v>18</v>
      </c>
      <c r="D126" s="35"/>
      <c r="E126" s="35"/>
      <c r="F126" s="35"/>
      <c r="G126" s="99"/>
      <c r="H126" s="35"/>
      <c r="I126" s="35"/>
      <c r="J126" s="35"/>
      <c r="K126" s="35"/>
      <c r="L126" s="35"/>
      <c r="M126" s="35"/>
      <c r="N126" s="35"/>
      <c r="O126" s="35"/>
      <c r="P126" s="9"/>
    </row>
    <row r="127" spans="1:16" ht="18.75">
      <c r="A127" s="46" t="s">
        <v>75</v>
      </c>
      <c r="B127" s="570" t="s">
        <v>76</v>
      </c>
      <c r="C127" s="55" t="s">
        <v>16</v>
      </c>
      <c r="D127" s="5"/>
      <c r="E127" s="5">
        <v>0.25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8">
        <f t="shared" si="10"/>
        <v>0.25</v>
      </c>
    </row>
    <row r="128" spans="1:16" ht="18.75">
      <c r="A128" s="46"/>
      <c r="B128" s="571"/>
      <c r="C128" s="49" t="s">
        <v>18</v>
      </c>
      <c r="D128" s="35"/>
      <c r="E128" s="35">
        <v>20</v>
      </c>
      <c r="F128" s="35"/>
      <c r="G128" s="99"/>
      <c r="H128" s="35"/>
      <c r="I128" s="35"/>
      <c r="J128" s="35"/>
      <c r="K128" s="35"/>
      <c r="L128" s="35"/>
      <c r="M128" s="35"/>
      <c r="N128" s="35"/>
      <c r="O128" s="35"/>
      <c r="P128" s="9">
        <f t="shared" si="10"/>
        <v>20</v>
      </c>
    </row>
    <row r="129" spans="1:16" ht="18.75">
      <c r="A129" s="46" t="s">
        <v>77</v>
      </c>
      <c r="B129" s="48" t="s">
        <v>20</v>
      </c>
      <c r="C129" s="48" t="s">
        <v>16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13"/>
    </row>
    <row r="130" spans="1:16" ht="18.75">
      <c r="A130" s="46"/>
      <c r="B130" s="48" t="s">
        <v>178</v>
      </c>
      <c r="C130" s="387" t="s">
        <v>79</v>
      </c>
      <c r="D130" s="459"/>
      <c r="E130" s="459"/>
      <c r="F130" s="459"/>
      <c r="G130" s="451"/>
      <c r="H130" s="459"/>
      <c r="I130" s="459"/>
      <c r="J130" s="459"/>
      <c r="K130" s="451"/>
      <c r="L130" s="451"/>
      <c r="M130" s="451"/>
      <c r="N130" s="459"/>
      <c r="O130" s="459"/>
      <c r="P130" s="395"/>
    </row>
    <row r="131" spans="1:16" ht="18.75">
      <c r="A131" s="46" t="s">
        <v>23</v>
      </c>
      <c r="B131" s="2"/>
      <c r="C131" s="49" t="s">
        <v>18</v>
      </c>
      <c r="D131" s="35"/>
      <c r="E131" s="35"/>
      <c r="F131" s="35"/>
      <c r="G131" s="99"/>
      <c r="H131" s="35"/>
      <c r="I131" s="35"/>
      <c r="J131" s="35"/>
      <c r="K131" s="35"/>
      <c r="L131" s="35"/>
      <c r="M131" s="35"/>
      <c r="N131" s="35"/>
      <c r="O131" s="35"/>
      <c r="P131" s="9"/>
    </row>
    <row r="132" spans="1:16" s="82" customFormat="1" ht="18.75">
      <c r="A132" s="58"/>
      <c r="B132" s="95" t="s">
        <v>0</v>
      </c>
      <c r="C132" s="60" t="s">
        <v>16</v>
      </c>
      <c r="D132" s="4"/>
      <c r="E132" s="4">
        <f>E125+E127+E129</f>
        <v>0.25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14">
        <f t="shared" si="10"/>
        <v>0.25</v>
      </c>
    </row>
    <row r="133" spans="1:16" s="82" customFormat="1" ht="18.75">
      <c r="A133" s="58"/>
      <c r="B133" s="96" t="s">
        <v>195</v>
      </c>
      <c r="C133" s="439" t="s">
        <v>79</v>
      </c>
      <c r="D133" s="451"/>
      <c r="E133" s="451"/>
      <c r="F133" s="451"/>
      <c r="G133" s="451"/>
      <c r="H133" s="451"/>
      <c r="I133" s="451"/>
      <c r="J133" s="451"/>
      <c r="K133" s="451"/>
      <c r="L133" s="451"/>
      <c r="M133" s="451"/>
      <c r="N133" s="451"/>
      <c r="O133" s="451"/>
      <c r="P133" s="444"/>
    </row>
    <row r="134" spans="1:16" s="82" customFormat="1" ht="18.75">
      <c r="A134" s="92"/>
      <c r="B134" s="35"/>
      <c r="C134" s="93" t="s">
        <v>18</v>
      </c>
      <c r="D134" s="35"/>
      <c r="E134" s="35">
        <f>+E126+E128+E131</f>
        <v>20</v>
      </c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94">
        <f t="shared" si="10"/>
        <v>20</v>
      </c>
    </row>
    <row r="135" spans="1:16" s="82" customFormat="1" ht="18.75">
      <c r="A135" s="58"/>
      <c r="B135" s="59" t="s">
        <v>0</v>
      </c>
      <c r="C135" s="60" t="s">
        <v>16</v>
      </c>
      <c r="D135" s="4">
        <f aca="true" t="shared" si="13" ref="D135:M135">D132+D123+D99</f>
        <v>11.79458</v>
      </c>
      <c r="E135" s="4">
        <f t="shared" si="13"/>
        <v>21.8851</v>
      </c>
      <c r="F135" s="4">
        <f>F132+F123+F99</f>
        <v>37.41179999999999</v>
      </c>
      <c r="G135" s="4">
        <f t="shared" si="13"/>
        <v>28.01796</v>
      </c>
      <c r="H135" s="4">
        <f t="shared" si="13"/>
        <v>42.680589999999995</v>
      </c>
      <c r="I135" s="4">
        <f t="shared" si="13"/>
        <v>47.55435</v>
      </c>
      <c r="J135" s="4">
        <f t="shared" si="13"/>
        <v>34.31856</v>
      </c>
      <c r="K135" s="4">
        <f t="shared" si="13"/>
        <v>25.063800000000004</v>
      </c>
      <c r="L135" s="4">
        <f t="shared" si="13"/>
        <v>15.5981</v>
      </c>
      <c r="M135" s="4">
        <f t="shared" si="13"/>
        <v>13.6349</v>
      </c>
      <c r="N135" s="4">
        <f>N132+N123+N99</f>
        <v>31.5177</v>
      </c>
      <c r="O135" s="4">
        <f>O132+O123+O99</f>
        <v>26.597789999999996</v>
      </c>
      <c r="P135" s="14">
        <f>SUM(D135:O135)</f>
        <v>336.07523</v>
      </c>
    </row>
    <row r="136" spans="1:16" s="82" customFormat="1" ht="18.75">
      <c r="A136" s="58"/>
      <c r="B136" s="62" t="s">
        <v>131</v>
      </c>
      <c r="C136" s="439" t="s">
        <v>79</v>
      </c>
      <c r="D136" s="451"/>
      <c r="E136" s="451"/>
      <c r="F136" s="451"/>
      <c r="G136" s="451"/>
      <c r="H136" s="451"/>
      <c r="I136" s="451"/>
      <c r="J136" s="451"/>
      <c r="K136" s="451"/>
      <c r="L136" s="451"/>
      <c r="M136" s="451"/>
      <c r="N136" s="451"/>
      <c r="O136" s="451"/>
      <c r="P136" s="444"/>
    </row>
    <row r="137" spans="1:16" s="82" customFormat="1" ht="19.5" thickBot="1">
      <c r="A137" s="64"/>
      <c r="B137" s="65"/>
      <c r="C137" s="66" t="s">
        <v>18</v>
      </c>
      <c r="D137" s="6">
        <f aca="true" t="shared" si="14" ref="D137:M137">D134+D124+D100</f>
        <v>9730.333999999999</v>
      </c>
      <c r="E137" s="6">
        <f t="shared" si="14"/>
        <v>6004.985999999999</v>
      </c>
      <c r="F137" s="6">
        <f>F134+F124+F100</f>
        <v>21826.332000000002</v>
      </c>
      <c r="G137" s="6">
        <f t="shared" si="14"/>
        <v>24379.774999999998</v>
      </c>
      <c r="H137" s="6">
        <f t="shared" si="14"/>
        <v>47218.748999999996</v>
      </c>
      <c r="I137" s="6">
        <f t="shared" si="14"/>
        <v>49314.448000000004</v>
      </c>
      <c r="J137" s="6">
        <f t="shared" si="14"/>
        <v>36559.670999999995</v>
      </c>
      <c r="K137" s="6">
        <f t="shared" si="14"/>
        <v>22254.062</v>
      </c>
      <c r="L137" s="6">
        <f t="shared" si="14"/>
        <v>13120.315</v>
      </c>
      <c r="M137" s="6">
        <f t="shared" si="14"/>
        <v>9999.012999999999</v>
      </c>
      <c r="N137" s="6">
        <f>N134+N124+N100</f>
        <v>18316.959000000003</v>
      </c>
      <c r="O137" s="6">
        <f>O134+O124+O100</f>
        <v>23847.038</v>
      </c>
      <c r="P137" s="7">
        <f>SUM(D137:O137)</f>
        <v>282571.68200000003</v>
      </c>
    </row>
    <row r="138" spans="15:16" ht="18.75">
      <c r="O138" s="88"/>
      <c r="P138" s="68" t="s">
        <v>92</v>
      </c>
    </row>
    <row r="139" spans="9:16" ht="18.75">
      <c r="I139" s="23"/>
      <c r="J139" s="23"/>
      <c r="P139" s="23"/>
    </row>
    <row r="140" ht="18.75">
      <c r="D140" s="100"/>
    </row>
    <row r="141" spans="4:5" ht="18.75">
      <c r="D141" s="100"/>
      <c r="E141" s="100"/>
    </row>
    <row r="142" spans="4:5" ht="18.75">
      <c r="D142" s="4"/>
      <c r="E142" s="100"/>
    </row>
    <row r="143" spans="4:5" ht="18.75">
      <c r="D143" s="23"/>
      <c r="E143" s="100"/>
    </row>
    <row r="145" ht="18.75">
      <c r="N145" s="23"/>
    </row>
    <row r="146" ht="18.75">
      <c r="N146" s="23"/>
    </row>
    <row r="147" ht="18.75">
      <c r="N147" s="23"/>
    </row>
  </sheetData>
  <sheetProtection/>
  <mergeCells count="52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A1:P1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8"/>
  <sheetViews>
    <sheetView zoomScale="50" zoomScaleNormal="50" zoomScalePageLayoutView="0" workbookViewId="0" topLeftCell="A1">
      <selection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37" customWidth="1"/>
    <col min="17" max="16384" width="9.00390625" style="11" customWidth="1"/>
  </cols>
  <sheetData>
    <row r="1" spans="1:16" ht="30.75">
      <c r="A1" s="580" t="s">
        <v>104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</row>
    <row r="2" spans="1:15" ht="19.5" thickBot="1">
      <c r="A2" s="12" t="s">
        <v>87</v>
      </c>
      <c r="B2" s="39"/>
      <c r="C2" s="12"/>
      <c r="O2" s="12" t="s">
        <v>90</v>
      </c>
    </row>
    <row r="3" spans="1:16" ht="18.75">
      <c r="A3" s="40"/>
      <c r="B3" s="41"/>
      <c r="C3" s="41"/>
      <c r="D3" s="43" t="s">
        <v>2</v>
      </c>
      <c r="E3" s="43" t="s">
        <v>3</v>
      </c>
      <c r="F3" s="43" t="s">
        <v>4</v>
      </c>
      <c r="G3" s="43" t="s">
        <v>5</v>
      </c>
      <c r="H3" s="43" t="s">
        <v>6</v>
      </c>
      <c r="I3" s="43" t="s">
        <v>7</v>
      </c>
      <c r="J3" s="43" t="s">
        <v>8</v>
      </c>
      <c r="K3" s="43" t="s">
        <v>9</v>
      </c>
      <c r="L3" s="43" t="s">
        <v>10</v>
      </c>
      <c r="M3" s="43" t="s">
        <v>11</v>
      </c>
      <c r="N3" s="43" t="s">
        <v>12</v>
      </c>
      <c r="O3" s="43" t="s">
        <v>13</v>
      </c>
      <c r="P3" s="44" t="s">
        <v>14</v>
      </c>
    </row>
    <row r="4" spans="1:16" ht="18.75">
      <c r="A4" s="46" t="s">
        <v>0</v>
      </c>
      <c r="B4" s="570" t="s">
        <v>15</v>
      </c>
      <c r="C4" s="55" t="s">
        <v>16</v>
      </c>
      <c r="D4" s="21"/>
      <c r="E4" s="21"/>
      <c r="F4" s="21"/>
      <c r="G4" s="21">
        <f>SUM('㈱塩釜:機船'!G4)</f>
        <v>0.035</v>
      </c>
      <c r="H4" s="21">
        <f>SUM('㈱塩釜:機船'!H4)</f>
        <v>0.011</v>
      </c>
      <c r="I4" s="21">
        <f>SUM('㈱塩釜:機船'!I4)</f>
        <v>0.16</v>
      </c>
      <c r="J4" s="21">
        <f>SUM('㈱塩釜:機船'!J4)</f>
        <v>0.032</v>
      </c>
      <c r="K4" s="21">
        <f>SUM('㈱塩釜:機船'!K4)</f>
        <v>0.12</v>
      </c>
      <c r="L4" s="21"/>
      <c r="M4" s="21"/>
      <c r="N4" s="21"/>
      <c r="O4" s="21">
        <f>SUM('㈱塩釜:機船'!O4)</f>
        <v>0.05</v>
      </c>
      <c r="P4" s="8">
        <f aca="true" t="shared" si="0" ref="P4:P67">SUM(D4:O4)</f>
        <v>0.408</v>
      </c>
    </row>
    <row r="5" spans="1:16" ht="18.75">
      <c r="A5" s="46" t="s">
        <v>17</v>
      </c>
      <c r="B5" s="571"/>
      <c r="C5" s="49" t="s">
        <v>18</v>
      </c>
      <c r="D5" s="25"/>
      <c r="E5" s="25"/>
      <c r="F5" s="25"/>
      <c r="G5" s="25">
        <f>SUM('㈱塩釜:機船'!G5)</f>
        <v>8.925001828630217</v>
      </c>
      <c r="H5" s="25">
        <f>SUM('㈱塩釜:機船'!H5)</f>
        <v>3.465001318939473</v>
      </c>
      <c r="I5" s="25">
        <f>SUM('㈱塩釜:機船'!I5)</f>
        <v>52.50000737282906</v>
      </c>
      <c r="J5" s="25">
        <f>SUM('㈱塩釜:機船'!J5)</f>
        <v>14.280001429215373</v>
      </c>
      <c r="K5" s="25">
        <f>SUM('㈱塩釜:機船'!K5)</f>
        <v>47.25000630835375</v>
      </c>
      <c r="L5" s="25"/>
      <c r="M5" s="25"/>
      <c r="N5" s="25"/>
      <c r="O5" s="25">
        <f>SUM('㈱塩釜:機船'!O5)</f>
        <v>13.440001316126347</v>
      </c>
      <c r="P5" s="17">
        <f>SUM(D5:O5)</f>
        <v>139.86001957409422</v>
      </c>
    </row>
    <row r="6" spans="1:16" ht="18.75">
      <c r="A6" s="46" t="s">
        <v>19</v>
      </c>
      <c r="B6" s="48" t="s">
        <v>20</v>
      </c>
      <c r="C6" s="55" t="s">
        <v>16</v>
      </c>
      <c r="D6" s="26">
        <f>SUM('㈱塩釜:機船'!D6)</f>
        <v>0.5</v>
      </c>
      <c r="E6" s="26">
        <f>SUM('㈱塩釜:機船'!E6)</f>
        <v>0.274</v>
      </c>
      <c r="F6" s="26">
        <f>SUM('㈱塩釜:機船'!F6)</f>
        <v>0.528</v>
      </c>
      <c r="G6" s="26">
        <f>SUM('㈱塩釜:機船'!G6)</f>
        <v>0.309</v>
      </c>
      <c r="H6" s="26">
        <f>SUM('㈱塩釜:機船'!H6)</f>
        <v>0.9918</v>
      </c>
      <c r="I6" s="26">
        <f>SUM('㈱塩釜:機船'!I6)</f>
        <v>0.8614</v>
      </c>
      <c r="J6" s="26">
        <f>SUM('㈱塩釜:機船'!J6)</f>
        <v>0.0638</v>
      </c>
      <c r="K6" s="26">
        <f>SUM('㈱塩釜:機船'!K6)</f>
        <v>0.12</v>
      </c>
      <c r="L6" s="26"/>
      <c r="M6" s="26">
        <f>SUM('㈱塩釜:機船'!M6)</f>
        <v>0.017</v>
      </c>
      <c r="N6" s="26">
        <f>SUM('㈱塩釜:機船'!N6)</f>
        <v>0.077</v>
      </c>
      <c r="O6" s="26">
        <f>SUM('㈱塩釜:機船'!O6)</f>
        <v>0.14</v>
      </c>
      <c r="P6" s="8">
        <f t="shared" si="0"/>
        <v>3.8820000000000006</v>
      </c>
    </row>
    <row r="7" spans="1:16" ht="18.75">
      <c r="A7" s="46" t="s">
        <v>21</v>
      </c>
      <c r="B7" s="49" t="s">
        <v>153</v>
      </c>
      <c r="C7" s="49" t="s">
        <v>18</v>
      </c>
      <c r="D7" s="25">
        <f>SUM('㈱塩釜:機船'!D7)</f>
        <v>117.706</v>
      </c>
      <c r="E7" s="25">
        <f>SUM('㈱塩釜:機船'!E7)</f>
        <v>105.946</v>
      </c>
      <c r="F7" s="25">
        <f>SUM('㈱塩釜:機船'!F7)</f>
        <v>198.033</v>
      </c>
      <c r="G7" s="25">
        <f>SUM('㈱塩釜:機船'!G7)</f>
        <v>110.408</v>
      </c>
      <c r="H7" s="25">
        <f>SUM('㈱塩釜:機船'!H7)</f>
        <v>265.377</v>
      </c>
      <c r="I7" s="25">
        <f>SUM('㈱塩釜:機船'!I7)</f>
        <v>294.47</v>
      </c>
      <c r="J7" s="25">
        <f>SUM('㈱塩釜:機船'!J7)</f>
        <v>21.645</v>
      </c>
      <c r="K7" s="25">
        <f>SUM('㈱塩釜:機船'!K7)</f>
        <v>47.355</v>
      </c>
      <c r="L7" s="25"/>
      <c r="M7" s="25">
        <f>SUM('㈱塩釜:機船'!M7)</f>
        <v>7.56</v>
      </c>
      <c r="N7" s="25">
        <f>SUM('㈱塩釜:機船'!N7)</f>
        <v>45.045</v>
      </c>
      <c r="O7" s="25">
        <f>SUM('㈱塩釜:機船'!O7)</f>
        <v>72.66</v>
      </c>
      <c r="P7" s="9">
        <f>SUM(D7:O7)</f>
        <v>1286.2050000000002</v>
      </c>
    </row>
    <row r="8" spans="1:16" ht="18.75">
      <c r="A8" s="46" t="s">
        <v>23</v>
      </c>
      <c r="B8" s="568" t="s">
        <v>24</v>
      </c>
      <c r="C8" s="55" t="s">
        <v>16</v>
      </c>
      <c r="D8" s="26">
        <f>+D4+D6</f>
        <v>0.5</v>
      </c>
      <c r="E8" s="26">
        <f aca="true" t="shared" si="1" ref="E8:O8">+E4+E6</f>
        <v>0.274</v>
      </c>
      <c r="F8" s="26">
        <f t="shared" si="1"/>
        <v>0.528</v>
      </c>
      <c r="G8" s="26">
        <f t="shared" si="1"/>
        <v>0.344</v>
      </c>
      <c r="H8" s="26">
        <f t="shared" si="1"/>
        <v>1.0028</v>
      </c>
      <c r="I8" s="26">
        <f t="shared" si="1"/>
        <v>1.0214</v>
      </c>
      <c r="J8" s="26">
        <f t="shared" si="1"/>
        <v>0.0958</v>
      </c>
      <c r="K8" s="26">
        <f t="shared" si="1"/>
        <v>0.24</v>
      </c>
      <c r="L8" s="26"/>
      <c r="M8" s="26">
        <f t="shared" si="1"/>
        <v>0.017</v>
      </c>
      <c r="N8" s="26">
        <f t="shared" si="1"/>
        <v>0.077</v>
      </c>
      <c r="O8" s="26">
        <f t="shared" si="1"/>
        <v>0.19</v>
      </c>
      <c r="P8" s="8">
        <f t="shared" si="0"/>
        <v>4.29</v>
      </c>
    </row>
    <row r="9" spans="1:16" ht="18.75">
      <c r="A9" s="50"/>
      <c r="B9" s="569"/>
      <c r="C9" s="49" t="s">
        <v>18</v>
      </c>
      <c r="D9" s="25">
        <f>+D5+D7</f>
        <v>117.706</v>
      </c>
      <c r="E9" s="25">
        <f aca="true" t="shared" si="2" ref="E9:O9">+E5+E7</f>
        <v>105.946</v>
      </c>
      <c r="F9" s="25">
        <f t="shared" si="2"/>
        <v>198.033</v>
      </c>
      <c r="G9" s="25">
        <f t="shared" si="2"/>
        <v>119.33300182863022</v>
      </c>
      <c r="H9" s="25">
        <f t="shared" si="2"/>
        <v>268.8420013189395</v>
      </c>
      <c r="I9" s="25">
        <f t="shared" si="2"/>
        <v>346.97000737282906</v>
      </c>
      <c r="J9" s="25">
        <f t="shared" si="2"/>
        <v>35.92500142921537</v>
      </c>
      <c r="K9" s="25">
        <f t="shared" si="2"/>
        <v>94.60500630835375</v>
      </c>
      <c r="L9" s="25"/>
      <c r="M9" s="25">
        <f t="shared" si="2"/>
        <v>7.56</v>
      </c>
      <c r="N9" s="25">
        <f t="shared" si="2"/>
        <v>45.045</v>
      </c>
      <c r="O9" s="25">
        <f t="shared" si="2"/>
        <v>86.10000131612634</v>
      </c>
      <c r="P9" s="9">
        <f t="shared" si="0"/>
        <v>1426.065019574094</v>
      </c>
    </row>
    <row r="10" spans="1:16" ht="18.75">
      <c r="A10" s="572" t="s">
        <v>25</v>
      </c>
      <c r="B10" s="573"/>
      <c r="C10" s="55" t="s">
        <v>16</v>
      </c>
      <c r="D10" s="26">
        <f>SUM('㈱塩釜:機船'!D10)</f>
        <v>0.0758</v>
      </c>
      <c r="E10" s="26">
        <f>SUM('㈱塩釜:機船'!E10)</f>
        <v>0.8987</v>
      </c>
      <c r="F10" s="26">
        <f>SUM('㈱塩釜:機船'!F10)</f>
        <v>1.3895</v>
      </c>
      <c r="G10" s="26">
        <f>SUM('㈱塩釜:機船'!G10)</f>
        <v>1.6292</v>
      </c>
      <c r="H10" s="26">
        <f>SUM('㈱塩釜:機船'!H10)</f>
        <v>8.3468</v>
      </c>
      <c r="I10" s="26">
        <f>SUM('㈱塩釜:機船'!I10)</f>
        <v>22.840100000000003</v>
      </c>
      <c r="J10" s="26">
        <f>SUM('㈱塩釜:機船'!J10)</f>
        <v>306.1228</v>
      </c>
      <c r="K10" s="26">
        <f>SUM('㈱塩釜:機船'!K10)</f>
        <v>9.6253</v>
      </c>
      <c r="L10" s="26">
        <f>SUM('㈱塩釜:機船'!L10)</f>
        <v>3.225</v>
      </c>
      <c r="M10" s="26">
        <f>SUM('㈱塩釜:機船'!M10)</f>
        <v>323.45709999999997</v>
      </c>
      <c r="N10" s="26">
        <f>SUM('㈱塩釜:機船'!N10)</f>
        <v>1.1440000000000001</v>
      </c>
      <c r="O10" s="26">
        <f>SUM('㈱塩釜:機船'!O10)</f>
        <v>0.6518</v>
      </c>
      <c r="P10" s="8">
        <f>SUM(D10:O10)</f>
        <v>679.4060999999999</v>
      </c>
    </row>
    <row r="11" spans="1:16" ht="18.75">
      <c r="A11" s="574"/>
      <c r="B11" s="575"/>
      <c r="C11" s="49" t="s">
        <v>18</v>
      </c>
      <c r="D11" s="25">
        <f>SUM('㈱塩釜:機船'!D11)</f>
        <v>3.2487004872129503</v>
      </c>
      <c r="E11" s="25">
        <f>SUM('㈱塩釜:機船'!E11)</f>
        <v>120.90753096136481</v>
      </c>
      <c r="F11" s="25">
        <f>SUM('㈱塩釜:機船'!F11)</f>
        <v>376.8765760979908</v>
      </c>
      <c r="G11" s="25">
        <f>SUM('㈱塩釜:機船'!G11)</f>
        <v>873.3639280816915</v>
      </c>
      <c r="H11" s="25">
        <f>SUM('㈱塩釜:機船'!H11)</f>
        <v>3916.7334826624688</v>
      </c>
      <c r="I11" s="25">
        <f>SUM('㈱塩釜:機船'!I11)</f>
        <v>8622.82069967273</v>
      </c>
      <c r="J11" s="25">
        <f>SUM('㈱塩釜:機船'!J11)</f>
        <v>68991.9485685487</v>
      </c>
      <c r="K11" s="25">
        <f>SUM('㈱塩釜:機船'!K11)</f>
        <v>4443.05043809567</v>
      </c>
      <c r="L11" s="25">
        <f>SUM('㈱塩釜:機船'!L11)</f>
        <v>1590.4737006271919</v>
      </c>
      <c r="M11" s="25">
        <f>SUM('㈱塩釜:機船'!M11)</f>
        <v>94123.9244359281</v>
      </c>
      <c r="N11" s="25">
        <f>SUM('㈱塩釜:機船'!N11)</f>
        <v>189.0590024633172</v>
      </c>
      <c r="O11" s="25">
        <f>SUM('㈱塩釜:機船'!O11)</f>
        <v>77.62230615967695</v>
      </c>
      <c r="P11" s="9">
        <f t="shared" si="0"/>
        <v>183330.02936978612</v>
      </c>
    </row>
    <row r="12" spans="1:16" ht="18.75">
      <c r="A12" s="51"/>
      <c r="B12" s="570" t="s">
        <v>209</v>
      </c>
      <c r="C12" s="55" t="s">
        <v>16</v>
      </c>
      <c r="D12" s="26">
        <f>SUM('㈱塩釜:機船'!D12)</f>
        <v>6.2484</v>
      </c>
      <c r="E12" s="26">
        <f>SUM('㈱塩釜:機船'!E12)</f>
        <v>6.484</v>
      </c>
      <c r="F12" s="26">
        <f>SUM('㈱塩釜:機船'!F12)</f>
        <v>9.3745</v>
      </c>
      <c r="G12" s="26">
        <f>SUM('㈱塩釜:機船'!G12)</f>
        <v>8.7883</v>
      </c>
      <c r="H12" s="26">
        <f>SUM('㈱塩釜:機船'!H12)</f>
        <v>17.0735</v>
      </c>
      <c r="I12" s="26">
        <f>SUM('㈱塩釜:機船'!I12)</f>
        <v>16.482</v>
      </c>
      <c r="J12" s="26">
        <f>SUM('㈱塩釜:機船'!J12)</f>
        <v>229.1284</v>
      </c>
      <c r="K12" s="26">
        <f>SUM('㈱塩釜:機船'!K12)</f>
        <v>88.2062</v>
      </c>
      <c r="L12" s="26">
        <f>SUM('㈱塩釜:機船'!L12)</f>
        <v>7.3892</v>
      </c>
      <c r="M12" s="26">
        <f>SUM('㈱塩釜:機船'!M12)</f>
        <v>5.948799999999999</v>
      </c>
      <c r="N12" s="26">
        <f>SUM('㈱塩釜:機船'!N12)</f>
        <v>5.2048</v>
      </c>
      <c r="O12" s="26">
        <f>SUM('㈱塩釜:機船'!O12)</f>
        <v>17.7975</v>
      </c>
      <c r="P12" s="8">
        <f t="shared" si="0"/>
        <v>418.1256</v>
      </c>
    </row>
    <row r="13" spans="1:16" ht="18.75">
      <c r="A13" s="45" t="s">
        <v>0</v>
      </c>
      <c r="B13" s="571"/>
      <c r="C13" s="49" t="s">
        <v>18</v>
      </c>
      <c r="D13" s="25">
        <f>SUM('㈱塩釜:機船'!D13)</f>
        <v>23675.59290810075</v>
      </c>
      <c r="E13" s="25">
        <f>SUM('㈱塩釜:機船'!E13)</f>
        <v>22128.190583567513</v>
      </c>
      <c r="F13" s="25">
        <f>SUM('㈱塩釜:機船'!F13)</f>
        <v>30074.55383583496</v>
      </c>
      <c r="G13" s="25">
        <f>SUM('㈱塩釜:機船'!G13)</f>
        <v>29484.506891256708</v>
      </c>
      <c r="H13" s="25">
        <f>SUM('㈱塩釜:機船'!H13)</f>
        <v>45056.872236381554</v>
      </c>
      <c r="I13" s="25">
        <f>SUM('㈱塩釜:機船'!I13)</f>
        <v>39406.97474563525</v>
      </c>
      <c r="J13" s="25">
        <f>SUM('㈱塩釜:機船'!J13)</f>
        <v>247761.50958598906</v>
      </c>
      <c r="K13" s="25">
        <f>SUM('㈱塩釜:機船'!K13)</f>
        <v>139570.53975648762</v>
      </c>
      <c r="L13" s="25">
        <f>SUM('㈱塩釜:機船'!L13)</f>
        <v>25679.915405450425</v>
      </c>
      <c r="M13" s="25">
        <f>SUM('㈱塩釜:機船'!M13)</f>
        <v>19858.42022466962</v>
      </c>
      <c r="N13" s="25">
        <f>SUM('㈱塩釜:機船'!N13)</f>
        <v>18437.95619353973</v>
      </c>
      <c r="O13" s="25">
        <f>SUM('㈱塩釜:機船'!O13)</f>
        <v>60931.63029342111</v>
      </c>
      <c r="P13" s="9">
        <f t="shared" si="0"/>
        <v>702066.6626603343</v>
      </c>
    </row>
    <row r="14" spans="1:16" ht="18.75">
      <c r="A14" s="46" t="s">
        <v>27</v>
      </c>
      <c r="B14" s="570" t="s">
        <v>28</v>
      </c>
      <c r="C14" s="55" t="s">
        <v>16</v>
      </c>
      <c r="D14" s="26">
        <f>SUM('㈱塩釜:機船'!D14)</f>
        <v>0.29</v>
      </c>
      <c r="E14" s="26">
        <f>SUM('㈱塩釜:機船'!E14)</f>
        <v>1.445</v>
      </c>
      <c r="F14" s="26">
        <f>SUM('㈱塩釜:機船'!F14)</f>
        <v>6.6106</v>
      </c>
      <c r="G14" s="26">
        <f>SUM('㈱塩釜:機船'!G14)</f>
        <v>32.7864</v>
      </c>
      <c r="H14" s="26">
        <f>SUM('㈱塩釜:機船'!H14)</f>
        <v>28.4664</v>
      </c>
      <c r="I14" s="26">
        <f>SUM('㈱塩釜:機船'!I14)</f>
        <v>13.6827</v>
      </c>
      <c r="J14" s="26">
        <f>SUM('㈱塩釜:機船'!J14)</f>
        <v>2.5901</v>
      </c>
      <c r="K14" s="26">
        <f>SUM('㈱塩釜:機船'!K14)</f>
        <v>0.8467</v>
      </c>
      <c r="L14" s="26">
        <f>SUM('㈱塩釜:機船'!L14)</f>
        <v>0.1612</v>
      </c>
      <c r="M14" s="26">
        <f>SUM('㈱塩釜:機船'!M14)</f>
        <v>0.5689</v>
      </c>
      <c r="N14" s="26">
        <f>SUM('㈱塩釜:機船'!N14)</f>
        <v>0.8274</v>
      </c>
      <c r="O14" s="26">
        <f>SUM('㈱塩釜:機船'!O14)</f>
        <v>0.7263</v>
      </c>
      <c r="P14" s="8">
        <f t="shared" si="0"/>
        <v>89.00169999999999</v>
      </c>
    </row>
    <row r="15" spans="1:16" ht="18.75">
      <c r="A15" s="46" t="s">
        <v>0</v>
      </c>
      <c r="B15" s="571"/>
      <c r="C15" s="49" t="s">
        <v>18</v>
      </c>
      <c r="D15" s="25">
        <f>SUM('㈱塩釜:機船'!D15)</f>
        <v>74.89021217588522</v>
      </c>
      <c r="E15" s="25">
        <f>SUM('㈱塩釜:機船'!E15)</f>
        <v>681.1078744145233</v>
      </c>
      <c r="F15" s="25">
        <f>SUM('㈱塩釜:機船'!F15)</f>
        <v>3398.4957862159054</v>
      </c>
      <c r="G15" s="25">
        <f>SUM('㈱塩釜:機船'!G15)</f>
        <v>22264.435561726754</v>
      </c>
      <c r="H15" s="25">
        <f>SUM('㈱塩釜:機船'!H15)</f>
        <v>13356.403074614118</v>
      </c>
      <c r="I15" s="25">
        <f>SUM('㈱塩釜:機船'!I15)</f>
        <v>10322.601963847934</v>
      </c>
      <c r="J15" s="25">
        <f>SUM('㈱塩釜:機船'!J15)</f>
        <v>1303.4454072884657</v>
      </c>
      <c r="K15" s="25">
        <f>SUM('㈱塩釜:機船'!K15)</f>
        <v>524.3805309459798</v>
      </c>
      <c r="L15" s="25">
        <f>SUM('㈱塩釜:機船'!L15)</f>
        <v>157.95570312522233</v>
      </c>
      <c r="M15" s="25">
        <f>SUM('㈱塩釜:機船'!M15)</f>
        <v>246.46540591101342</v>
      </c>
      <c r="N15" s="25">
        <f>SUM('㈱塩釜:機船'!N15)</f>
        <v>224.2779162352801</v>
      </c>
      <c r="O15" s="25">
        <f>SUM('㈱塩釜:機船'!O15)</f>
        <v>460.1882301211966</v>
      </c>
      <c r="P15" s="9">
        <f t="shared" si="0"/>
        <v>53014.64766662227</v>
      </c>
    </row>
    <row r="16" spans="1:16" ht="18.75">
      <c r="A16" s="46" t="s">
        <v>29</v>
      </c>
      <c r="B16" s="570" t="s">
        <v>30</v>
      </c>
      <c r="C16" s="55" t="s">
        <v>16</v>
      </c>
      <c r="D16" s="26">
        <f>SUM('㈱塩釜:機船'!D16)</f>
        <v>83.6284</v>
      </c>
      <c r="E16" s="26">
        <f>SUM('㈱塩釜:機船'!E16)</f>
        <v>62.2821</v>
      </c>
      <c r="F16" s="26">
        <f>SUM('㈱塩釜:機船'!F16)</f>
        <v>90.5908</v>
      </c>
      <c r="G16" s="26">
        <f>SUM('㈱塩釜:機船'!G16)</f>
        <v>57.5967</v>
      </c>
      <c r="H16" s="26">
        <f>SUM('㈱塩釜:機船'!H16)</f>
        <v>35.6846</v>
      </c>
      <c r="I16" s="26">
        <f>SUM('㈱塩釜:機船'!I16)</f>
        <v>43.229600000000005</v>
      </c>
      <c r="J16" s="26">
        <f>SUM('㈱塩釜:機船'!J16)</f>
        <v>38.522099999999995</v>
      </c>
      <c r="K16" s="26">
        <f>SUM('㈱塩釜:機船'!K16)</f>
        <v>84.4824</v>
      </c>
      <c r="L16" s="26">
        <f>SUM('㈱塩釜:機船'!L16)</f>
        <v>236.36</v>
      </c>
      <c r="M16" s="26">
        <f>SUM('㈱塩釜:機船'!M16)</f>
        <v>445.7472</v>
      </c>
      <c r="N16" s="26">
        <f>SUM('㈱塩釜:機船'!N16)</f>
        <v>481.70079999999996</v>
      </c>
      <c r="O16" s="26">
        <f>SUM('㈱塩釜:機船'!O16)</f>
        <v>229.5106</v>
      </c>
      <c r="P16" s="8">
        <f t="shared" si="0"/>
        <v>1889.3353000000002</v>
      </c>
    </row>
    <row r="17" spans="1:16" ht="18.75">
      <c r="A17" s="46"/>
      <c r="B17" s="571"/>
      <c r="C17" s="49" t="s">
        <v>18</v>
      </c>
      <c r="D17" s="25">
        <f>SUM('㈱塩釜:機船'!D17)</f>
        <v>109006.87149073905</v>
      </c>
      <c r="E17" s="25">
        <f>SUM('㈱塩釜:機船'!E17)</f>
        <v>77618.64136056876</v>
      </c>
      <c r="F17" s="25">
        <f>SUM('㈱塩釜:機船'!F17)</f>
        <v>118262.27161981983</v>
      </c>
      <c r="G17" s="25">
        <f>SUM('㈱塩釜:機船'!G17)</f>
        <v>74885.14464944115</v>
      </c>
      <c r="H17" s="25">
        <f>SUM('㈱塩釜:機船'!H17)</f>
        <v>46640.99505651471</v>
      </c>
      <c r="I17" s="25">
        <f>SUM('㈱塩釜:機船'!I17)</f>
        <v>58261.47728118759</v>
      </c>
      <c r="J17" s="25">
        <f>SUM('㈱塩釜:機船'!J17)</f>
        <v>59240.12842617184</v>
      </c>
      <c r="K17" s="25">
        <f>SUM('㈱塩釜:機船'!K17)</f>
        <v>140790.39297056315</v>
      </c>
      <c r="L17" s="25">
        <f>SUM('㈱塩釜:機船'!L17)</f>
        <v>414738.9179759992</v>
      </c>
      <c r="M17" s="25">
        <f>SUM('㈱塩釜:機船'!M17)</f>
        <v>749722.8111594804</v>
      </c>
      <c r="N17" s="25">
        <f>SUM('㈱塩釜:機船'!N17)</f>
        <v>629101.442285301</v>
      </c>
      <c r="O17" s="25">
        <f>SUM('㈱塩釜:機船'!O17)</f>
        <v>355555.1581126468</v>
      </c>
      <c r="P17" s="9">
        <f t="shared" si="0"/>
        <v>2833824.2523884336</v>
      </c>
    </row>
    <row r="18" spans="1:16" ht="18.75">
      <c r="A18" s="46" t="s">
        <v>31</v>
      </c>
      <c r="B18" s="48" t="s">
        <v>108</v>
      </c>
      <c r="C18" s="55" t="s">
        <v>16</v>
      </c>
      <c r="D18" s="26">
        <f>SUM('㈱塩釜:機船'!D18)</f>
        <v>2.5164</v>
      </c>
      <c r="E18" s="26">
        <f>SUM('㈱塩釜:機船'!E18)</f>
        <v>17.608999999999998</v>
      </c>
      <c r="F18" s="26">
        <f>SUM('㈱塩釜:機船'!F18)</f>
        <v>34.723200000000006</v>
      </c>
      <c r="G18" s="26">
        <f>SUM('㈱塩釜:機船'!G18)</f>
        <v>43.968</v>
      </c>
      <c r="H18" s="26">
        <f>SUM('㈱塩釜:機船'!H18)</f>
        <v>87.32000000000001</v>
      </c>
      <c r="I18" s="26">
        <f>SUM('㈱塩釜:機船'!I18)</f>
        <v>37.3274</v>
      </c>
      <c r="J18" s="26">
        <f>SUM('㈱塩釜:機船'!J18)</f>
        <v>53.8362</v>
      </c>
      <c r="K18" s="26">
        <f>SUM('㈱塩釜:機船'!K18)</f>
        <v>274.7376</v>
      </c>
      <c r="L18" s="26">
        <f>SUM('㈱塩釜:機船'!L18)</f>
        <v>31.9926</v>
      </c>
      <c r="M18" s="26">
        <f>SUM('㈱塩釜:機船'!M18)</f>
        <v>11.4494</v>
      </c>
      <c r="N18" s="26">
        <f>SUM('㈱塩釜:機船'!N18)</f>
        <v>18.3335</v>
      </c>
      <c r="O18" s="26">
        <f>SUM('㈱塩釜:機船'!O18)</f>
        <v>19.649</v>
      </c>
      <c r="P18" s="8">
        <f t="shared" si="0"/>
        <v>633.4623</v>
      </c>
    </row>
    <row r="19" spans="1:16" ht="18.75">
      <c r="A19" s="46"/>
      <c r="B19" s="49" t="s">
        <v>109</v>
      </c>
      <c r="C19" s="49" t="s">
        <v>18</v>
      </c>
      <c r="D19" s="25">
        <f>SUM('㈱塩釜:機船'!D19)</f>
        <v>2019.391738879451</v>
      </c>
      <c r="E19" s="25">
        <f>SUM('㈱塩釜:機船'!E19)</f>
        <v>12296.11056688202</v>
      </c>
      <c r="F19" s="25">
        <f>SUM('㈱塩釜:機船'!F19)</f>
        <v>31800.053220565438</v>
      </c>
      <c r="G19" s="25">
        <f>SUM('㈱塩釜:機船'!G19)</f>
        <v>38841.74213530483</v>
      </c>
      <c r="H19" s="25">
        <f>SUM('㈱塩釜:機船'!H19)</f>
        <v>43844.796396790836</v>
      </c>
      <c r="I19" s="25">
        <f>SUM('㈱塩釜:機船'!I19)</f>
        <v>22236.649519182825</v>
      </c>
      <c r="J19" s="25">
        <f>SUM('㈱塩釜:機船'!J19)</f>
        <v>30618.683952603427</v>
      </c>
      <c r="K19" s="25">
        <f>SUM('㈱塩釜:機船'!K19)</f>
        <v>144272.24074910828</v>
      </c>
      <c r="L19" s="25">
        <f>SUM('㈱塩釜:機船'!L19)</f>
        <v>39483.18467131282</v>
      </c>
      <c r="M19" s="25">
        <f>SUM('㈱塩釜:機船'!M19)</f>
        <v>16218.3121217533</v>
      </c>
      <c r="N19" s="25">
        <f>SUM('㈱塩釜:機船'!N19)</f>
        <v>23500.682992108283</v>
      </c>
      <c r="O19" s="25">
        <f>SUM('㈱塩釜:機船'!O19)</f>
        <v>26038.521302263835</v>
      </c>
      <c r="P19" s="9">
        <f t="shared" si="0"/>
        <v>431170.3693667553</v>
      </c>
    </row>
    <row r="20" spans="1:16" ht="18.75">
      <c r="A20" s="46" t="s">
        <v>23</v>
      </c>
      <c r="B20" s="570" t="s">
        <v>32</v>
      </c>
      <c r="C20" s="55" t="s">
        <v>16</v>
      </c>
      <c r="D20" s="26">
        <f>SUM('㈱塩釜:機船'!D20)</f>
        <v>403.2123</v>
      </c>
      <c r="E20" s="26">
        <f>SUM('㈱塩釜:機船'!E20)</f>
        <v>232.4205</v>
      </c>
      <c r="F20" s="26">
        <f>SUM('㈱塩釜:機船'!F20)</f>
        <v>240.5962</v>
      </c>
      <c r="G20" s="26">
        <f>SUM('㈱塩釜:機船'!G20)</f>
        <v>185.4481</v>
      </c>
      <c r="H20" s="26">
        <f>SUM('㈱塩釜:機船'!H20)</f>
        <v>184.32319999999999</v>
      </c>
      <c r="I20" s="26">
        <f>SUM('㈱塩釜:機船'!I20)</f>
        <v>955.9452</v>
      </c>
      <c r="J20" s="26">
        <f>SUM('㈱塩釜:機船'!J20)</f>
        <v>53.721999999999994</v>
      </c>
      <c r="K20" s="26">
        <f>SUM('㈱塩釜:機船'!K20)</f>
        <v>90.976</v>
      </c>
      <c r="L20" s="26">
        <f>SUM('㈱塩釜:機船'!L20)</f>
        <v>4.2758</v>
      </c>
      <c r="M20" s="26">
        <f>SUM('㈱塩釜:機船'!M20)</f>
        <v>49.831199999999995</v>
      </c>
      <c r="N20" s="26">
        <f>SUM('㈱塩釜:機船'!N20)</f>
        <v>157.43959999999998</v>
      </c>
      <c r="O20" s="26">
        <f>SUM('㈱塩釜:機船'!O20)</f>
        <v>400.88599999999997</v>
      </c>
      <c r="P20" s="8">
        <f t="shared" si="0"/>
        <v>2959.0761000000007</v>
      </c>
    </row>
    <row r="21" spans="1:16" ht="18.75">
      <c r="A21" s="46"/>
      <c r="B21" s="571"/>
      <c r="C21" s="49" t="s">
        <v>18</v>
      </c>
      <c r="D21" s="25">
        <f>SUM('㈱塩釜:機船'!D21)</f>
        <v>161445.39036513987</v>
      </c>
      <c r="E21" s="25">
        <f>SUM('㈱塩釜:機船'!E21)</f>
        <v>111977.04001182002</v>
      </c>
      <c r="F21" s="25">
        <f>SUM('㈱塩釜:機船'!F21)</f>
        <v>128551.05006249258</v>
      </c>
      <c r="G21" s="25">
        <f>SUM('㈱塩釜:機船'!G21)</f>
        <v>85301.89502323398</v>
      </c>
      <c r="H21" s="25">
        <f>SUM('㈱塩釜:機船'!H21)</f>
        <v>48931.82087181974</v>
      </c>
      <c r="I21" s="25">
        <f>SUM('㈱塩釜:機船'!I21)</f>
        <v>208932.4631998257</v>
      </c>
      <c r="J21" s="25">
        <f>SUM('㈱塩釜:機船'!J21)</f>
        <v>20186.40344891243</v>
      </c>
      <c r="K21" s="25">
        <f>SUM('㈱塩釜:機船'!K21)</f>
        <v>29366.150999340334</v>
      </c>
      <c r="L21" s="25">
        <f>SUM('㈱塩釜:機船'!L21)</f>
        <v>1605.0934798499288</v>
      </c>
      <c r="M21" s="25">
        <f>SUM('㈱塩釜:機船'!M21)</f>
        <v>25870.790188108032</v>
      </c>
      <c r="N21" s="25">
        <f>SUM('㈱塩釜:機船'!N21)</f>
        <v>77536.12684627753</v>
      </c>
      <c r="O21" s="25">
        <f>SUM('㈱塩釜:機船'!O21)</f>
        <v>146590.05025261716</v>
      </c>
      <c r="P21" s="9">
        <f t="shared" si="0"/>
        <v>1046294.2747494373</v>
      </c>
    </row>
    <row r="22" spans="1:16" ht="18.75">
      <c r="A22" s="46"/>
      <c r="B22" s="568" t="s">
        <v>194</v>
      </c>
      <c r="C22" s="55" t="s">
        <v>16</v>
      </c>
      <c r="D22" s="26">
        <f>+D12+D14+D16+D18+D20</f>
        <v>495.8955</v>
      </c>
      <c r="E22" s="26">
        <f aca="true" t="shared" si="3" ref="E22:O22">+E12+E14+E16+E18+E20</f>
        <v>320.2406</v>
      </c>
      <c r="F22" s="26">
        <f t="shared" si="3"/>
        <v>381.8953</v>
      </c>
      <c r="G22" s="26">
        <f t="shared" si="3"/>
        <v>328.58750000000003</v>
      </c>
      <c r="H22" s="26">
        <f t="shared" si="3"/>
        <v>352.8677</v>
      </c>
      <c r="I22" s="26">
        <f t="shared" si="3"/>
        <v>1066.6669</v>
      </c>
      <c r="J22" s="26">
        <f t="shared" si="3"/>
        <v>377.79879999999997</v>
      </c>
      <c r="K22" s="26">
        <f t="shared" si="3"/>
        <v>539.2489</v>
      </c>
      <c r="L22" s="26">
        <f t="shared" si="3"/>
        <v>280.1788</v>
      </c>
      <c r="M22" s="26">
        <f t="shared" si="3"/>
        <v>513.5455000000001</v>
      </c>
      <c r="N22" s="26">
        <f t="shared" si="3"/>
        <v>663.5061</v>
      </c>
      <c r="O22" s="26">
        <f t="shared" si="3"/>
        <v>668.5694</v>
      </c>
      <c r="P22" s="8">
        <f t="shared" si="0"/>
        <v>5989.001</v>
      </c>
    </row>
    <row r="23" spans="1:16" ht="18.75">
      <c r="A23" s="40"/>
      <c r="B23" s="569"/>
      <c r="C23" s="49" t="s">
        <v>18</v>
      </c>
      <c r="D23" s="25">
        <f>+D13+D15+D17+D19+D21</f>
        <v>296222.136715035</v>
      </c>
      <c r="E23" s="25">
        <f aca="true" t="shared" si="4" ref="E23:O23">+E13+E15+E17+E19+E21</f>
        <v>224701.09039725282</v>
      </c>
      <c r="F23" s="25">
        <f t="shared" si="4"/>
        <v>312086.4245249287</v>
      </c>
      <c r="G23" s="25">
        <f t="shared" si="4"/>
        <v>250777.7242609634</v>
      </c>
      <c r="H23" s="25">
        <f t="shared" si="4"/>
        <v>197830.88763612095</v>
      </c>
      <c r="I23" s="25">
        <f t="shared" si="4"/>
        <v>339160.1667096793</v>
      </c>
      <c r="J23" s="25">
        <f t="shared" si="4"/>
        <v>359110.17082096526</v>
      </c>
      <c r="K23" s="25">
        <f t="shared" si="4"/>
        <v>454523.7050064454</v>
      </c>
      <c r="L23" s="25">
        <f t="shared" si="4"/>
        <v>481665.0672357376</v>
      </c>
      <c r="M23" s="25">
        <f t="shared" si="4"/>
        <v>811916.7990999223</v>
      </c>
      <c r="N23" s="25">
        <f t="shared" si="4"/>
        <v>748800.4862334619</v>
      </c>
      <c r="O23" s="25">
        <f t="shared" si="4"/>
        <v>589575.5481910701</v>
      </c>
      <c r="P23" s="9">
        <f t="shared" si="0"/>
        <v>5066370.206831582</v>
      </c>
    </row>
    <row r="24" spans="1:16" ht="18.75">
      <c r="A24" s="46" t="s">
        <v>0</v>
      </c>
      <c r="B24" s="570" t="s">
        <v>33</v>
      </c>
      <c r="C24" s="55" t="s">
        <v>16</v>
      </c>
      <c r="D24" s="26">
        <f>SUM('㈱塩釜:機船'!D24)</f>
        <v>4.726</v>
      </c>
      <c r="E24" s="26">
        <f>SUM('㈱塩釜:機船'!E24)</f>
        <v>1.055</v>
      </c>
      <c r="F24" s="26">
        <f>SUM('㈱塩釜:機船'!F24)</f>
        <v>1.6172</v>
      </c>
      <c r="G24" s="26">
        <f>SUM('㈱塩釜:機船'!G24)</f>
        <v>3.873</v>
      </c>
      <c r="H24" s="26">
        <f>SUM('㈱塩釜:機船'!H24)</f>
        <v>2.7880000000000003</v>
      </c>
      <c r="I24" s="26">
        <f>SUM('㈱塩釜:機船'!I24)</f>
        <v>5.346</v>
      </c>
      <c r="J24" s="26">
        <f>SUM('㈱塩釜:機船'!J24)</f>
        <v>1.389</v>
      </c>
      <c r="K24" s="26">
        <f>SUM('㈱塩釜:機船'!K24)</f>
        <v>7.313</v>
      </c>
      <c r="L24" s="26">
        <f>SUM('㈱塩釜:機船'!L24)</f>
        <v>14.898499999999999</v>
      </c>
      <c r="M24" s="26">
        <f>SUM('㈱塩釜:機船'!M24)</f>
        <v>18.636000000000003</v>
      </c>
      <c r="N24" s="26">
        <f>SUM('㈱塩釜:機船'!N24)</f>
        <v>35.8532</v>
      </c>
      <c r="O24" s="26">
        <f>SUM('㈱塩釜:機船'!O24)</f>
        <v>28.6924</v>
      </c>
      <c r="P24" s="8">
        <f t="shared" si="0"/>
        <v>126.1873</v>
      </c>
    </row>
    <row r="25" spans="1:16" ht="18.75">
      <c r="A25" s="46" t="s">
        <v>34</v>
      </c>
      <c r="B25" s="571"/>
      <c r="C25" s="49" t="s">
        <v>18</v>
      </c>
      <c r="D25" s="25">
        <f>SUM('㈱塩釜:機船'!D25)</f>
        <v>2692.4213398813927</v>
      </c>
      <c r="E25" s="25">
        <f>SUM('㈱塩釜:機船'!E25)</f>
        <v>682.8786222079889</v>
      </c>
      <c r="F25" s="25">
        <f>SUM('㈱塩釜:機船'!F25)</f>
        <v>1673.4798148802688</v>
      </c>
      <c r="G25" s="25">
        <f>SUM('㈱塩釜:機船'!G25)</f>
        <v>3303.1854274778098</v>
      </c>
      <c r="H25" s="25">
        <f>SUM('㈱塩釜:機船'!H25)</f>
        <v>2062.0959341509097</v>
      </c>
      <c r="I25" s="25">
        <f>SUM('㈱塩釜:機船'!I25)</f>
        <v>3873.8101096693576</v>
      </c>
      <c r="J25" s="25">
        <f>SUM('㈱塩釜:機船'!J25)</f>
        <v>1058.978083829787</v>
      </c>
      <c r="K25" s="25">
        <f>SUM('㈱塩釜:機船'!K25)</f>
        <v>6571.7526849862825</v>
      </c>
      <c r="L25" s="25">
        <f>SUM('㈱塩釜:機船'!L25)</f>
        <v>10004.814105313115</v>
      </c>
      <c r="M25" s="25">
        <f>SUM('㈱塩釜:機船'!M25)</f>
        <v>14438.588546396262</v>
      </c>
      <c r="N25" s="25">
        <f>SUM('㈱塩釜:機船'!N25)</f>
        <v>26382.327811260046</v>
      </c>
      <c r="O25" s="25">
        <f>SUM('㈱塩釜:機船'!O25)</f>
        <v>18776.848127574798</v>
      </c>
      <c r="P25" s="9">
        <f t="shared" si="0"/>
        <v>91521.18060762802</v>
      </c>
    </row>
    <row r="26" spans="1:16" ht="18.75">
      <c r="A26" s="46" t="s">
        <v>35</v>
      </c>
      <c r="B26" s="48" t="s">
        <v>20</v>
      </c>
      <c r="C26" s="55" t="s">
        <v>16</v>
      </c>
      <c r="D26" s="26">
        <f>SUM('㈱塩釜:機船'!D26)</f>
        <v>4.683</v>
      </c>
      <c r="E26" s="26">
        <f>SUM('㈱塩釜:機船'!E26)</f>
        <v>7.157</v>
      </c>
      <c r="F26" s="26">
        <f>SUM('㈱塩釜:機船'!F26)</f>
        <v>16.788600000000002</v>
      </c>
      <c r="G26" s="26">
        <f>SUM('㈱塩釜:機船'!G26)</f>
        <v>22.151</v>
      </c>
      <c r="H26" s="26">
        <f>SUM('㈱塩釜:機船'!H26)</f>
        <v>24.21</v>
      </c>
      <c r="I26" s="26">
        <f>SUM('㈱塩釜:機船'!I26)</f>
        <v>31.416999999999998</v>
      </c>
      <c r="J26" s="26">
        <f>SUM('㈱塩釜:機船'!J26)</f>
        <v>14.158999999999999</v>
      </c>
      <c r="K26" s="26">
        <f>SUM('㈱塩釜:機船'!K26)</f>
        <v>15.826999999999998</v>
      </c>
      <c r="L26" s="26">
        <f>SUM('㈱塩釜:機船'!L26)</f>
        <v>17.652</v>
      </c>
      <c r="M26" s="26">
        <f>SUM('㈱塩釜:機船'!M26)</f>
        <v>49.242000000000004</v>
      </c>
      <c r="N26" s="26">
        <f>SUM('㈱塩釜:機船'!N26)</f>
        <v>48.024</v>
      </c>
      <c r="O26" s="26">
        <f>SUM('㈱塩釜:機船'!O26)</f>
        <v>28.240000000000002</v>
      </c>
      <c r="P26" s="8">
        <f t="shared" si="0"/>
        <v>279.55060000000003</v>
      </c>
    </row>
    <row r="27" spans="1:16" ht="18.75">
      <c r="A27" s="46" t="s">
        <v>36</v>
      </c>
      <c r="B27" s="49" t="s">
        <v>162</v>
      </c>
      <c r="C27" s="49" t="s">
        <v>18</v>
      </c>
      <c r="D27" s="25">
        <f>SUM('㈱塩釜:機船'!D27)</f>
        <v>2905.7603633236085</v>
      </c>
      <c r="E27" s="25">
        <f>SUM('㈱塩釜:機船'!E27)</f>
        <v>3158.527784029854</v>
      </c>
      <c r="F27" s="25">
        <f>SUM('㈱塩釜:機船'!F27)</f>
        <v>5942.04323449842</v>
      </c>
      <c r="G27" s="25">
        <f>SUM('㈱塩釜:機船'!G27)</f>
        <v>6811.81634660631</v>
      </c>
      <c r="H27" s="25">
        <f>SUM('㈱塩釜:機船'!H27)</f>
        <v>5418.884532012222</v>
      </c>
      <c r="I27" s="25">
        <f>SUM('㈱塩釜:機船'!I27)</f>
        <v>7328.602775603724</v>
      </c>
      <c r="J27" s="25">
        <f>SUM('㈱塩釜:機船'!J27)</f>
        <v>3993.497460254921</v>
      </c>
      <c r="K27" s="25">
        <f>SUM('㈱塩釜:機船'!K27)</f>
        <v>3916.3391953879395</v>
      </c>
      <c r="L27" s="25">
        <f>SUM('㈱塩釜:機船'!L27)</f>
        <v>6880.619843037646</v>
      </c>
      <c r="M27" s="25">
        <f>SUM('㈱塩釜:機船'!M27)</f>
        <v>21384.0172224153</v>
      </c>
      <c r="N27" s="25">
        <f>SUM('㈱塩釜:機船'!N27)</f>
        <v>20594.059323984686</v>
      </c>
      <c r="O27" s="25">
        <f>SUM('㈱塩釜:機船'!O27)</f>
        <v>17594.36349831988</v>
      </c>
      <c r="P27" s="9">
        <f t="shared" si="0"/>
        <v>105928.53157947451</v>
      </c>
    </row>
    <row r="28" spans="1:16" ht="18.75">
      <c r="A28" s="46" t="s">
        <v>23</v>
      </c>
      <c r="B28" s="568" t="s">
        <v>194</v>
      </c>
      <c r="C28" s="55" t="s">
        <v>16</v>
      </c>
      <c r="D28" s="26">
        <f>+D24+D26</f>
        <v>9.408999999999999</v>
      </c>
      <c r="E28" s="26">
        <f aca="true" t="shared" si="5" ref="E28:O28">+E24+E26</f>
        <v>8.212</v>
      </c>
      <c r="F28" s="26">
        <f t="shared" si="5"/>
        <v>18.405800000000003</v>
      </c>
      <c r="G28" s="26">
        <f t="shared" si="5"/>
        <v>26.024</v>
      </c>
      <c r="H28" s="26">
        <f t="shared" si="5"/>
        <v>26.998</v>
      </c>
      <c r="I28" s="26">
        <f t="shared" si="5"/>
        <v>36.763</v>
      </c>
      <c r="J28" s="26">
        <f t="shared" si="5"/>
        <v>15.547999999999998</v>
      </c>
      <c r="K28" s="26">
        <f t="shared" si="5"/>
        <v>23.139999999999997</v>
      </c>
      <c r="L28" s="26">
        <f t="shared" si="5"/>
        <v>32.5505</v>
      </c>
      <c r="M28" s="26">
        <f t="shared" si="5"/>
        <v>67.87800000000001</v>
      </c>
      <c r="N28" s="26">
        <f t="shared" si="5"/>
        <v>83.8772</v>
      </c>
      <c r="O28" s="26">
        <f t="shared" si="5"/>
        <v>56.9324</v>
      </c>
      <c r="P28" s="8">
        <f t="shared" si="0"/>
        <v>405.7379000000001</v>
      </c>
    </row>
    <row r="29" spans="1:16" ht="18.75">
      <c r="A29" s="40"/>
      <c r="B29" s="569"/>
      <c r="C29" s="49" t="s">
        <v>18</v>
      </c>
      <c r="D29" s="25">
        <f>+D25+D27</f>
        <v>5598.181703205001</v>
      </c>
      <c r="E29" s="25">
        <f aca="true" t="shared" si="6" ref="E29:O29">+E25+E27</f>
        <v>3841.406406237843</v>
      </c>
      <c r="F29" s="25">
        <f t="shared" si="6"/>
        <v>7615.523049378689</v>
      </c>
      <c r="G29" s="25">
        <f t="shared" si="6"/>
        <v>10115.00177408412</v>
      </c>
      <c r="H29" s="25">
        <f t="shared" si="6"/>
        <v>7480.9804661631315</v>
      </c>
      <c r="I29" s="25">
        <f t="shared" si="6"/>
        <v>11202.412885273081</v>
      </c>
      <c r="J29" s="25">
        <f t="shared" si="6"/>
        <v>5052.4755440847075</v>
      </c>
      <c r="K29" s="25">
        <f t="shared" si="6"/>
        <v>10488.091880374222</v>
      </c>
      <c r="L29" s="25">
        <f t="shared" si="6"/>
        <v>16885.43394835076</v>
      </c>
      <c r="M29" s="25">
        <f t="shared" si="6"/>
        <v>35822.60576881156</v>
      </c>
      <c r="N29" s="25">
        <f t="shared" si="6"/>
        <v>46976.38713524473</v>
      </c>
      <c r="O29" s="25">
        <f t="shared" si="6"/>
        <v>36371.21162589468</v>
      </c>
      <c r="P29" s="9">
        <f t="shared" si="0"/>
        <v>197449.71218710253</v>
      </c>
    </row>
    <row r="30" spans="1:16" ht="18.75">
      <c r="A30" s="46" t="s">
        <v>0</v>
      </c>
      <c r="B30" s="570" t="s">
        <v>37</v>
      </c>
      <c r="C30" s="55" t="s">
        <v>16</v>
      </c>
      <c r="D30" s="26">
        <f>SUM('㈱塩釜:機船'!D30)</f>
        <v>4.5109</v>
      </c>
      <c r="E30" s="26">
        <f>SUM('㈱塩釜:機船'!E30)</f>
        <v>4.1034</v>
      </c>
      <c r="F30" s="26">
        <f>SUM('㈱塩釜:機船'!F30)</f>
        <v>3.593</v>
      </c>
      <c r="G30" s="26">
        <f>SUM('㈱塩釜:機船'!G30)</f>
        <v>3.2658</v>
      </c>
      <c r="H30" s="26">
        <f>SUM('㈱塩釜:機船'!H30)</f>
        <v>1.3561999999999999</v>
      </c>
      <c r="I30" s="26">
        <f>SUM('㈱塩釜:機船'!I30)</f>
        <v>0.0166</v>
      </c>
      <c r="J30" s="26">
        <f>SUM('㈱塩釜:機船'!J30)</f>
        <v>0.0116</v>
      </c>
      <c r="K30" s="26">
        <f>SUM('㈱塩釜:機船'!K30)</f>
        <v>0.004</v>
      </c>
      <c r="L30" s="26">
        <f>SUM('㈱塩釜:機船'!L30)</f>
        <v>0.5763</v>
      </c>
      <c r="M30" s="26">
        <f>SUM('㈱塩釜:機船'!M30)</f>
        <v>0.049600000000000005</v>
      </c>
      <c r="N30" s="26">
        <f>SUM('㈱塩釜:機船'!N30)</f>
        <v>4.5132</v>
      </c>
      <c r="O30" s="26">
        <f>SUM('㈱塩釜:機船'!O30)</f>
        <v>7.6052</v>
      </c>
      <c r="P30" s="8">
        <f t="shared" si="0"/>
        <v>29.605800000000006</v>
      </c>
    </row>
    <row r="31" spans="1:16" ht="18.75">
      <c r="A31" s="46" t="s">
        <v>38</v>
      </c>
      <c r="B31" s="571"/>
      <c r="C31" s="49" t="s">
        <v>18</v>
      </c>
      <c r="D31" s="25">
        <f>SUM('㈱塩釜:機船'!D31)</f>
        <v>1375.818469877331</v>
      </c>
      <c r="E31" s="25">
        <f>SUM('㈱塩釜:機船'!E31)</f>
        <v>794.8028383951671</v>
      </c>
      <c r="F31" s="25">
        <f>SUM('㈱塩釜:機船'!F31)</f>
        <v>335.8169331500004</v>
      </c>
      <c r="G31" s="25">
        <f>SUM('㈱塩釜:機船'!G31)</f>
        <v>163.51646392534178</v>
      </c>
      <c r="H31" s="25">
        <f>SUM('㈱塩釜:機船'!H31)</f>
        <v>63.580956658246265</v>
      </c>
      <c r="I31" s="25">
        <f>SUM('㈱塩釜:機船'!I31)</f>
        <v>1.638</v>
      </c>
      <c r="J31" s="25">
        <f>SUM('㈱塩釜:機船'!J31)</f>
        <v>2.436</v>
      </c>
      <c r="K31" s="25">
        <f>SUM('㈱塩釜:機船'!K31)</f>
        <v>0.84</v>
      </c>
      <c r="L31" s="25">
        <f>SUM('㈱塩釜:機船'!L31)</f>
        <v>64.106</v>
      </c>
      <c r="M31" s="25">
        <f>SUM('㈱塩釜:機船'!M31)</f>
        <v>8.007000171122094</v>
      </c>
      <c r="N31" s="25">
        <f>SUM('㈱塩釜:機船'!N31)</f>
        <v>1328.1650155417312</v>
      </c>
      <c r="O31" s="25">
        <f>SUM('㈱塩釜:機船'!O31)</f>
        <v>2381.836008988732</v>
      </c>
      <c r="P31" s="9">
        <f t="shared" si="0"/>
        <v>6520.563686707671</v>
      </c>
    </row>
    <row r="32" spans="1:16" ht="18.75">
      <c r="A32" s="46" t="s">
        <v>0</v>
      </c>
      <c r="B32" s="570" t="s">
        <v>39</v>
      </c>
      <c r="C32" s="55" t="s">
        <v>16</v>
      </c>
      <c r="D32" s="26">
        <f>SUM('㈱塩釜:機船'!D32)</f>
        <v>4.7193000000000005</v>
      </c>
      <c r="E32" s="26">
        <f>SUM('㈱塩釜:機船'!E32)</f>
        <v>0.6759999999999999</v>
      </c>
      <c r="F32" s="26">
        <f>SUM('㈱塩釜:機船'!F32)</f>
        <v>0.5891</v>
      </c>
      <c r="G32" s="26">
        <f>SUM('㈱塩釜:機船'!G32)</f>
        <v>0.1398</v>
      </c>
      <c r="H32" s="26">
        <f>SUM('㈱塩釜:機船'!H32)</f>
        <v>0.035500000000000004</v>
      </c>
      <c r="I32" s="26">
        <f>SUM('㈱塩釜:機船'!I32)</f>
        <v>0.0424</v>
      </c>
      <c r="J32" s="26">
        <f>SUM('㈱塩釜:機船'!J32)</f>
        <v>0.004</v>
      </c>
      <c r="K32" s="26"/>
      <c r="L32" s="26">
        <f>SUM('㈱塩釜:機船'!L32)</f>
        <v>0.2637</v>
      </c>
      <c r="M32" s="26">
        <f>SUM('㈱塩釜:機船'!M32)</f>
        <v>0.6143000000000001</v>
      </c>
      <c r="N32" s="26">
        <f>SUM('㈱塩釜:機船'!N32)</f>
        <v>1.2423</v>
      </c>
      <c r="O32" s="26">
        <f>SUM('㈱塩釜:機船'!O32)</f>
        <v>2.3691999999999998</v>
      </c>
      <c r="P32" s="8">
        <f t="shared" si="0"/>
        <v>10.695599999999999</v>
      </c>
    </row>
    <row r="33" spans="1:16" ht="18.75">
      <c r="A33" s="46" t="s">
        <v>40</v>
      </c>
      <c r="B33" s="571"/>
      <c r="C33" s="49" t="s">
        <v>18</v>
      </c>
      <c r="D33" s="25">
        <f>SUM('㈱塩釜:機船'!D33)</f>
        <v>393.9405259909501</v>
      </c>
      <c r="E33" s="25">
        <f>SUM('㈱塩釜:機船'!E33)</f>
        <v>82.82602044552479</v>
      </c>
      <c r="F33" s="25">
        <f>SUM('㈱塩釜:機船'!F33)</f>
        <v>78.51961553040988</v>
      </c>
      <c r="G33" s="25">
        <f>SUM('㈱塩釜:機船'!G33)</f>
        <v>12.763802486076562</v>
      </c>
      <c r="H33" s="25">
        <f>SUM('㈱塩釜:機船'!H33)</f>
        <v>2.463800933649275</v>
      </c>
      <c r="I33" s="25">
        <f>SUM('㈱塩釜:機船'!I33)</f>
        <v>1.483</v>
      </c>
      <c r="J33" s="25">
        <f>SUM('㈱塩釜:機船'!J33)</f>
        <v>0.042</v>
      </c>
      <c r="K33" s="25"/>
      <c r="L33" s="25">
        <f>SUM('㈱塩釜:機船'!L33)</f>
        <v>18.7870007426087</v>
      </c>
      <c r="M33" s="25">
        <f>SUM('㈱塩釜:機船'!M33)</f>
        <v>100.36000018253023</v>
      </c>
      <c r="N33" s="25">
        <f>SUM('㈱塩釜:機船'!N33)</f>
        <v>203.578</v>
      </c>
      <c r="O33" s="25">
        <f>SUM('㈱塩釜:機船'!O33)</f>
        <v>317.3970003948379</v>
      </c>
      <c r="P33" s="9">
        <f t="shared" si="0"/>
        <v>1212.1607667065873</v>
      </c>
    </row>
    <row r="34" spans="1:16" ht="18.75">
      <c r="A34" s="46"/>
      <c r="B34" s="48" t="s">
        <v>20</v>
      </c>
      <c r="C34" s="55" t="s">
        <v>16</v>
      </c>
      <c r="D34" s="26">
        <f>SUM('㈱塩釜:機船'!D34)</f>
        <v>0.002</v>
      </c>
      <c r="E34" s="26"/>
      <c r="F34" s="26"/>
      <c r="G34" s="26"/>
      <c r="H34" s="26"/>
      <c r="I34" s="26"/>
      <c r="J34" s="26"/>
      <c r="K34" s="26"/>
      <c r="L34" s="26">
        <f>SUM('㈱塩釜:機船'!L34)</f>
        <v>0.05</v>
      </c>
      <c r="M34" s="26">
        <f>SUM('㈱塩釜:機船'!M34)</f>
        <v>0.0025</v>
      </c>
      <c r="N34" s="26"/>
      <c r="O34" s="26">
        <f>SUM('㈱塩釜:機船'!O34)</f>
        <v>0.1025</v>
      </c>
      <c r="P34" s="8">
        <f t="shared" si="0"/>
        <v>0.157</v>
      </c>
    </row>
    <row r="35" spans="1:16" ht="18.75">
      <c r="A35" s="46" t="s">
        <v>23</v>
      </c>
      <c r="B35" s="49" t="s">
        <v>111</v>
      </c>
      <c r="C35" s="49" t="s">
        <v>18</v>
      </c>
      <c r="D35" s="25">
        <f>SUM('㈱塩釜:機船'!D35)</f>
        <v>0.347</v>
      </c>
      <c r="E35" s="25"/>
      <c r="F35" s="25"/>
      <c r="G35" s="25"/>
      <c r="H35" s="25"/>
      <c r="I35" s="25"/>
      <c r="J35" s="25"/>
      <c r="K35" s="25"/>
      <c r="L35" s="25">
        <f>SUM('㈱塩釜:機船'!L35)</f>
        <v>0.772</v>
      </c>
      <c r="M35" s="25">
        <f>SUM('㈱塩釜:機船'!M35)</f>
        <v>0.053</v>
      </c>
      <c r="N35" s="25"/>
      <c r="O35" s="25">
        <f>SUM('㈱塩釜:機船'!O35)</f>
        <v>2.294</v>
      </c>
      <c r="P35" s="9">
        <f t="shared" si="0"/>
        <v>3.466</v>
      </c>
    </row>
    <row r="36" spans="1:16" ht="18.75">
      <c r="A36" s="51"/>
      <c r="B36" s="568" t="s">
        <v>177</v>
      </c>
      <c r="C36" s="55" t="s">
        <v>16</v>
      </c>
      <c r="D36" s="26">
        <f>+D30+D32+D34</f>
        <v>9.2322</v>
      </c>
      <c r="E36" s="26">
        <f aca="true" t="shared" si="7" ref="E36:O36">+E30+E32+E34</f>
        <v>4.7794</v>
      </c>
      <c r="F36" s="26">
        <f t="shared" si="7"/>
        <v>4.1821</v>
      </c>
      <c r="G36" s="26">
        <f t="shared" si="7"/>
        <v>3.4056</v>
      </c>
      <c r="H36" s="26">
        <f t="shared" si="7"/>
        <v>1.3917</v>
      </c>
      <c r="I36" s="26">
        <f t="shared" si="7"/>
        <v>0.059</v>
      </c>
      <c r="J36" s="26">
        <f t="shared" si="7"/>
        <v>0.0156</v>
      </c>
      <c r="K36" s="26">
        <f t="shared" si="7"/>
        <v>0.004</v>
      </c>
      <c r="L36" s="26">
        <f t="shared" si="7"/>
        <v>0.8900000000000001</v>
      </c>
      <c r="M36" s="26">
        <f t="shared" si="7"/>
        <v>0.6664</v>
      </c>
      <c r="N36" s="26">
        <f t="shared" si="7"/>
        <v>5.7555000000000005</v>
      </c>
      <c r="O36" s="26">
        <f t="shared" si="7"/>
        <v>10.076899999999998</v>
      </c>
      <c r="P36" s="8">
        <f t="shared" si="0"/>
        <v>40.4584</v>
      </c>
    </row>
    <row r="37" spans="1:16" ht="18.75">
      <c r="A37" s="50"/>
      <c r="B37" s="569"/>
      <c r="C37" s="49" t="s">
        <v>18</v>
      </c>
      <c r="D37" s="25">
        <f>+D31+D33+D35</f>
        <v>1770.105995868281</v>
      </c>
      <c r="E37" s="25">
        <f aca="true" t="shared" si="8" ref="E37:O37">+E31+E33+E35</f>
        <v>877.6288588406919</v>
      </c>
      <c r="F37" s="25">
        <f t="shared" si="8"/>
        <v>414.33654868041026</v>
      </c>
      <c r="G37" s="25">
        <f t="shared" si="8"/>
        <v>176.28026641141835</v>
      </c>
      <c r="H37" s="25">
        <f t="shared" si="8"/>
        <v>66.04475759189555</v>
      </c>
      <c r="I37" s="25">
        <f t="shared" si="8"/>
        <v>3.121</v>
      </c>
      <c r="J37" s="25">
        <f t="shared" si="8"/>
        <v>2.4779999999999998</v>
      </c>
      <c r="K37" s="25">
        <f t="shared" si="8"/>
        <v>0.84</v>
      </c>
      <c r="L37" s="25">
        <f t="shared" si="8"/>
        <v>83.6650007426087</v>
      </c>
      <c r="M37" s="25">
        <f t="shared" si="8"/>
        <v>108.42000035365231</v>
      </c>
      <c r="N37" s="25">
        <f t="shared" si="8"/>
        <v>1531.7430155417312</v>
      </c>
      <c r="O37" s="25">
        <f t="shared" si="8"/>
        <v>2701.5270093835697</v>
      </c>
      <c r="P37" s="9">
        <f t="shared" si="0"/>
        <v>7736.19045341426</v>
      </c>
    </row>
    <row r="38" spans="1:16" ht="18.75">
      <c r="A38" s="572" t="s">
        <v>199</v>
      </c>
      <c r="B38" s="573"/>
      <c r="C38" s="55" t="s">
        <v>16</v>
      </c>
      <c r="D38" s="26">
        <f>SUM('㈱塩釜:機船'!D38)</f>
        <v>0.0297</v>
      </c>
      <c r="E38" s="26">
        <f>SUM('㈱塩釜:機船'!E38)</f>
        <v>0.15139999999999998</v>
      </c>
      <c r="F38" s="26">
        <f>SUM('㈱塩釜:機船'!F38)</f>
        <v>0.064</v>
      </c>
      <c r="G38" s="26">
        <f>SUM('㈱塩釜:機船'!G38)</f>
        <v>0.045</v>
      </c>
      <c r="H38" s="26">
        <f>SUM('㈱塩釜:機船'!H38)</f>
        <v>0.49219999999999997</v>
      </c>
      <c r="I38" s="26">
        <f>SUM('㈱塩釜:機船'!I38)</f>
        <v>0.3399</v>
      </c>
      <c r="J38" s="26">
        <f>SUM('㈱塩釜:機船'!J38)</f>
        <v>0.1635</v>
      </c>
      <c r="K38" s="26">
        <f>SUM('㈱塩釜:機船'!K38)</f>
        <v>0.5360999999999999</v>
      </c>
      <c r="L38" s="26">
        <f>SUM('㈱塩釜:機船'!L38)</f>
        <v>1.2141</v>
      </c>
      <c r="M38" s="26">
        <f>SUM('㈱塩釜:機船'!M38)</f>
        <v>0.286</v>
      </c>
      <c r="N38" s="26">
        <f>SUM('㈱塩釜:機船'!N38)</f>
        <v>0.49820000000000003</v>
      </c>
      <c r="O38" s="26">
        <f>SUM('㈱塩釜:機船'!O38)</f>
        <v>0.1123</v>
      </c>
      <c r="P38" s="8">
        <f t="shared" si="0"/>
        <v>3.9324</v>
      </c>
    </row>
    <row r="39" spans="1:16" ht="18.75">
      <c r="A39" s="574"/>
      <c r="B39" s="575"/>
      <c r="C39" s="49" t="s">
        <v>18</v>
      </c>
      <c r="D39" s="25">
        <f>SUM('㈱塩釜:機船'!D39)</f>
        <v>18.049502859431293</v>
      </c>
      <c r="E39" s="25">
        <f>SUM('㈱塩釜:機船'!E39)</f>
        <v>44.89850383151931</v>
      </c>
      <c r="F39" s="25">
        <f>SUM('㈱塩釜:機船'!F39)</f>
        <v>26.04000356182611</v>
      </c>
      <c r="G39" s="25">
        <f>SUM('㈱塩釜:機船'!G39)</f>
        <v>30.975</v>
      </c>
      <c r="H39" s="25">
        <f>SUM('㈱塩釜:機船'!H39)</f>
        <v>152.4180157073701</v>
      </c>
      <c r="I39" s="25">
        <f>SUM('㈱塩釜:機船'!I39)</f>
        <v>191.8470050459642</v>
      </c>
      <c r="J39" s="25">
        <f>SUM('㈱塩釜:機船'!J39)</f>
        <v>69.65600190211752</v>
      </c>
      <c r="K39" s="25">
        <f>SUM('㈱塩釜:機船'!K39)</f>
        <v>237.3010001570079</v>
      </c>
      <c r="L39" s="25">
        <f>SUM('㈱塩釜:機船'!L39)</f>
        <v>232.29350365154622</v>
      </c>
      <c r="M39" s="25">
        <f>SUM('㈱塩釜:機船'!M39)</f>
        <v>165.09300464881684</v>
      </c>
      <c r="N39" s="25">
        <f>SUM('㈱塩釜:機船'!N39)</f>
        <v>208.64700948662528</v>
      </c>
      <c r="O39" s="25">
        <f>SUM('㈱塩釜:機船'!O39)</f>
        <v>111.76726094492726</v>
      </c>
      <c r="P39" s="9">
        <f t="shared" si="0"/>
        <v>1488.985811797152</v>
      </c>
    </row>
    <row r="40" spans="1:16" ht="18.75">
      <c r="A40" s="572" t="s">
        <v>200</v>
      </c>
      <c r="B40" s="573"/>
      <c r="C40" s="55" t="s">
        <v>16</v>
      </c>
      <c r="D40" s="26">
        <f>SUM('㈱塩釜:機船'!D40)</f>
        <v>0.4959</v>
      </c>
      <c r="E40" s="26">
        <f>SUM('㈱塩釜:機船'!E40)</f>
        <v>0.5807</v>
      </c>
      <c r="F40" s="26">
        <f>SUM('㈱塩釜:機船'!F40)</f>
        <v>0.621</v>
      </c>
      <c r="G40" s="26">
        <f>SUM('㈱塩釜:機船'!G40)</f>
        <v>0.5078</v>
      </c>
      <c r="H40" s="26">
        <f>SUM('㈱塩釜:機船'!H40)</f>
        <v>1.5769000000000002</v>
      </c>
      <c r="I40" s="26">
        <f>SUM('㈱塩釜:機船'!I40)</f>
        <v>1.0402</v>
      </c>
      <c r="J40" s="26">
        <f>SUM('㈱塩釜:機船'!J40)</f>
        <v>0.9261</v>
      </c>
      <c r="K40" s="26">
        <f>SUM('㈱塩釜:機船'!K40)</f>
        <v>0.1803</v>
      </c>
      <c r="L40" s="26">
        <f>SUM('㈱塩釜:機船'!L40)</f>
        <v>0.1088</v>
      </c>
      <c r="M40" s="26">
        <f>SUM('㈱塩釜:機船'!M40)</f>
        <v>0.3635</v>
      </c>
      <c r="N40" s="26">
        <f>SUM('㈱塩釜:機船'!N40)</f>
        <v>1.3121999999999998</v>
      </c>
      <c r="O40" s="26">
        <f>SUM('㈱塩釜:機船'!O40)</f>
        <v>3.1078</v>
      </c>
      <c r="P40" s="8">
        <f t="shared" si="0"/>
        <v>10.8212</v>
      </c>
    </row>
    <row r="41" spans="1:16" ht="18.75">
      <c r="A41" s="574"/>
      <c r="B41" s="575"/>
      <c r="C41" s="49" t="s">
        <v>18</v>
      </c>
      <c r="D41" s="25">
        <f>SUM('㈱塩釜:機船'!D41)</f>
        <v>333.589339223886</v>
      </c>
      <c r="E41" s="25">
        <f>SUM('㈱塩釜:機船'!E41)</f>
        <v>347.9873102140064</v>
      </c>
      <c r="F41" s="25">
        <f>SUM('㈱塩釜:機船'!F41)</f>
        <v>352.39680774716584</v>
      </c>
      <c r="G41" s="25">
        <f>SUM('㈱塩釜:機船'!G41)</f>
        <v>210.42072596956092</v>
      </c>
      <c r="H41" s="25">
        <f>SUM('㈱塩釜:機船'!H41)</f>
        <v>357.2516919388742</v>
      </c>
      <c r="I41" s="25">
        <f>SUM('㈱塩釜:機船'!I41)</f>
        <v>110.01420306178845</v>
      </c>
      <c r="J41" s="25">
        <f>SUM('㈱塩釜:機船'!J41)</f>
        <v>76.9140024527858</v>
      </c>
      <c r="K41" s="25">
        <f>SUM('㈱塩釜:機船'!K41)</f>
        <v>59.04765712886029</v>
      </c>
      <c r="L41" s="25">
        <f>SUM('㈱塩釜:機船'!L41)</f>
        <v>24.114302140337514</v>
      </c>
      <c r="M41" s="25">
        <f>SUM('㈱塩釜:機船'!M41)</f>
        <v>288.5038644790396</v>
      </c>
      <c r="N41" s="25">
        <f>SUM('㈱塩釜:機船'!N41)</f>
        <v>728.720524412048</v>
      </c>
      <c r="O41" s="25">
        <f>SUM('㈱塩釜:機船'!O41)</f>
        <v>2695.323732681884</v>
      </c>
      <c r="P41" s="9">
        <f t="shared" si="0"/>
        <v>5584.284161450238</v>
      </c>
    </row>
    <row r="42" spans="1:16" ht="18.75">
      <c r="A42" s="572" t="s">
        <v>201</v>
      </c>
      <c r="B42" s="573"/>
      <c r="C42" s="55" t="s">
        <v>16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8"/>
    </row>
    <row r="43" spans="1:16" ht="18.75">
      <c r="A43" s="574"/>
      <c r="B43" s="575"/>
      <c r="C43" s="49" t="s">
        <v>18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9"/>
    </row>
    <row r="44" spans="1:16" ht="18.75">
      <c r="A44" s="572" t="s">
        <v>202</v>
      </c>
      <c r="B44" s="573"/>
      <c r="C44" s="55" t="s">
        <v>16</v>
      </c>
      <c r="D44" s="26">
        <f>SUM('㈱塩釜:機船'!D44)</f>
        <v>0.0541</v>
      </c>
      <c r="E44" s="26">
        <f>SUM('㈱塩釜:機船'!E44)</f>
        <v>0.002</v>
      </c>
      <c r="F44" s="26"/>
      <c r="G44" s="26">
        <f>SUM('㈱塩釜:機船'!G44)</f>
        <v>0.0051</v>
      </c>
      <c r="H44" s="26"/>
      <c r="I44" s="26"/>
      <c r="J44" s="26"/>
      <c r="K44" s="26"/>
      <c r="L44" s="26">
        <f>SUM('㈱塩釜:機船'!L44)</f>
        <v>0.001</v>
      </c>
      <c r="M44" s="26">
        <f>SUM('㈱塩釜:機船'!M44)</f>
        <v>0.0018</v>
      </c>
      <c r="N44" s="26">
        <f>SUM('㈱塩釜:機船'!N44)</f>
        <v>0.003</v>
      </c>
      <c r="O44" s="26">
        <f>SUM('㈱塩釜:機船'!O44)</f>
        <v>0.001</v>
      </c>
      <c r="P44" s="8">
        <f t="shared" si="0"/>
        <v>0.068</v>
      </c>
    </row>
    <row r="45" spans="1:16" ht="18.75">
      <c r="A45" s="574"/>
      <c r="B45" s="575"/>
      <c r="C45" s="49" t="s">
        <v>18</v>
      </c>
      <c r="D45" s="25">
        <f>SUM('㈱塩釜:機船'!D45)</f>
        <v>32.557</v>
      </c>
      <c r="E45" s="25">
        <f>SUM('㈱塩釜:機船'!E45)</f>
        <v>2.835</v>
      </c>
      <c r="F45" s="25"/>
      <c r="G45" s="25">
        <f>SUM('㈱塩釜:機船'!G45)</f>
        <v>3.7905005055624716</v>
      </c>
      <c r="H45" s="25"/>
      <c r="I45" s="25"/>
      <c r="J45" s="25"/>
      <c r="K45" s="25"/>
      <c r="L45" s="25">
        <f>SUM('㈱塩釜:機船'!L45)</f>
        <v>0.84</v>
      </c>
      <c r="M45" s="25">
        <f>SUM('㈱塩釜:機船'!M45)</f>
        <v>1.89</v>
      </c>
      <c r="N45" s="25">
        <f>SUM('㈱塩釜:機船'!N45)</f>
        <v>1.701</v>
      </c>
      <c r="O45" s="25">
        <f>SUM('㈱塩釜:機船'!O45)</f>
        <v>1.05</v>
      </c>
      <c r="P45" s="9">
        <f t="shared" si="0"/>
        <v>44.663500505562475</v>
      </c>
    </row>
    <row r="46" spans="1:16" ht="18.75">
      <c r="A46" s="572" t="s">
        <v>203</v>
      </c>
      <c r="B46" s="573"/>
      <c r="C46" s="55" t="s">
        <v>16</v>
      </c>
      <c r="D46" s="26">
        <f>SUM('㈱塩釜:機船'!D46)</f>
        <v>0.0795</v>
      </c>
      <c r="E46" s="26">
        <f>SUM('㈱塩釜:機船'!E46)</f>
        <v>0.2325</v>
      </c>
      <c r="F46" s="26">
        <f>SUM('㈱塩釜:機船'!F46)</f>
        <v>0.0055</v>
      </c>
      <c r="G46" s="26">
        <f>SUM('㈱塩釜:機船'!G46)</f>
        <v>0.099</v>
      </c>
      <c r="H46" s="26">
        <f>SUM('㈱塩釜:機船'!H46)</f>
        <v>0.005</v>
      </c>
      <c r="I46" s="26"/>
      <c r="J46" s="26"/>
      <c r="K46" s="26"/>
      <c r="L46" s="26">
        <f>SUM('㈱塩釜:機船'!L46)</f>
        <v>0.0521</v>
      </c>
      <c r="M46" s="26">
        <f>SUM('㈱塩釜:機船'!M46)</f>
        <v>0.0044</v>
      </c>
      <c r="N46" s="26">
        <f>SUM('㈱塩釜:機船'!N46)</f>
        <v>0.006</v>
      </c>
      <c r="O46" s="26">
        <f>SUM('㈱塩釜:機船'!O46)</f>
        <v>0.016</v>
      </c>
      <c r="P46" s="8">
        <f t="shared" si="0"/>
        <v>0.5</v>
      </c>
    </row>
    <row r="47" spans="1:16" ht="18.75">
      <c r="A47" s="574"/>
      <c r="B47" s="575"/>
      <c r="C47" s="49" t="s">
        <v>18</v>
      </c>
      <c r="D47" s="25">
        <f>SUM('㈱塩釜:機船'!D47)</f>
        <v>44.3750023660727</v>
      </c>
      <c r="E47" s="25">
        <f>SUM('㈱塩釜:機船'!E47)</f>
        <v>144.40200134439272</v>
      </c>
      <c r="F47" s="25">
        <f>SUM('㈱塩釜:機船'!F47)</f>
        <v>2.021250408125908</v>
      </c>
      <c r="G47" s="25">
        <f>SUM('㈱塩釜:機船'!G47)</f>
        <v>55.440003011861535</v>
      </c>
      <c r="H47" s="25">
        <f>SUM('㈱塩釜:機船'!H47)</f>
        <v>1.0500003996786282</v>
      </c>
      <c r="I47" s="25"/>
      <c r="J47" s="25"/>
      <c r="K47" s="25"/>
      <c r="L47" s="25">
        <f>SUM('㈱塩釜:機船'!L47)</f>
        <v>34.771</v>
      </c>
      <c r="M47" s="25">
        <f>SUM('㈱塩釜:機船'!M47)</f>
        <v>7.455</v>
      </c>
      <c r="N47" s="25">
        <f>SUM('㈱塩釜:機船'!N47)</f>
        <v>6.51</v>
      </c>
      <c r="O47" s="25">
        <f>SUM('㈱塩釜:機船'!O47)</f>
        <v>10.080000616934225</v>
      </c>
      <c r="P47" s="9">
        <f t="shared" si="0"/>
        <v>306.10425814706565</v>
      </c>
    </row>
    <row r="48" spans="1:16" ht="18.75">
      <c r="A48" s="572" t="s">
        <v>204</v>
      </c>
      <c r="B48" s="573"/>
      <c r="C48" s="55" t="s">
        <v>16</v>
      </c>
      <c r="D48" s="26">
        <f>SUM('㈱塩釜:機船'!D48)</f>
        <v>1.312</v>
      </c>
      <c r="E48" s="26">
        <f>SUM('㈱塩釜:機船'!E48)</f>
        <v>0.2534</v>
      </c>
      <c r="F48" s="26">
        <f>SUM('㈱塩釜:機船'!F48)</f>
        <v>0.0043</v>
      </c>
      <c r="G48" s="26">
        <f>SUM('㈱塩釜:機船'!G48)</f>
        <v>7.145</v>
      </c>
      <c r="H48" s="26">
        <f>SUM('㈱塩釜:機船'!H48)</f>
        <v>0.6142</v>
      </c>
      <c r="I48" s="26">
        <f>SUM('㈱塩釜:機船'!I48)</f>
        <v>6.3478</v>
      </c>
      <c r="J48" s="26">
        <f>SUM('㈱塩釜:機船'!J48)</f>
        <v>1.3635</v>
      </c>
      <c r="K48" s="26">
        <f>SUM('㈱塩釜:機船'!K48)</f>
        <v>1.7669</v>
      </c>
      <c r="L48" s="26">
        <f>SUM('㈱塩釜:機船'!L48)</f>
        <v>673.6908</v>
      </c>
      <c r="M48" s="26">
        <f>SUM('㈱塩釜:機船'!M48)</f>
        <v>98.8737</v>
      </c>
      <c r="N48" s="26">
        <f>SUM('㈱塩釜:機船'!N48)</f>
        <v>17.9529</v>
      </c>
      <c r="O48" s="26">
        <f>SUM('㈱塩釜:機船'!O48)</f>
        <v>35.111799999999995</v>
      </c>
      <c r="P48" s="8">
        <f t="shared" si="0"/>
        <v>844.4363</v>
      </c>
    </row>
    <row r="49" spans="1:16" ht="18.75">
      <c r="A49" s="574"/>
      <c r="B49" s="575"/>
      <c r="C49" s="49" t="s">
        <v>18</v>
      </c>
      <c r="D49" s="25">
        <f>SUM('㈱塩釜:機船'!D49)</f>
        <v>175.31400086380432</v>
      </c>
      <c r="E49" s="25">
        <f>SUM('㈱塩釜:機船'!E49)</f>
        <v>11.630000967962772</v>
      </c>
      <c r="F49" s="25">
        <f>SUM('㈱塩釜:機船'!F49)</f>
        <v>0.22575004558289363</v>
      </c>
      <c r="G49" s="25">
        <f>SUM('㈱塩釜:機船'!G49)</f>
        <v>264.36900086053186</v>
      </c>
      <c r="H49" s="25">
        <f>SUM('㈱塩釜:機船'!H49)</f>
        <v>66.57710415745709</v>
      </c>
      <c r="I49" s="25">
        <f>SUM('㈱塩釜:機船'!I49)</f>
        <v>307.3712027727736</v>
      </c>
      <c r="J49" s="25">
        <f>SUM('㈱塩釜:機船'!J49)</f>
        <v>302.79450067362285</v>
      </c>
      <c r="K49" s="25">
        <f>SUM('㈱塩釜:機船'!K49)</f>
        <v>406.0609569222267</v>
      </c>
      <c r="L49" s="25">
        <f>SUM('㈱塩釜:機船'!L49)</f>
        <v>41178.91600397992</v>
      </c>
      <c r="M49" s="25">
        <f>SUM('㈱塩釜:機船'!M49)</f>
        <v>11209.875106399084</v>
      </c>
      <c r="N49" s="25">
        <f>SUM('㈱塩釜:機船'!N49)</f>
        <v>722.9869570844717</v>
      </c>
      <c r="O49" s="25">
        <f>SUM('㈱塩釜:機船'!O49)</f>
        <v>1741.3605027093695</v>
      </c>
      <c r="P49" s="9">
        <f t="shared" si="0"/>
        <v>56387.48108743681</v>
      </c>
    </row>
    <row r="50" spans="1:16" ht="18.75">
      <c r="A50" s="572" t="s">
        <v>205</v>
      </c>
      <c r="B50" s="573"/>
      <c r="C50" s="55" t="s">
        <v>16</v>
      </c>
      <c r="D50" s="26">
        <f>SUM('㈱塩釜:機船'!D50)</f>
        <v>0.404</v>
      </c>
      <c r="E50" s="26">
        <f>SUM('㈱塩釜:機船'!E50)</f>
        <v>0.8846</v>
      </c>
      <c r="F50" s="26">
        <f>SUM('㈱塩釜:機船'!F50)</f>
        <v>0.88</v>
      </c>
      <c r="G50" s="26">
        <f>SUM('㈱塩釜:機船'!G50)</f>
        <v>0.454</v>
      </c>
      <c r="H50" s="26">
        <f>SUM('㈱塩釜:機船'!H50)</f>
        <v>0.281</v>
      </c>
      <c r="I50" s="26">
        <f>SUM('㈱塩釜:機船'!I50)</f>
        <v>0.17</v>
      </c>
      <c r="J50" s="26">
        <f>SUM('㈱塩釜:機船'!J50)</f>
        <v>0.275</v>
      </c>
      <c r="K50" s="26">
        <f>SUM('㈱塩釜:機船'!K50)</f>
        <v>1.6620000000000001</v>
      </c>
      <c r="L50" s="26">
        <f>SUM('㈱塩釜:機船'!L50)</f>
        <v>15.661999999999999</v>
      </c>
      <c r="M50" s="26">
        <f>SUM('㈱塩釜:機船'!M50)</f>
        <v>15.608</v>
      </c>
      <c r="N50" s="26">
        <f>SUM('㈱塩釜:機船'!N50)</f>
        <v>1.813</v>
      </c>
      <c r="O50" s="26">
        <f>SUM('㈱塩釜:機船'!O50)</f>
        <v>0.185</v>
      </c>
      <c r="P50" s="8">
        <f t="shared" si="0"/>
        <v>38.278600000000004</v>
      </c>
    </row>
    <row r="51" spans="1:16" ht="18.75">
      <c r="A51" s="574"/>
      <c r="B51" s="575"/>
      <c r="C51" s="49" t="s">
        <v>18</v>
      </c>
      <c r="D51" s="25">
        <f>SUM('㈱塩釜:機船'!D51)</f>
        <v>288.281</v>
      </c>
      <c r="E51" s="25">
        <f>SUM('㈱塩釜:機船'!E51)</f>
        <v>425.284</v>
      </c>
      <c r="F51" s="25">
        <f>SUM('㈱塩釜:機船'!F51)</f>
        <v>481.473</v>
      </c>
      <c r="G51" s="25">
        <f>SUM('㈱塩釜:機船'!G51)</f>
        <v>275.843</v>
      </c>
      <c r="H51" s="25">
        <f>SUM('㈱塩釜:機船'!H51)</f>
        <v>186.481</v>
      </c>
      <c r="I51" s="25">
        <f>SUM('㈱塩釜:機船'!I51)</f>
        <v>134.191</v>
      </c>
      <c r="J51" s="25">
        <f>SUM('㈱塩釜:機船'!J51)</f>
        <v>208.846</v>
      </c>
      <c r="K51" s="25">
        <f>SUM('㈱塩釜:機船'!K51)</f>
        <v>2264.3282660302866</v>
      </c>
      <c r="L51" s="25">
        <f>SUM('㈱塩釜:機船'!L51)</f>
        <v>13099.359842886402</v>
      </c>
      <c r="M51" s="25">
        <f>SUM('㈱塩釜:機船'!M51)</f>
        <v>9836.925248071135</v>
      </c>
      <c r="N51" s="25">
        <f>SUM('㈱塩釜:機船'!N51)</f>
        <v>889.5640018441946</v>
      </c>
      <c r="O51" s="25">
        <f>SUM('㈱塩釜:機船'!O51)</f>
        <v>110.56500417458827</v>
      </c>
      <c r="P51" s="9">
        <f t="shared" si="0"/>
        <v>28201.14136300661</v>
      </c>
    </row>
    <row r="52" spans="1:16" ht="18.75">
      <c r="A52" s="572" t="s">
        <v>206</v>
      </c>
      <c r="B52" s="573"/>
      <c r="C52" s="55" t="s">
        <v>16</v>
      </c>
      <c r="D52" s="26">
        <f>SUM('㈱塩釜:機船'!D52)</f>
        <v>0.07726</v>
      </c>
      <c r="E52" s="26">
        <f>SUM('㈱塩釜:機船'!E52)</f>
        <v>0.0282</v>
      </c>
      <c r="F52" s="26">
        <f>SUM('㈱塩釜:機船'!F52)</f>
        <v>0.0026</v>
      </c>
      <c r="G52" s="26">
        <f>SUM('㈱塩釜:機船'!G52)</f>
        <v>0.22440000000000002</v>
      </c>
      <c r="H52" s="26">
        <f>SUM('㈱塩釜:機船'!H52)</f>
        <v>0.1306</v>
      </c>
      <c r="I52" s="26">
        <f>SUM('㈱塩釜:機船'!I52)</f>
        <v>0.033800000000000004</v>
      </c>
      <c r="J52" s="26">
        <f>SUM('㈱塩釜:機船'!J52)</f>
        <v>0.035</v>
      </c>
      <c r="K52" s="26">
        <f>SUM('㈱塩釜:機船'!K52)</f>
        <v>0.0045</v>
      </c>
      <c r="L52" s="26">
        <f>SUM('㈱塩釜:機船'!L52)</f>
        <v>0.10869999999999999</v>
      </c>
      <c r="M52" s="26">
        <f>SUM('㈱塩釜:機船'!M52)</f>
        <v>9.825</v>
      </c>
      <c r="N52" s="26">
        <f>SUM('㈱塩釜:機船'!N52)</f>
        <v>7.1135</v>
      </c>
      <c r="O52" s="26">
        <f>SUM('㈱塩釜:機船'!O52)</f>
        <v>0.0603</v>
      </c>
      <c r="P52" s="8">
        <f t="shared" si="0"/>
        <v>17.64386</v>
      </c>
    </row>
    <row r="53" spans="1:16" ht="18.75">
      <c r="A53" s="574"/>
      <c r="B53" s="575"/>
      <c r="C53" s="49" t="s">
        <v>18</v>
      </c>
      <c r="D53" s="25">
        <f>SUM('㈱塩釜:機船'!D53)</f>
        <v>43.767001136944025</v>
      </c>
      <c r="E53" s="25">
        <f>SUM('㈱塩釜:機船'!E53)</f>
        <v>27.363006178829032</v>
      </c>
      <c r="F53" s="25">
        <f>SUM('㈱塩釜:機船'!F53)</f>
        <v>2.1</v>
      </c>
      <c r="G53" s="25">
        <f>SUM('㈱塩釜:機船'!G53)</f>
        <v>159.83300266764877</v>
      </c>
      <c r="H53" s="25">
        <f>SUM('㈱塩釜:機船'!H53)</f>
        <v>82.83976112505462</v>
      </c>
      <c r="I53" s="25">
        <f>SUM('㈱塩釜:機船'!I53)</f>
        <v>46.17400125338094</v>
      </c>
      <c r="J53" s="25">
        <f>SUM('㈱塩釜:機船'!J53)</f>
        <v>66.15</v>
      </c>
      <c r="K53" s="25">
        <f>SUM('㈱塩釜:機船'!K53)</f>
        <v>5.906</v>
      </c>
      <c r="L53" s="25">
        <f>SUM('㈱塩釜:機船'!L53)</f>
        <v>46.856750442664406</v>
      </c>
      <c r="M53" s="25">
        <f>SUM('㈱塩釜:機船'!M53)</f>
        <v>3770.8750005681254</v>
      </c>
      <c r="N53" s="25">
        <f>SUM('㈱塩釜:機船'!N53)</f>
        <v>2578.808</v>
      </c>
      <c r="O53" s="25">
        <f>SUM('㈱塩釜:機船'!O53)</f>
        <v>51.71875080150038</v>
      </c>
      <c r="P53" s="9">
        <f t="shared" si="0"/>
        <v>6882.391274174148</v>
      </c>
    </row>
    <row r="54" spans="1:16" ht="18.75">
      <c r="A54" s="45" t="s">
        <v>0</v>
      </c>
      <c r="B54" s="570" t="s">
        <v>132</v>
      </c>
      <c r="C54" s="55" t="s">
        <v>16</v>
      </c>
      <c r="D54" s="26">
        <f>SUM('㈱塩釜:機船'!D54)</f>
        <v>0.4524</v>
      </c>
      <c r="E54" s="26">
        <f>SUM('㈱塩釜:機船'!E54)</f>
        <v>0.5158</v>
      </c>
      <c r="F54" s="26">
        <f>SUM('㈱塩釜:機船'!F54)</f>
        <v>0.7107</v>
      </c>
      <c r="G54" s="26">
        <f>SUM('㈱塩釜:機船'!G54)</f>
        <v>0.7694</v>
      </c>
      <c r="H54" s="26">
        <f>SUM('㈱塩釜:機船'!H54)</f>
        <v>0.5858</v>
      </c>
      <c r="I54" s="26">
        <f>SUM('㈱塩釜:機船'!I54)</f>
        <v>0.4612</v>
      </c>
      <c r="J54" s="26">
        <f>SUM('㈱塩釜:機船'!J54)</f>
        <v>0.3752</v>
      </c>
      <c r="K54" s="26">
        <f>SUM('㈱塩釜:機船'!K54)</f>
        <v>0.3757</v>
      </c>
      <c r="L54" s="26">
        <f>SUM('㈱塩釜:機船'!L54)</f>
        <v>0.3622</v>
      </c>
      <c r="M54" s="26">
        <f>SUM('㈱塩釜:機船'!M54)</f>
        <v>0.4456</v>
      </c>
      <c r="N54" s="26">
        <f>SUM('㈱塩釜:機船'!N54)</f>
        <v>0.629</v>
      </c>
      <c r="O54" s="26">
        <f>SUM('㈱塩釜:機船'!O54)</f>
        <v>1.0392</v>
      </c>
      <c r="P54" s="8">
        <f t="shared" si="0"/>
        <v>6.7222</v>
      </c>
    </row>
    <row r="55" spans="1:16" ht="18.75">
      <c r="A55" s="46" t="s">
        <v>38</v>
      </c>
      <c r="B55" s="571"/>
      <c r="C55" s="49" t="s">
        <v>18</v>
      </c>
      <c r="D55" s="25">
        <f>SUM('㈱塩釜:機船'!D55)</f>
        <v>427.51806950722664</v>
      </c>
      <c r="E55" s="25">
        <f>SUM('㈱塩釜:機船'!E55)</f>
        <v>487.6726248806416</v>
      </c>
      <c r="F55" s="25">
        <f>SUM('㈱塩釜:機船'!F55)</f>
        <v>672.110385710875</v>
      </c>
      <c r="G55" s="25">
        <f>SUM('㈱塩釜:機船'!G55)</f>
        <v>726.2588988020947</v>
      </c>
      <c r="H55" s="25">
        <f>SUM('㈱塩釜:機船'!H55)</f>
        <v>514.9516960143897</v>
      </c>
      <c r="I55" s="25">
        <f>SUM('㈱塩釜:機船'!I55)</f>
        <v>428.68356020209836</v>
      </c>
      <c r="J55" s="25">
        <f>SUM('㈱塩釜:機船'!J55)</f>
        <v>357.60903579133617</v>
      </c>
      <c r="K55" s="25">
        <f>SUM('㈱塩釜:機船'!K55)</f>
        <v>355.03654740097005</v>
      </c>
      <c r="L55" s="25">
        <f>SUM('㈱塩釜:機船'!L55)</f>
        <v>333.23853682526925</v>
      </c>
      <c r="M55" s="25">
        <f>SUM('㈱塩釜:機船'!M55)</f>
        <v>424.3680230535683</v>
      </c>
      <c r="N55" s="25">
        <f>SUM('㈱塩釜:機船'!N55)</f>
        <v>583.3695609890551</v>
      </c>
      <c r="O55" s="25">
        <f>SUM('㈱塩釜:機船'!O55)</f>
        <v>1066.0336043924683</v>
      </c>
      <c r="P55" s="9">
        <f t="shared" si="0"/>
        <v>6376.850543569993</v>
      </c>
    </row>
    <row r="56" spans="1:16" ht="18.75">
      <c r="A56" s="46" t="s">
        <v>17</v>
      </c>
      <c r="B56" s="48" t="s">
        <v>20</v>
      </c>
      <c r="C56" s="55" t="s">
        <v>16</v>
      </c>
      <c r="D56" s="26">
        <f>SUM('㈱塩釜:機船'!D56)</f>
        <v>0.8582000000000001</v>
      </c>
      <c r="E56" s="26">
        <f>SUM('㈱塩釜:機船'!E56)</f>
        <v>0.127</v>
      </c>
      <c r="F56" s="26">
        <f>SUM('㈱塩釜:機船'!F56)</f>
        <v>0.1661</v>
      </c>
      <c r="G56" s="26">
        <f>SUM('㈱塩釜:機船'!G56)</f>
        <v>0.4787</v>
      </c>
      <c r="H56" s="26">
        <f>SUM('㈱塩釜:機船'!H56)</f>
        <v>0.145</v>
      </c>
      <c r="I56" s="26">
        <f>SUM('㈱塩釜:機船'!I56)</f>
        <v>0.5889</v>
      </c>
      <c r="J56" s="26">
        <f>SUM('㈱塩釜:機船'!J56)</f>
        <v>1.8817</v>
      </c>
      <c r="K56" s="26">
        <f>SUM('㈱塩釜:機船'!K56)</f>
        <v>3.0282999999999998</v>
      </c>
      <c r="L56" s="26">
        <f>SUM('㈱塩釜:機船'!L56)</f>
        <v>8.0521</v>
      </c>
      <c r="M56" s="26">
        <f>SUM('㈱塩釜:機船'!M56)</f>
        <v>8.9314</v>
      </c>
      <c r="N56" s="26">
        <f>SUM('㈱塩釜:機船'!N56)</f>
        <v>1.9284000000000001</v>
      </c>
      <c r="O56" s="26">
        <f>SUM('㈱塩釜:機船'!O56)</f>
        <v>1.7408000000000001</v>
      </c>
      <c r="P56" s="8">
        <f t="shared" si="0"/>
        <v>27.926599999999997</v>
      </c>
    </row>
    <row r="57" spans="1:16" ht="18.75">
      <c r="A57" s="46" t="s">
        <v>23</v>
      </c>
      <c r="B57" s="49" t="s">
        <v>113</v>
      </c>
      <c r="C57" s="49" t="s">
        <v>18</v>
      </c>
      <c r="D57" s="25">
        <f>SUM('㈱塩釜:機船'!D57)</f>
        <v>70.02451042881539</v>
      </c>
      <c r="E57" s="25">
        <f>SUM('㈱塩釜:機船'!E57)</f>
        <v>24.507002054232107</v>
      </c>
      <c r="F57" s="25">
        <f>SUM('㈱塩釜:機船'!F57)</f>
        <v>95.37151020844803</v>
      </c>
      <c r="G57" s="25">
        <f>SUM('㈱塩釜:機船'!G57)</f>
        <v>138.45827209953399</v>
      </c>
      <c r="H57" s="25">
        <f>SUM('㈱塩釜:機船'!H57)</f>
        <v>89.42851214623352</v>
      </c>
      <c r="I57" s="25">
        <f>SUM('㈱塩釜:機船'!I57)</f>
        <v>141.41501221235404</v>
      </c>
      <c r="J57" s="25">
        <f>SUM('㈱塩釜:機船'!J57)</f>
        <v>400.21900544362916</v>
      </c>
      <c r="K57" s="25">
        <f>SUM('㈱塩釜:機船'!K57)</f>
        <v>600.6272670921339</v>
      </c>
      <c r="L57" s="25">
        <f>SUM('㈱塩釜:機船'!L57)</f>
        <v>592.9193086620262</v>
      </c>
      <c r="M57" s="25">
        <f>SUM('㈱塩釜:機船'!M57)</f>
        <v>526.5395269739755</v>
      </c>
      <c r="N57" s="25">
        <f>SUM('㈱塩釜:機船'!N57)</f>
        <v>144.91626216125644</v>
      </c>
      <c r="O57" s="25">
        <f>SUM('㈱塩釜:機船'!O57)</f>
        <v>148.02846121062026</v>
      </c>
      <c r="P57" s="9">
        <f t="shared" si="0"/>
        <v>2972.4546506932584</v>
      </c>
    </row>
    <row r="58" spans="1:16" ht="18.75">
      <c r="A58" s="46"/>
      <c r="B58" s="568" t="s">
        <v>177</v>
      </c>
      <c r="C58" s="55" t="s">
        <v>16</v>
      </c>
      <c r="D58" s="26">
        <f>+D54+D56</f>
        <v>1.3106</v>
      </c>
      <c r="E58" s="26">
        <f aca="true" t="shared" si="9" ref="E58:O58">+E54+E56</f>
        <v>0.6428</v>
      </c>
      <c r="F58" s="26">
        <f t="shared" si="9"/>
        <v>0.8768</v>
      </c>
      <c r="G58" s="26">
        <f t="shared" si="9"/>
        <v>1.2481</v>
      </c>
      <c r="H58" s="26">
        <f t="shared" si="9"/>
        <v>0.7308</v>
      </c>
      <c r="I58" s="26">
        <f t="shared" si="9"/>
        <v>1.0501</v>
      </c>
      <c r="J58" s="26">
        <f t="shared" si="9"/>
        <v>2.2569</v>
      </c>
      <c r="K58" s="26">
        <f t="shared" si="9"/>
        <v>3.404</v>
      </c>
      <c r="L58" s="26">
        <f t="shared" si="9"/>
        <v>8.414299999999999</v>
      </c>
      <c r="M58" s="26">
        <f t="shared" si="9"/>
        <v>9.377</v>
      </c>
      <c r="N58" s="26">
        <f t="shared" si="9"/>
        <v>2.5574000000000003</v>
      </c>
      <c r="O58" s="26">
        <f t="shared" si="9"/>
        <v>2.7800000000000002</v>
      </c>
      <c r="P58" s="8">
        <f t="shared" si="0"/>
        <v>34.6488</v>
      </c>
    </row>
    <row r="59" spans="1:16" ht="18.75">
      <c r="A59" s="40"/>
      <c r="B59" s="569"/>
      <c r="C59" s="49" t="s">
        <v>18</v>
      </c>
      <c r="D59" s="25">
        <f>+D55+D57</f>
        <v>497.54257993604205</v>
      </c>
      <c r="E59" s="25">
        <f aca="true" t="shared" si="10" ref="E59:O59">+E55+E57</f>
        <v>512.1796269348737</v>
      </c>
      <c r="F59" s="25">
        <f t="shared" si="10"/>
        <v>767.481895919323</v>
      </c>
      <c r="G59" s="25">
        <f t="shared" si="10"/>
        <v>864.7171709016286</v>
      </c>
      <c r="H59" s="25">
        <f t="shared" si="10"/>
        <v>604.3802081606232</v>
      </c>
      <c r="I59" s="25">
        <f t="shared" si="10"/>
        <v>570.0985724144524</v>
      </c>
      <c r="J59" s="25">
        <f t="shared" si="10"/>
        <v>757.8280412349653</v>
      </c>
      <c r="K59" s="25">
        <f t="shared" si="10"/>
        <v>955.6638144931039</v>
      </c>
      <c r="L59" s="25">
        <f t="shared" si="10"/>
        <v>926.1578454872954</v>
      </c>
      <c r="M59" s="25">
        <f t="shared" si="10"/>
        <v>950.9075500275438</v>
      </c>
      <c r="N59" s="25">
        <f t="shared" si="10"/>
        <v>728.2858231503116</v>
      </c>
      <c r="O59" s="25">
        <f t="shared" si="10"/>
        <v>1214.0620656030885</v>
      </c>
      <c r="P59" s="9">
        <f t="shared" si="0"/>
        <v>9349.30519426325</v>
      </c>
    </row>
    <row r="60" spans="1:16" ht="18.75">
      <c r="A60" s="46" t="s">
        <v>0</v>
      </c>
      <c r="B60" s="570" t="s">
        <v>115</v>
      </c>
      <c r="C60" s="55" t="s">
        <v>16</v>
      </c>
      <c r="D60" s="26">
        <f>SUM('㈱塩釜:機船'!D60)</f>
        <v>9.633099999999999</v>
      </c>
      <c r="E60" s="26">
        <f>SUM('㈱塩釜:機船'!E60)</f>
        <v>0.0447</v>
      </c>
      <c r="F60" s="26">
        <f>SUM('㈱塩釜:機船'!F60)</f>
        <v>0.0331</v>
      </c>
      <c r="G60" s="26">
        <f>SUM('㈱塩釜:機船'!G60)</f>
        <v>11.947899999999999</v>
      </c>
      <c r="H60" s="26">
        <f>SUM('㈱塩釜:機船'!H60)</f>
        <v>0.278</v>
      </c>
      <c r="I60" s="26">
        <f>SUM('㈱塩釜:機船'!I60)</f>
        <v>0.01</v>
      </c>
      <c r="J60" s="26">
        <f>SUM('㈱塩釜:機船'!J60)</f>
        <v>0</v>
      </c>
      <c r="K60" s="26">
        <f>SUM('㈱塩釜:機船'!K60)</f>
        <v>0</v>
      </c>
      <c r="L60" s="26">
        <f>SUM('㈱塩釜:機船'!L60)</f>
        <v>2.922</v>
      </c>
      <c r="M60" s="26">
        <f>SUM('㈱塩釜:機船'!M60)</f>
        <v>0.068</v>
      </c>
      <c r="N60" s="26">
        <f>SUM('㈱塩釜:機船'!N60)</f>
        <v>4.9948</v>
      </c>
      <c r="O60" s="26">
        <f>SUM('㈱塩釜:機船'!O60)</f>
        <v>19.5354</v>
      </c>
      <c r="P60" s="8">
        <f t="shared" si="0"/>
        <v>49.467</v>
      </c>
    </row>
    <row r="61" spans="1:16" ht="18.75">
      <c r="A61" s="46" t="s">
        <v>49</v>
      </c>
      <c r="B61" s="571"/>
      <c r="C61" s="49" t="s">
        <v>18</v>
      </c>
      <c r="D61" s="25">
        <f>SUM('㈱塩釜:機船'!D61)</f>
        <v>430.42325856378335</v>
      </c>
      <c r="E61" s="25">
        <f>SUM('㈱塩釜:機船'!E61)</f>
        <v>4.000501024427268</v>
      </c>
      <c r="F61" s="25">
        <f>SUM('㈱塩釜:機船'!F61)</f>
        <v>2.09160042233081</v>
      </c>
      <c r="G61" s="25">
        <f>SUM('㈱塩釜:機船'!G61)</f>
        <v>520.0964001092875</v>
      </c>
      <c r="H61" s="25">
        <f>SUM('㈱塩釜:機船'!H61)</f>
        <v>12.722854842905939</v>
      </c>
      <c r="I61" s="25">
        <f>SUM('㈱塩釜:機船'!I61)</f>
        <v>0.7350001032196068</v>
      </c>
      <c r="J61" s="25">
        <f>SUM('㈱塩釜:機船'!J61)</f>
        <v>0</v>
      </c>
      <c r="K61" s="25">
        <f>SUM('㈱塩釜:機船'!K61)</f>
        <v>0</v>
      </c>
      <c r="L61" s="25">
        <f>SUM('㈱塩釜:機船'!L61)</f>
        <v>273.39903021257084</v>
      </c>
      <c r="M61" s="25">
        <f>SUM('㈱塩釜:機船'!M61)</f>
        <v>4.99800027151372</v>
      </c>
      <c r="N61" s="25">
        <f>SUM('㈱塩釜:機船'!N61)</f>
        <v>366.99183836759227</v>
      </c>
      <c r="O61" s="25">
        <f>SUM('㈱塩釜:機船'!O61)</f>
        <v>1293.020526620403</v>
      </c>
      <c r="P61" s="9">
        <f t="shared" si="0"/>
        <v>2908.4790105380343</v>
      </c>
    </row>
    <row r="62" spans="1:16" ht="18.75">
      <c r="A62" s="46" t="s">
        <v>0</v>
      </c>
      <c r="B62" s="48" t="s">
        <v>50</v>
      </c>
      <c r="C62" s="55" t="s">
        <v>16</v>
      </c>
      <c r="D62" s="26">
        <f>SUM('㈱塩釜:機船'!D62)</f>
        <v>7.993</v>
      </c>
      <c r="E62" s="26">
        <f>SUM('㈱塩釜:機船'!E62)</f>
        <v>1.35</v>
      </c>
      <c r="F62" s="26">
        <f>SUM('㈱塩釜:機船'!F62)</f>
        <v>2.3499999999999996</v>
      </c>
      <c r="G62" s="26">
        <f>SUM('㈱塩釜:機船'!G62)</f>
        <v>4.84</v>
      </c>
      <c r="H62" s="26">
        <f>SUM('㈱塩釜:機船'!H62)</f>
        <v>6.486</v>
      </c>
      <c r="I62" s="26">
        <f>SUM('㈱塩釜:機船'!I62)</f>
        <v>16.543</v>
      </c>
      <c r="J62" s="26">
        <f>SUM('㈱塩釜:機船'!J62)</f>
        <v>12.48</v>
      </c>
      <c r="K62" s="26">
        <f>SUM('㈱塩釜:機船'!K62)</f>
        <v>21.058</v>
      </c>
      <c r="L62" s="26">
        <f>SUM('㈱塩釜:機船'!L62)</f>
        <v>137.542</v>
      </c>
      <c r="M62" s="26">
        <f>SUM('㈱塩釜:機船'!M62)</f>
        <v>98.60900000000001</v>
      </c>
      <c r="N62" s="26">
        <f>SUM('㈱塩釜:機船'!N62)</f>
        <v>53.233999999999995</v>
      </c>
      <c r="O62" s="26">
        <f>SUM('㈱塩釜:機船'!O62)</f>
        <v>36.742</v>
      </c>
      <c r="P62" s="8">
        <f t="shared" si="0"/>
        <v>399.227</v>
      </c>
    </row>
    <row r="63" spans="1:16" ht="18.75">
      <c r="A63" s="46" t="s">
        <v>51</v>
      </c>
      <c r="B63" s="49" t="s">
        <v>116</v>
      </c>
      <c r="C63" s="49" t="s">
        <v>18</v>
      </c>
      <c r="D63" s="25">
        <f>SUM('㈱塩釜:機船'!D63)</f>
        <v>900.0705527518128</v>
      </c>
      <c r="E63" s="25">
        <f>SUM('㈱塩釜:機船'!E63)</f>
        <v>103.95000846967426</v>
      </c>
      <c r="F63" s="25">
        <f>SUM('㈱塩釜:機船'!F63)</f>
        <v>222.91500636040377</v>
      </c>
      <c r="G63" s="25">
        <f>SUM('㈱塩釜:機船'!G63)</f>
        <v>507.4660070563613</v>
      </c>
      <c r="H63" s="25">
        <f>SUM('㈱塩釜:機船'!H63)</f>
        <v>492.5255228496272</v>
      </c>
      <c r="I63" s="25">
        <f>SUM('㈱塩釜:機船'!I63)</f>
        <v>1377.855010838059</v>
      </c>
      <c r="J63" s="25">
        <f>SUM('㈱塩釜:機船'!J63)</f>
        <v>1163.2010558613033</v>
      </c>
      <c r="K63" s="25">
        <f>SUM('㈱塩釜:機船'!K63)</f>
        <v>1597.9320227437179</v>
      </c>
      <c r="L63" s="25">
        <f>SUM('㈱塩釜:機船'!L63)</f>
        <v>11220.364441928758</v>
      </c>
      <c r="M63" s="25">
        <f>SUM('㈱塩釜:機船'!M63)</f>
        <v>8301.741210652437</v>
      </c>
      <c r="N63" s="25">
        <f>SUM('㈱塩釜:機船'!N63)</f>
        <v>4203.790647415922</v>
      </c>
      <c r="O63" s="25">
        <f>SUM('㈱塩釜:機船'!O63)</f>
        <v>2914.422077820083</v>
      </c>
      <c r="P63" s="9">
        <f t="shared" si="0"/>
        <v>33006.23356474815</v>
      </c>
    </row>
    <row r="64" spans="1:16" ht="18.75">
      <c r="A64" s="46" t="s">
        <v>0</v>
      </c>
      <c r="B64" s="570" t="s">
        <v>53</v>
      </c>
      <c r="C64" s="55" t="s">
        <v>16</v>
      </c>
      <c r="D64" s="26">
        <f>SUM('㈱塩釜:機船'!D64)</f>
        <v>0.021</v>
      </c>
      <c r="E64" s="26"/>
      <c r="F64" s="26"/>
      <c r="G64" s="26"/>
      <c r="H64" s="26"/>
      <c r="I64" s="26"/>
      <c r="J64" s="26"/>
      <c r="K64" s="26"/>
      <c r="L64" s="26"/>
      <c r="M64" s="26">
        <f>SUM('㈱塩釜:機船'!M64)</f>
        <v>0.063</v>
      </c>
      <c r="N64" s="26">
        <f>SUM('㈱塩釜:機船'!N64)</f>
        <v>2.564</v>
      </c>
      <c r="O64" s="26"/>
      <c r="P64" s="8">
        <f t="shared" si="0"/>
        <v>2.648</v>
      </c>
    </row>
    <row r="65" spans="1:16" ht="18.75">
      <c r="A65" s="46" t="s">
        <v>23</v>
      </c>
      <c r="B65" s="571"/>
      <c r="C65" s="49" t="s">
        <v>18</v>
      </c>
      <c r="D65" s="25">
        <f>SUM('㈱塩釜:機船'!D65)</f>
        <v>0.662</v>
      </c>
      <c r="E65" s="25"/>
      <c r="F65" s="25"/>
      <c r="G65" s="25"/>
      <c r="H65" s="25"/>
      <c r="I65" s="25"/>
      <c r="J65" s="25"/>
      <c r="K65" s="25"/>
      <c r="L65" s="25"/>
      <c r="M65" s="25">
        <f>SUM('㈱塩釜:機船'!M65)</f>
        <v>5.2920002874851155</v>
      </c>
      <c r="N65" s="25">
        <f>SUM('㈱塩釜:機船'!N65)</f>
        <v>396.07054140765933</v>
      </c>
      <c r="O65" s="25"/>
      <c r="P65" s="9">
        <f t="shared" si="0"/>
        <v>402.0245416951444</v>
      </c>
    </row>
    <row r="66" spans="1:16" ht="18.75">
      <c r="A66" s="51"/>
      <c r="B66" s="48" t="s">
        <v>20</v>
      </c>
      <c r="C66" s="55" t="s">
        <v>16</v>
      </c>
      <c r="D66" s="26">
        <f>SUM('㈱塩釜:機船'!D66)</f>
        <v>0.62</v>
      </c>
      <c r="E66" s="26">
        <f>SUM('㈱塩釜:機船'!E66)</f>
        <v>0.054</v>
      </c>
      <c r="F66" s="26">
        <f>SUM('㈱塩釜:機船'!F66)</f>
        <v>0.146</v>
      </c>
      <c r="G66" s="26">
        <f>SUM('㈱塩釜:機船'!G66)</f>
        <v>1.4217</v>
      </c>
      <c r="H66" s="26">
        <f>SUM('㈱塩釜:機船'!H66)</f>
        <v>0.461</v>
      </c>
      <c r="I66" s="26">
        <f>SUM('㈱塩釜:機船'!I66)</f>
        <v>0.6215</v>
      </c>
      <c r="J66" s="26">
        <f>SUM('㈱塩釜:機船'!J66)</f>
        <v>1.145</v>
      </c>
      <c r="K66" s="26">
        <f>SUM('㈱塩釜:機船'!K66)</f>
        <v>4.226</v>
      </c>
      <c r="L66" s="26">
        <f>SUM('㈱塩釜:機船'!L66)</f>
        <v>2.7720000000000002</v>
      </c>
      <c r="M66" s="26">
        <f>SUM('㈱塩釜:機船'!M66)</f>
        <v>4.5364</v>
      </c>
      <c r="N66" s="26">
        <f>SUM('㈱塩釜:機船'!N66)</f>
        <v>2.3971</v>
      </c>
      <c r="O66" s="26">
        <f>SUM('㈱塩釜:機船'!O66)</f>
        <v>0.5840000000000001</v>
      </c>
      <c r="P66" s="8">
        <f t="shared" si="0"/>
        <v>18.9847</v>
      </c>
    </row>
    <row r="67" spans="1:16" ht="19.5" thickBot="1">
      <c r="A67" s="52" t="s">
        <v>0</v>
      </c>
      <c r="B67" s="53" t="s">
        <v>116</v>
      </c>
      <c r="C67" s="53" t="s">
        <v>18</v>
      </c>
      <c r="D67" s="19">
        <f>SUM('㈱塩釜:機船'!D67)</f>
        <v>77.726</v>
      </c>
      <c r="E67" s="19">
        <f>SUM('㈱塩釜:機船'!E67)</f>
        <v>5.009</v>
      </c>
      <c r="F67" s="19">
        <f>SUM('㈱塩釜:機船'!F67)</f>
        <v>38.330257739551314</v>
      </c>
      <c r="G67" s="19">
        <f>SUM('㈱塩釜:機船'!G67)</f>
        <v>61.59551081043157</v>
      </c>
      <c r="H67" s="19">
        <f>SUM('㈱塩釜:機船'!H67)</f>
        <v>16.626</v>
      </c>
      <c r="I67" s="19">
        <f>SUM('㈱塩釜:機船'!I67)</f>
        <v>19.423</v>
      </c>
      <c r="J67" s="19">
        <f>SUM('㈱塩釜:機船'!J67)</f>
        <v>55.04200041195031</v>
      </c>
      <c r="K67" s="19">
        <f>SUM('㈱塩釜:機船'!K67)</f>
        <v>333.4707936951626</v>
      </c>
      <c r="L67" s="19">
        <f>SUM('㈱塩釜:機船'!L67)</f>
        <v>166.21400571808698</v>
      </c>
      <c r="M67" s="19">
        <f>SUM('㈱塩釜:機船'!M67)</f>
        <v>271.81775872465994</v>
      </c>
      <c r="N67" s="19">
        <f>SUM('㈱塩釜:機船'!N67)</f>
        <v>125.00725701507508</v>
      </c>
      <c r="O67" s="19">
        <f>SUM('㈱塩釜:機船'!O67)</f>
        <v>33.73850005243941</v>
      </c>
      <c r="P67" s="10">
        <f t="shared" si="0"/>
        <v>1204.000084167357</v>
      </c>
    </row>
    <row r="68" ht="18.75">
      <c r="P68" s="11"/>
    </row>
    <row r="69" spans="1:16" ht="19.5" thickBot="1">
      <c r="A69" s="12" t="s">
        <v>87</v>
      </c>
      <c r="B69" s="39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 t="s">
        <v>146</v>
      </c>
      <c r="P69" s="12"/>
    </row>
    <row r="70" spans="1:16" ht="18.75">
      <c r="A70" s="40"/>
      <c r="B70" s="54"/>
      <c r="C70" s="54"/>
      <c r="D70" s="43" t="s">
        <v>2</v>
      </c>
      <c r="E70" s="43" t="s">
        <v>3</v>
      </c>
      <c r="F70" s="43" t="s">
        <v>4</v>
      </c>
      <c r="G70" s="43" t="s">
        <v>5</v>
      </c>
      <c r="H70" s="43" t="s">
        <v>6</v>
      </c>
      <c r="I70" s="43" t="s">
        <v>7</v>
      </c>
      <c r="J70" s="43" t="s">
        <v>8</v>
      </c>
      <c r="K70" s="43" t="s">
        <v>9</v>
      </c>
      <c r="L70" s="43" t="s">
        <v>10</v>
      </c>
      <c r="M70" s="43" t="s">
        <v>11</v>
      </c>
      <c r="N70" s="43" t="s">
        <v>12</v>
      </c>
      <c r="O70" s="43" t="s">
        <v>13</v>
      </c>
      <c r="P70" s="44" t="s">
        <v>14</v>
      </c>
    </row>
    <row r="71" spans="1:16" ht="18.75">
      <c r="A71" s="46" t="s">
        <v>49</v>
      </c>
      <c r="B71" s="568" t="s">
        <v>208</v>
      </c>
      <c r="C71" s="55" t="s">
        <v>16</v>
      </c>
      <c r="D71" s="21">
        <f>+D60+D62+D64+D66</f>
        <v>18.267100000000003</v>
      </c>
      <c r="E71" s="21">
        <f aca="true" t="shared" si="11" ref="E71:O71">+E60+E62+E64+E66</f>
        <v>1.4487</v>
      </c>
      <c r="F71" s="21">
        <f t="shared" si="11"/>
        <v>2.5290999999999997</v>
      </c>
      <c r="G71" s="21">
        <f t="shared" si="11"/>
        <v>18.209600000000002</v>
      </c>
      <c r="H71" s="21">
        <f t="shared" si="11"/>
        <v>7.225</v>
      </c>
      <c r="I71" s="21">
        <f t="shared" si="11"/>
        <v>17.174500000000002</v>
      </c>
      <c r="J71" s="21">
        <f t="shared" si="11"/>
        <v>13.625</v>
      </c>
      <c r="K71" s="21">
        <f t="shared" si="11"/>
        <v>25.284</v>
      </c>
      <c r="L71" s="21">
        <f t="shared" si="11"/>
        <v>143.236</v>
      </c>
      <c r="M71" s="21">
        <f t="shared" si="11"/>
        <v>103.27640000000001</v>
      </c>
      <c r="N71" s="21">
        <f t="shared" si="11"/>
        <v>63.189899999999994</v>
      </c>
      <c r="O71" s="21">
        <f t="shared" si="11"/>
        <v>56.8614</v>
      </c>
      <c r="P71" s="8">
        <f>SUM(D71:O71)</f>
        <v>470.32669999999996</v>
      </c>
    </row>
    <row r="72" spans="1:16" ht="18.75">
      <c r="A72" s="40" t="s">
        <v>51</v>
      </c>
      <c r="B72" s="569"/>
      <c r="C72" s="49" t="s">
        <v>18</v>
      </c>
      <c r="D72" s="25">
        <f>+D61+D63+D65+D67</f>
        <v>1408.8818113155962</v>
      </c>
      <c r="E72" s="25">
        <f aca="true" t="shared" si="12" ref="E72:O72">+E61+E63+E65+E67</f>
        <v>112.95950949410152</v>
      </c>
      <c r="F72" s="25">
        <f t="shared" si="12"/>
        <v>263.33686452228585</v>
      </c>
      <c r="G72" s="25">
        <f t="shared" si="12"/>
        <v>1089.1579179760804</v>
      </c>
      <c r="H72" s="25">
        <f t="shared" si="12"/>
        <v>521.8743776925331</v>
      </c>
      <c r="I72" s="25">
        <f t="shared" si="12"/>
        <v>1398.0130109412785</v>
      </c>
      <c r="J72" s="25">
        <f t="shared" si="12"/>
        <v>1218.2430562732536</v>
      </c>
      <c r="K72" s="25">
        <f t="shared" si="12"/>
        <v>1931.4028164388806</v>
      </c>
      <c r="L72" s="25">
        <f t="shared" si="12"/>
        <v>11659.977477859416</v>
      </c>
      <c r="M72" s="25">
        <f t="shared" si="12"/>
        <v>8583.848969936094</v>
      </c>
      <c r="N72" s="25">
        <f t="shared" si="12"/>
        <v>5091.860284206248</v>
      </c>
      <c r="O72" s="25">
        <f t="shared" si="12"/>
        <v>4241.181104492925</v>
      </c>
      <c r="P72" s="9">
        <f>SUM(D72:O72)</f>
        <v>37520.737201148695</v>
      </c>
    </row>
    <row r="73" spans="1:16" ht="18.75">
      <c r="A73" s="46" t="s">
        <v>0</v>
      </c>
      <c r="B73" s="570" t="s">
        <v>54</v>
      </c>
      <c r="C73" s="55" t="s">
        <v>16</v>
      </c>
      <c r="D73" s="26">
        <f>SUM('㈱塩釜:機船'!D73)</f>
        <v>1.8408</v>
      </c>
      <c r="E73" s="26">
        <f>SUM('㈱塩釜:機船'!E73)</f>
        <v>1.5188</v>
      </c>
      <c r="F73" s="26">
        <f>SUM('㈱塩釜:機船'!F73)</f>
        <v>2.2471</v>
      </c>
      <c r="G73" s="26">
        <f>SUM('㈱塩釜:機船'!G73)</f>
        <v>2.6772</v>
      </c>
      <c r="H73" s="26">
        <f>SUM('㈱塩釜:機船'!H73)</f>
        <v>5.5248</v>
      </c>
      <c r="I73" s="26">
        <f>SUM('㈱塩釜:機船'!I73)</f>
        <v>24.991500000000002</v>
      </c>
      <c r="J73" s="26">
        <f>SUM('㈱塩釜:機船'!J73)</f>
        <v>29.394399999999997</v>
      </c>
      <c r="K73" s="26">
        <f>SUM('㈱塩釜:機船'!K73)</f>
        <v>20.657400000000003</v>
      </c>
      <c r="L73" s="26">
        <f>SUM('㈱塩釜:機船'!L73)</f>
        <v>5.122400000000001</v>
      </c>
      <c r="M73" s="26">
        <f>SUM('㈱塩釜:機船'!M73)</f>
        <v>3.792</v>
      </c>
      <c r="N73" s="26">
        <f>SUM('㈱塩釜:機船'!N73)</f>
        <v>4.214700000000001</v>
      </c>
      <c r="O73" s="26">
        <f>SUM('㈱塩釜:機船'!O73)</f>
        <v>3.6673</v>
      </c>
      <c r="P73" s="8">
        <f>SUM(D73:O73)</f>
        <v>105.6484</v>
      </c>
    </row>
    <row r="74" spans="1:16" ht="18.75">
      <c r="A74" s="46" t="s">
        <v>34</v>
      </c>
      <c r="B74" s="571"/>
      <c r="C74" s="49" t="s">
        <v>18</v>
      </c>
      <c r="D74" s="25">
        <f>SUM('㈱塩釜:機船'!D74)</f>
        <v>2328.2409776484196</v>
      </c>
      <c r="E74" s="25">
        <f>SUM('㈱塩釜:機船'!E74)</f>
        <v>1624.359865914513</v>
      </c>
      <c r="F74" s="25">
        <f>SUM('㈱塩釜:機船'!F74)</f>
        <v>2903.4290435283037</v>
      </c>
      <c r="G74" s="25">
        <f>SUM('㈱塩釜:機船'!G74)</f>
        <v>3399.2433187072243</v>
      </c>
      <c r="H74" s="25">
        <f>SUM('㈱塩釜:機船'!H74)</f>
        <v>4944.586763187697</v>
      </c>
      <c r="I74" s="25">
        <f>SUM('㈱塩釜:機船'!I74)</f>
        <v>12563.203605483934</v>
      </c>
      <c r="J74" s="25">
        <f>SUM('㈱塩釜:機船'!J74)</f>
        <v>22822.51387632628</v>
      </c>
      <c r="K74" s="25">
        <f>SUM('㈱塩釜:機船'!K74)</f>
        <v>30582.87952245197</v>
      </c>
      <c r="L74" s="25">
        <f>SUM('㈱塩釜:機船'!L74)</f>
        <v>10201.621188375562</v>
      </c>
      <c r="M74" s="25">
        <f>SUM('㈱塩釜:機船'!M74)</f>
        <v>8997.184712972745</v>
      </c>
      <c r="N74" s="25">
        <f>SUM('㈱塩釜:機船'!N74)</f>
        <v>7103.648946262521</v>
      </c>
      <c r="O74" s="25">
        <f>SUM('㈱塩釜:機船'!O74)</f>
        <v>7308.154165353846</v>
      </c>
      <c r="P74" s="9">
        <f>SUM(D74:O74)</f>
        <v>114779.065986213</v>
      </c>
    </row>
    <row r="75" spans="1:16" ht="18.75">
      <c r="A75" s="46" t="s">
        <v>0</v>
      </c>
      <c r="B75" s="570" t="s">
        <v>55</v>
      </c>
      <c r="C75" s="55" t="s">
        <v>16</v>
      </c>
      <c r="D75" s="26"/>
      <c r="E75" s="26">
        <f>SUM('㈱塩釜:機船'!E75)</f>
        <v>0.1224</v>
      </c>
      <c r="F75" s="26">
        <f>SUM('㈱塩釜:機船'!F75)</f>
        <v>0.0172</v>
      </c>
      <c r="G75" s="26">
        <f>SUM('㈱塩釜:機船'!G75)</f>
        <v>0.1207</v>
      </c>
      <c r="H75" s="26">
        <f>SUM('㈱塩釜:機船'!H75)</f>
        <v>0.083</v>
      </c>
      <c r="I75" s="26">
        <f>SUM('㈱塩釜:機船'!I75)</f>
        <v>0.0641</v>
      </c>
      <c r="J75" s="26">
        <f>SUM('㈱塩釜:機船'!J75)</f>
        <v>0.048</v>
      </c>
      <c r="K75" s="26"/>
      <c r="L75" s="26">
        <f>SUM('㈱塩釜:機船'!L75)</f>
        <v>0.0789</v>
      </c>
      <c r="M75" s="26">
        <f>SUM('㈱塩釜:機船'!M75)</f>
        <v>0.1219</v>
      </c>
      <c r="N75" s="26">
        <f>SUM('㈱塩釜:機船'!N75)</f>
        <v>0.0473</v>
      </c>
      <c r="O75" s="26">
        <f>SUM('㈱塩釜:機船'!O75)</f>
        <v>0.0005</v>
      </c>
      <c r="P75" s="8">
        <f aca="true" t="shared" si="13" ref="P75:P100">SUM(D75:O75)</f>
        <v>0.704</v>
      </c>
    </row>
    <row r="76" spans="1:16" ht="18.75">
      <c r="A76" s="46" t="s">
        <v>0</v>
      </c>
      <c r="B76" s="571"/>
      <c r="C76" s="49" t="s">
        <v>18</v>
      </c>
      <c r="D76" s="25"/>
      <c r="E76" s="25">
        <f>SUM('㈱塩釜:機船'!E76)</f>
        <v>8.933</v>
      </c>
      <c r="F76" s="25">
        <f>SUM('㈱塩釜:機船'!F76)</f>
        <v>1.31</v>
      </c>
      <c r="G76" s="25">
        <f>SUM('㈱塩釜:機船'!G76)</f>
        <v>20.853</v>
      </c>
      <c r="H76" s="25">
        <f>SUM('㈱塩釜:機船'!H76)</f>
        <v>10.638</v>
      </c>
      <c r="I76" s="25">
        <f>SUM('㈱塩釜:機船'!I76)</f>
        <v>4.668</v>
      </c>
      <c r="J76" s="25">
        <f>SUM('㈱塩釜:機船'!J76)</f>
        <v>2.868</v>
      </c>
      <c r="K76" s="25"/>
      <c r="L76" s="25">
        <f>SUM('㈱塩釜:機船'!L76)</f>
        <v>3.977</v>
      </c>
      <c r="M76" s="25">
        <f>SUM('㈱塩釜:機船'!M76)</f>
        <v>6.696</v>
      </c>
      <c r="N76" s="25">
        <f>SUM('㈱塩釜:機船'!N76)</f>
        <v>2.979</v>
      </c>
      <c r="O76" s="25">
        <f>SUM('㈱塩釜:機船'!O76)</f>
        <v>0.021</v>
      </c>
      <c r="P76" s="9">
        <f t="shared" si="13"/>
        <v>62.943</v>
      </c>
    </row>
    <row r="77" spans="1:16" ht="18.75">
      <c r="A77" s="46" t="s">
        <v>56</v>
      </c>
      <c r="B77" s="48" t="s">
        <v>210</v>
      </c>
      <c r="C77" s="55" t="s">
        <v>16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8"/>
    </row>
    <row r="78" spans="1:16" ht="18.75">
      <c r="A78" s="46"/>
      <c r="B78" s="49" t="s">
        <v>211</v>
      </c>
      <c r="C78" s="49" t="s">
        <v>18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9"/>
    </row>
    <row r="79" spans="1:16" ht="18.75">
      <c r="A79" s="46"/>
      <c r="B79" s="570" t="s">
        <v>59</v>
      </c>
      <c r="C79" s="55" t="s">
        <v>16</v>
      </c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8"/>
    </row>
    <row r="80" spans="1:16" ht="18.75">
      <c r="A80" s="46" t="s">
        <v>17</v>
      </c>
      <c r="B80" s="571"/>
      <c r="C80" s="49" t="s">
        <v>18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9"/>
    </row>
    <row r="81" spans="1:16" ht="18.75">
      <c r="A81" s="46"/>
      <c r="B81" s="48" t="s">
        <v>20</v>
      </c>
      <c r="C81" s="55" t="s">
        <v>16</v>
      </c>
      <c r="D81" s="26">
        <f>SUM('㈱塩釜:機船'!D81)</f>
        <v>5.6648</v>
      </c>
      <c r="E81" s="26">
        <f>SUM('㈱塩釜:機船'!E81)</f>
        <v>4.5021</v>
      </c>
      <c r="F81" s="26">
        <f>SUM('㈱塩釜:機船'!F81)</f>
        <v>6.2397</v>
      </c>
      <c r="G81" s="26">
        <f>SUM('㈱塩釜:機船'!G81)</f>
        <v>12.9698</v>
      </c>
      <c r="H81" s="26">
        <f>SUM('㈱塩釜:機船'!H81)</f>
        <v>18.2898</v>
      </c>
      <c r="I81" s="26">
        <f>SUM('㈱塩釜:機船'!I81)</f>
        <v>34.558</v>
      </c>
      <c r="J81" s="26">
        <f>SUM('㈱塩釜:機船'!J81)</f>
        <v>13.6632</v>
      </c>
      <c r="K81" s="26">
        <f>SUM('㈱塩釜:機船'!K81)</f>
        <v>7.003299999999999</v>
      </c>
      <c r="L81" s="26">
        <f>SUM('㈱塩釜:機船'!L81)</f>
        <v>4.9939</v>
      </c>
      <c r="M81" s="26">
        <f>SUM('㈱塩釜:機船'!M81)</f>
        <v>3.7256</v>
      </c>
      <c r="N81" s="26">
        <f>SUM('㈱塩釜:機船'!N81)</f>
        <v>7.702</v>
      </c>
      <c r="O81" s="26">
        <f>SUM('㈱塩釜:機船'!O81)</f>
        <v>13.5993</v>
      </c>
      <c r="P81" s="8">
        <f t="shared" si="13"/>
        <v>132.9115</v>
      </c>
    </row>
    <row r="82" spans="1:16" ht="18.75">
      <c r="A82" s="46"/>
      <c r="B82" s="49" t="s">
        <v>212</v>
      </c>
      <c r="C82" s="49" t="s">
        <v>18</v>
      </c>
      <c r="D82" s="25">
        <f>SUM('㈱塩釜:機船'!D82)</f>
        <v>3009.2084737700766</v>
      </c>
      <c r="E82" s="25">
        <f>SUM('㈱塩釜:機船'!E82)</f>
        <v>3082.420707273108</v>
      </c>
      <c r="F82" s="25">
        <f>SUM('㈱塩釜:機船'!F82)</f>
        <v>4108.632301527553</v>
      </c>
      <c r="G82" s="25">
        <f>SUM('㈱塩釜:機船'!G82)</f>
        <v>7761.658756249648</v>
      </c>
      <c r="H82" s="25">
        <f>SUM('㈱塩釜:機船'!H82)</f>
        <v>10841.620092780038</v>
      </c>
      <c r="I82" s="25">
        <f>SUM('㈱塩釜:機船'!I82)</f>
        <v>18844.111991482838</v>
      </c>
      <c r="J82" s="25">
        <f>SUM('㈱塩釜:機船'!J82)</f>
        <v>10774.94372381416</v>
      </c>
      <c r="K82" s="25">
        <f>SUM('㈱塩釜:機船'!K82)</f>
        <v>8633.639703464794</v>
      </c>
      <c r="L82" s="25">
        <f>SUM('㈱塩釜:機船'!L82)</f>
        <v>4925.827227224338</v>
      </c>
      <c r="M82" s="25">
        <f>SUM('㈱塩釜:機船'!M82)</f>
        <v>3643.7707411100296</v>
      </c>
      <c r="N82" s="25">
        <f>SUM('㈱塩釜:機船'!N82)</f>
        <v>4869.301428266115</v>
      </c>
      <c r="O82" s="25">
        <f>SUM('㈱塩釜:機船'!O82)</f>
        <v>18235.25195528769</v>
      </c>
      <c r="P82" s="9">
        <f t="shared" si="13"/>
        <v>98730.38710225039</v>
      </c>
    </row>
    <row r="83" spans="1:16" ht="18.75">
      <c r="A83" s="46" t="s">
        <v>23</v>
      </c>
      <c r="B83" s="568" t="s">
        <v>194</v>
      </c>
      <c r="C83" s="55" t="s">
        <v>16</v>
      </c>
      <c r="D83" s="26">
        <f>+D73+D75+D77+D79+D81</f>
        <v>7.505599999999999</v>
      </c>
      <c r="E83" s="26">
        <f aca="true" t="shared" si="14" ref="E83:O83">+E73+E75+E77+E79+E81</f>
        <v>6.1433</v>
      </c>
      <c r="F83" s="26">
        <f t="shared" si="14"/>
        <v>8.504</v>
      </c>
      <c r="G83" s="26">
        <f t="shared" si="14"/>
        <v>15.7677</v>
      </c>
      <c r="H83" s="26">
        <f t="shared" si="14"/>
        <v>23.8976</v>
      </c>
      <c r="I83" s="26">
        <f t="shared" si="14"/>
        <v>59.613600000000005</v>
      </c>
      <c r="J83" s="26">
        <f t="shared" si="14"/>
        <v>43.105599999999995</v>
      </c>
      <c r="K83" s="26">
        <f t="shared" si="14"/>
        <v>27.660700000000002</v>
      </c>
      <c r="L83" s="26">
        <f t="shared" si="14"/>
        <v>10.1952</v>
      </c>
      <c r="M83" s="26">
        <f t="shared" si="14"/>
        <v>7.6395</v>
      </c>
      <c r="N83" s="26">
        <f t="shared" si="14"/>
        <v>11.964</v>
      </c>
      <c r="O83" s="26">
        <f t="shared" si="14"/>
        <v>17.2671</v>
      </c>
      <c r="P83" s="8">
        <f t="shared" si="13"/>
        <v>239.26389999999998</v>
      </c>
    </row>
    <row r="84" spans="1:16" ht="18.75">
      <c r="A84" s="40"/>
      <c r="B84" s="569"/>
      <c r="C84" s="49" t="s">
        <v>18</v>
      </c>
      <c r="D84" s="25">
        <f>+D74+D76+D78+D80+D82</f>
        <v>5337.449451418496</v>
      </c>
      <c r="E84" s="25">
        <f aca="true" t="shared" si="15" ref="E84:O84">+E74+E76+E78+E80+E82</f>
        <v>4715.713573187621</v>
      </c>
      <c r="F84" s="25">
        <f t="shared" si="15"/>
        <v>7013.371345055857</v>
      </c>
      <c r="G84" s="25">
        <f t="shared" si="15"/>
        <v>11181.755074956873</v>
      </c>
      <c r="H84" s="25">
        <f t="shared" si="15"/>
        <v>15796.844855967734</v>
      </c>
      <c r="I84" s="25">
        <f t="shared" si="15"/>
        <v>31411.98359696677</v>
      </c>
      <c r="J84" s="25">
        <f t="shared" si="15"/>
        <v>33600.32560014044</v>
      </c>
      <c r="K84" s="25">
        <f t="shared" si="15"/>
        <v>39216.51922591677</v>
      </c>
      <c r="L84" s="25">
        <f t="shared" si="15"/>
        <v>15131.4254155999</v>
      </c>
      <c r="M84" s="25">
        <f t="shared" si="15"/>
        <v>12647.651454082774</v>
      </c>
      <c r="N84" s="25">
        <f t="shared" si="15"/>
        <v>11975.929374528638</v>
      </c>
      <c r="O84" s="25">
        <f t="shared" si="15"/>
        <v>25543.427120641536</v>
      </c>
      <c r="P84" s="9">
        <f t="shared" si="13"/>
        <v>213572.3960884634</v>
      </c>
    </row>
    <row r="85" spans="1:16" ht="18.75">
      <c r="A85" s="572" t="s">
        <v>184</v>
      </c>
      <c r="B85" s="573"/>
      <c r="C85" s="55" t="s">
        <v>16</v>
      </c>
      <c r="D85" s="26">
        <f>SUM('㈱塩釜:機船'!D85)</f>
        <v>1.1966999999999999</v>
      </c>
      <c r="E85" s="26">
        <f>SUM('㈱塩釜:機船'!E85)</f>
        <v>0.9615</v>
      </c>
      <c r="F85" s="26">
        <f>SUM('㈱塩釜:機船'!F85)</f>
        <v>0.46419999999999995</v>
      </c>
      <c r="G85" s="26">
        <f>SUM('㈱塩釜:機船'!G85)</f>
        <v>0.4718</v>
      </c>
      <c r="H85" s="26">
        <f>SUM('㈱塩釜:機船'!H85)</f>
        <v>1.2221</v>
      </c>
      <c r="I85" s="26">
        <f>SUM('㈱塩釜:機船'!I85)</f>
        <v>2.2949</v>
      </c>
      <c r="J85" s="26">
        <f>SUM('㈱塩釜:機船'!J85)</f>
        <v>2.8097000000000003</v>
      </c>
      <c r="K85" s="26">
        <f>SUM('㈱塩釜:機船'!K85)</f>
        <v>3.4257</v>
      </c>
      <c r="L85" s="26">
        <f>SUM('㈱塩釜:機船'!L85)</f>
        <v>1.3059</v>
      </c>
      <c r="M85" s="26">
        <f>SUM('㈱塩釜:機船'!M85)</f>
        <v>1.1151</v>
      </c>
      <c r="N85" s="26">
        <f>SUM('㈱塩釜:機船'!N85)</f>
        <v>1.9143</v>
      </c>
      <c r="O85" s="26">
        <f>SUM('㈱塩釜:機船'!O85)</f>
        <v>0.8913</v>
      </c>
      <c r="P85" s="8">
        <f t="shared" si="13"/>
        <v>18.0732</v>
      </c>
    </row>
    <row r="86" spans="1:16" ht="18.75">
      <c r="A86" s="574"/>
      <c r="B86" s="575"/>
      <c r="C86" s="49" t="s">
        <v>18</v>
      </c>
      <c r="D86" s="25">
        <f>SUM('㈱塩釜:機船'!D86)</f>
        <v>882.7745939105522</v>
      </c>
      <c r="E86" s="25">
        <f>SUM('㈱塩釜:機船'!E86)</f>
        <v>909.3526266391073</v>
      </c>
      <c r="F86" s="25">
        <f>SUM('㈱塩釜:機船'!F86)</f>
        <v>564.1555237942705</v>
      </c>
      <c r="G86" s="25">
        <f>SUM('㈱塩釜:機船'!G86)</f>
        <v>693.9295202375581</v>
      </c>
      <c r="H86" s="25">
        <f>SUM('㈱塩釜:機船'!H86)</f>
        <v>1608.47187679944</v>
      </c>
      <c r="I86" s="25">
        <f>SUM('㈱塩釜:機船'!I86)</f>
        <v>2091.5030668479667</v>
      </c>
      <c r="J86" s="25">
        <f>SUM('㈱塩釜:機船'!J86)</f>
        <v>2626.844291460382</v>
      </c>
      <c r="K86" s="25">
        <f>SUM('㈱塩釜:機船'!K86)</f>
        <v>3725.7600159643407</v>
      </c>
      <c r="L86" s="25">
        <f>SUM('㈱塩釜:機船'!L86)</f>
        <v>1382.1240362300218</v>
      </c>
      <c r="M86" s="25">
        <f>SUM('㈱塩釜:機船'!M86)</f>
        <v>1308.337501946799</v>
      </c>
      <c r="N86" s="25">
        <f>SUM('㈱塩釜:機船'!N86)</f>
        <v>1688.3225116019605</v>
      </c>
      <c r="O86" s="25">
        <f>SUM('㈱塩釜:機船'!O86)</f>
        <v>907.8210111500579</v>
      </c>
      <c r="P86" s="9">
        <f t="shared" si="13"/>
        <v>18389.396576582458</v>
      </c>
    </row>
    <row r="87" spans="1:16" ht="18.75">
      <c r="A87" s="572" t="s">
        <v>185</v>
      </c>
      <c r="B87" s="573"/>
      <c r="C87" s="55" t="s">
        <v>16</v>
      </c>
      <c r="D87" s="26"/>
      <c r="E87" s="26"/>
      <c r="F87" s="26"/>
      <c r="G87" s="26">
        <f>SUM('㈱塩釜:機船'!G87)</f>
        <v>0.015</v>
      </c>
      <c r="H87" s="26"/>
      <c r="I87" s="26"/>
      <c r="J87" s="26"/>
      <c r="K87" s="26"/>
      <c r="L87" s="26">
        <f>SUM('㈱塩釜:機船'!L87)</f>
        <v>0.0037</v>
      </c>
      <c r="M87" s="26"/>
      <c r="N87" s="26"/>
      <c r="O87" s="26"/>
      <c r="P87" s="8">
        <f t="shared" si="13"/>
        <v>0.0187</v>
      </c>
    </row>
    <row r="88" spans="1:16" ht="18.75">
      <c r="A88" s="574"/>
      <c r="B88" s="575"/>
      <c r="C88" s="49" t="s">
        <v>18</v>
      </c>
      <c r="D88" s="25"/>
      <c r="E88" s="25"/>
      <c r="F88" s="25"/>
      <c r="G88" s="25">
        <f>SUM('㈱塩釜:機船'!G88)</f>
        <v>0.788</v>
      </c>
      <c r="H88" s="25"/>
      <c r="I88" s="25"/>
      <c r="J88" s="25"/>
      <c r="K88" s="25"/>
      <c r="L88" s="25">
        <f>SUM('㈱塩釜:機船'!L88)</f>
        <v>3.1080003434565238</v>
      </c>
      <c r="M88" s="25"/>
      <c r="N88" s="25"/>
      <c r="O88" s="25"/>
      <c r="P88" s="9">
        <f t="shared" si="13"/>
        <v>3.8960003434565236</v>
      </c>
    </row>
    <row r="89" spans="1:16" ht="18.75">
      <c r="A89" s="572" t="s">
        <v>186</v>
      </c>
      <c r="B89" s="573"/>
      <c r="C89" s="55" t="s">
        <v>16</v>
      </c>
      <c r="D89" s="26">
        <f>SUM('㈱塩釜:機船'!D89)</f>
        <v>0.0078</v>
      </c>
      <c r="E89" s="26">
        <f>SUM('㈱塩釜:機船'!E89)</f>
        <v>0.0102</v>
      </c>
      <c r="F89" s="26">
        <f>SUM('㈱塩釜:機船'!F89)</f>
        <v>0.0064</v>
      </c>
      <c r="G89" s="26">
        <f>SUM('㈱塩釜:機船'!G89)</f>
        <v>0.2824</v>
      </c>
      <c r="H89" s="26">
        <f>SUM('㈱塩釜:機船'!H89)</f>
        <v>0.0114</v>
      </c>
      <c r="I89" s="26">
        <f>SUM('㈱塩釜:機船'!I89)</f>
        <v>0.1956</v>
      </c>
      <c r="J89" s="26">
        <f>SUM('㈱塩釜:機船'!J89)</f>
        <v>0.0188</v>
      </c>
      <c r="K89" s="26"/>
      <c r="L89" s="26">
        <f>SUM('㈱塩釜:機船'!L89)</f>
        <v>0.2166</v>
      </c>
      <c r="M89" s="26">
        <f>SUM('㈱塩釜:機船'!M89)</f>
        <v>0.003</v>
      </c>
      <c r="N89" s="26">
        <f>SUM('㈱塩釜:機船'!N89)</f>
        <v>0.0136</v>
      </c>
      <c r="O89" s="26">
        <f>SUM('㈱塩釜:機船'!O89)</f>
        <v>0.642</v>
      </c>
      <c r="P89" s="8">
        <f t="shared" si="13"/>
        <v>1.4078</v>
      </c>
    </row>
    <row r="90" spans="1:16" ht="18.75">
      <c r="A90" s="574"/>
      <c r="B90" s="575"/>
      <c r="C90" s="49" t="s">
        <v>18</v>
      </c>
      <c r="D90" s="25">
        <f>SUM('㈱塩釜:機船'!D90)</f>
        <v>29.127</v>
      </c>
      <c r="E90" s="25">
        <f>SUM('㈱塩釜:機船'!E90)</f>
        <v>41.58</v>
      </c>
      <c r="F90" s="25">
        <f>SUM('㈱塩釜:機船'!F90)</f>
        <v>28.896</v>
      </c>
      <c r="G90" s="25">
        <f>SUM('㈱塩釜:機船'!G90)</f>
        <v>97.525</v>
      </c>
      <c r="H90" s="25">
        <f>SUM('㈱塩釜:機船'!H90)</f>
        <v>44.982</v>
      </c>
      <c r="I90" s="25">
        <f>SUM('㈱塩釜:機船'!I90)</f>
        <v>80.77800042172582</v>
      </c>
      <c r="J90" s="25">
        <f>SUM('㈱塩釜:機船'!J90)</f>
        <v>53.109</v>
      </c>
      <c r="K90" s="25"/>
      <c r="L90" s="25">
        <f>SUM('㈱塩釜:機船'!L90)</f>
        <v>86.405</v>
      </c>
      <c r="M90" s="25">
        <f>SUM('㈱塩釜:機船'!M90)</f>
        <v>5.943</v>
      </c>
      <c r="N90" s="25">
        <f>SUM('㈱塩釜:機船'!N90)</f>
        <v>53.214</v>
      </c>
      <c r="O90" s="25">
        <f>SUM('㈱塩釜:機船'!O90)</f>
        <v>263.9400060192216</v>
      </c>
      <c r="P90" s="9">
        <f t="shared" si="13"/>
        <v>785.4990064409474</v>
      </c>
    </row>
    <row r="91" spans="1:16" ht="18.75">
      <c r="A91" s="572" t="s">
        <v>213</v>
      </c>
      <c r="B91" s="573"/>
      <c r="C91" s="55" t="s">
        <v>16</v>
      </c>
      <c r="D91" s="26">
        <f>SUM('㈱塩釜:機船'!D91)</f>
        <v>0.4734</v>
      </c>
      <c r="E91" s="26">
        <f>SUM('㈱塩釜:機船'!E91)</f>
        <v>1.4305</v>
      </c>
      <c r="F91" s="26">
        <f>SUM('㈱塩釜:機船'!F91)</f>
        <v>2.6251</v>
      </c>
      <c r="G91" s="26">
        <f>SUM('㈱塩釜:機船'!G91)</f>
        <v>5.4767</v>
      </c>
      <c r="H91" s="26">
        <f>SUM('㈱塩釜:機船'!H91)</f>
        <v>3.9404000000000003</v>
      </c>
      <c r="I91" s="26">
        <f>SUM('㈱塩釜:機船'!I91)</f>
        <v>3.8003</v>
      </c>
      <c r="J91" s="26">
        <f>SUM('㈱塩釜:機船'!J91)</f>
        <v>1.7305</v>
      </c>
      <c r="K91" s="26">
        <f>SUM('㈱塩釜:機船'!K91)</f>
        <v>0.416</v>
      </c>
      <c r="L91" s="26">
        <f>SUM('㈱塩釜:機船'!L91)</f>
        <v>2.8824</v>
      </c>
      <c r="M91" s="26">
        <f>SUM('㈱塩釜:機船'!M91)</f>
        <v>1.4403</v>
      </c>
      <c r="N91" s="26">
        <f>SUM('㈱塩釜:機船'!N91)</f>
        <v>2.6864000000000003</v>
      </c>
      <c r="O91" s="26">
        <f>SUM('㈱塩釜:機船'!O91)</f>
        <v>1.0075</v>
      </c>
      <c r="P91" s="8">
        <f t="shared" si="13"/>
        <v>27.9095</v>
      </c>
    </row>
    <row r="92" spans="1:16" ht="18.75">
      <c r="A92" s="574"/>
      <c r="B92" s="575"/>
      <c r="C92" s="49" t="s">
        <v>18</v>
      </c>
      <c r="D92" s="25">
        <f>SUM('㈱塩釜:機船'!D92)</f>
        <v>924.441080712783</v>
      </c>
      <c r="E92" s="25">
        <f>SUM('㈱塩釜:機船'!E92)</f>
        <v>2767.8005705725523</v>
      </c>
      <c r="F92" s="25">
        <f>SUM('㈱塩釜:機船'!F92)</f>
        <v>5203.8116195225875</v>
      </c>
      <c r="G92" s="25">
        <f>SUM('㈱塩釜:機船'!G92)</f>
        <v>10002.93608992558</v>
      </c>
      <c r="H92" s="25">
        <f>SUM('㈱塩釜:機船'!H92)</f>
        <v>7684.922662547262</v>
      </c>
      <c r="I92" s="25">
        <f>SUM('㈱塩釜:機船'!I92)</f>
        <v>5973.519101435382</v>
      </c>
      <c r="J92" s="25">
        <f>SUM('㈱塩釜:機船'!J92)</f>
        <v>2744.504020597516</v>
      </c>
      <c r="K92" s="25">
        <f>SUM('㈱塩釜:機船'!K92)</f>
        <v>469.14</v>
      </c>
      <c r="L92" s="25">
        <f>SUM('㈱塩釜:機船'!L92)</f>
        <v>4767.207</v>
      </c>
      <c r="M92" s="25">
        <f>SUM('㈱塩釜:機船'!M92)</f>
        <v>2610.797</v>
      </c>
      <c r="N92" s="25">
        <f>SUM('㈱塩釜:機船'!N92)</f>
        <v>5481.946062746529</v>
      </c>
      <c r="O92" s="25">
        <f>SUM('㈱塩釜:機船'!O92)</f>
        <v>1139.617505506138</v>
      </c>
      <c r="P92" s="9">
        <f t="shared" si="13"/>
        <v>49770.64271356633</v>
      </c>
    </row>
    <row r="93" spans="1:16" ht="18.75">
      <c r="A93" s="572" t="s">
        <v>165</v>
      </c>
      <c r="B93" s="573"/>
      <c r="C93" s="55" t="s">
        <v>16</v>
      </c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>
        <f>SUM('㈱塩釜:機船'!O93)</f>
        <v>0.021</v>
      </c>
      <c r="P93" s="8">
        <f t="shared" si="13"/>
        <v>0.021</v>
      </c>
    </row>
    <row r="94" spans="1:16" ht="18.75">
      <c r="A94" s="574"/>
      <c r="B94" s="575"/>
      <c r="C94" s="49" t="s">
        <v>18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>
        <f>SUM('㈱塩釜:機船'!O94)</f>
        <v>15.435001511488851</v>
      </c>
      <c r="P94" s="9">
        <f t="shared" si="13"/>
        <v>15.435001511488851</v>
      </c>
    </row>
    <row r="95" spans="1:16" ht="18.75">
      <c r="A95" s="572" t="s">
        <v>166</v>
      </c>
      <c r="B95" s="573"/>
      <c r="C95" s="55" t="s">
        <v>16</v>
      </c>
      <c r="D95" s="26">
        <f>SUM('㈱塩釜:機船'!D95)</f>
        <v>0.0103</v>
      </c>
      <c r="E95" s="26"/>
      <c r="F95" s="26">
        <f>SUM('㈱塩釜:機船'!F95)</f>
        <v>0.0016</v>
      </c>
      <c r="G95" s="26"/>
      <c r="H95" s="26">
        <f>SUM('㈱塩釜:機船'!H95)</f>
        <v>0.049</v>
      </c>
      <c r="I95" s="26"/>
      <c r="J95" s="26">
        <f>SUM('㈱塩釜:機船'!J95)</f>
        <v>0.0023</v>
      </c>
      <c r="K95" s="26"/>
      <c r="L95" s="26"/>
      <c r="M95" s="26">
        <f>SUM('㈱塩釜:機船'!M95)</f>
        <v>0.0036</v>
      </c>
      <c r="N95" s="26"/>
      <c r="O95" s="26">
        <f>SUM('㈱塩釜:機船'!O95)</f>
        <v>0.036</v>
      </c>
      <c r="P95" s="8">
        <f t="shared" si="13"/>
        <v>0.1028</v>
      </c>
    </row>
    <row r="96" spans="1:16" ht="18.75">
      <c r="A96" s="574"/>
      <c r="B96" s="575"/>
      <c r="C96" s="49" t="s">
        <v>18</v>
      </c>
      <c r="D96" s="25">
        <f>SUM('㈱塩釜:機船'!D96)</f>
        <v>4.326000703334742</v>
      </c>
      <c r="E96" s="25"/>
      <c r="F96" s="25">
        <f>SUM('㈱塩釜:機船'!F96)</f>
        <v>1.8480003731436874</v>
      </c>
      <c r="G96" s="25"/>
      <c r="H96" s="25">
        <f>SUM('㈱塩釜:機船'!H96)</f>
        <v>28.455010831290824</v>
      </c>
      <c r="I96" s="25"/>
      <c r="J96" s="25">
        <f>SUM('㈱塩釜:機船'!J96)</f>
        <v>1.2075001208527705</v>
      </c>
      <c r="K96" s="25"/>
      <c r="L96" s="25"/>
      <c r="M96" s="25">
        <f>SUM('㈱塩釜:機船'!M96)</f>
        <v>5.670000308019767</v>
      </c>
      <c r="N96" s="25"/>
      <c r="O96" s="25">
        <f>SUM('㈱塩釜:機船'!O96)</f>
        <v>13.230001295561872</v>
      </c>
      <c r="P96" s="9">
        <f t="shared" si="13"/>
        <v>54.73651363220366</v>
      </c>
    </row>
    <row r="97" spans="1:16" ht="18.75">
      <c r="A97" s="572" t="s">
        <v>64</v>
      </c>
      <c r="B97" s="573"/>
      <c r="C97" s="55" t="s">
        <v>16</v>
      </c>
      <c r="D97" s="26">
        <f>SUM('㈱塩釜:機船'!D97)</f>
        <v>4.5893</v>
      </c>
      <c r="E97" s="26">
        <f>SUM('㈱塩釜:機船'!E97)</f>
        <v>36.09538</v>
      </c>
      <c r="F97" s="26">
        <f>SUM('㈱塩釜:機船'!F97)</f>
        <v>12.511899999999999</v>
      </c>
      <c r="G97" s="26">
        <f>SUM('㈱塩釜:機船'!G97)</f>
        <v>1079.0556</v>
      </c>
      <c r="H97" s="26">
        <f>SUM('㈱塩釜:機船'!H97)</f>
        <v>640.31424</v>
      </c>
      <c r="I97" s="26">
        <f>SUM('㈱塩釜:機船'!I97)</f>
        <v>1425.48046</v>
      </c>
      <c r="J97" s="26">
        <f>SUM('㈱塩釜:機船'!J97)</f>
        <v>315.61665</v>
      </c>
      <c r="K97" s="26">
        <f>SUM('㈱塩釜:機船'!K97)</f>
        <v>452.5043</v>
      </c>
      <c r="L97" s="26">
        <f>SUM('㈱塩釜:機船'!L97)</f>
        <v>1485.8053</v>
      </c>
      <c r="M97" s="26">
        <f>SUM('㈱塩釜:機船'!M97)</f>
        <v>533.0098999999999</v>
      </c>
      <c r="N97" s="26">
        <f>SUM('㈱塩釜:機船'!N97)</f>
        <v>238.9893</v>
      </c>
      <c r="O97" s="26">
        <f>SUM('㈱塩釜:機船'!O97)</f>
        <v>1214.7188</v>
      </c>
      <c r="P97" s="8">
        <f t="shared" si="13"/>
        <v>7438.691130000001</v>
      </c>
    </row>
    <row r="98" spans="1:16" ht="18.75">
      <c r="A98" s="574"/>
      <c r="B98" s="575"/>
      <c r="C98" s="49" t="s">
        <v>18</v>
      </c>
      <c r="D98" s="25">
        <f>SUM('㈱塩釜:機船'!D98)</f>
        <v>9670.866602268723</v>
      </c>
      <c r="E98" s="25">
        <f>SUM('㈱塩釜:機船'!E98)</f>
        <v>21354.245601321578</v>
      </c>
      <c r="F98" s="25">
        <f>SUM('㈱塩釜:機船'!F98)</f>
        <v>15814.94100841733</v>
      </c>
      <c r="G98" s="25">
        <f>SUM('㈱塩釜:機船'!G98)</f>
        <v>436897.95974625053</v>
      </c>
      <c r="H98" s="25">
        <f>SUM('㈱塩釜:機船'!H98)</f>
        <v>278567.1529549188</v>
      </c>
      <c r="I98" s="25">
        <f>SUM('㈱塩釜:機船'!I98)</f>
        <v>537284.9345279787</v>
      </c>
      <c r="J98" s="25">
        <f>SUM('㈱塩釜:機船'!J98)</f>
        <v>120651.40874668314</v>
      </c>
      <c r="K98" s="25">
        <f>SUM('㈱塩釜:機船'!K98)</f>
        <v>217926.51601893344</v>
      </c>
      <c r="L98" s="25">
        <f>SUM('㈱塩釜:機船'!L98)</f>
        <v>487679.8168664632</v>
      </c>
      <c r="M98" s="25">
        <f>SUM('㈱塩釜:機船'!M98)</f>
        <v>200831.15935573407</v>
      </c>
      <c r="N98" s="25">
        <f>SUM('㈱塩釜:機船'!N98)</f>
        <v>82468.32012790994</v>
      </c>
      <c r="O98" s="25">
        <f>SUM('㈱塩釜:機船'!O98)</f>
        <v>440027.90676239174</v>
      </c>
      <c r="P98" s="9">
        <f t="shared" si="13"/>
        <v>2849175.228319271</v>
      </c>
    </row>
    <row r="99" spans="1:16" ht="18.75">
      <c r="A99" s="576" t="s">
        <v>65</v>
      </c>
      <c r="B99" s="577"/>
      <c r="C99" s="55" t="s">
        <v>16</v>
      </c>
      <c r="D99" s="26">
        <f>+D8+D10+D22+D28+D36+D38+D40+D42+D44+D46+D48+D50+D52+D58+D71+D83+D85+D87+D89+D91+D93+D95+D97</f>
        <v>550.9257600000001</v>
      </c>
      <c r="E99" s="26">
        <f aca="true" t="shared" si="16" ref="E99:O99">+E8+E10+E22+E28+E36+E38+E40+E42+E44+E46+E48+E50+E52+E58+E71+E83+E85+E87+E89+E91+E93+E95+E97</f>
        <v>383.26988</v>
      </c>
      <c r="F99" s="26">
        <f t="shared" si="16"/>
        <v>435.4972</v>
      </c>
      <c r="G99" s="26">
        <f t="shared" si="16"/>
        <v>1488.9975</v>
      </c>
      <c r="H99" s="26">
        <f t="shared" si="16"/>
        <v>1071.09744</v>
      </c>
      <c r="I99" s="26">
        <f t="shared" si="16"/>
        <v>2644.89156</v>
      </c>
      <c r="J99" s="26">
        <f t="shared" si="16"/>
        <v>1081.50955</v>
      </c>
      <c r="K99" s="26">
        <f t="shared" si="16"/>
        <v>1089.1027000000001</v>
      </c>
      <c r="L99" s="26">
        <f t="shared" si="16"/>
        <v>2659.7412000000004</v>
      </c>
      <c r="M99" s="26">
        <f t="shared" si="16"/>
        <v>1686.3911999999996</v>
      </c>
      <c r="N99" s="26">
        <f t="shared" si="16"/>
        <v>1104.3735000000001</v>
      </c>
      <c r="O99" s="26">
        <f t="shared" si="16"/>
        <v>2069.2398000000003</v>
      </c>
      <c r="P99" s="8">
        <f t="shared" si="13"/>
        <v>16265.03729</v>
      </c>
    </row>
    <row r="100" spans="1:16" ht="18.75">
      <c r="A100" s="578"/>
      <c r="B100" s="579"/>
      <c r="C100" s="49" t="s">
        <v>18</v>
      </c>
      <c r="D100" s="25">
        <f>+D9+D11+D23+D29+D37+D39+D41+D43+D45+D47+D49+D51+D53+D59+D72+D84+D86+D88+D90+D92+D94+D96+D98</f>
        <v>323402.72108131106</v>
      </c>
      <c r="E100" s="25">
        <f aca="true" t="shared" si="17" ref="E100:O100">+E9+E11+E23+E29+E37+E39+E41+E43+E45+E47+E49+E51+E53+E59+E72+E84+E86+E88+E90+E92+E94+E96+E98</f>
        <v>261065.21052397924</v>
      </c>
      <c r="F100" s="25">
        <f t="shared" si="17"/>
        <v>351213.2927684533</v>
      </c>
      <c r="G100" s="25">
        <f t="shared" si="17"/>
        <v>723891.1429846326</v>
      </c>
      <c r="H100" s="25">
        <f t="shared" si="17"/>
        <v>515267.18986410345</v>
      </c>
      <c r="I100" s="25">
        <f t="shared" si="17"/>
        <v>938935.9185911381</v>
      </c>
      <c r="J100" s="25">
        <f t="shared" si="17"/>
        <v>595570.8286965671</v>
      </c>
      <c r="K100" s="25">
        <f t="shared" si="17"/>
        <v>736747.9381032088</v>
      </c>
      <c r="L100" s="25">
        <f t="shared" si="17"/>
        <v>1076478.0129305427</v>
      </c>
      <c r="M100" s="25">
        <f t="shared" si="17"/>
        <v>1194204.241361217</v>
      </c>
      <c r="N100" s="25">
        <f t="shared" si="17"/>
        <v>910167.5360636825</v>
      </c>
      <c r="O100" s="25">
        <f t="shared" si="17"/>
        <v>1106900.4949643651</v>
      </c>
      <c r="P100" s="9">
        <f t="shared" si="13"/>
        <v>8733844.5279332</v>
      </c>
    </row>
    <row r="101" spans="1:16" ht="18.75">
      <c r="A101" s="45" t="s">
        <v>0</v>
      </c>
      <c r="B101" s="570" t="s">
        <v>167</v>
      </c>
      <c r="C101" s="55" t="s">
        <v>16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8"/>
    </row>
    <row r="102" spans="1:16" ht="18.75">
      <c r="A102" s="45" t="s">
        <v>0</v>
      </c>
      <c r="B102" s="571"/>
      <c r="C102" s="49" t="s">
        <v>18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9"/>
    </row>
    <row r="103" spans="1:16" ht="18.75">
      <c r="A103" s="46" t="s">
        <v>66</v>
      </c>
      <c r="B103" s="570" t="s">
        <v>188</v>
      </c>
      <c r="C103" s="55" t="s">
        <v>16</v>
      </c>
      <c r="D103" s="26">
        <f>SUM('㈱塩釜:機船'!D103)</f>
        <v>2.2879</v>
      </c>
      <c r="E103" s="26">
        <f>SUM('㈱塩釜:機船'!E103)</f>
        <v>2.6605</v>
      </c>
      <c r="F103" s="26">
        <f>SUM('㈱塩釜:機船'!F103)</f>
        <v>2.8849</v>
      </c>
      <c r="G103" s="26">
        <f>SUM('㈱塩釜:機船'!G103)</f>
        <v>3.7758</v>
      </c>
      <c r="H103" s="26">
        <f>SUM('㈱塩釜:機船'!H103)</f>
        <v>4.6762</v>
      </c>
      <c r="I103" s="26">
        <f>SUM('㈱塩釜:機船'!I103)</f>
        <v>4.773</v>
      </c>
      <c r="J103" s="26">
        <f>SUM('㈱塩釜:機船'!J103)</f>
        <v>1.1003</v>
      </c>
      <c r="K103" s="26">
        <f>SUM('㈱塩釜:機船'!K103)</f>
        <v>0.3573</v>
      </c>
      <c r="L103" s="26">
        <f>SUM('㈱塩釜:機船'!L103)</f>
        <v>3.4344</v>
      </c>
      <c r="M103" s="26">
        <f>SUM('㈱塩釜:機船'!M103)</f>
        <v>3.1036</v>
      </c>
      <c r="N103" s="26">
        <f>SUM('㈱塩釜:機船'!N103)</f>
        <v>4.2584</v>
      </c>
      <c r="O103" s="26">
        <f>SUM('㈱塩釜:機船'!O103)</f>
        <v>3.4626</v>
      </c>
      <c r="P103" s="8">
        <f aca="true" t="shared" si="18" ref="P103:P129">SUM(D103:O103)</f>
        <v>36.7749</v>
      </c>
    </row>
    <row r="104" spans="1:16" ht="18.75">
      <c r="A104" s="46" t="s">
        <v>0</v>
      </c>
      <c r="B104" s="571"/>
      <c r="C104" s="49" t="s">
        <v>18</v>
      </c>
      <c r="D104" s="25">
        <f>SUM('㈱塩釜:機船'!D104)</f>
        <v>1171.4521672229562</v>
      </c>
      <c r="E104" s="25">
        <f>SUM('㈱塩釜:機船'!E104)</f>
        <v>1393.1999431886643</v>
      </c>
      <c r="F104" s="25">
        <f>SUM('㈱塩釜:機船'!F104)</f>
        <v>1686.5976848015312</v>
      </c>
      <c r="G104" s="25">
        <f>SUM('㈱塩釜:機船'!G104)</f>
        <v>2083.285655106393</v>
      </c>
      <c r="H104" s="25">
        <f>SUM('㈱塩釜:機船'!H104)</f>
        <v>2076.8386540273204</v>
      </c>
      <c r="I104" s="25">
        <f>SUM('㈱塩釜:機船'!I104)</f>
        <v>2016.5734040486277</v>
      </c>
      <c r="J104" s="25">
        <f>SUM('㈱塩釜:機船'!J104)</f>
        <v>455.50006885313735</v>
      </c>
      <c r="K104" s="25">
        <f>SUM('㈱塩釜:機船'!K104)</f>
        <v>109.10551334707466</v>
      </c>
      <c r="L104" s="25">
        <f>SUM('㈱塩釜:機船'!L104)</f>
        <v>1034.0415596140738</v>
      </c>
      <c r="M104" s="25">
        <f>SUM('㈱塩釜:機船'!M104)</f>
        <v>1168.543288232383</v>
      </c>
      <c r="N104" s="25">
        <f>SUM('㈱塩釜:機船'!N104)</f>
        <v>1820.3223581998902</v>
      </c>
      <c r="O104" s="25">
        <f>SUM('㈱塩釜:機船'!O104)</f>
        <v>2149.183660292879</v>
      </c>
      <c r="P104" s="9">
        <f t="shared" si="18"/>
        <v>17164.64395693493</v>
      </c>
    </row>
    <row r="105" spans="1:16" ht="18.75">
      <c r="A105" s="46" t="s">
        <v>0</v>
      </c>
      <c r="B105" s="570" t="s">
        <v>169</v>
      </c>
      <c r="C105" s="55" t="s">
        <v>16</v>
      </c>
      <c r="D105" s="26">
        <f>SUM('㈱塩釜:機船'!D105)</f>
        <v>124.9622</v>
      </c>
      <c r="E105" s="26">
        <f>SUM('㈱塩釜:機船'!E105)</f>
        <v>3.5602</v>
      </c>
      <c r="F105" s="26">
        <f>SUM('㈱塩釜:機船'!F105)</f>
        <v>2.9954</v>
      </c>
      <c r="G105" s="26">
        <f>SUM('㈱塩釜:機船'!G105)</f>
        <v>2.5795000000000003</v>
      </c>
      <c r="H105" s="26">
        <f>SUM('㈱塩釜:機船'!H105)</f>
        <v>2.9433999999999996</v>
      </c>
      <c r="I105" s="26">
        <f>SUM('㈱塩釜:機船'!I105)</f>
        <v>3.1249000000000002</v>
      </c>
      <c r="J105" s="26">
        <f>SUM('㈱塩釜:機船'!J105)</f>
        <v>2.4827</v>
      </c>
      <c r="K105" s="26">
        <f>SUM('㈱塩釜:機船'!K105)</f>
        <v>4.7296</v>
      </c>
      <c r="L105" s="26">
        <f>SUM('㈱塩釜:機船'!L105)</f>
        <v>628.8821</v>
      </c>
      <c r="M105" s="26">
        <f>SUM('㈱塩釜:機船'!M105)</f>
        <v>250.7903</v>
      </c>
      <c r="N105" s="26">
        <f>SUM('㈱塩釜:機船'!N105)</f>
        <v>353.6018</v>
      </c>
      <c r="O105" s="26">
        <f>SUM('㈱塩釜:機船'!O105)</f>
        <v>425.3031</v>
      </c>
      <c r="P105" s="8">
        <f t="shared" si="18"/>
        <v>1805.9551999999999</v>
      </c>
    </row>
    <row r="106" spans="1:16" ht="18.75">
      <c r="A106" s="46"/>
      <c r="B106" s="571"/>
      <c r="C106" s="49" t="s">
        <v>18</v>
      </c>
      <c r="D106" s="25">
        <f>SUM('㈱塩釜:機船'!D106)</f>
        <v>28024.880875646824</v>
      </c>
      <c r="E106" s="25">
        <f>SUM('㈱塩釜:機船'!E106)</f>
        <v>1715.6614082202373</v>
      </c>
      <c r="F106" s="25">
        <f>SUM('㈱塩釜:機船'!F106)</f>
        <v>1810.770035949002</v>
      </c>
      <c r="G106" s="25">
        <f>SUM('㈱塩釜:機船'!G106)</f>
        <v>1826.4250337027306</v>
      </c>
      <c r="H106" s="25">
        <f>SUM('㈱塩釜:機船'!H106)</f>
        <v>1786.4027703256568</v>
      </c>
      <c r="I106" s="25">
        <f>SUM('㈱塩釜:機船'!I106)</f>
        <v>1376.2130047186106</v>
      </c>
      <c r="J106" s="25">
        <f>SUM('㈱塩釜:機船'!J106)</f>
        <v>1299.116</v>
      </c>
      <c r="K106" s="25">
        <f>SUM('㈱塩釜:機船'!K106)</f>
        <v>2621.6190131213757</v>
      </c>
      <c r="L106" s="25">
        <f>SUM('㈱塩釜:機船'!L106)</f>
        <v>125528.6800242044</v>
      </c>
      <c r="M106" s="25">
        <f>SUM('㈱塩釜:機船'!M106)</f>
        <v>51638.17850240313</v>
      </c>
      <c r="N106" s="25">
        <f>SUM('㈱塩釜:機船'!N106)</f>
        <v>92189.61820550695</v>
      </c>
      <c r="O106" s="25">
        <f>SUM('㈱塩釜:機船'!O106)</f>
        <v>112224.73457012587</v>
      </c>
      <c r="P106" s="9">
        <f t="shared" si="18"/>
        <v>422042.2994439248</v>
      </c>
    </row>
    <row r="107" spans="1:16" ht="18.75">
      <c r="A107" s="46" t="s">
        <v>67</v>
      </c>
      <c r="B107" s="570" t="s">
        <v>189</v>
      </c>
      <c r="C107" s="55" t="s">
        <v>16</v>
      </c>
      <c r="D107" s="26">
        <f>SUM('㈱塩釜:機船'!D107)</f>
        <v>0</v>
      </c>
      <c r="E107" s="26">
        <f>SUM('㈱塩釜:機船'!E107)</f>
        <v>0.0228</v>
      </c>
      <c r="F107" s="26">
        <f>SUM('㈱塩釜:機船'!F107)</f>
        <v>0.0675</v>
      </c>
      <c r="G107" s="26">
        <f>SUM('㈱塩釜:機船'!G107)</f>
        <v>0.9153</v>
      </c>
      <c r="H107" s="26">
        <f>SUM('㈱塩釜:機船'!H107)</f>
        <v>0.8766</v>
      </c>
      <c r="I107" s="26">
        <f>SUM('㈱塩釜:機船'!I107)</f>
        <v>0.532</v>
      </c>
      <c r="J107" s="26">
        <f>SUM('㈱塩釜:機船'!J107)</f>
        <v>0.4834</v>
      </c>
      <c r="K107" s="26">
        <f>SUM('㈱塩釜:機船'!K107)</f>
        <v>0.0671</v>
      </c>
      <c r="L107" s="26">
        <f>SUM('㈱塩釜:機船'!L107)</f>
        <v>0.156</v>
      </c>
      <c r="M107" s="26">
        <f>SUM('㈱塩釜:機船'!M107)</f>
        <v>0.046599999999999996</v>
      </c>
      <c r="N107" s="26">
        <f>SUM('㈱塩釜:機船'!N107)</f>
        <v>0.057800000000000004</v>
      </c>
      <c r="O107" s="26">
        <f>SUM('㈱塩釜:機船'!O107)</f>
        <v>0.0974</v>
      </c>
      <c r="P107" s="8">
        <f t="shared" si="18"/>
        <v>3.3225000000000002</v>
      </c>
    </row>
    <row r="108" spans="1:16" ht="18.75">
      <c r="A108" s="46"/>
      <c r="B108" s="571"/>
      <c r="C108" s="49" t="s">
        <v>18</v>
      </c>
      <c r="D108" s="25">
        <f>SUM('㈱塩釜:機船'!D108)</f>
        <v>0</v>
      </c>
      <c r="E108" s="25">
        <f>SUM('㈱塩釜:機船'!E108)</f>
        <v>171.8850021510284</v>
      </c>
      <c r="F108" s="25">
        <f>SUM('㈱塩釜:機船'!F108)</f>
        <v>168.35800896816932</v>
      </c>
      <c r="G108" s="25">
        <f>SUM('㈱塩釜:機船'!G108)</f>
        <v>2274.4000083256456</v>
      </c>
      <c r="H108" s="25">
        <f>SUM('㈱塩釜:機船'!H108)</f>
        <v>2105.5800050359508</v>
      </c>
      <c r="I108" s="25">
        <f>SUM('㈱塩釜:機船'!I108)</f>
        <v>1354.002003922345</v>
      </c>
      <c r="J108" s="25">
        <f>SUM('㈱塩釜:機船'!J108)</f>
        <v>708.3450010719115</v>
      </c>
      <c r="K108" s="25">
        <f>SUM('㈱塩釜:機船'!K108)</f>
        <v>54.17</v>
      </c>
      <c r="L108" s="25">
        <f>SUM('㈱塩釜:機船'!L108)</f>
        <v>699.206</v>
      </c>
      <c r="M108" s="25">
        <f>SUM('㈱塩釜:機船'!M108)</f>
        <v>282.001000103814</v>
      </c>
      <c r="N108" s="25">
        <f>SUM('㈱塩釜:機船'!N108)</f>
        <v>186.83900049398073</v>
      </c>
      <c r="O108" s="25">
        <f>SUM('㈱塩釜:機船'!O108)</f>
        <v>144.82700077116777</v>
      </c>
      <c r="P108" s="9">
        <f t="shared" si="18"/>
        <v>8149.613030844014</v>
      </c>
    </row>
    <row r="109" spans="1:16" ht="18.75">
      <c r="A109" s="46"/>
      <c r="B109" s="570" t="s">
        <v>171</v>
      </c>
      <c r="C109" s="55" t="s">
        <v>16</v>
      </c>
      <c r="D109" s="26">
        <f>SUM('㈱塩釜:機船'!D109)</f>
        <v>0.2496</v>
      </c>
      <c r="E109" s="26">
        <f>SUM('㈱塩釜:機船'!E109)</f>
        <v>1.3336</v>
      </c>
      <c r="F109" s="26">
        <f>SUM('㈱塩釜:機船'!F109)</f>
        <v>0.5852999999999999</v>
      </c>
      <c r="G109" s="26">
        <f>SUM('㈱塩釜:機船'!G109)</f>
        <v>0.8148</v>
      </c>
      <c r="H109" s="26">
        <f>SUM('㈱塩釜:機船'!H109)</f>
        <v>0.7646999999999999</v>
      </c>
      <c r="I109" s="26">
        <f>SUM('㈱塩釜:機船'!I109)</f>
        <v>0.5276</v>
      </c>
      <c r="J109" s="26">
        <f>SUM('㈱塩釜:機船'!J109)</f>
        <v>0.5871</v>
      </c>
      <c r="K109" s="26">
        <f>SUM('㈱塩釜:機船'!K109)</f>
        <v>1.1218</v>
      </c>
      <c r="L109" s="26">
        <f>SUM('㈱塩釜:機船'!L109)</f>
        <v>1.6006</v>
      </c>
      <c r="M109" s="26">
        <f>SUM('㈱塩釜:機船'!M109)</f>
        <v>1.5613000000000001</v>
      </c>
      <c r="N109" s="26">
        <f>SUM('㈱塩釜:機船'!N109)</f>
        <v>1.2841</v>
      </c>
      <c r="O109" s="26">
        <f>SUM('㈱塩釜:機船'!O109)</f>
        <v>1.4034</v>
      </c>
      <c r="P109" s="8">
        <f t="shared" si="18"/>
        <v>11.8339</v>
      </c>
    </row>
    <row r="110" spans="1:16" ht="18.75">
      <c r="A110" s="46"/>
      <c r="B110" s="571"/>
      <c r="C110" s="49" t="s">
        <v>18</v>
      </c>
      <c r="D110" s="25">
        <f>SUM('㈱塩釜:機船'!D110)</f>
        <v>358.1030387858382</v>
      </c>
      <c r="E110" s="25">
        <f>SUM('㈱塩釜:機船'!E110)</f>
        <v>1792.4133832756152</v>
      </c>
      <c r="F110" s="25">
        <f>SUM('㈱塩釜:機船'!F110)</f>
        <v>810.6526045544372</v>
      </c>
      <c r="G110" s="25">
        <f>SUM('㈱塩釜:機船'!G110)</f>
        <v>1267.2705896781772</v>
      </c>
      <c r="H110" s="25">
        <f>SUM('㈱塩釜:機船'!H110)</f>
        <v>1003.8511384486767</v>
      </c>
      <c r="I110" s="25">
        <f>SUM('㈱塩釜:機船'!I110)</f>
        <v>483.1540329771898</v>
      </c>
      <c r="J110" s="25">
        <f>SUM('㈱塩釜:機船'!J110)</f>
        <v>245.0000051535825</v>
      </c>
      <c r="K110" s="25">
        <f>SUM('㈱塩釜:機船'!K110)</f>
        <v>473.7057664795228</v>
      </c>
      <c r="L110" s="25">
        <f>SUM('㈱塩釜:機船'!L110)</f>
        <v>789.7250331597991</v>
      </c>
      <c r="M110" s="25">
        <f>SUM('㈱塩釜:機船'!M110)</f>
        <v>805.8877600651163</v>
      </c>
      <c r="N110" s="25">
        <f>SUM('㈱塩釜:機船'!N110)</f>
        <v>760.0795244740002</v>
      </c>
      <c r="O110" s="25">
        <f>SUM('㈱塩釜:機船'!O110)</f>
        <v>2179.1873985952916</v>
      </c>
      <c r="P110" s="9">
        <f t="shared" si="18"/>
        <v>10969.030275647247</v>
      </c>
    </row>
    <row r="111" spans="1:16" ht="18.75">
      <c r="A111" s="46" t="s">
        <v>68</v>
      </c>
      <c r="B111" s="570" t="s">
        <v>190</v>
      </c>
      <c r="C111" s="55" t="s">
        <v>16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8"/>
    </row>
    <row r="112" spans="1:16" ht="18.75">
      <c r="A112" s="46"/>
      <c r="B112" s="571"/>
      <c r="C112" s="49" t="s">
        <v>18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9"/>
    </row>
    <row r="113" spans="1:16" ht="18.75">
      <c r="A113" s="46"/>
      <c r="B113" s="570" t="s">
        <v>191</v>
      </c>
      <c r="C113" s="55" t="s">
        <v>16</v>
      </c>
      <c r="D113" s="26">
        <f>SUM('㈱塩釜:機船'!D113)</f>
        <v>0.102</v>
      </c>
      <c r="E113" s="26">
        <f>SUM('㈱塩釜:機船'!E113)</f>
        <v>0.043</v>
      </c>
      <c r="F113" s="26">
        <f>SUM('㈱塩釜:機船'!F113)</f>
        <v>0.0274</v>
      </c>
      <c r="G113" s="26">
        <f>SUM('㈱塩釜:機船'!G113)</f>
        <v>0.1464</v>
      </c>
      <c r="H113" s="26">
        <f>SUM('㈱塩釜:機船'!H113)</f>
        <v>0.2493</v>
      </c>
      <c r="I113" s="26">
        <f>SUM('㈱塩釜:機船'!I113)</f>
        <v>0.0251</v>
      </c>
      <c r="J113" s="26">
        <f>SUM('㈱塩釜:機船'!J113)</f>
        <v>0.0012</v>
      </c>
      <c r="K113" s="26">
        <f>SUM('㈱塩釜:機船'!K113)</f>
        <v>0.0166</v>
      </c>
      <c r="L113" s="26">
        <f>SUM('㈱塩釜:機船'!L113)</f>
        <v>0.009000000000000001</v>
      </c>
      <c r="M113" s="26">
        <f>SUM('㈱塩釜:機船'!M113)</f>
        <v>0.004</v>
      </c>
      <c r="N113" s="26">
        <f>SUM('㈱塩釜:機船'!N113)</f>
        <v>0.0339</v>
      </c>
      <c r="O113" s="26">
        <f>SUM('㈱塩釜:機船'!O113)</f>
        <v>0.0779</v>
      </c>
      <c r="P113" s="8">
        <f t="shared" si="18"/>
        <v>0.7357999999999999</v>
      </c>
    </row>
    <row r="114" spans="1:16" ht="18.75">
      <c r="A114" s="46"/>
      <c r="B114" s="571"/>
      <c r="C114" s="49" t="s">
        <v>18</v>
      </c>
      <c r="D114" s="25">
        <f>SUM('㈱塩釜:機船'!D114)</f>
        <v>107.36251369283485</v>
      </c>
      <c r="E114" s="25">
        <f>SUM('㈱塩釜:機船'!E114)</f>
        <v>44.94000545823452</v>
      </c>
      <c r="F114" s="25">
        <f>SUM('㈱塩釜:機船'!F114)</f>
        <v>14.984</v>
      </c>
      <c r="G114" s="25">
        <f>SUM('㈱塩釜:機船'!G114)</f>
        <v>104.03451058669329</v>
      </c>
      <c r="H114" s="25">
        <f>SUM('㈱塩釜:機船'!H114)</f>
        <v>130.43203133480446</v>
      </c>
      <c r="I114" s="25">
        <f>SUM('㈱塩釜:機船'!I114)</f>
        <v>25.873000280167503</v>
      </c>
      <c r="J114" s="25">
        <f>SUM('㈱塩釜:機船'!J114)</f>
        <v>1.638</v>
      </c>
      <c r="K114" s="25">
        <f>SUM('㈱塩釜:機船'!K114)</f>
        <v>10.396000238315587</v>
      </c>
      <c r="L114" s="25">
        <f>SUM('㈱塩釜:機船'!L114)</f>
        <v>3.2550000812228266</v>
      </c>
      <c r="M114" s="25">
        <f>SUM('㈱塩釜:機船'!M114)</f>
        <v>0.8400000171122093</v>
      </c>
      <c r="N114" s="25">
        <f>SUM('㈱塩釜:機船'!N114)</f>
        <v>38.840000065864096</v>
      </c>
      <c r="O114" s="25">
        <f>SUM('㈱塩釜:機船'!O114)</f>
        <v>123.93300025705594</v>
      </c>
      <c r="P114" s="9">
        <f t="shared" si="18"/>
        <v>606.5280620123053</v>
      </c>
    </row>
    <row r="115" spans="1:16" ht="18.75">
      <c r="A115" s="46" t="s">
        <v>70</v>
      </c>
      <c r="B115" s="570" t="s">
        <v>192</v>
      </c>
      <c r="C115" s="55" t="s">
        <v>16</v>
      </c>
      <c r="D115" s="26">
        <f>SUM('㈱塩釜:機船'!D115)</f>
        <v>0.012</v>
      </c>
      <c r="E115" s="26"/>
      <c r="F115" s="26"/>
      <c r="G115" s="26"/>
      <c r="H115" s="26">
        <f>SUM('㈱塩釜:機船'!H115)</f>
        <v>0.852</v>
      </c>
      <c r="I115" s="26">
        <f>SUM('㈱塩釜:機船'!I115)</f>
        <v>0.826</v>
      </c>
      <c r="J115" s="26">
        <f>SUM('㈱塩釜:機船'!J115)</f>
        <v>0.922</v>
      </c>
      <c r="K115" s="26">
        <f>SUM('㈱塩釜:機船'!K115)</f>
        <v>1.116</v>
      </c>
      <c r="L115" s="26">
        <f>SUM('㈱塩釜:機船'!L115)</f>
        <v>0.28200000000000003</v>
      </c>
      <c r="M115" s="26">
        <f>SUM('㈱塩釜:機船'!M115)</f>
        <v>0.761</v>
      </c>
      <c r="N115" s="26">
        <f>SUM('㈱塩釜:機船'!N115)</f>
        <v>0.008</v>
      </c>
      <c r="O115" s="26">
        <f>SUM('㈱塩釜:機船'!O115)</f>
        <v>0.16675</v>
      </c>
      <c r="P115" s="8">
        <f t="shared" si="18"/>
        <v>4.94575</v>
      </c>
    </row>
    <row r="116" spans="1:16" ht="18.75">
      <c r="A116" s="46"/>
      <c r="B116" s="571"/>
      <c r="C116" s="49" t="s">
        <v>18</v>
      </c>
      <c r="D116" s="25">
        <f>SUM('㈱塩釜:機船'!D116)</f>
        <v>5.1975008450259645</v>
      </c>
      <c r="E116" s="25"/>
      <c r="F116" s="25"/>
      <c r="G116" s="25"/>
      <c r="H116" s="25">
        <f>SUM('㈱塩釜:機船'!H116)</f>
        <v>815.5353104303906</v>
      </c>
      <c r="I116" s="25">
        <f>SUM('㈱塩釜:機船'!I116)</f>
        <v>794.0101115066668</v>
      </c>
      <c r="J116" s="25">
        <f>SUM('㈱塩釜:機船'!J116)</f>
        <v>870.765087150611</v>
      </c>
      <c r="K116" s="25">
        <f>SUM('㈱塩釜:機船'!K116)</f>
        <v>1066.3801423725347</v>
      </c>
      <c r="L116" s="25">
        <f>SUM('㈱塩釜:機船'!L116)</f>
        <v>265.86002882250017</v>
      </c>
      <c r="M116" s="25">
        <f>SUM('㈱塩釜:機船'!M116)</f>
        <v>366.5025033226206</v>
      </c>
      <c r="N116" s="25">
        <f>SUM('㈱塩釜:機船'!N116)</f>
        <v>2.866500299681636</v>
      </c>
      <c r="O116" s="25">
        <f>SUM('㈱塩釜:機船'!O116)</f>
        <v>129.72750727468275</v>
      </c>
      <c r="P116" s="9">
        <f t="shared" si="18"/>
        <v>4316.844692024713</v>
      </c>
    </row>
    <row r="117" spans="1:16" ht="18.75">
      <c r="A117" s="46"/>
      <c r="B117" s="570" t="s">
        <v>72</v>
      </c>
      <c r="C117" s="55" t="s">
        <v>16</v>
      </c>
      <c r="D117" s="26">
        <f>SUM('㈱塩釜:機船'!D117)</f>
        <v>5.856</v>
      </c>
      <c r="E117" s="26">
        <f>SUM('㈱塩釜:機船'!E117)</f>
        <v>5.7816</v>
      </c>
      <c r="F117" s="26">
        <f>SUM('㈱塩釜:機船'!F117)</f>
        <v>10.289200000000001</v>
      </c>
      <c r="G117" s="26">
        <f>SUM('㈱塩釜:機船'!G117)</f>
        <v>6.9202</v>
      </c>
      <c r="H117" s="26">
        <f>SUM('㈱塩釜:機船'!H117)</f>
        <v>6.701499999999999</v>
      </c>
      <c r="I117" s="26">
        <f>SUM('㈱塩釜:機船'!I117)</f>
        <v>5.2798</v>
      </c>
      <c r="J117" s="26">
        <f>SUM('㈱塩釜:機船'!J117)</f>
        <v>4.8206</v>
      </c>
      <c r="K117" s="26">
        <f>SUM('㈱塩釜:機船'!K117)</f>
        <v>7.3376</v>
      </c>
      <c r="L117" s="26">
        <f>SUM('㈱塩釜:機船'!L117)</f>
        <v>6.1053999999999995</v>
      </c>
      <c r="M117" s="26">
        <f>SUM('㈱塩釜:機船'!M117)</f>
        <v>6.4044</v>
      </c>
      <c r="N117" s="26">
        <f>SUM('㈱塩釜:機船'!N117)</f>
        <v>6.1691</v>
      </c>
      <c r="O117" s="26">
        <f>SUM('㈱塩釜:機船'!O117)</f>
        <v>10.169899999999998</v>
      </c>
      <c r="P117" s="8">
        <f t="shared" si="18"/>
        <v>81.8353</v>
      </c>
    </row>
    <row r="118" spans="1:16" ht="18.75">
      <c r="A118" s="46"/>
      <c r="B118" s="571"/>
      <c r="C118" s="49" t="s">
        <v>18</v>
      </c>
      <c r="D118" s="25">
        <f>SUM('㈱塩釜:機船'!D118)</f>
        <v>3440.7770594123094</v>
      </c>
      <c r="E118" s="25">
        <f>SUM('㈱塩釜:機船'!E118)</f>
        <v>3330.254336768863</v>
      </c>
      <c r="F118" s="25">
        <f>SUM('㈱塩釜:機船'!F118)</f>
        <v>4904.613935335537</v>
      </c>
      <c r="G118" s="25">
        <f>SUM('㈱塩釜:機船'!G118)</f>
        <v>3462.3494453603043</v>
      </c>
      <c r="H118" s="25">
        <f>SUM('㈱塩釜:機船'!H118)</f>
        <v>4233.505752330013</v>
      </c>
      <c r="I118" s="25">
        <f>SUM('㈱塩釜:機船'!I118)</f>
        <v>3505.86369532846</v>
      </c>
      <c r="J118" s="25">
        <f>SUM('㈱塩釜:機船'!J118)</f>
        <v>3287.802802296917</v>
      </c>
      <c r="K118" s="25">
        <f>SUM('㈱塩釜:機船'!K118)</f>
        <v>5078.436627490545</v>
      </c>
      <c r="L118" s="25">
        <f>SUM('㈱塩釜:機船'!L118)</f>
        <v>3725.2998697692383</v>
      </c>
      <c r="M118" s="25">
        <f>SUM('㈱塩釜:機船'!M118)</f>
        <v>3986.018439098183</v>
      </c>
      <c r="N118" s="25">
        <f>SUM('㈱塩釜:機船'!N118)</f>
        <v>3642.53560208366</v>
      </c>
      <c r="O118" s="25">
        <f>SUM('㈱塩釜:機船'!O118)</f>
        <v>5732.4510465368885</v>
      </c>
      <c r="P118" s="9">
        <f t="shared" si="18"/>
        <v>48329.90861181091</v>
      </c>
    </row>
    <row r="119" spans="1:16" ht="18.75">
      <c r="A119" s="46" t="s">
        <v>23</v>
      </c>
      <c r="B119" s="570" t="s">
        <v>193</v>
      </c>
      <c r="C119" s="55" t="s">
        <v>16</v>
      </c>
      <c r="D119" s="26">
        <f>SUM('㈱塩釜:機船'!D119)</f>
        <v>2.5987999999999998</v>
      </c>
      <c r="E119" s="26">
        <f>SUM('㈱塩釜:機船'!E119)</f>
        <v>3.1653000000000002</v>
      </c>
      <c r="F119" s="26">
        <f>SUM('㈱塩釜:機船'!F119)</f>
        <v>5.5965</v>
      </c>
      <c r="G119" s="26">
        <f>SUM('㈱塩釜:機船'!G119)</f>
        <v>4.7488</v>
      </c>
      <c r="H119" s="26">
        <f>SUM('㈱塩釜:機船'!H119)</f>
        <v>2.8323</v>
      </c>
      <c r="I119" s="26">
        <f>SUM('㈱塩釜:機船'!I119)</f>
        <v>3.7435</v>
      </c>
      <c r="J119" s="26">
        <f>SUM('㈱塩釜:機船'!J119)</f>
        <v>1.9897</v>
      </c>
      <c r="K119" s="26">
        <f>SUM('㈱塩釜:機船'!K119)</f>
        <v>1.802</v>
      </c>
      <c r="L119" s="26">
        <f>SUM('㈱塩釜:機船'!L119)</f>
        <v>2.1054</v>
      </c>
      <c r="M119" s="26">
        <f>SUM('㈱塩釜:機船'!M119)</f>
        <v>1.4176</v>
      </c>
      <c r="N119" s="26">
        <f>SUM('㈱塩釜:機船'!N119)</f>
        <v>1.0643</v>
      </c>
      <c r="O119" s="26">
        <f>SUM('㈱塩釜:機船'!O119)</f>
        <v>1.7456</v>
      </c>
      <c r="P119" s="8">
        <f t="shared" si="18"/>
        <v>32.8098</v>
      </c>
    </row>
    <row r="120" spans="1:16" ht="18.75">
      <c r="A120" s="51"/>
      <c r="B120" s="571"/>
      <c r="C120" s="49" t="s">
        <v>18</v>
      </c>
      <c r="D120" s="25">
        <f>SUM('㈱塩釜:機船'!D120)</f>
        <v>2440.143257717555</v>
      </c>
      <c r="E120" s="25">
        <f>SUM('㈱塩釜:機船'!E120)</f>
        <v>2799.7757349130507</v>
      </c>
      <c r="F120" s="25">
        <f>SUM('㈱塩釜:機船'!F120)</f>
        <v>4253.861909591891</v>
      </c>
      <c r="G120" s="25">
        <f>SUM('㈱塩釜:機船'!G120)</f>
        <v>3631.3037549750725</v>
      </c>
      <c r="H120" s="25">
        <f>SUM('㈱塩釜:機船'!H120)</f>
        <v>3371.5328961821942</v>
      </c>
      <c r="I120" s="25">
        <f>SUM('㈱塩釜:機船'!I120)</f>
        <v>3100.605598868263</v>
      </c>
      <c r="J120" s="25">
        <f>SUM('㈱塩釜:機船'!J120)</f>
        <v>2955.939292694901</v>
      </c>
      <c r="K120" s="25">
        <f>SUM('㈱塩釜:機船'!K120)</f>
        <v>3529.003720225389</v>
      </c>
      <c r="L120" s="25">
        <f>SUM('㈱塩釜:機船'!L120)</f>
        <v>2678.0625456215</v>
      </c>
      <c r="M120" s="25">
        <f>SUM('㈱塩釜:機船'!M120)</f>
        <v>2660.6371439148206</v>
      </c>
      <c r="N120" s="25">
        <f>SUM('㈱塩釜:機船'!N120)</f>
        <v>2371.1737451933677</v>
      </c>
      <c r="O120" s="25">
        <f>SUM('㈱塩釜:機船'!O120)</f>
        <v>3604.1408517810364</v>
      </c>
      <c r="P120" s="9">
        <f t="shared" si="18"/>
        <v>37396.180451679036</v>
      </c>
    </row>
    <row r="121" spans="1:16" ht="18.75">
      <c r="A121" s="51"/>
      <c r="B121" s="48" t="s">
        <v>20</v>
      </c>
      <c r="C121" s="55" t="s">
        <v>16</v>
      </c>
      <c r="D121" s="26"/>
      <c r="E121" s="26">
        <f>SUM('㈱塩釜:機船'!E121)</f>
        <v>0.0254</v>
      </c>
      <c r="F121" s="26"/>
      <c r="G121" s="26"/>
      <c r="H121" s="26">
        <f>SUM('㈱塩釜:機船'!H121)</f>
        <v>0.298</v>
      </c>
      <c r="I121" s="26">
        <f>SUM('㈱塩釜:機船'!I121)</f>
        <v>0.7142999999999999</v>
      </c>
      <c r="J121" s="26">
        <f>SUM('㈱塩釜:機船'!J121)</f>
        <v>0.71365</v>
      </c>
      <c r="K121" s="26">
        <f>SUM('㈱塩釜:機船'!K121)</f>
        <v>1.3258</v>
      </c>
      <c r="L121" s="26">
        <f>SUM('㈱塩釜:機船'!L121)</f>
        <v>0.14</v>
      </c>
      <c r="M121" s="26">
        <f>SUM('㈱塩釜:機船'!M121)</f>
        <v>0.047900000000000005</v>
      </c>
      <c r="N121" s="26"/>
      <c r="O121" s="26">
        <f>SUM('㈱塩釜:機船'!O121)</f>
        <v>0.0014</v>
      </c>
      <c r="P121" s="8">
        <f t="shared" si="18"/>
        <v>3.26645</v>
      </c>
    </row>
    <row r="122" spans="1:16" ht="18.75">
      <c r="A122" s="51"/>
      <c r="B122" s="49" t="s">
        <v>73</v>
      </c>
      <c r="C122" s="49" t="s">
        <v>18</v>
      </c>
      <c r="D122" s="25"/>
      <c r="E122" s="25">
        <f>SUM('㈱塩釜:機船'!E122)</f>
        <v>458.8501174999255</v>
      </c>
      <c r="F122" s="25"/>
      <c r="G122" s="25"/>
      <c r="H122" s="25">
        <f>SUM('㈱塩釜:機船'!H122)</f>
        <v>201.50557670232553</v>
      </c>
      <c r="I122" s="25">
        <f>SUM('㈱塩釜:機船'!I122)</f>
        <v>496.4295566808352</v>
      </c>
      <c r="J122" s="25">
        <f>SUM('㈱塩釜:機船'!J122)</f>
        <v>677.1260462119976</v>
      </c>
      <c r="K122" s="25">
        <f>SUM('㈱塩釜:機船'!K122)</f>
        <v>870.4081135167228</v>
      </c>
      <c r="L122" s="25">
        <f>SUM('㈱塩釜:機船'!L122)</f>
        <v>74.06700818494026</v>
      </c>
      <c r="M122" s="25">
        <f>SUM('㈱塩釜:機船'!M122)</f>
        <v>32.02500162565988</v>
      </c>
      <c r="N122" s="25"/>
      <c r="O122" s="25">
        <f>SUM('㈱塩釜:機船'!O122)</f>
        <v>13.23</v>
      </c>
      <c r="P122" s="9">
        <f t="shared" si="18"/>
        <v>2823.641420422407</v>
      </c>
    </row>
    <row r="123" spans="1:16" ht="18.75">
      <c r="A123" s="51"/>
      <c r="B123" s="568" t="s">
        <v>194</v>
      </c>
      <c r="C123" s="55" t="s">
        <v>16</v>
      </c>
      <c r="D123" s="26">
        <f>+D101+D103+D105+D107+D109+D111+D113+D115+D117+D119+D121</f>
        <v>136.0685</v>
      </c>
      <c r="E123" s="26">
        <f aca="true" t="shared" si="19" ref="E123:O123">+E101+E103+E105+E107+E109+E111+E113+E115+E117+E119+E121</f>
        <v>16.5924</v>
      </c>
      <c r="F123" s="26">
        <f t="shared" si="19"/>
        <v>22.4462</v>
      </c>
      <c r="G123" s="26">
        <f t="shared" si="19"/>
        <v>19.9008</v>
      </c>
      <c r="H123" s="26">
        <f t="shared" si="19"/>
        <v>20.193999999999996</v>
      </c>
      <c r="I123" s="26">
        <f t="shared" si="19"/>
        <v>19.546200000000002</v>
      </c>
      <c r="J123" s="26">
        <f t="shared" si="19"/>
        <v>13.100649999999996</v>
      </c>
      <c r="K123" s="26">
        <f t="shared" si="19"/>
        <v>17.873800000000003</v>
      </c>
      <c r="L123" s="26">
        <f t="shared" si="19"/>
        <v>642.7149000000001</v>
      </c>
      <c r="M123" s="26">
        <f t="shared" si="19"/>
        <v>264.1367</v>
      </c>
      <c r="N123" s="26">
        <f t="shared" si="19"/>
        <v>366.47740000000005</v>
      </c>
      <c r="O123" s="26">
        <f t="shared" si="19"/>
        <v>442.4280499999999</v>
      </c>
      <c r="P123" s="8">
        <f t="shared" si="18"/>
        <v>1981.4796000000001</v>
      </c>
    </row>
    <row r="124" spans="1:16" ht="18.75">
      <c r="A124" s="50"/>
      <c r="B124" s="569"/>
      <c r="C124" s="49" t="s">
        <v>18</v>
      </c>
      <c r="D124" s="25">
        <f>+D102+D104+D106+D108+D110+D112+D114+D116+D118+D120+D122</f>
        <v>35547.91641332334</v>
      </c>
      <c r="E124" s="25">
        <f aca="true" t="shared" si="20" ref="E124:O124">+E102+E104+E106+E108+E110+E112+E114+E116+E118+E120+E122</f>
        <v>11706.97993147562</v>
      </c>
      <c r="F124" s="25">
        <f t="shared" si="20"/>
        <v>13649.838179200568</v>
      </c>
      <c r="G124" s="25">
        <f t="shared" si="20"/>
        <v>14649.068997735016</v>
      </c>
      <c r="H124" s="25">
        <f t="shared" si="20"/>
        <v>15725.184134817333</v>
      </c>
      <c r="I124" s="25">
        <f t="shared" si="20"/>
        <v>13152.724408331167</v>
      </c>
      <c r="J124" s="25">
        <f t="shared" si="20"/>
        <v>10501.232303433057</v>
      </c>
      <c r="K124" s="25">
        <f t="shared" si="20"/>
        <v>13813.22489679148</v>
      </c>
      <c r="L124" s="25">
        <f t="shared" si="20"/>
        <v>134798.19706945767</v>
      </c>
      <c r="M124" s="25">
        <f t="shared" si="20"/>
        <v>60940.633638782834</v>
      </c>
      <c r="N124" s="25">
        <f t="shared" si="20"/>
        <v>101012.27493631741</v>
      </c>
      <c r="O124" s="25">
        <f t="shared" si="20"/>
        <v>126301.41503563487</v>
      </c>
      <c r="P124" s="9">
        <f t="shared" si="18"/>
        <v>551798.6899453003</v>
      </c>
    </row>
    <row r="125" spans="1:16" ht="18.75">
      <c r="A125" s="45" t="s">
        <v>0</v>
      </c>
      <c r="B125" s="570" t="s">
        <v>74</v>
      </c>
      <c r="C125" s="55" t="s">
        <v>16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8"/>
    </row>
    <row r="126" spans="1:16" ht="18.75">
      <c r="A126" s="45" t="s">
        <v>0</v>
      </c>
      <c r="B126" s="571"/>
      <c r="C126" s="49" t="s">
        <v>18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9"/>
    </row>
    <row r="127" spans="1:16" ht="18.75">
      <c r="A127" s="46" t="s">
        <v>75</v>
      </c>
      <c r="B127" s="570" t="s">
        <v>76</v>
      </c>
      <c r="C127" s="55" t="s">
        <v>16</v>
      </c>
      <c r="D127" s="26"/>
      <c r="E127" s="26"/>
      <c r="F127" s="26">
        <f>SUM('㈱塩釜:機船'!F127)</f>
        <v>0.213</v>
      </c>
      <c r="G127" s="26">
        <f>SUM('㈱塩釜:機船'!G127)</f>
        <v>0.1</v>
      </c>
      <c r="H127" s="26"/>
      <c r="I127" s="26"/>
      <c r="J127" s="26"/>
      <c r="K127" s="26"/>
      <c r="L127" s="26"/>
      <c r="M127" s="26"/>
      <c r="N127" s="26"/>
      <c r="O127" s="26">
        <f>SUM('㈱塩釜:機船'!O127)</f>
        <v>0.174</v>
      </c>
      <c r="P127" s="8">
        <f t="shared" si="18"/>
        <v>0.487</v>
      </c>
    </row>
    <row r="128" spans="1:16" ht="18.75">
      <c r="A128" s="46"/>
      <c r="B128" s="571"/>
      <c r="C128" s="49" t="s">
        <v>18</v>
      </c>
      <c r="D128" s="25"/>
      <c r="E128" s="25"/>
      <c r="F128" s="25">
        <f>SUM('㈱塩釜:機船'!F128)</f>
        <v>41.632508406333635</v>
      </c>
      <c r="G128" s="25">
        <f>SUM('㈱塩釜:機船'!G128)</f>
        <v>13.335002732188675</v>
      </c>
      <c r="H128" s="25"/>
      <c r="I128" s="25"/>
      <c r="J128" s="25"/>
      <c r="K128" s="25"/>
      <c r="L128" s="25"/>
      <c r="M128" s="25"/>
      <c r="N128" s="25"/>
      <c r="O128" s="25">
        <f>SUM('㈱塩釜:機船'!O128)</f>
        <v>50.807</v>
      </c>
      <c r="P128" s="9">
        <f t="shared" si="18"/>
        <v>105.77451113852231</v>
      </c>
    </row>
    <row r="129" spans="1:16" ht="18.75">
      <c r="A129" s="46" t="s">
        <v>77</v>
      </c>
      <c r="B129" s="48" t="s">
        <v>20</v>
      </c>
      <c r="C129" s="48" t="s">
        <v>16</v>
      </c>
      <c r="D129" s="27">
        <f>SUM('㈱塩釜:機船'!D129)</f>
        <v>0.0478</v>
      </c>
      <c r="E129" s="27">
        <f>SUM('㈱塩釜:機船'!E129)</f>
        <v>0.33749999999999997</v>
      </c>
      <c r="F129" s="27">
        <f>SUM('㈱塩釜:機船'!F129)</f>
        <v>0.8396999999999999</v>
      </c>
      <c r="G129" s="27">
        <f>SUM('㈱塩釜:機船'!G129)</f>
        <v>0.19940000000000002</v>
      </c>
      <c r="H129" s="27">
        <f>SUM('㈱塩釜:機船'!H129)</f>
        <v>0.003</v>
      </c>
      <c r="I129" s="27">
        <f>SUM('㈱塩釜:機船'!I129)</f>
        <v>0.0009</v>
      </c>
      <c r="J129" s="27"/>
      <c r="K129" s="27"/>
      <c r="L129" s="27"/>
      <c r="M129" s="27"/>
      <c r="N129" s="27"/>
      <c r="O129" s="27">
        <f>SUM('㈱塩釜:機船'!O129)</f>
        <v>0.018</v>
      </c>
      <c r="P129" s="13">
        <f t="shared" si="18"/>
        <v>1.4462999999999997</v>
      </c>
    </row>
    <row r="130" spans="1:16" ht="18.75">
      <c r="A130" s="46"/>
      <c r="B130" s="48" t="s">
        <v>214</v>
      </c>
      <c r="C130" s="387"/>
      <c r="D130" s="449"/>
      <c r="E130" s="449"/>
      <c r="F130" s="449"/>
      <c r="G130" s="449"/>
      <c r="H130" s="449"/>
      <c r="I130" s="449"/>
      <c r="J130" s="449"/>
      <c r="K130" s="449"/>
      <c r="L130" s="449"/>
      <c r="M130" s="449"/>
      <c r="N130" s="449"/>
      <c r="O130" s="449"/>
      <c r="P130" s="395"/>
    </row>
    <row r="131" spans="1:16" ht="18.75">
      <c r="A131" s="46" t="s">
        <v>23</v>
      </c>
      <c r="B131" s="2"/>
      <c r="C131" s="49" t="s">
        <v>18</v>
      </c>
      <c r="D131" s="25">
        <f>SUM('㈱塩釜:機船'!D131)</f>
        <v>33.00150536548809</v>
      </c>
      <c r="E131" s="25">
        <f>SUM('㈱塩釜:機船'!E131)</f>
        <v>232.17754454510901</v>
      </c>
      <c r="F131" s="25">
        <f>SUM('㈱塩釜:機船'!F131)</f>
        <v>488.3615439397894</v>
      </c>
      <c r="G131" s="25">
        <f>SUM('㈱塩釜:機船'!G131)</f>
        <v>76.92301490010928</v>
      </c>
      <c r="H131" s="25">
        <f>SUM('㈱塩釜:機船'!H131)</f>
        <v>2.8350010791322964</v>
      </c>
      <c r="I131" s="25">
        <f>SUM('㈱塩釜:機船'!I131)</f>
        <v>3.7800005308436924</v>
      </c>
      <c r="J131" s="25"/>
      <c r="K131" s="25"/>
      <c r="L131" s="25"/>
      <c r="M131" s="25"/>
      <c r="N131" s="25"/>
      <c r="O131" s="25">
        <f>SUM('㈱塩釜:機船'!O131)</f>
        <v>8.401</v>
      </c>
      <c r="P131" s="9">
        <f aca="true" t="shared" si="21" ref="P131:P137">SUM(D131:O131)</f>
        <v>845.4796103604717</v>
      </c>
    </row>
    <row r="132" spans="1:16" ht="18.75">
      <c r="A132" s="46"/>
      <c r="B132" s="56" t="s">
        <v>0</v>
      </c>
      <c r="C132" s="55" t="s">
        <v>16</v>
      </c>
      <c r="D132" s="26">
        <f>+D125+D127+D129</f>
        <v>0.0478</v>
      </c>
      <c r="E132" s="26">
        <f aca="true" t="shared" si="22" ref="E132:O132">+E125+E127+E129</f>
        <v>0.33749999999999997</v>
      </c>
      <c r="F132" s="26">
        <f t="shared" si="22"/>
        <v>1.0527</v>
      </c>
      <c r="G132" s="26">
        <f t="shared" si="22"/>
        <v>0.2994</v>
      </c>
      <c r="H132" s="26">
        <f t="shared" si="22"/>
        <v>0.003</v>
      </c>
      <c r="I132" s="26">
        <f t="shared" si="22"/>
        <v>0.0009</v>
      </c>
      <c r="J132" s="26"/>
      <c r="K132" s="26"/>
      <c r="L132" s="26"/>
      <c r="M132" s="26"/>
      <c r="N132" s="26"/>
      <c r="O132" s="26">
        <f t="shared" si="22"/>
        <v>0.19199999999999998</v>
      </c>
      <c r="P132" s="382">
        <f t="shared" si="21"/>
        <v>1.9332999999999998</v>
      </c>
    </row>
    <row r="133" spans="1:16" ht="18.75">
      <c r="A133" s="51"/>
      <c r="B133" s="57" t="s">
        <v>195</v>
      </c>
      <c r="C133" s="55" t="s">
        <v>79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8"/>
    </row>
    <row r="134" spans="1:16" ht="18.75">
      <c r="A134" s="50"/>
      <c r="B134" s="2"/>
      <c r="C134" s="299" t="s">
        <v>18</v>
      </c>
      <c r="D134" s="18">
        <f>+D126+D128+D131</f>
        <v>33.00150536548809</v>
      </c>
      <c r="E134" s="18">
        <f aca="true" t="shared" si="23" ref="E134:O134">+E126+E128+E131</f>
        <v>232.17754454510901</v>
      </c>
      <c r="F134" s="18">
        <f t="shared" si="23"/>
        <v>529.994052346123</v>
      </c>
      <c r="G134" s="18">
        <f t="shared" si="23"/>
        <v>90.25801763229795</v>
      </c>
      <c r="H134" s="18">
        <f t="shared" si="23"/>
        <v>2.8350010791322964</v>
      </c>
      <c r="I134" s="18">
        <f t="shared" si="23"/>
        <v>3.7800005308436924</v>
      </c>
      <c r="J134" s="18"/>
      <c r="K134" s="18"/>
      <c r="L134" s="18"/>
      <c r="M134" s="18"/>
      <c r="N134" s="18"/>
      <c r="O134" s="18">
        <f t="shared" si="23"/>
        <v>59.208</v>
      </c>
      <c r="P134" s="17">
        <f t="shared" si="21"/>
        <v>951.2541214989941</v>
      </c>
    </row>
    <row r="135" spans="1:16" s="72" customFormat="1" ht="18.75">
      <c r="A135" s="58"/>
      <c r="B135" s="59" t="s">
        <v>0</v>
      </c>
      <c r="C135" s="63" t="s">
        <v>16</v>
      </c>
      <c r="D135" s="28">
        <f>D132+D123+D99</f>
        <v>687.0420600000001</v>
      </c>
      <c r="E135" s="28">
        <f aca="true" t="shared" si="24" ref="E135:O135">E132+E123+E99</f>
        <v>400.19978</v>
      </c>
      <c r="F135" s="28">
        <f t="shared" si="24"/>
        <v>458.9961</v>
      </c>
      <c r="G135" s="28">
        <f t="shared" si="24"/>
        <v>1509.1977</v>
      </c>
      <c r="H135" s="28">
        <f t="shared" si="24"/>
        <v>1091.29444</v>
      </c>
      <c r="I135" s="28">
        <f t="shared" si="24"/>
        <v>2664.4386600000003</v>
      </c>
      <c r="J135" s="28">
        <f t="shared" si="24"/>
        <v>1094.6102</v>
      </c>
      <c r="K135" s="28">
        <f t="shared" si="24"/>
        <v>1106.9765000000002</v>
      </c>
      <c r="L135" s="28">
        <f t="shared" si="24"/>
        <v>3302.4561000000003</v>
      </c>
      <c r="M135" s="28">
        <f t="shared" si="24"/>
        <v>1950.5278999999996</v>
      </c>
      <c r="N135" s="28">
        <f t="shared" si="24"/>
        <v>1470.8509000000001</v>
      </c>
      <c r="O135" s="28">
        <f t="shared" si="24"/>
        <v>2511.8598500000003</v>
      </c>
      <c r="P135" s="386">
        <f t="shared" si="21"/>
        <v>18248.45019</v>
      </c>
    </row>
    <row r="136" spans="1:16" s="72" customFormat="1" ht="18.75">
      <c r="A136" s="58"/>
      <c r="B136" s="62" t="s">
        <v>131</v>
      </c>
      <c r="C136" s="63" t="s">
        <v>79</v>
      </c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15"/>
    </row>
    <row r="137" spans="1:16" s="72" customFormat="1" ht="19.5" thickBot="1">
      <c r="A137" s="64"/>
      <c r="B137" s="65"/>
      <c r="C137" s="66" t="s">
        <v>18</v>
      </c>
      <c r="D137" s="29">
        <f>D134+D124+D100</f>
        <v>358983.6389999999</v>
      </c>
      <c r="E137" s="29">
        <f aca="true" t="shared" si="25" ref="E137:O137">E134+E124+E100</f>
        <v>273004.36799999996</v>
      </c>
      <c r="F137" s="29">
        <f t="shared" si="25"/>
        <v>365393.125</v>
      </c>
      <c r="G137" s="29">
        <f t="shared" si="25"/>
        <v>738630.47</v>
      </c>
      <c r="H137" s="29">
        <f t="shared" si="25"/>
        <v>530995.2089999999</v>
      </c>
      <c r="I137" s="29">
        <f t="shared" si="25"/>
        <v>952092.4230000001</v>
      </c>
      <c r="J137" s="29">
        <f t="shared" si="25"/>
        <v>606072.0610000001</v>
      </c>
      <c r="K137" s="29">
        <f t="shared" si="25"/>
        <v>750561.1630000003</v>
      </c>
      <c r="L137" s="29">
        <f t="shared" si="25"/>
        <v>1211276.2100000004</v>
      </c>
      <c r="M137" s="29">
        <f t="shared" si="25"/>
        <v>1255144.875</v>
      </c>
      <c r="N137" s="29">
        <f t="shared" si="25"/>
        <v>1011179.811</v>
      </c>
      <c r="O137" s="29">
        <f t="shared" si="25"/>
        <v>1233261.118</v>
      </c>
      <c r="P137" s="7">
        <f t="shared" si="21"/>
        <v>9286594.472000001</v>
      </c>
    </row>
    <row r="138" spans="15:16" ht="18.75">
      <c r="O138" s="67"/>
      <c r="P138" s="68" t="s">
        <v>92</v>
      </c>
    </row>
  </sheetData>
  <sheetProtection/>
  <mergeCells count="52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A1:P1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138"/>
  <sheetViews>
    <sheetView zoomScale="50" zoomScaleNormal="50" zoomScalePageLayoutView="0" workbookViewId="0" topLeftCell="A1">
      <pane ySplit="3" topLeftCell="A4" activePane="bottomLeft" state="frozen"/>
      <selection pane="topLeft" activeCell="P2" sqref="P1:P16384"/>
      <selection pane="bottomLef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37" customWidth="1"/>
    <col min="17" max="16384" width="9.00390625" style="85" customWidth="1"/>
  </cols>
  <sheetData>
    <row r="1" spans="1:16" ht="30.75">
      <c r="A1" s="580" t="s">
        <v>104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</row>
    <row r="2" spans="1:15" ht="19.5" thickBot="1">
      <c r="A2" s="12" t="s">
        <v>91</v>
      </c>
      <c r="B2" s="39"/>
      <c r="C2" s="12"/>
      <c r="O2" s="12" t="s">
        <v>90</v>
      </c>
    </row>
    <row r="3" spans="1:16" ht="18.75">
      <c r="A3" s="40"/>
      <c r="B3" s="41"/>
      <c r="C3" s="41"/>
      <c r="D3" s="43" t="s">
        <v>2</v>
      </c>
      <c r="E3" s="43" t="s">
        <v>3</v>
      </c>
      <c r="F3" s="43" t="s">
        <v>4</v>
      </c>
      <c r="G3" s="43" t="s">
        <v>5</v>
      </c>
      <c r="H3" s="43" t="s">
        <v>6</v>
      </c>
      <c r="I3" s="43" t="s">
        <v>7</v>
      </c>
      <c r="J3" s="43" t="s">
        <v>8</v>
      </c>
      <c r="K3" s="43" t="s">
        <v>9</v>
      </c>
      <c r="L3" s="43" t="s">
        <v>10</v>
      </c>
      <c r="M3" s="43" t="s">
        <v>11</v>
      </c>
      <c r="N3" s="43" t="s">
        <v>12</v>
      </c>
      <c r="O3" s="43" t="s">
        <v>13</v>
      </c>
      <c r="P3" s="44" t="s">
        <v>14</v>
      </c>
    </row>
    <row r="4" spans="1:16" ht="18.75">
      <c r="A4" s="45" t="s">
        <v>0</v>
      </c>
      <c r="B4" s="570" t="s">
        <v>15</v>
      </c>
      <c r="C4" s="55" t="s">
        <v>16</v>
      </c>
      <c r="D4" s="1">
        <f>SUM('石巻第１:石巻第２'!D4)</f>
        <v>600.687</v>
      </c>
      <c r="E4" s="1">
        <f>SUM('石巻第１:石巻第２'!E4)</f>
        <v>10.033</v>
      </c>
      <c r="F4" s="1">
        <f>SUM('石巻第１:石巻第２'!F4)</f>
        <v>47.1492</v>
      </c>
      <c r="G4" s="1">
        <f>SUM('石巻第１:石巻第２'!G4)</f>
        <v>0.0369</v>
      </c>
      <c r="H4" s="1">
        <f>SUM('石巻第１:石巻第２'!H4)</f>
        <v>1142.1468</v>
      </c>
      <c r="I4" s="1">
        <f>SUM('石巻第１:石巻第２'!I4)</f>
        <v>5518.9948</v>
      </c>
      <c r="J4" s="1">
        <f>SUM('石巻第１:石巻第２'!J4)</f>
        <v>2068.6374</v>
      </c>
      <c r="K4" s="1">
        <f>SUM('石巻第１:石巻第２'!K4)</f>
        <v>42.6954</v>
      </c>
      <c r="L4" s="1">
        <f>SUM('石巻第１:石巻第２'!L4)</f>
        <v>10.8196</v>
      </c>
      <c r="M4" s="1">
        <f>SUM('石巻第１:石巻第２'!M4)</f>
        <v>7.4592</v>
      </c>
      <c r="N4" s="1">
        <f>SUM('石巻第１:石巻第２'!N4)</f>
        <v>52.3896</v>
      </c>
      <c r="O4" s="1">
        <f>SUM('石巻第１:石巻第２'!O4)</f>
        <v>455.9308</v>
      </c>
      <c r="P4" s="8">
        <f>SUM(D4:O4)</f>
        <v>9956.979700000002</v>
      </c>
    </row>
    <row r="5" spans="1:16" ht="18.75">
      <c r="A5" s="46" t="s">
        <v>17</v>
      </c>
      <c r="B5" s="571"/>
      <c r="C5" s="49" t="s">
        <v>18</v>
      </c>
      <c r="D5" s="2">
        <f>SUM('石巻第１:石巻第２'!D5)</f>
        <v>45972.203</v>
      </c>
      <c r="E5" s="2">
        <f>SUM('石巻第１:石巻第２'!E5)</f>
        <v>582.678</v>
      </c>
      <c r="F5" s="2">
        <f>SUM('石巻第１:石巻第２'!F5)</f>
        <v>2542.762</v>
      </c>
      <c r="G5" s="2">
        <f>SUM('石巻第１:石巻第２'!G5)</f>
        <v>8.944</v>
      </c>
      <c r="H5" s="2">
        <f>SUM('石巻第１:石巻第２'!H5)</f>
        <v>57943.406</v>
      </c>
      <c r="I5" s="2">
        <f>SUM('石巻第１:石巻第２'!I5)</f>
        <v>303613.168</v>
      </c>
      <c r="J5" s="2">
        <f>SUM('石巻第１:石巻第２'!J5)</f>
        <v>160666.367</v>
      </c>
      <c r="K5" s="2">
        <f>SUM('石巻第１:石巻第２'!K5)</f>
        <v>5968.134</v>
      </c>
      <c r="L5" s="2">
        <f>SUM('石巻第１:石巻第２'!L5)</f>
        <v>971.406</v>
      </c>
      <c r="M5" s="2">
        <f>SUM('石巻第１:石巻第２'!M5)</f>
        <v>725.104</v>
      </c>
      <c r="N5" s="2">
        <f>SUM('石巻第１:石巻第２'!N5)</f>
        <v>8606.001</v>
      </c>
      <c r="O5" s="2">
        <f>SUM('石巻第１:石巻第２'!O5)</f>
        <v>30245.98</v>
      </c>
      <c r="P5" s="9">
        <f>SUM(D5:O5)</f>
        <v>617846.153</v>
      </c>
    </row>
    <row r="6" spans="1:16" ht="18.75">
      <c r="A6" s="46" t="s">
        <v>19</v>
      </c>
      <c r="B6" s="48" t="s">
        <v>20</v>
      </c>
      <c r="C6" s="55" t="s">
        <v>16</v>
      </c>
      <c r="D6" s="1">
        <f>SUM('石巻第１:石巻第２'!D6)</f>
        <v>10.105</v>
      </c>
      <c r="E6" s="1">
        <f>SUM('石巻第１:石巻第２'!E6)</f>
        <v>52.539</v>
      </c>
      <c r="F6" s="1">
        <f>SUM('石巻第１:石巻第２'!F6)</f>
        <v>0.119</v>
      </c>
      <c r="G6" s="1">
        <f>SUM('石巻第１:石巻第２'!G6)</f>
        <v>0.68</v>
      </c>
      <c r="H6" s="1">
        <f>SUM('石巻第１:石巻第２'!H6)</f>
        <v>1189.6444</v>
      </c>
      <c r="I6" s="1">
        <f>SUM('石巻第１:石巻第２'!I6)</f>
        <v>912.05</v>
      </c>
      <c r="J6" s="1">
        <f>SUM('石巻第１:石巻第２'!J6)</f>
        <v>796.068</v>
      </c>
      <c r="K6" s="1">
        <f>SUM('石巻第１:石巻第２'!K6)</f>
        <v>689.17</v>
      </c>
      <c r="L6" s="1">
        <f>SUM('石巻第１:石巻第２'!L6)</f>
        <v>56.862</v>
      </c>
      <c r="M6" s="1">
        <f>SUM('石巻第１:石巻第２'!M6)</f>
        <v>59.96</v>
      </c>
      <c r="N6" s="1">
        <f>SUM('石巻第１:石巻第２'!N6)</f>
        <v>646.038</v>
      </c>
      <c r="O6" s="1">
        <f>SUM('石巻第１:石巻第２'!O6)</f>
        <v>622.896</v>
      </c>
      <c r="P6" s="8">
        <f>SUM(D6:O6)</f>
        <v>5036.131399999999</v>
      </c>
    </row>
    <row r="7" spans="1:16" ht="18.75">
      <c r="A7" s="46" t="s">
        <v>21</v>
      </c>
      <c r="B7" s="49" t="s">
        <v>153</v>
      </c>
      <c r="C7" s="49" t="s">
        <v>18</v>
      </c>
      <c r="D7" s="2">
        <f>SUM('石巻第１:石巻第２'!D7)</f>
        <v>345.147</v>
      </c>
      <c r="E7" s="2">
        <f>SUM('石巻第１:石巻第２'!E7)</f>
        <v>2477.328</v>
      </c>
      <c r="F7" s="2">
        <f>SUM('石巻第１:石巻第２'!F7)</f>
        <v>2.499</v>
      </c>
      <c r="G7" s="2">
        <f>SUM('石巻第１:石巻第２'!G7)</f>
        <v>24.99</v>
      </c>
      <c r="H7" s="2">
        <f>SUM('石巻第１:石巻第２'!H7)</f>
        <v>61331.693</v>
      </c>
      <c r="I7" s="2">
        <f>SUM('石巻第１:石巻第２'!I7)</f>
        <v>39013.442</v>
      </c>
      <c r="J7" s="2">
        <f>SUM('石巻第１:石巻第２'!J7)</f>
        <v>43851.228</v>
      </c>
      <c r="K7" s="2">
        <f>SUM('石巻第１:石巻第２'!K7)</f>
        <v>32958.623</v>
      </c>
      <c r="L7" s="2">
        <f>SUM('石巻第１:石巻第２'!L7)</f>
        <v>1611.716</v>
      </c>
      <c r="M7" s="2">
        <f>SUM('石巻第１:石巻第２'!M7)</f>
        <v>1491.344</v>
      </c>
      <c r="N7" s="2">
        <f>SUM('石巻第１:石巻第２'!N7)</f>
        <v>31579.751</v>
      </c>
      <c r="O7" s="2">
        <f>SUM('石巻第１:石巻第２'!O7)</f>
        <v>34052.011</v>
      </c>
      <c r="P7" s="9">
        <f>SUM(D7:O7)</f>
        <v>248739.77199999997</v>
      </c>
    </row>
    <row r="8" spans="1:16" s="38" customFormat="1" ht="18.75">
      <c r="A8" s="45" t="s">
        <v>23</v>
      </c>
      <c r="B8" s="568" t="s">
        <v>114</v>
      </c>
      <c r="C8" s="55" t="s">
        <v>16</v>
      </c>
      <c r="D8" s="1">
        <f>+D4+D6</f>
        <v>610.792</v>
      </c>
      <c r="E8" s="1">
        <f aca="true" t="shared" si="0" ref="E8:O9">+E4+E6</f>
        <v>62.572</v>
      </c>
      <c r="F8" s="1">
        <f t="shared" si="0"/>
        <v>47.2682</v>
      </c>
      <c r="G8" s="1">
        <f t="shared" si="0"/>
        <v>0.7169000000000001</v>
      </c>
      <c r="H8" s="1">
        <f t="shared" si="0"/>
        <v>2331.7911999999997</v>
      </c>
      <c r="I8" s="1">
        <f t="shared" si="0"/>
        <v>6431.044800000001</v>
      </c>
      <c r="J8" s="1">
        <f t="shared" si="0"/>
        <v>2864.7054</v>
      </c>
      <c r="K8" s="1">
        <f t="shared" si="0"/>
        <v>731.8653999999999</v>
      </c>
      <c r="L8" s="5">
        <f t="shared" si="0"/>
        <v>67.6816</v>
      </c>
      <c r="M8" s="5">
        <f t="shared" si="0"/>
        <v>67.4192</v>
      </c>
      <c r="N8" s="5">
        <f t="shared" si="0"/>
        <v>698.4276</v>
      </c>
      <c r="O8" s="5">
        <f t="shared" si="0"/>
        <v>1078.8267999999998</v>
      </c>
      <c r="P8" s="15">
        <f aca="true" t="shared" si="1" ref="P8:P57">SUM(D8:O8)</f>
        <v>14993.111100000002</v>
      </c>
    </row>
    <row r="9" spans="1:16" s="38" customFormat="1" ht="18.75">
      <c r="A9" s="50"/>
      <c r="B9" s="569"/>
      <c r="C9" s="49" t="s">
        <v>18</v>
      </c>
      <c r="D9" s="2">
        <f>+D5+D7</f>
        <v>46317.35</v>
      </c>
      <c r="E9" s="2">
        <f t="shared" si="0"/>
        <v>3060.006</v>
      </c>
      <c r="F9" s="2">
        <f t="shared" si="0"/>
        <v>2545.261</v>
      </c>
      <c r="G9" s="2">
        <f t="shared" si="0"/>
        <v>33.934</v>
      </c>
      <c r="H9" s="2">
        <f t="shared" si="0"/>
        <v>119275.099</v>
      </c>
      <c r="I9" s="2">
        <f t="shared" si="0"/>
        <v>342626.61</v>
      </c>
      <c r="J9" s="2">
        <f t="shared" si="0"/>
        <v>204517.595</v>
      </c>
      <c r="K9" s="2">
        <f t="shared" si="0"/>
        <v>38926.757</v>
      </c>
      <c r="L9" s="35">
        <f t="shared" si="0"/>
        <v>2583.122</v>
      </c>
      <c r="M9" s="35">
        <f t="shared" si="0"/>
        <v>2216.4480000000003</v>
      </c>
      <c r="N9" s="35">
        <f t="shared" si="0"/>
        <v>40185.752</v>
      </c>
      <c r="O9" s="35">
        <f t="shared" si="0"/>
        <v>64297.990999999995</v>
      </c>
      <c r="P9" s="94">
        <f t="shared" si="1"/>
        <v>866585.9249999999</v>
      </c>
    </row>
    <row r="10" spans="1:16" ht="18.75">
      <c r="A10" s="572" t="s">
        <v>198</v>
      </c>
      <c r="B10" s="573"/>
      <c r="C10" s="55" t="s">
        <v>215</v>
      </c>
      <c r="D10" s="1"/>
      <c r="E10" s="1"/>
      <c r="F10" s="1"/>
      <c r="G10" s="1"/>
      <c r="H10" s="1">
        <f>SUM('石巻第１:石巻第２'!H10)</f>
        <v>332.946</v>
      </c>
      <c r="I10" s="1">
        <f>SUM('石巻第１:石巻第２'!I10)</f>
        <v>769.52</v>
      </c>
      <c r="J10" s="1">
        <f>SUM('石巻第１:石巻第２'!J10)</f>
        <v>5209.186</v>
      </c>
      <c r="K10" s="1">
        <f>SUM('石巻第１:石巻第２'!K10)</f>
        <v>2341.642</v>
      </c>
      <c r="L10" s="1">
        <f>SUM('石巻第１:石巻第２'!L10)</f>
        <v>1144.753</v>
      </c>
      <c r="M10" s="1"/>
      <c r="N10" s="1"/>
      <c r="O10" s="1"/>
      <c r="P10" s="8">
        <f t="shared" si="1"/>
        <v>9798.047</v>
      </c>
    </row>
    <row r="11" spans="1:16" ht="18.75">
      <c r="A11" s="574"/>
      <c r="B11" s="575"/>
      <c r="C11" s="49" t="s">
        <v>18</v>
      </c>
      <c r="D11" s="2"/>
      <c r="E11" s="2"/>
      <c r="F11" s="2"/>
      <c r="G11" s="2"/>
      <c r="H11" s="2">
        <f>SUM('石巻第１:石巻第２'!H11)</f>
        <v>74871.258</v>
      </c>
      <c r="I11" s="2">
        <f>SUM('石巻第１:石巻第２'!I11)</f>
        <v>153488.993</v>
      </c>
      <c r="J11" s="2">
        <f>SUM('石巻第１:石巻第２'!J11)</f>
        <v>1001630.743</v>
      </c>
      <c r="K11" s="2">
        <f>SUM('石巻第１:石巻第２'!K11)</f>
        <v>441617.108</v>
      </c>
      <c r="L11" s="2">
        <f>SUM('石巻第１:石巻第２'!L11)</f>
        <v>211468.298</v>
      </c>
      <c r="M11" s="2"/>
      <c r="N11" s="2"/>
      <c r="O11" s="2"/>
      <c r="P11" s="9">
        <f t="shared" si="1"/>
        <v>1883076.4</v>
      </c>
    </row>
    <row r="12" spans="1:16" ht="18.75">
      <c r="A12" s="51"/>
      <c r="B12" s="570" t="s">
        <v>26</v>
      </c>
      <c r="C12" s="55" t="s">
        <v>215</v>
      </c>
      <c r="D12" s="1">
        <f>SUM('石巻第１:石巻第２'!D12)</f>
        <v>0.023</v>
      </c>
      <c r="E12" s="1"/>
      <c r="F12" s="1"/>
      <c r="G12" s="1"/>
      <c r="H12" s="1">
        <f>SUM('石巻第１:石巻第２'!H12)</f>
        <v>23.4384</v>
      </c>
      <c r="I12" s="1">
        <f>SUM('石巻第１:石巻第２'!I12)</f>
        <v>6.292</v>
      </c>
      <c r="J12" s="1">
        <f>SUM('石巻第１:石巻第２'!J12)</f>
        <v>0.729</v>
      </c>
      <c r="K12" s="1"/>
      <c r="L12" s="1">
        <f>SUM('石巻第１:石巻第２'!L12)</f>
        <v>0.1</v>
      </c>
      <c r="M12" s="1">
        <f>SUM('石巻第１:石巻第２'!M12)</f>
        <v>0.148</v>
      </c>
      <c r="N12" s="1">
        <f>SUM('石巻第１:石巻第２'!N12)</f>
        <v>0.113</v>
      </c>
      <c r="O12" s="1">
        <f>SUM('石巻第１:石巻第２'!O12)</f>
        <v>0.022</v>
      </c>
      <c r="P12" s="8">
        <f t="shared" si="1"/>
        <v>30.865399999999998</v>
      </c>
    </row>
    <row r="13" spans="1:16" ht="18.75">
      <c r="A13" s="45" t="s">
        <v>0</v>
      </c>
      <c r="B13" s="571"/>
      <c r="C13" s="49" t="s">
        <v>18</v>
      </c>
      <c r="D13" s="2">
        <f>SUM('石巻第１:石巻第２'!D13)</f>
        <v>96.6</v>
      </c>
      <c r="E13" s="2"/>
      <c r="F13" s="2"/>
      <c r="G13" s="2"/>
      <c r="H13" s="2">
        <f>SUM('石巻第１:石巻第２'!H13)</f>
        <v>41512.864</v>
      </c>
      <c r="I13" s="2">
        <f>SUM('石巻第１:石巻第２'!I13)</f>
        <v>11564.315</v>
      </c>
      <c r="J13" s="2">
        <f>SUM('石巻第１:石巻第２'!J13)</f>
        <v>1174.069</v>
      </c>
      <c r="K13" s="2"/>
      <c r="L13" s="2">
        <f>SUM('石巻第１:石巻第２'!L13)</f>
        <v>155.694</v>
      </c>
      <c r="M13" s="2">
        <f>SUM('石巻第１:石巻第２'!M13)</f>
        <v>295.733</v>
      </c>
      <c r="N13" s="2">
        <f>SUM('石巻第１:石巻第２'!N13)</f>
        <v>175.655</v>
      </c>
      <c r="O13" s="2">
        <f>SUM('石巻第１:石巻第２'!O13)</f>
        <v>64.68</v>
      </c>
      <c r="P13" s="9">
        <f t="shared" si="1"/>
        <v>55039.61000000001</v>
      </c>
    </row>
    <row r="14" spans="1:16" ht="18.75">
      <c r="A14" s="46" t="s">
        <v>27</v>
      </c>
      <c r="B14" s="570" t="s">
        <v>28</v>
      </c>
      <c r="C14" s="55" t="s">
        <v>16</v>
      </c>
      <c r="D14" s="1">
        <f>SUM('石巻第１:石巻第２'!D14)</f>
        <v>0.278</v>
      </c>
      <c r="E14" s="1"/>
      <c r="F14" s="1"/>
      <c r="G14" s="1"/>
      <c r="H14" s="1">
        <f>SUM('石巻第１:石巻第２'!H14)</f>
        <v>17.6212</v>
      </c>
      <c r="I14" s="1">
        <f>SUM('石巻第１:石巻第２'!I14)</f>
        <v>24.516</v>
      </c>
      <c r="J14" s="1">
        <f>SUM('石巻第１:石巻第２'!J14)</f>
        <v>2.7198</v>
      </c>
      <c r="K14" s="1">
        <f>SUM('石巻第１:石巻第２'!K14)</f>
        <v>0.3608</v>
      </c>
      <c r="L14" s="1">
        <f>SUM('石巻第１:石巻第２'!L14)</f>
        <v>2.373</v>
      </c>
      <c r="M14" s="1">
        <f>SUM('石巻第１:石巻第２'!M14)</f>
        <v>1.635</v>
      </c>
      <c r="N14" s="1">
        <f>SUM('石巻第１:石巻第２'!N14)</f>
        <v>1.9062</v>
      </c>
      <c r="O14" s="1">
        <f>SUM('石巻第１:石巻第２'!O14)</f>
        <v>0.067</v>
      </c>
      <c r="P14" s="8">
        <f t="shared" si="1"/>
        <v>51.47699999999999</v>
      </c>
    </row>
    <row r="15" spans="1:16" ht="18.75">
      <c r="A15" s="46" t="s">
        <v>0</v>
      </c>
      <c r="B15" s="571"/>
      <c r="C15" s="49" t="s">
        <v>18</v>
      </c>
      <c r="D15" s="2">
        <f>SUM('石巻第１:石巻第２'!D15)</f>
        <v>567.357</v>
      </c>
      <c r="E15" s="2"/>
      <c r="F15" s="2"/>
      <c r="G15" s="2"/>
      <c r="H15" s="2">
        <f>SUM('石巻第１:石巻第２'!H15)</f>
        <v>21746.218</v>
      </c>
      <c r="I15" s="2">
        <f>SUM('石巻第１:石巻第２'!I15)</f>
        <v>23927.686</v>
      </c>
      <c r="J15" s="2">
        <f>SUM('石巻第１:石巻第２'!J15)</f>
        <v>3772.063</v>
      </c>
      <c r="K15" s="2">
        <f>SUM('石巻第１:石巻第２'!K15)</f>
        <v>579.253</v>
      </c>
      <c r="L15" s="2">
        <f>SUM('石巻第１:石巻第２'!L15)</f>
        <v>4192.347</v>
      </c>
      <c r="M15" s="2">
        <f>SUM('石巻第１:石巻第２'!M15)</f>
        <v>2591.278</v>
      </c>
      <c r="N15" s="2">
        <f>SUM('石巻第１:石巻第２'!N15)</f>
        <v>2615.551</v>
      </c>
      <c r="O15" s="2">
        <f>SUM('石巻第１:石巻第２'!O15)</f>
        <v>151.568</v>
      </c>
      <c r="P15" s="9">
        <f t="shared" si="1"/>
        <v>60143.320999999996</v>
      </c>
    </row>
    <row r="16" spans="1:16" ht="18.75">
      <c r="A16" s="46" t="s">
        <v>29</v>
      </c>
      <c r="B16" s="570" t="s">
        <v>30</v>
      </c>
      <c r="C16" s="55" t="s">
        <v>16</v>
      </c>
      <c r="D16" s="1"/>
      <c r="E16" s="1"/>
      <c r="F16" s="1"/>
      <c r="G16" s="1"/>
      <c r="H16" s="1">
        <f>SUM('石巻第１:石巻第２'!H16)</f>
        <v>39.78</v>
      </c>
      <c r="I16" s="1">
        <f>SUM('石巻第１:石巻第２'!I16)</f>
        <v>16.369</v>
      </c>
      <c r="J16" s="1">
        <f>SUM('石巻第１:石巻第２'!J16)</f>
        <v>85.219</v>
      </c>
      <c r="K16" s="1">
        <f>SUM('石巻第１:石巻第２'!K16)</f>
        <v>12.886</v>
      </c>
      <c r="L16" s="1">
        <f>SUM('石巻第１:石巻第２'!L16)</f>
        <v>6.129</v>
      </c>
      <c r="M16" s="1"/>
      <c r="N16" s="1"/>
      <c r="O16" s="1"/>
      <c r="P16" s="8">
        <f t="shared" si="1"/>
        <v>160.38299999999998</v>
      </c>
    </row>
    <row r="17" spans="1:16" ht="18.75">
      <c r="A17" s="46"/>
      <c r="B17" s="571"/>
      <c r="C17" s="49" t="s">
        <v>18</v>
      </c>
      <c r="D17" s="2"/>
      <c r="E17" s="2"/>
      <c r="F17" s="2"/>
      <c r="G17" s="2"/>
      <c r="H17" s="2">
        <f>SUM('石巻第１:石巻第２'!H17)</f>
        <v>7845.124</v>
      </c>
      <c r="I17" s="2">
        <f>SUM('石巻第１:石巻第２'!I17)</f>
        <v>3565.885</v>
      </c>
      <c r="J17" s="2">
        <f>SUM('石巻第１:石巻第２'!J17)</f>
        <v>13996.136</v>
      </c>
      <c r="K17" s="2">
        <f>SUM('石巻第１:石巻第２'!K17)</f>
        <v>2019.262</v>
      </c>
      <c r="L17" s="2">
        <f>SUM('石巻第１:石巻第２'!L17)</f>
        <v>1097.237</v>
      </c>
      <c r="M17" s="2"/>
      <c r="N17" s="2"/>
      <c r="O17" s="2"/>
      <c r="P17" s="9">
        <f t="shared" si="1"/>
        <v>28523.644</v>
      </c>
    </row>
    <row r="18" spans="1:16" ht="18.75">
      <c r="A18" s="46" t="s">
        <v>31</v>
      </c>
      <c r="B18" s="48" t="s">
        <v>108</v>
      </c>
      <c r="C18" s="55" t="s">
        <v>16</v>
      </c>
      <c r="D18" s="1"/>
      <c r="E18" s="1"/>
      <c r="F18" s="1"/>
      <c r="G18" s="1"/>
      <c r="H18" s="1">
        <f>SUM('石巻第１:石巻第２'!H18)</f>
        <v>50.874</v>
      </c>
      <c r="I18" s="1">
        <f>SUM('石巻第１:石巻第２'!I18)</f>
        <v>5.229</v>
      </c>
      <c r="J18" s="1">
        <f>SUM('石巻第１:石巻第２'!J18)</f>
        <v>69.276</v>
      </c>
      <c r="K18" s="1">
        <f>SUM('石巻第１:石巻第２'!K18)</f>
        <v>89.685</v>
      </c>
      <c r="L18" s="1">
        <f>SUM('石巻第１:石巻第２'!L18)</f>
        <v>4.497</v>
      </c>
      <c r="M18" s="1"/>
      <c r="N18" s="1"/>
      <c r="O18" s="1"/>
      <c r="P18" s="8">
        <f t="shared" si="1"/>
        <v>219.56099999999998</v>
      </c>
    </row>
    <row r="19" spans="1:16" ht="18.75">
      <c r="A19" s="46"/>
      <c r="B19" s="49" t="s">
        <v>109</v>
      </c>
      <c r="C19" s="49" t="s">
        <v>18</v>
      </c>
      <c r="D19" s="2"/>
      <c r="E19" s="2"/>
      <c r="F19" s="2"/>
      <c r="G19" s="2"/>
      <c r="H19" s="2">
        <f>SUM('石巻第１:石巻第２'!H19)</f>
        <v>20230.737</v>
      </c>
      <c r="I19" s="2">
        <f>SUM('石巻第１:石巻第２'!I19)</f>
        <v>2000.813</v>
      </c>
      <c r="J19" s="2">
        <f>SUM('石巻第１:石巻第２'!J19)</f>
        <v>20874.14</v>
      </c>
      <c r="K19" s="2">
        <f>SUM('石巻第１:石巻第２'!K19)</f>
        <v>29032.255</v>
      </c>
      <c r="L19" s="2">
        <f>SUM('石巻第１:石巻第２'!L19)</f>
        <v>1236.942</v>
      </c>
      <c r="M19" s="2"/>
      <c r="N19" s="2"/>
      <c r="O19" s="2"/>
      <c r="P19" s="9">
        <f t="shared" si="1"/>
        <v>73374.887</v>
      </c>
    </row>
    <row r="20" spans="1:16" ht="18.75">
      <c r="A20" s="46" t="s">
        <v>23</v>
      </c>
      <c r="B20" s="570" t="s">
        <v>32</v>
      </c>
      <c r="C20" s="55" t="s">
        <v>16</v>
      </c>
      <c r="D20" s="1"/>
      <c r="E20" s="1"/>
      <c r="F20" s="1"/>
      <c r="G20" s="1"/>
      <c r="H20" s="1">
        <f>SUM('石巻第１:石巻第２'!H20)</f>
        <v>155.548</v>
      </c>
      <c r="I20" s="1">
        <f>SUM('石巻第１:石巻第２'!I20)</f>
        <v>227.462</v>
      </c>
      <c r="J20" s="1">
        <f>SUM('石巻第１:石巻第２'!J20)</f>
        <v>173.347</v>
      </c>
      <c r="K20" s="1">
        <f>SUM('石巻第１:石巻第２'!K20)</f>
        <v>0</v>
      </c>
      <c r="L20" s="1">
        <f>SUM('石巻第１:石巻第２'!L20)</f>
        <v>0</v>
      </c>
      <c r="M20" s="1"/>
      <c r="N20" s="1"/>
      <c r="O20" s="1"/>
      <c r="P20" s="8">
        <f t="shared" si="1"/>
        <v>556.357</v>
      </c>
    </row>
    <row r="21" spans="1:16" ht="18.75">
      <c r="A21" s="46"/>
      <c r="B21" s="571"/>
      <c r="C21" s="49" t="s">
        <v>18</v>
      </c>
      <c r="D21" s="2"/>
      <c r="E21" s="2"/>
      <c r="F21" s="2"/>
      <c r="G21" s="2"/>
      <c r="H21" s="2">
        <f>SUM('石巻第１:石巻第２'!H21)</f>
        <v>28163.16</v>
      </c>
      <c r="I21" s="2">
        <f>SUM('石巻第１:石巻第２'!I21)</f>
        <v>40153.509</v>
      </c>
      <c r="J21" s="2">
        <f>SUM('石巻第１:石巻第２'!J21)</f>
        <v>31009.781</v>
      </c>
      <c r="K21" s="2">
        <f>SUM('石巻第１:石巻第２'!K21)</f>
        <v>0</v>
      </c>
      <c r="L21" s="2">
        <f>SUM('石巻第１:石巻第２'!L21)</f>
        <v>0</v>
      </c>
      <c r="M21" s="2"/>
      <c r="N21" s="2"/>
      <c r="O21" s="2"/>
      <c r="P21" s="9">
        <f t="shared" si="1"/>
        <v>99326.45</v>
      </c>
    </row>
    <row r="22" spans="1:16" s="38" customFormat="1" ht="18.75">
      <c r="A22" s="51"/>
      <c r="B22" s="568" t="s">
        <v>114</v>
      </c>
      <c r="C22" s="55" t="s">
        <v>16</v>
      </c>
      <c r="D22" s="1">
        <f>+D12+D14+D16+D18+D20</f>
        <v>0.30100000000000005</v>
      </c>
      <c r="E22" s="1"/>
      <c r="F22" s="1"/>
      <c r="G22" s="1"/>
      <c r="H22" s="1">
        <f aca="true" t="shared" si="2" ref="H22:O23">+H12+H14+H16+H18+H20</f>
        <v>287.26160000000004</v>
      </c>
      <c r="I22" s="1">
        <f t="shared" si="2"/>
        <v>279.868</v>
      </c>
      <c r="J22" s="1">
        <f t="shared" si="2"/>
        <v>331.2908</v>
      </c>
      <c r="K22" s="1">
        <f t="shared" si="2"/>
        <v>102.9318</v>
      </c>
      <c r="L22" s="5">
        <f t="shared" si="2"/>
        <v>13.099</v>
      </c>
      <c r="M22" s="5">
        <f t="shared" si="2"/>
        <v>1.783</v>
      </c>
      <c r="N22" s="5">
        <f t="shared" si="2"/>
        <v>2.0192</v>
      </c>
      <c r="O22" s="5">
        <f t="shared" si="2"/>
        <v>0.089</v>
      </c>
      <c r="P22" s="15">
        <f t="shared" si="1"/>
        <v>1018.6434</v>
      </c>
    </row>
    <row r="23" spans="1:16" s="38" customFormat="1" ht="18.75">
      <c r="A23" s="50"/>
      <c r="B23" s="569"/>
      <c r="C23" s="49" t="s">
        <v>18</v>
      </c>
      <c r="D23" s="2">
        <f>+D13+D15+D17+D19+D21</f>
        <v>663.957</v>
      </c>
      <c r="E23" s="2"/>
      <c r="F23" s="2"/>
      <c r="G23" s="2"/>
      <c r="H23" s="2">
        <f t="shared" si="2"/>
        <v>119498.103</v>
      </c>
      <c r="I23" s="2">
        <f t="shared" si="2"/>
        <v>81212.20800000001</v>
      </c>
      <c r="J23" s="2">
        <f t="shared" si="2"/>
        <v>70826.189</v>
      </c>
      <c r="K23" s="2">
        <f>+K13+K15+K17+K19+K21</f>
        <v>31630.77</v>
      </c>
      <c r="L23" s="35">
        <f t="shared" si="2"/>
        <v>6682.22</v>
      </c>
      <c r="M23" s="35">
        <f t="shared" si="2"/>
        <v>2887.011</v>
      </c>
      <c r="N23" s="35">
        <f t="shared" si="2"/>
        <v>2791.206</v>
      </c>
      <c r="O23" s="35">
        <f t="shared" si="2"/>
        <v>216.24800000000002</v>
      </c>
      <c r="P23" s="94">
        <f t="shared" si="1"/>
        <v>316407.912</v>
      </c>
    </row>
    <row r="24" spans="1:16" ht="18.75">
      <c r="A24" s="46" t="s">
        <v>0</v>
      </c>
      <c r="B24" s="570" t="s">
        <v>33</v>
      </c>
      <c r="C24" s="55" t="s">
        <v>16</v>
      </c>
      <c r="D24" s="1"/>
      <c r="E24" s="1"/>
      <c r="F24" s="1"/>
      <c r="G24" s="1"/>
      <c r="H24" s="1"/>
      <c r="I24" s="1"/>
      <c r="J24" s="1"/>
      <c r="K24" s="1"/>
      <c r="L24" s="1">
        <f>SUM('石巻第１:石巻第２'!L24)</f>
        <v>0.453</v>
      </c>
      <c r="M24" s="1"/>
      <c r="N24" s="1">
        <f>SUM('石巻第１:石巻第２'!N24)</f>
        <v>0.0044</v>
      </c>
      <c r="O24" s="1"/>
      <c r="P24" s="8">
        <f t="shared" si="1"/>
        <v>0.45740000000000003</v>
      </c>
    </row>
    <row r="25" spans="1:16" ht="18.75">
      <c r="A25" s="46" t="s">
        <v>34</v>
      </c>
      <c r="B25" s="571"/>
      <c r="C25" s="49" t="s">
        <v>18</v>
      </c>
      <c r="D25" s="2"/>
      <c r="E25" s="2"/>
      <c r="F25" s="2"/>
      <c r="G25" s="2"/>
      <c r="H25" s="2"/>
      <c r="I25" s="2"/>
      <c r="J25" s="2"/>
      <c r="K25" s="2"/>
      <c r="L25" s="2">
        <f>SUM('石巻第１:石巻第２'!L25)</f>
        <v>336.42</v>
      </c>
      <c r="M25" s="2"/>
      <c r="N25" s="2">
        <f>SUM('石巻第１:石巻第２'!N25)</f>
        <v>1.386</v>
      </c>
      <c r="O25" s="2"/>
      <c r="P25" s="9">
        <f t="shared" si="1"/>
        <v>337.80600000000004</v>
      </c>
    </row>
    <row r="26" spans="1:16" ht="18.75">
      <c r="A26" s="46" t="s">
        <v>35</v>
      </c>
      <c r="B26" s="48" t="s">
        <v>20</v>
      </c>
      <c r="C26" s="55" t="s">
        <v>16</v>
      </c>
      <c r="D26" s="1"/>
      <c r="E26" s="1"/>
      <c r="F26" s="1"/>
      <c r="G26" s="1"/>
      <c r="H26" s="1">
        <f>SUM('石巻第１:石巻第２'!H26)</f>
        <v>0.04</v>
      </c>
      <c r="I26" s="1">
        <f>SUM('石巻第１:石巻第２'!I26)</f>
        <v>0.145</v>
      </c>
      <c r="J26" s="1">
        <f>SUM('石巻第１:石巻第２'!J26)</f>
        <v>2.196</v>
      </c>
      <c r="K26" s="1">
        <f>SUM('石巻第１:石巻第２'!K26)</f>
        <v>1.526</v>
      </c>
      <c r="L26" s="1">
        <f>SUM('石巻第１:石巻第２'!L26)</f>
        <v>2.705</v>
      </c>
      <c r="M26" s="1"/>
      <c r="N26" s="1"/>
      <c r="O26" s="1"/>
      <c r="P26" s="8">
        <f t="shared" si="1"/>
        <v>6.612</v>
      </c>
    </row>
    <row r="27" spans="1:16" ht="18.75">
      <c r="A27" s="46" t="s">
        <v>36</v>
      </c>
      <c r="B27" s="49" t="s">
        <v>110</v>
      </c>
      <c r="C27" s="49" t="s">
        <v>18</v>
      </c>
      <c r="D27" s="2"/>
      <c r="E27" s="2"/>
      <c r="F27" s="2"/>
      <c r="G27" s="2"/>
      <c r="H27" s="2">
        <f>SUM('石巻第１:石巻第２'!H27)</f>
        <v>8.4</v>
      </c>
      <c r="I27" s="2">
        <f>SUM('石巻第１:石巻第２'!I27)</f>
        <v>18.375</v>
      </c>
      <c r="J27" s="2">
        <f>SUM('石巻第１:石巻第２'!J27)</f>
        <v>107.175</v>
      </c>
      <c r="K27" s="2">
        <f>SUM('石巻第１:石巻第２'!K27)</f>
        <v>239.474</v>
      </c>
      <c r="L27" s="2">
        <f>SUM('石巻第１:石巻第２'!L27)</f>
        <v>336.344</v>
      </c>
      <c r="M27" s="2"/>
      <c r="N27" s="2"/>
      <c r="O27" s="2"/>
      <c r="P27" s="9">
        <f t="shared" si="1"/>
        <v>709.768</v>
      </c>
    </row>
    <row r="28" spans="1:16" s="38" customFormat="1" ht="18.75">
      <c r="A28" s="45" t="s">
        <v>23</v>
      </c>
      <c r="B28" s="568" t="s">
        <v>114</v>
      </c>
      <c r="C28" s="55" t="s">
        <v>16</v>
      </c>
      <c r="D28" s="1"/>
      <c r="E28" s="1"/>
      <c r="F28" s="1"/>
      <c r="G28" s="1"/>
      <c r="H28" s="1">
        <f aca="true" t="shared" si="3" ref="H28:N29">+H24+H26</f>
        <v>0.04</v>
      </c>
      <c r="I28" s="1">
        <f t="shared" si="3"/>
        <v>0.145</v>
      </c>
      <c r="J28" s="1">
        <f>+J24+J26</f>
        <v>2.196</v>
      </c>
      <c r="K28" s="1">
        <f t="shared" si="3"/>
        <v>1.526</v>
      </c>
      <c r="L28" s="5">
        <f t="shared" si="3"/>
        <v>3.158</v>
      </c>
      <c r="M28" s="5"/>
      <c r="N28" s="5">
        <f t="shared" si="3"/>
        <v>0.0044</v>
      </c>
      <c r="O28" s="5"/>
      <c r="P28" s="15">
        <f t="shared" si="1"/>
        <v>7.0694</v>
      </c>
    </row>
    <row r="29" spans="1:16" s="38" customFormat="1" ht="18.75">
      <c r="A29" s="50"/>
      <c r="B29" s="569"/>
      <c r="C29" s="49" t="s">
        <v>18</v>
      </c>
      <c r="D29" s="2"/>
      <c r="E29" s="2"/>
      <c r="F29" s="2"/>
      <c r="G29" s="2"/>
      <c r="H29" s="2">
        <f t="shared" si="3"/>
        <v>8.4</v>
      </c>
      <c r="I29" s="2">
        <f t="shared" si="3"/>
        <v>18.375</v>
      </c>
      <c r="J29" s="2">
        <f>+J25+J27</f>
        <v>107.175</v>
      </c>
      <c r="K29" s="2">
        <f t="shared" si="3"/>
        <v>239.474</v>
      </c>
      <c r="L29" s="35">
        <f t="shared" si="3"/>
        <v>672.764</v>
      </c>
      <c r="M29" s="35"/>
      <c r="N29" s="35">
        <f t="shared" si="3"/>
        <v>1.386</v>
      </c>
      <c r="O29" s="35"/>
      <c r="P29" s="94">
        <f t="shared" si="1"/>
        <v>1047.574</v>
      </c>
    </row>
    <row r="30" spans="1:16" ht="18.75">
      <c r="A30" s="46" t="s">
        <v>0</v>
      </c>
      <c r="B30" s="570" t="s">
        <v>37</v>
      </c>
      <c r="C30" s="55" t="s">
        <v>16</v>
      </c>
      <c r="D30" s="1">
        <f>SUM('石巻第１:石巻第２'!D30)</f>
        <v>709.6325</v>
      </c>
      <c r="E30" s="1">
        <f>SUM('石巻第１:石巻第２'!E30)</f>
        <v>611.8556</v>
      </c>
      <c r="F30" s="1">
        <f>SUM('石巻第１:石巻第２'!F30)</f>
        <v>812.325</v>
      </c>
      <c r="G30" s="1">
        <f>SUM('石巻第１:石巻第２'!G30)</f>
        <v>327.4424</v>
      </c>
      <c r="H30" s="1">
        <f>SUM('石巻第１:石巻第２'!H30)</f>
        <v>249.896</v>
      </c>
      <c r="I30" s="1">
        <f>SUM('石巻第１:石巻第２'!I30)</f>
        <v>125.8818</v>
      </c>
      <c r="J30" s="1">
        <f>SUM('石巻第１:石巻第２'!J30)</f>
        <v>95.2138</v>
      </c>
      <c r="K30" s="1">
        <f>SUM('石巻第１:石巻第２'!K30)</f>
        <v>96.9132</v>
      </c>
      <c r="L30" s="1">
        <f>SUM('石巻第１:石巻第２'!L30)</f>
        <v>236.6504</v>
      </c>
      <c r="M30" s="1">
        <f>SUM('石巻第１:石巻第２'!M30)</f>
        <v>336.8186</v>
      </c>
      <c r="N30" s="1">
        <f>SUM('石巻第１:石巻第２'!N30)</f>
        <v>363.6334</v>
      </c>
      <c r="O30" s="1">
        <f>SUM('石巻第１:石巻第２'!O30)</f>
        <v>462.7208</v>
      </c>
      <c r="P30" s="8">
        <f t="shared" si="1"/>
        <v>4428.9835</v>
      </c>
    </row>
    <row r="31" spans="1:16" ht="18.75">
      <c r="A31" s="46" t="s">
        <v>38</v>
      </c>
      <c r="B31" s="571"/>
      <c r="C31" s="49" t="s">
        <v>18</v>
      </c>
      <c r="D31" s="2">
        <f>SUM('石巻第１:石巻第２'!D31)</f>
        <v>59478.793</v>
      </c>
      <c r="E31" s="2">
        <f>SUM('石巻第１:石巻第２'!E31)</f>
        <v>64411.319</v>
      </c>
      <c r="F31" s="2">
        <f>SUM('石巻第１:石巻第２'!F31)</f>
        <v>99361.606</v>
      </c>
      <c r="G31" s="2">
        <f>SUM('石巻第１:石巻第２'!G31)</f>
        <v>51680.606</v>
      </c>
      <c r="H31" s="2">
        <f>SUM('石巻第１:石巻第２'!H31)</f>
        <v>20107.798</v>
      </c>
      <c r="I31" s="2">
        <f>SUM('石巻第１:石巻第２'!I31)</f>
        <v>8578.824</v>
      </c>
      <c r="J31" s="2">
        <f>SUM('石巻第１:石巻第２'!J31)</f>
        <v>15875.827</v>
      </c>
      <c r="K31" s="2">
        <f>SUM('石巻第１:石巻第２'!K31)</f>
        <v>17182.033</v>
      </c>
      <c r="L31" s="2">
        <f>SUM('石巻第１:石巻第２'!L31)</f>
        <v>33913.539</v>
      </c>
      <c r="M31" s="2">
        <f>SUM('石巻第１:石巻第２'!M31)</f>
        <v>74638.266</v>
      </c>
      <c r="N31" s="2">
        <f>SUM('石巻第１:石巻第２'!N31)</f>
        <v>101795.315</v>
      </c>
      <c r="O31" s="2">
        <f>SUM('石巻第１:石巻第２'!O31)</f>
        <v>151703.489</v>
      </c>
      <c r="P31" s="9">
        <f t="shared" si="1"/>
        <v>698727.415</v>
      </c>
    </row>
    <row r="32" spans="1:16" ht="18.75">
      <c r="A32" s="46" t="s">
        <v>0</v>
      </c>
      <c r="B32" s="570" t="s">
        <v>39</v>
      </c>
      <c r="C32" s="55" t="s">
        <v>16</v>
      </c>
      <c r="D32" s="1">
        <f>SUM('石巻第１:石巻第２'!D32)</f>
        <v>178.6038</v>
      </c>
      <c r="E32" s="1">
        <f>SUM('石巻第１:石巻第２'!E32)</f>
        <v>716.4978</v>
      </c>
      <c r="F32" s="1">
        <f>SUM('石巻第１:石巻第２'!F32)</f>
        <v>1524.039</v>
      </c>
      <c r="G32" s="1">
        <f>SUM('石巻第１:石巻第２'!G32)</f>
        <v>623.3664</v>
      </c>
      <c r="H32" s="1">
        <f>SUM('石巻第１:石巻第２'!H32)</f>
        <v>744.001</v>
      </c>
      <c r="I32" s="1">
        <f>SUM('石巻第１:石巻第２'!I32)</f>
        <v>191.205</v>
      </c>
      <c r="J32" s="1">
        <f>SUM('石巻第１:石巻第２'!J32)</f>
        <v>3.605</v>
      </c>
      <c r="K32" s="1">
        <f>SUM('石巻第１:石巻第２'!K32)</f>
        <v>2.5</v>
      </c>
      <c r="L32" s="1">
        <f>SUM('石巻第１:石巻第２'!L32)</f>
        <v>33.2474</v>
      </c>
      <c r="M32" s="1">
        <f>SUM('石巻第１:石巻第２'!M32)</f>
        <v>67.9648</v>
      </c>
      <c r="N32" s="1">
        <f>SUM('石巻第１:石巻第２'!N32)</f>
        <v>63.5384</v>
      </c>
      <c r="O32" s="1">
        <f>SUM('石巻第１:石巻第２'!O32)</f>
        <v>61.9224</v>
      </c>
      <c r="P32" s="8">
        <f t="shared" si="1"/>
        <v>4210.491000000001</v>
      </c>
    </row>
    <row r="33" spans="1:16" ht="18.75">
      <c r="A33" s="46" t="s">
        <v>40</v>
      </c>
      <c r="B33" s="571"/>
      <c r="C33" s="49" t="s">
        <v>18</v>
      </c>
      <c r="D33" s="2">
        <f>SUM('石巻第１:石巻第２'!D33)</f>
        <v>8520.951</v>
      </c>
      <c r="E33" s="2">
        <f>SUM('石巻第１:石巻第２'!E33)</f>
        <v>35509.66</v>
      </c>
      <c r="F33" s="2">
        <f>SUM('石巻第１:石巻第２'!F33)</f>
        <v>69200.27</v>
      </c>
      <c r="G33" s="2">
        <f>SUM('石巻第１:石巻第２'!G33)</f>
        <v>28025.825</v>
      </c>
      <c r="H33" s="2">
        <f>SUM('石巻第１:石巻第２'!H33)</f>
        <v>32671.87</v>
      </c>
      <c r="I33" s="2">
        <f>SUM('石巻第１:石巻第２'!I33)</f>
        <v>8289.055</v>
      </c>
      <c r="J33" s="2">
        <f>SUM('石巻第１:石巻第２'!J33)</f>
        <v>555.571</v>
      </c>
      <c r="K33" s="2">
        <f>SUM('石巻第１:石巻第２'!K33)</f>
        <v>733.215</v>
      </c>
      <c r="L33" s="2">
        <f>SUM('石巻第１:石巻第２'!L33)</f>
        <v>1619.486</v>
      </c>
      <c r="M33" s="2">
        <f>SUM('石巻第１:石巻第２'!M33)</f>
        <v>4016.457</v>
      </c>
      <c r="N33" s="2">
        <f>SUM('石巻第１:石巻第２'!N33)</f>
        <v>4175.206</v>
      </c>
      <c r="O33" s="2">
        <f>SUM('石巻第１:石巻第２'!O33)</f>
        <v>4362.631</v>
      </c>
      <c r="P33" s="9">
        <f t="shared" si="1"/>
        <v>197680.197</v>
      </c>
    </row>
    <row r="34" spans="1:16" ht="18.75">
      <c r="A34" s="46"/>
      <c r="B34" s="48" t="s">
        <v>20</v>
      </c>
      <c r="C34" s="55" t="s">
        <v>16</v>
      </c>
      <c r="D34" s="1">
        <f>SUM('石巻第１:石巻第２'!D34)</f>
        <v>348.456</v>
      </c>
      <c r="E34" s="1">
        <f>SUM('石巻第１:石巻第２'!E34)</f>
        <v>621.136</v>
      </c>
      <c r="F34" s="1">
        <f>SUM('石巻第１:石巻第２'!F34)</f>
        <v>1004.008</v>
      </c>
      <c r="G34" s="1">
        <f>SUM('石巻第１:石巻第２'!G34)</f>
        <v>903.429</v>
      </c>
      <c r="H34" s="1">
        <f>SUM('石巻第１:石巻第２'!H34)</f>
        <v>1892.005</v>
      </c>
      <c r="I34" s="1">
        <f>SUM('石巻第１:石巻第２'!I34)</f>
        <v>2276.534</v>
      </c>
      <c r="J34" s="1">
        <f>SUM('石巻第１:石巻第２'!J34)</f>
        <v>84.194</v>
      </c>
      <c r="K34" s="1">
        <f>SUM('石巻第１:石巻第２'!K34)</f>
        <v>0</v>
      </c>
      <c r="L34" s="1">
        <f>SUM('石巻第１:石巻第２'!L34)</f>
        <v>225.506</v>
      </c>
      <c r="M34" s="1">
        <f>SUM('石巻第１:石巻第２'!M34)</f>
        <v>662.55</v>
      </c>
      <c r="N34" s="1">
        <f>SUM('石巻第１:石巻第２'!N34)</f>
        <v>565.314</v>
      </c>
      <c r="O34" s="1">
        <f>SUM('石巻第１:石巻第２'!O34)</f>
        <v>322.3554</v>
      </c>
      <c r="P34" s="8">
        <f t="shared" si="1"/>
        <v>8905.4874</v>
      </c>
    </row>
    <row r="35" spans="1:16" ht="18.75">
      <c r="A35" s="46" t="s">
        <v>23</v>
      </c>
      <c r="B35" s="49" t="s">
        <v>111</v>
      </c>
      <c r="C35" s="49" t="s">
        <v>18</v>
      </c>
      <c r="D35" s="2">
        <f>SUM('石巻第１:石巻第２'!D35)</f>
        <v>14257.524</v>
      </c>
      <c r="E35" s="2">
        <f>SUM('石巻第１:石巻第２'!E35)</f>
        <v>31780.536</v>
      </c>
      <c r="F35" s="2">
        <f>SUM('石巻第１:石巻第２'!F35)</f>
        <v>61535.917</v>
      </c>
      <c r="G35" s="2">
        <f>SUM('石巻第１:石巻第２'!G35)</f>
        <v>88479.262</v>
      </c>
      <c r="H35" s="2">
        <f>SUM('石巻第１:石巻第２'!H35)</f>
        <v>113137.167</v>
      </c>
      <c r="I35" s="2">
        <f>SUM('石巻第１:石巻第２'!I35)</f>
        <v>128818.469</v>
      </c>
      <c r="J35" s="2">
        <f>SUM('石巻第１:石巻第２'!J35)</f>
        <v>6154.477</v>
      </c>
      <c r="K35" s="2">
        <f>SUM('石巻第１:石巻第２'!K35)</f>
        <v>0</v>
      </c>
      <c r="L35" s="2">
        <f>SUM('石巻第１:石巻第２'!L35)</f>
        <v>12792.909</v>
      </c>
      <c r="M35" s="2">
        <f>SUM('石巻第１:石巻第２'!M35)</f>
        <v>82195.645</v>
      </c>
      <c r="N35" s="2">
        <f>SUM('石巻第１:石巻第２'!N35)</f>
        <v>69930.194</v>
      </c>
      <c r="O35" s="2">
        <f>SUM('石巻第１:石巻第２'!O35)</f>
        <v>69988.333</v>
      </c>
      <c r="P35" s="9">
        <f t="shared" si="1"/>
        <v>679070.433</v>
      </c>
    </row>
    <row r="36" spans="1:16" s="38" customFormat="1" ht="18.75">
      <c r="A36" s="51"/>
      <c r="B36" s="568" t="s">
        <v>107</v>
      </c>
      <c r="C36" s="55" t="s">
        <v>16</v>
      </c>
      <c r="D36" s="1">
        <f>+D30+D32+D34</f>
        <v>1236.6923000000002</v>
      </c>
      <c r="E36" s="1">
        <f aca="true" t="shared" si="4" ref="E36:N37">+E30+E32+E34</f>
        <v>1949.4894</v>
      </c>
      <c r="F36" s="1">
        <f t="shared" si="4"/>
        <v>3340.3720000000003</v>
      </c>
      <c r="G36" s="1">
        <f t="shared" si="4"/>
        <v>1854.2377999999999</v>
      </c>
      <c r="H36" s="1">
        <f t="shared" si="4"/>
        <v>2885.902</v>
      </c>
      <c r="I36" s="1">
        <f t="shared" si="4"/>
        <v>2593.6208</v>
      </c>
      <c r="J36" s="1">
        <f>+J30+J32+J34</f>
        <v>183.01280000000003</v>
      </c>
      <c r="K36" s="1">
        <f t="shared" si="4"/>
        <v>99.4132</v>
      </c>
      <c r="L36" s="5">
        <f t="shared" si="4"/>
        <v>495.40379999999993</v>
      </c>
      <c r="M36" s="5">
        <f t="shared" si="4"/>
        <v>1067.3334</v>
      </c>
      <c r="N36" s="5">
        <f t="shared" si="4"/>
        <v>992.4857999999999</v>
      </c>
      <c r="O36" s="5">
        <f>+O30+O32+O34</f>
        <v>846.9985999999999</v>
      </c>
      <c r="P36" s="15">
        <f t="shared" si="1"/>
        <v>17544.9619</v>
      </c>
    </row>
    <row r="37" spans="1:16" s="38" customFormat="1" ht="18.75">
      <c r="A37" s="50"/>
      <c r="B37" s="569"/>
      <c r="C37" s="49" t="s">
        <v>18</v>
      </c>
      <c r="D37" s="2">
        <f>+D31+D33+D35</f>
        <v>82257.268</v>
      </c>
      <c r="E37" s="2">
        <f t="shared" si="4"/>
        <v>131701.515</v>
      </c>
      <c r="F37" s="2">
        <f t="shared" si="4"/>
        <v>230097.793</v>
      </c>
      <c r="G37" s="2">
        <f t="shared" si="4"/>
        <v>168185.693</v>
      </c>
      <c r="H37" s="2">
        <f t="shared" si="4"/>
        <v>165916.835</v>
      </c>
      <c r="I37" s="2">
        <f t="shared" si="4"/>
        <v>145686.348</v>
      </c>
      <c r="J37" s="2">
        <f>+J31+J33+J35</f>
        <v>22585.875</v>
      </c>
      <c r="K37" s="2">
        <f t="shared" si="4"/>
        <v>17915.248</v>
      </c>
      <c r="L37" s="35">
        <f t="shared" si="4"/>
        <v>48325.933999999994</v>
      </c>
      <c r="M37" s="35">
        <f t="shared" si="4"/>
        <v>160850.36800000002</v>
      </c>
      <c r="N37" s="35">
        <f t="shared" si="4"/>
        <v>175900.71500000003</v>
      </c>
      <c r="O37" s="35">
        <f>+O31+O33+O35</f>
        <v>226054.45299999998</v>
      </c>
      <c r="P37" s="94">
        <f t="shared" si="1"/>
        <v>1575478.045</v>
      </c>
    </row>
    <row r="38" spans="1:16" ht="18.75">
      <c r="A38" s="572" t="s">
        <v>199</v>
      </c>
      <c r="B38" s="573"/>
      <c r="C38" s="55" t="s">
        <v>16</v>
      </c>
      <c r="D38" s="1">
        <f>SUM('石巻第１:石巻第２'!D38)</f>
        <v>1.528</v>
      </c>
      <c r="E38" s="1">
        <f>SUM('石巻第１:石巻第２'!E38)</f>
        <v>15.844</v>
      </c>
      <c r="F38" s="1"/>
      <c r="G38" s="1"/>
      <c r="H38" s="1">
        <f>SUM('石巻第１:石巻第２'!H38)</f>
        <v>36.2796</v>
      </c>
      <c r="I38" s="1">
        <f>SUM('石巻第１:石巻第２'!I38)</f>
        <v>296.0206</v>
      </c>
      <c r="J38" s="1">
        <f>SUM('石巻第１:石巻第２'!J38)</f>
        <v>90.7526</v>
      </c>
      <c r="K38" s="1">
        <f>SUM('石巻第１:石巻第２'!K38)</f>
        <v>96.3628</v>
      </c>
      <c r="L38" s="1">
        <f>SUM('石巻第１:石巻第２'!L38)</f>
        <v>151.3306</v>
      </c>
      <c r="M38" s="1">
        <f>SUM('石巻第１:石巻第２'!M38)</f>
        <v>91.6062</v>
      </c>
      <c r="N38" s="1">
        <f>SUM('石巻第１:石巻第２'!N38)</f>
        <v>29.9416</v>
      </c>
      <c r="O38" s="1">
        <f>SUM('石巻第１:石巻第２'!O38)</f>
        <v>9.5048</v>
      </c>
      <c r="P38" s="8">
        <f t="shared" si="1"/>
        <v>819.1708000000001</v>
      </c>
    </row>
    <row r="39" spans="1:16" ht="18.75">
      <c r="A39" s="574"/>
      <c r="B39" s="575"/>
      <c r="C39" s="49" t="s">
        <v>18</v>
      </c>
      <c r="D39" s="2">
        <f>SUM('石巻第１:石巻第２'!D39)</f>
        <v>526.455</v>
      </c>
      <c r="E39" s="2">
        <f>SUM('石巻第１:石巻第２'!E39)</f>
        <v>3339.971</v>
      </c>
      <c r="F39" s="2"/>
      <c r="G39" s="2"/>
      <c r="H39" s="2">
        <f>SUM('石巻第１:石巻第２'!H39)</f>
        <v>8779.066</v>
      </c>
      <c r="I39" s="2">
        <f>SUM('石巻第１:石巻第２'!I39)</f>
        <v>74063.442</v>
      </c>
      <c r="J39" s="2">
        <f>SUM('石巻第１:石巻第２'!J39)</f>
        <v>27464.435</v>
      </c>
      <c r="K39" s="2">
        <f>SUM('石巻第１:石巻第２'!K39)</f>
        <v>37110.429</v>
      </c>
      <c r="L39" s="2">
        <f>SUM('石巻第１:石巻第２'!L39)</f>
        <v>55832.307</v>
      </c>
      <c r="M39" s="2">
        <f>SUM('石巻第１:石巻第２'!M39)</f>
        <v>30554.552</v>
      </c>
      <c r="N39" s="2">
        <f>SUM('石巻第１:石巻第２'!N39)</f>
        <v>4566.031</v>
      </c>
      <c r="O39" s="2">
        <f>SUM('石巻第１:石巻第２'!O39)</f>
        <v>1212.96</v>
      </c>
      <c r="P39" s="9">
        <f t="shared" si="1"/>
        <v>243449.64799999996</v>
      </c>
    </row>
    <row r="40" spans="1:16" ht="18.75">
      <c r="A40" s="572" t="s">
        <v>200</v>
      </c>
      <c r="B40" s="573"/>
      <c r="C40" s="55" t="s">
        <v>16</v>
      </c>
      <c r="D40" s="1">
        <f>SUM('石巻第１:石巻第２'!D40)</f>
        <v>0.3179</v>
      </c>
      <c r="E40" s="1">
        <f>SUM('石巻第１:石巻第２'!E40)</f>
        <v>0.2832</v>
      </c>
      <c r="F40" s="1"/>
      <c r="G40" s="1">
        <f>SUM('石巻第１:石巻第２'!G40)</f>
        <v>0.2603</v>
      </c>
      <c r="H40" s="1">
        <f>SUM('石巻第１:石巻第２'!H40)</f>
        <v>73.3968</v>
      </c>
      <c r="I40" s="1">
        <f>SUM('石巻第１:石巻第２'!I40)</f>
        <v>40.4222</v>
      </c>
      <c r="J40" s="1">
        <f>SUM('石巻第１:石巻第２'!J40)</f>
        <v>398.0422</v>
      </c>
      <c r="K40" s="1">
        <f>SUM('石巻第１:石巻第２'!K40)</f>
        <v>191.9962</v>
      </c>
      <c r="L40" s="1">
        <f>SUM('石巻第１:石巻第２'!L40)</f>
        <v>73.9052</v>
      </c>
      <c r="M40" s="1">
        <f>SUM('石巻第１:石巻第２'!M40)</f>
        <v>261.5984</v>
      </c>
      <c r="N40" s="1">
        <f>SUM('石巻第１:石巻第２'!N40)</f>
        <v>1159.7532</v>
      </c>
      <c r="O40" s="1">
        <f>SUM('石巻第１:石巻第２'!O40)</f>
        <v>1.063</v>
      </c>
      <c r="P40" s="8">
        <f t="shared" si="1"/>
        <v>2201.0386</v>
      </c>
    </row>
    <row r="41" spans="1:16" ht="18.75">
      <c r="A41" s="574"/>
      <c r="B41" s="575"/>
      <c r="C41" s="49" t="s">
        <v>18</v>
      </c>
      <c r="D41" s="2">
        <f>SUM('石巻第１:石巻第２'!D41)</f>
        <v>112.05</v>
      </c>
      <c r="E41" s="2">
        <f>SUM('石巻第１:石巻第２'!E41)</f>
        <v>100.843</v>
      </c>
      <c r="F41" s="2"/>
      <c r="G41" s="2">
        <f>SUM('石巻第１:石巻第２'!G41)</f>
        <v>54.663</v>
      </c>
      <c r="H41" s="2">
        <f>SUM('石巻第１:石巻第２'!H41)</f>
        <v>11286.652</v>
      </c>
      <c r="I41" s="2">
        <f>SUM('石巻第１:石巻第２'!I41)</f>
        <v>9914.368</v>
      </c>
      <c r="J41" s="2">
        <f>SUM('石巻第１:石巻第２'!J41)</f>
        <v>74582.311</v>
      </c>
      <c r="K41" s="2">
        <f>SUM('石巻第１:石巻第２'!K41)</f>
        <v>42615.054</v>
      </c>
      <c r="L41" s="2">
        <f>SUM('石巻第１:石巻第２'!L41)</f>
        <v>13474.954</v>
      </c>
      <c r="M41" s="2">
        <f>SUM('石巻第１:石巻第２'!M41)</f>
        <v>32403.566</v>
      </c>
      <c r="N41" s="2">
        <f>SUM('石巻第１:石巻第２'!N41)</f>
        <v>178215.669</v>
      </c>
      <c r="O41" s="2">
        <f>SUM('石巻第１:石巻第２'!O41)</f>
        <v>321.218</v>
      </c>
      <c r="P41" s="9">
        <f t="shared" si="1"/>
        <v>363081.348</v>
      </c>
    </row>
    <row r="42" spans="1:16" ht="18.75">
      <c r="A42" s="572" t="s">
        <v>201</v>
      </c>
      <c r="B42" s="573"/>
      <c r="C42" s="55" t="s">
        <v>16</v>
      </c>
      <c r="D42" s="1"/>
      <c r="E42" s="1"/>
      <c r="F42" s="1"/>
      <c r="G42" s="1"/>
      <c r="H42" s="1">
        <f>SUM('石巻第１:石巻第２'!H42)</f>
        <v>0.0094</v>
      </c>
      <c r="I42" s="1"/>
      <c r="J42" s="1"/>
      <c r="K42" s="1"/>
      <c r="L42" s="1">
        <f>SUM('石巻第１:石巻第２'!L42)</f>
        <v>0.007</v>
      </c>
      <c r="M42" s="1"/>
      <c r="N42" s="1"/>
      <c r="O42" s="1"/>
      <c r="P42" s="8">
        <f t="shared" si="1"/>
        <v>0.0164</v>
      </c>
    </row>
    <row r="43" spans="1:16" ht="18.75">
      <c r="A43" s="574"/>
      <c r="B43" s="575"/>
      <c r="C43" s="49" t="s">
        <v>18</v>
      </c>
      <c r="D43" s="2"/>
      <c r="E43" s="2"/>
      <c r="F43" s="2"/>
      <c r="G43" s="2"/>
      <c r="H43" s="2">
        <f>SUM('石巻第１:石巻第２'!H43)</f>
        <v>19.74</v>
      </c>
      <c r="I43" s="2"/>
      <c r="J43" s="2"/>
      <c r="K43" s="2"/>
      <c r="L43" s="2">
        <f>SUM('石巻第１:石巻第２'!L43)</f>
        <v>20.58</v>
      </c>
      <c r="M43" s="2"/>
      <c r="N43" s="2"/>
      <c r="O43" s="2"/>
      <c r="P43" s="9">
        <f t="shared" si="1"/>
        <v>40.31999999999999</v>
      </c>
    </row>
    <row r="44" spans="1:16" ht="18.75">
      <c r="A44" s="572" t="s">
        <v>202</v>
      </c>
      <c r="B44" s="573"/>
      <c r="C44" s="55" t="s">
        <v>16</v>
      </c>
      <c r="D44" s="1">
        <f>SUM('石巻第１:石巻第２'!D44)</f>
        <v>0.6488</v>
      </c>
      <c r="E44" s="1">
        <f>SUM('石巻第１:石巻第２'!E44)</f>
        <v>0.3584</v>
      </c>
      <c r="F44" s="1">
        <f>SUM('石巻第１:石巻第２'!F44)</f>
        <v>0.3649</v>
      </c>
      <c r="G44" s="1">
        <f>SUM('石巻第１:石巻第２'!G44)</f>
        <v>0.169</v>
      </c>
      <c r="H44" s="1">
        <f>SUM('石巻第１:石巻第２'!H44)</f>
        <v>0.0261</v>
      </c>
      <c r="I44" s="1">
        <f>SUM('石巻第１:石巻第２'!I44)</f>
        <v>0.015</v>
      </c>
      <c r="J44" s="1"/>
      <c r="K44" s="1"/>
      <c r="L44" s="1">
        <f>SUM('石巻第１:石巻第２'!L44)</f>
        <v>0.0028</v>
      </c>
      <c r="M44" s="1">
        <f>SUM('石巻第１:石巻第２'!M44)</f>
        <v>0.0034</v>
      </c>
      <c r="N44" s="1">
        <f>SUM('石巻第１:石巻第２'!N44)</f>
        <v>0.057</v>
      </c>
      <c r="O44" s="1">
        <f>SUM('石巻第１:石巻第２'!O44)</f>
        <v>0.047</v>
      </c>
      <c r="P44" s="8">
        <f t="shared" si="1"/>
        <v>1.6924</v>
      </c>
    </row>
    <row r="45" spans="1:16" ht="18.75">
      <c r="A45" s="574"/>
      <c r="B45" s="575"/>
      <c r="C45" s="49" t="s">
        <v>18</v>
      </c>
      <c r="D45" s="2">
        <f>SUM('石巻第１:石巻第２'!D45)</f>
        <v>127.844</v>
      </c>
      <c r="E45" s="2">
        <f>SUM('石巻第１:石巻第２'!E45)</f>
        <v>160.168</v>
      </c>
      <c r="F45" s="2">
        <f>SUM('石巻第１:石巻第２'!F45)</f>
        <v>182.552</v>
      </c>
      <c r="G45" s="2">
        <f>SUM('石巻第１:石巻第２'!G45)</f>
        <v>104.706</v>
      </c>
      <c r="H45" s="2">
        <f>SUM('石巻第１:石巻第２'!H45)</f>
        <v>16.592</v>
      </c>
      <c r="I45" s="2">
        <f>SUM('石巻第１:石巻第２'!I45)</f>
        <v>10.983</v>
      </c>
      <c r="J45" s="2"/>
      <c r="K45" s="2"/>
      <c r="L45" s="2">
        <f>SUM('石巻第１:石巻第２'!L45)</f>
        <v>2.289</v>
      </c>
      <c r="M45" s="2">
        <f>SUM('石巻第１:石巻第２'!M45)</f>
        <v>2.352</v>
      </c>
      <c r="N45" s="2">
        <f>SUM('石巻第１:石巻第２'!N45)</f>
        <v>14.775</v>
      </c>
      <c r="O45" s="2">
        <f>SUM('石巻第１:石巻第２'!O45)</f>
        <v>15.131</v>
      </c>
      <c r="P45" s="9">
        <f t="shared" si="1"/>
        <v>637.3919999999998</v>
      </c>
    </row>
    <row r="46" spans="1:16" ht="18.75">
      <c r="A46" s="572" t="s">
        <v>203</v>
      </c>
      <c r="B46" s="573"/>
      <c r="C46" s="55" t="s">
        <v>16</v>
      </c>
      <c r="D46" s="1">
        <f>SUM('石巻第１:石巻第２'!D46)</f>
        <v>0.1478</v>
      </c>
      <c r="E46" s="1">
        <f>SUM('石巻第１:石巻第２'!E46)</f>
        <v>0.0108</v>
      </c>
      <c r="F46" s="1">
        <f>SUM('石巻第１:石巻第２'!F46)</f>
        <v>0.1568</v>
      </c>
      <c r="G46" s="1">
        <f>SUM('石巻第１:石巻第２'!G46)</f>
        <v>0.1484</v>
      </c>
      <c r="H46" s="1">
        <f>SUM('石巻第１:石巻第２'!H46)</f>
        <v>0.3638</v>
      </c>
      <c r="I46" s="1">
        <f>SUM('石巻第１:石巻第２'!I46)</f>
        <v>0.0604</v>
      </c>
      <c r="J46" s="1">
        <f>SUM('石巻第１:石巻第２'!J46)</f>
        <v>0.003</v>
      </c>
      <c r="K46" s="1"/>
      <c r="L46" s="1">
        <f>SUM('石巻第１:石巻第２'!L46)</f>
        <v>0.2044</v>
      </c>
      <c r="M46" s="1">
        <f>SUM('石巻第１:石巻第２'!M46)</f>
        <v>0.0682</v>
      </c>
      <c r="N46" s="1">
        <f>SUM('石巻第１:石巻第２'!N46)</f>
        <v>0.0228</v>
      </c>
      <c r="O46" s="1">
        <f>SUM('石巻第１:石巻第２'!O46)</f>
        <v>0.0288</v>
      </c>
      <c r="P46" s="8">
        <f t="shared" si="1"/>
        <v>1.2151999999999998</v>
      </c>
    </row>
    <row r="47" spans="1:16" ht="18.75">
      <c r="A47" s="574"/>
      <c r="B47" s="575"/>
      <c r="C47" s="49" t="s">
        <v>18</v>
      </c>
      <c r="D47" s="2">
        <f>SUM('石巻第１:石巻第２'!D47)</f>
        <v>133.098</v>
      </c>
      <c r="E47" s="2">
        <f>SUM('石巻第１:石巻第２'!E47)</f>
        <v>13.251</v>
      </c>
      <c r="F47" s="2">
        <f>SUM('石巻第１:石巻第２'!F47)</f>
        <v>56.28</v>
      </c>
      <c r="G47" s="2">
        <f>SUM('石巻第１:石巻第２'!G47)</f>
        <v>209.937</v>
      </c>
      <c r="H47" s="2">
        <f>SUM('石巻第１:石巻第２'!H47)</f>
        <v>264.624</v>
      </c>
      <c r="I47" s="2">
        <f>SUM('石巻第１:石巻第２'!I47)</f>
        <v>19.272</v>
      </c>
      <c r="J47" s="2">
        <f>SUM('石巻第１:石巻第２'!J47)</f>
        <v>0.504</v>
      </c>
      <c r="K47" s="2"/>
      <c r="L47" s="2">
        <f>SUM('石巻第１:石巻第２'!L47)</f>
        <v>58.014</v>
      </c>
      <c r="M47" s="2">
        <f>SUM('石巻第１:石巻第２'!M47)</f>
        <v>30.703</v>
      </c>
      <c r="N47" s="2">
        <f>SUM('石巻第１:石巻第２'!N47)</f>
        <v>13.346</v>
      </c>
      <c r="O47" s="2">
        <f>SUM('石巻第１:石巻第２'!O47)</f>
        <v>20.591</v>
      </c>
      <c r="P47" s="9">
        <f t="shared" si="1"/>
        <v>819.6200000000001</v>
      </c>
    </row>
    <row r="48" spans="1:16" ht="18.75">
      <c r="A48" s="572" t="s">
        <v>204</v>
      </c>
      <c r="B48" s="573"/>
      <c r="C48" s="55" t="s">
        <v>16</v>
      </c>
      <c r="D48" s="1">
        <f>SUM('石巻第１:石巻第２'!D48)</f>
        <v>519.2022</v>
      </c>
      <c r="E48" s="1">
        <f>SUM('石巻第１:石巻第２'!E48)</f>
        <v>718.8792</v>
      </c>
      <c r="F48" s="1">
        <f>SUM('石巻第１:石巻第２'!F48)</f>
        <v>152.1278</v>
      </c>
      <c r="G48" s="1"/>
      <c r="H48" s="1">
        <f>SUM('石巻第１:石巻第２'!H48)</f>
        <v>241.872</v>
      </c>
      <c r="I48" s="1">
        <f>SUM('石巻第１:石巻第２'!I48)</f>
        <v>387.8588</v>
      </c>
      <c r="J48" s="1">
        <f>SUM('石巻第１:石巻第２'!J48)</f>
        <v>495.1202</v>
      </c>
      <c r="K48" s="1">
        <f>SUM('石巻第１:石巻第２'!K48)</f>
        <v>760.878</v>
      </c>
      <c r="L48" s="1">
        <f>SUM('石巻第１:石巻第２'!L48)</f>
        <v>1098.3488</v>
      </c>
      <c r="M48" s="1">
        <f>SUM('石巻第１:石巻第２'!M48)</f>
        <v>8574.585</v>
      </c>
      <c r="N48" s="1">
        <f>SUM('石巻第１:石巻第２'!N48)</f>
        <v>3917.0668</v>
      </c>
      <c r="O48" s="1">
        <f>SUM('石巻第１:石巻第２'!O48)</f>
        <v>4015.3906</v>
      </c>
      <c r="P48" s="8">
        <f t="shared" si="1"/>
        <v>20881.3294</v>
      </c>
    </row>
    <row r="49" spans="1:16" ht="18.75">
      <c r="A49" s="574"/>
      <c r="B49" s="575"/>
      <c r="C49" s="49" t="s">
        <v>18</v>
      </c>
      <c r="D49" s="2">
        <f>SUM('石巻第１:石巻第２'!D49)</f>
        <v>63625.395</v>
      </c>
      <c r="E49" s="2">
        <f>SUM('石巻第１:石巻第２'!E49)</f>
        <v>71515.833</v>
      </c>
      <c r="F49" s="2">
        <f>SUM('石巻第１:石巻第２'!F49)</f>
        <v>14956.935</v>
      </c>
      <c r="G49" s="2"/>
      <c r="H49" s="2">
        <f>SUM('石巻第１:石巻第２'!H49)</f>
        <v>17833.635</v>
      </c>
      <c r="I49" s="2">
        <f>SUM('石巻第１:石巻第２'!I49)</f>
        <v>53027.58</v>
      </c>
      <c r="J49" s="2">
        <f>SUM('石巻第１:石巻第２'!J49)</f>
        <v>80885.829</v>
      </c>
      <c r="K49" s="2">
        <f>SUM('石巻第１:石巻第２'!K49)</f>
        <v>92623.645</v>
      </c>
      <c r="L49" s="2">
        <f>SUM('石巻第１:石巻第２'!L49)</f>
        <v>166507.361</v>
      </c>
      <c r="M49" s="2">
        <f>SUM('石巻第１:石巻第２'!M49)</f>
        <v>1093809.782</v>
      </c>
      <c r="N49" s="2">
        <f>SUM('石巻第１:石巻第２'!N49)</f>
        <v>652195.949</v>
      </c>
      <c r="O49" s="2">
        <f>SUM('石巻第１:石巻第２'!O49)</f>
        <v>668852.581</v>
      </c>
      <c r="P49" s="9">
        <f t="shared" si="1"/>
        <v>2975834.5250000004</v>
      </c>
    </row>
    <row r="50" spans="1:16" ht="18.75">
      <c r="A50" s="572" t="s">
        <v>205</v>
      </c>
      <c r="B50" s="573"/>
      <c r="C50" s="55" t="s">
        <v>16</v>
      </c>
      <c r="D50" s="1"/>
      <c r="E50" s="1">
        <f>SUM('石巻第１:石巻第２'!E50)</f>
        <v>1.807</v>
      </c>
      <c r="F50" s="1"/>
      <c r="G50" s="1"/>
      <c r="H50" s="1"/>
      <c r="I50" s="1">
        <f>SUM('石巻第１:石巻第２'!I50)</f>
        <v>0.055</v>
      </c>
      <c r="J50" s="1">
        <f>SUM('石巻第１:石巻第２'!J50)</f>
        <v>0.0464</v>
      </c>
      <c r="K50" s="1"/>
      <c r="L50" s="1">
        <f>SUM('石巻第１:石巻第２'!L50)</f>
        <v>13.4271</v>
      </c>
      <c r="M50" s="1">
        <f>SUM('石巻第１:石巻第２'!M50)</f>
        <v>53.5992</v>
      </c>
      <c r="N50" s="1">
        <f>SUM('石巻第１:石巻第２'!N50)</f>
        <v>128.4024</v>
      </c>
      <c r="O50" s="1"/>
      <c r="P50" s="8">
        <f t="shared" si="1"/>
        <v>197.33710000000002</v>
      </c>
    </row>
    <row r="51" spans="1:16" ht="18.75">
      <c r="A51" s="574"/>
      <c r="B51" s="575"/>
      <c r="C51" s="49" t="s">
        <v>18</v>
      </c>
      <c r="D51" s="2"/>
      <c r="E51" s="2">
        <f>SUM('石巻第１:石巻第２'!E51)</f>
        <v>236.972</v>
      </c>
      <c r="F51" s="2"/>
      <c r="G51" s="2"/>
      <c r="H51" s="2"/>
      <c r="I51" s="2">
        <f>SUM('石巻第１:石巻第２'!I51)</f>
        <v>1.155</v>
      </c>
      <c r="J51" s="2">
        <f>SUM('石巻第１:石巻第２'!J51)</f>
        <v>14.637</v>
      </c>
      <c r="K51" s="2"/>
      <c r="L51" s="2">
        <f>SUM('石巻第１:石巻第２'!L51)</f>
        <v>5861.756</v>
      </c>
      <c r="M51" s="2">
        <f>SUM('石巻第１:石巻第２'!M51)</f>
        <v>11011.954</v>
      </c>
      <c r="N51" s="2">
        <f>SUM('石巻第１:石巻第２'!N51)</f>
        <v>12544.572</v>
      </c>
      <c r="O51" s="2"/>
      <c r="P51" s="9">
        <f t="shared" si="1"/>
        <v>29671.046000000002</v>
      </c>
    </row>
    <row r="52" spans="1:16" ht="18.75">
      <c r="A52" s="572" t="s">
        <v>216</v>
      </c>
      <c r="B52" s="573"/>
      <c r="C52" s="55" t="s">
        <v>16</v>
      </c>
      <c r="D52" s="1">
        <f>SUM('石巻第１:石巻第２'!D52)</f>
        <v>0.113</v>
      </c>
      <c r="E52" s="1">
        <f>SUM('石巻第１:石巻第２'!E52)</f>
        <v>0.1523</v>
      </c>
      <c r="F52" s="1">
        <f>SUM('石巻第１:石巻第２'!F52)</f>
        <v>2.9629</v>
      </c>
      <c r="G52" s="1">
        <f>SUM('石巻第１:石巻第２'!G52)</f>
        <v>6.9354</v>
      </c>
      <c r="H52" s="1">
        <f>SUM('石巻第１:石巻第２'!H52)</f>
        <v>9.9201</v>
      </c>
      <c r="I52" s="1">
        <f>SUM('石巻第１:石巻第２'!I52)</f>
        <v>1.5196</v>
      </c>
      <c r="J52" s="1">
        <f>SUM('石巻第１:石巻第２'!J52)</f>
        <v>0.0558</v>
      </c>
      <c r="K52" s="1">
        <f>SUM('石巻第１:石巻第２'!K52)</f>
        <v>0.3114</v>
      </c>
      <c r="L52" s="1">
        <f>SUM('石巻第１:石巻第２'!L52)</f>
        <v>75.697</v>
      </c>
      <c r="M52" s="1">
        <f>SUM('石巻第１:石巻第２'!M52)</f>
        <v>947.5312</v>
      </c>
      <c r="N52" s="1">
        <f>SUM('石巻第１:石巻第２'!N52)</f>
        <v>623.5167</v>
      </c>
      <c r="O52" s="1">
        <f>SUM('石巻第１:石巻第２'!O52)</f>
        <v>14.9053</v>
      </c>
      <c r="P52" s="8">
        <f t="shared" si="1"/>
        <v>1683.6207</v>
      </c>
    </row>
    <row r="53" spans="1:16" ht="18.75">
      <c r="A53" s="574"/>
      <c r="B53" s="575"/>
      <c r="C53" s="49" t="s">
        <v>18</v>
      </c>
      <c r="D53" s="2">
        <f>SUM('石巻第１:石巻第２'!D53)</f>
        <v>114.05</v>
      </c>
      <c r="E53" s="2">
        <f>SUM('石巻第１:石巻第２'!E53)</f>
        <v>278.491</v>
      </c>
      <c r="F53" s="2">
        <f>SUM('石巻第１:石巻第２'!F53)</f>
        <v>2537.845</v>
      </c>
      <c r="G53" s="2">
        <f>SUM('石巻第１:石巻第２'!G53)</f>
        <v>5522.392</v>
      </c>
      <c r="H53" s="2">
        <f>SUM('石巻第１:石巻第２'!H53)</f>
        <v>5086.068</v>
      </c>
      <c r="I53" s="2">
        <f>SUM('石巻第１:石巻第２'!I53)</f>
        <v>760.359</v>
      </c>
      <c r="J53" s="2">
        <f>SUM('石巻第１:石巻第２'!J53)</f>
        <v>36.725</v>
      </c>
      <c r="K53" s="2">
        <f>SUM('石巻第１:石巻第２'!K53)</f>
        <v>287.417</v>
      </c>
      <c r="L53" s="2">
        <f>SUM('石巻第１:石巻第２'!L53)</f>
        <v>30028.866</v>
      </c>
      <c r="M53" s="2">
        <f>SUM('石巻第１:石巻第２'!M53)</f>
        <v>332200.85</v>
      </c>
      <c r="N53" s="2">
        <f>SUM('石巻第１:石巻第２'!N53)</f>
        <v>217079.194</v>
      </c>
      <c r="O53" s="2">
        <f>SUM('石巻第１:石巻第２'!O53)</f>
        <v>4550.226</v>
      </c>
      <c r="P53" s="9">
        <f t="shared" si="1"/>
        <v>598482.483</v>
      </c>
    </row>
    <row r="54" spans="1:16" ht="18.75">
      <c r="A54" s="45" t="s">
        <v>0</v>
      </c>
      <c r="B54" s="570" t="s">
        <v>132</v>
      </c>
      <c r="C54" s="55" t="s">
        <v>16</v>
      </c>
      <c r="D54" s="1">
        <f>SUM('石巻第１:石巻第２'!D54)</f>
        <v>0.084</v>
      </c>
      <c r="E54" s="1">
        <f>SUM('石巻第１:石巻第２'!E54)</f>
        <v>0.001</v>
      </c>
      <c r="F54" s="1">
        <f>SUM('石巻第１:石巻第２'!F54)</f>
        <v>0.0128</v>
      </c>
      <c r="G54" s="1">
        <f>SUM('石巻第１:石巻第２'!G54)</f>
        <v>0.0737</v>
      </c>
      <c r="H54" s="1">
        <f>SUM('石巻第１:石巻第２'!H54)</f>
        <v>3.9314</v>
      </c>
      <c r="I54" s="1">
        <f>SUM('石巻第１:石巻第２'!I54)</f>
        <v>9.7732</v>
      </c>
      <c r="J54" s="1">
        <f>SUM('石巻第１:石巻第２'!J54)</f>
        <v>46.388</v>
      </c>
      <c r="K54" s="1">
        <f>SUM('石巻第１:石巻第２'!K54)</f>
        <v>74.0462</v>
      </c>
      <c r="L54" s="1">
        <f>SUM('石巻第１:石巻第２'!L54)</f>
        <v>69.9926</v>
      </c>
      <c r="M54" s="1">
        <f>SUM('石巻第１:石巻第２'!M54)</f>
        <v>66.5566</v>
      </c>
      <c r="N54" s="1">
        <f>SUM('石巻第１:石巻第２'!N54)</f>
        <v>7.0306</v>
      </c>
      <c r="O54" s="1">
        <f>SUM('石巻第１:石巻第２'!O54)</f>
        <v>6.8822</v>
      </c>
      <c r="P54" s="8">
        <f t="shared" si="1"/>
        <v>284.7723</v>
      </c>
    </row>
    <row r="55" spans="1:16" ht="18.75">
      <c r="A55" s="46" t="s">
        <v>38</v>
      </c>
      <c r="B55" s="571"/>
      <c r="C55" s="49" t="s">
        <v>18</v>
      </c>
      <c r="D55" s="2">
        <f>SUM('石巻第１:石巻第２'!D55)</f>
        <v>43.693</v>
      </c>
      <c r="E55" s="2">
        <f>SUM('石巻第１:石巻第２'!E55)</f>
        <v>2.415</v>
      </c>
      <c r="F55" s="2">
        <f>SUM('石巻第１:石巻第２'!F55)</f>
        <v>4.096</v>
      </c>
      <c r="G55" s="2">
        <f>SUM('石巻第１:石巻第２'!G55)</f>
        <v>65.923</v>
      </c>
      <c r="H55" s="2">
        <f>SUM('石巻第１:石巻第２'!H55)</f>
        <v>3986.353</v>
      </c>
      <c r="I55" s="2">
        <f>SUM('石巻第１:石巻第２'!I55)</f>
        <v>6730.056</v>
      </c>
      <c r="J55" s="2">
        <f>SUM('石巻第１:石巻第２'!J55)</f>
        <v>11146.304</v>
      </c>
      <c r="K55" s="2">
        <f>SUM('石巻第１:石巻第２'!K55)</f>
        <v>24423.24</v>
      </c>
      <c r="L55" s="2">
        <f>SUM('石巻第１:石巻第２'!L55)</f>
        <v>26479.819</v>
      </c>
      <c r="M55" s="2">
        <f>SUM('石巻第１:石巻第２'!M55)</f>
        <v>16651.921</v>
      </c>
      <c r="N55" s="2">
        <f>SUM('石巻第１:石巻第２'!N55)</f>
        <v>3101.439</v>
      </c>
      <c r="O55" s="2">
        <f>SUM('石巻第１:石巻第２'!O55)</f>
        <v>2271.219</v>
      </c>
      <c r="P55" s="9">
        <f t="shared" si="1"/>
        <v>94906.478</v>
      </c>
    </row>
    <row r="56" spans="1:16" ht="18.75">
      <c r="A56" s="46" t="s">
        <v>17</v>
      </c>
      <c r="B56" s="48" t="s">
        <v>20</v>
      </c>
      <c r="C56" s="55" t="s">
        <v>16</v>
      </c>
      <c r="D56" s="1">
        <f>SUM('石巻第１:石巻第２'!D56)</f>
        <v>0.0006</v>
      </c>
      <c r="E56" s="1"/>
      <c r="F56" s="1">
        <f>SUM('石巻第１:石巻第２'!F56)</f>
        <v>0.014</v>
      </c>
      <c r="G56" s="1">
        <f>SUM('石巻第１:石巻第２'!G56)</f>
        <v>0.001</v>
      </c>
      <c r="H56" s="1">
        <f>SUM('石巻第１:石巻第２'!H56)</f>
        <v>0.0202</v>
      </c>
      <c r="I56" s="1">
        <f>SUM('石巻第１:石巻第２'!I56)</f>
        <v>0.0174</v>
      </c>
      <c r="J56" s="1">
        <f>SUM('石巻第１:石巻第２'!J56)</f>
        <v>0.1412</v>
      </c>
      <c r="K56" s="1">
        <f>SUM('石巻第１:石巻第２'!K56)</f>
        <v>0.2398</v>
      </c>
      <c r="L56" s="1">
        <f>SUM('石巻第１:石巻第２'!L56)</f>
        <v>0.3416</v>
      </c>
      <c r="M56" s="1">
        <f>SUM('石巻第１:石巻第２'!M56)</f>
        <v>0.0612</v>
      </c>
      <c r="N56" s="1">
        <f>SUM('石巻第１:石巻第２'!N56)</f>
        <v>0.0534</v>
      </c>
      <c r="O56" s="1"/>
      <c r="P56" s="8">
        <f t="shared" si="1"/>
        <v>0.8904000000000001</v>
      </c>
    </row>
    <row r="57" spans="1:16" ht="18.75">
      <c r="A57" s="46" t="s">
        <v>23</v>
      </c>
      <c r="B57" s="49" t="s">
        <v>113</v>
      </c>
      <c r="C57" s="49" t="s">
        <v>18</v>
      </c>
      <c r="D57" s="2">
        <f>SUM('石巻第１:石巻第２'!D57)</f>
        <v>1.04</v>
      </c>
      <c r="E57" s="2"/>
      <c r="F57" s="2">
        <f>SUM('石巻第１:石巻第２'!F57)</f>
        <v>13.23</v>
      </c>
      <c r="G57" s="2">
        <f>SUM('石巻第１:石巻第２'!G57)</f>
        <v>3.045</v>
      </c>
      <c r="H57" s="2">
        <f>SUM('石巻第１:石巻第２'!H57)</f>
        <v>48.009</v>
      </c>
      <c r="I57" s="2">
        <f>SUM('石巻第１:石巻第２'!I57)</f>
        <v>39.025</v>
      </c>
      <c r="J57" s="2">
        <f>SUM('石巻第１:石巻第２'!J57)</f>
        <v>197.284</v>
      </c>
      <c r="K57" s="2">
        <f>SUM('石巻第１:石巻第２'!K57)</f>
        <v>331.9</v>
      </c>
      <c r="L57" s="2">
        <f>SUM('石巻第１:石巻第２'!L57)</f>
        <v>417.777</v>
      </c>
      <c r="M57" s="2">
        <f>SUM('石巻第１:石巻第２'!M57)</f>
        <v>77.84</v>
      </c>
      <c r="N57" s="2">
        <f>SUM('石巻第１:石巻第２'!N57)</f>
        <v>7.702</v>
      </c>
      <c r="O57" s="2"/>
      <c r="P57" s="9">
        <f t="shared" si="1"/>
        <v>1136.8519999999999</v>
      </c>
    </row>
    <row r="58" spans="1:16" s="38" customFormat="1" ht="18.75">
      <c r="A58" s="51"/>
      <c r="B58" s="568" t="s">
        <v>107</v>
      </c>
      <c r="C58" s="55" t="s">
        <v>16</v>
      </c>
      <c r="D58" s="1">
        <f>+D54+D56</f>
        <v>0.08460000000000001</v>
      </c>
      <c r="E58" s="1">
        <f aca="true" t="shared" si="5" ref="E58:O59">+E54+E56</f>
        <v>0.001</v>
      </c>
      <c r="F58" s="1">
        <f t="shared" si="5"/>
        <v>0.0268</v>
      </c>
      <c r="G58" s="1">
        <f t="shared" si="5"/>
        <v>0.0747</v>
      </c>
      <c r="H58" s="1">
        <f t="shared" si="5"/>
        <v>3.9516</v>
      </c>
      <c r="I58" s="1">
        <f t="shared" si="5"/>
        <v>9.7906</v>
      </c>
      <c r="J58" s="1">
        <f t="shared" si="5"/>
        <v>46.529199999999996</v>
      </c>
      <c r="K58" s="1">
        <f t="shared" si="5"/>
        <v>74.286</v>
      </c>
      <c r="L58" s="5">
        <f t="shared" si="5"/>
        <v>70.3342</v>
      </c>
      <c r="M58" s="5">
        <f t="shared" si="5"/>
        <v>66.6178</v>
      </c>
      <c r="N58" s="5">
        <f t="shared" si="5"/>
        <v>7.084</v>
      </c>
      <c r="O58" s="5">
        <f t="shared" si="5"/>
        <v>6.8822</v>
      </c>
      <c r="P58" s="15">
        <f>P54+P56</f>
        <v>285.6627</v>
      </c>
    </row>
    <row r="59" spans="1:16" s="38" customFormat="1" ht="18.75">
      <c r="A59" s="50"/>
      <c r="B59" s="569"/>
      <c r="C59" s="49" t="s">
        <v>18</v>
      </c>
      <c r="D59" s="2">
        <f>+D55+D57</f>
        <v>44.733</v>
      </c>
      <c r="E59" s="2">
        <f t="shared" si="5"/>
        <v>2.415</v>
      </c>
      <c r="F59" s="2">
        <f t="shared" si="5"/>
        <v>17.326</v>
      </c>
      <c r="G59" s="2">
        <f t="shared" si="5"/>
        <v>68.968</v>
      </c>
      <c r="H59" s="2">
        <f t="shared" si="5"/>
        <v>4034.362</v>
      </c>
      <c r="I59" s="2">
        <f t="shared" si="5"/>
        <v>6769.080999999999</v>
      </c>
      <c r="J59" s="2">
        <f t="shared" si="5"/>
        <v>11343.588</v>
      </c>
      <c r="K59" s="2">
        <f t="shared" si="5"/>
        <v>24755.140000000003</v>
      </c>
      <c r="L59" s="35">
        <f t="shared" si="5"/>
        <v>26897.595999999998</v>
      </c>
      <c r="M59" s="35">
        <f t="shared" si="5"/>
        <v>16729.761</v>
      </c>
      <c r="N59" s="35">
        <f t="shared" si="5"/>
        <v>3109.141</v>
      </c>
      <c r="O59" s="35">
        <f t="shared" si="5"/>
        <v>2271.219</v>
      </c>
      <c r="P59" s="94">
        <f>P55+P57</f>
        <v>96043.33</v>
      </c>
    </row>
    <row r="60" spans="1:16" ht="18.75">
      <c r="A60" s="46" t="s">
        <v>0</v>
      </c>
      <c r="B60" s="570" t="s">
        <v>115</v>
      </c>
      <c r="C60" s="55" t="s">
        <v>16</v>
      </c>
      <c r="D60" s="1">
        <f>SUM('石巻第１:石巻第２'!D60)</f>
        <v>17.3406</v>
      </c>
      <c r="E60" s="1">
        <f>SUM('石巻第１:石巻第２'!E60)</f>
        <v>1.69</v>
      </c>
      <c r="F60" s="1">
        <f>SUM('石巻第１:石巻第２'!F60)</f>
        <v>0.9358</v>
      </c>
      <c r="G60" s="1">
        <f>SUM('石巻第１:石巻第２'!G60)</f>
        <v>0.4064</v>
      </c>
      <c r="H60" s="1">
        <f>SUM('石巻第１:石巻第２'!H60)</f>
        <v>1.0296</v>
      </c>
      <c r="I60" s="1">
        <f>SUM('石巻第１:石巻第２'!I60)</f>
        <v>1.5774</v>
      </c>
      <c r="J60" s="1">
        <f>SUM('石巻第１:石巻第２'!J60)</f>
        <v>0.007</v>
      </c>
      <c r="K60" s="1">
        <f>SUM('石巻第１:石巻第２'!K60)</f>
        <v>2.084</v>
      </c>
      <c r="L60" s="1">
        <f>SUM('石巻第１:石巻第２'!L60)</f>
        <v>6.257</v>
      </c>
      <c r="M60" s="1">
        <f>SUM('石巻第１:石巻第２'!M60)</f>
        <v>0.7026</v>
      </c>
      <c r="N60" s="1">
        <f>SUM('石巻第１:石巻第２'!N60)</f>
        <v>0.296</v>
      </c>
      <c r="O60" s="1">
        <f>SUM('石巻第１:石巻第２'!O60)</f>
        <v>3.375</v>
      </c>
      <c r="P60" s="8">
        <f aca="true" t="shared" si="6" ref="P60:P67">P56+P58</f>
        <v>286.5531</v>
      </c>
    </row>
    <row r="61" spans="1:16" ht="18.75">
      <c r="A61" s="46" t="s">
        <v>49</v>
      </c>
      <c r="B61" s="571"/>
      <c r="C61" s="49" t="s">
        <v>18</v>
      </c>
      <c r="D61" s="2">
        <f>SUM('石巻第１:石巻第２'!D61)</f>
        <v>1293.749</v>
      </c>
      <c r="E61" s="2">
        <f>SUM('石巻第１:石巻第２'!E61)</f>
        <v>139.229</v>
      </c>
      <c r="F61" s="2">
        <f>SUM('石巻第１:石巻第２'!F61)</f>
        <v>46.311</v>
      </c>
      <c r="G61" s="2">
        <f>SUM('石巻第１:石巻第２'!G61)</f>
        <v>11.538</v>
      </c>
      <c r="H61" s="2">
        <f>SUM('石巻第１:石巻第２'!H61)</f>
        <v>28.45</v>
      </c>
      <c r="I61" s="2">
        <f>SUM('石巻第１:石巻第２'!I61)</f>
        <v>41.253</v>
      </c>
      <c r="J61" s="2">
        <f>SUM('石巻第１:石巻第２'!J61)</f>
        <v>0.515</v>
      </c>
      <c r="K61" s="2">
        <f>SUM('石巻第１:石巻第２'!K61)</f>
        <v>56.672</v>
      </c>
      <c r="L61" s="2">
        <f>SUM('石巻第１:石巻第２'!L61)</f>
        <v>156.766</v>
      </c>
      <c r="M61" s="2">
        <f>SUM('石巻第１:石巻第２'!M61)</f>
        <v>15.843</v>
      </c>
      <c r="N61" s="2">
        <f>SUM('石巻第１:石巻第２'!N61)</f>
        <v>8.338</v>
      </c>
      <c r="O61" s="2">
        <f>SUM('石巻第１:石巻第２'!O61)</f>
        <v>96.589</v>
      </c>
      <c r="P61" s="9">
        <f t="shared" si="6"/>
        <v>97180.182</v>
      </c>
    </row>
    <row r="62" spans="1:16" ht="18.75">
      <c r="A62" s="46" t="s">
        <v>0</v>
      </c>
      <c r="B62" s="48" t="s">
        <v>50</v>
      </c>
      <c r="C62" s="55" t="s">
        <v>16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8">
        <f t="shared" si="6"/>
        <v>572.2158</v>
      </c>
    </row>
    <row r="63" spans="1:16" ht="18.75">
      <c r="A63" s="46" t="s">
        <v>51</v>
      </c>
      <c r="B63" s="49" t="s">
        <v>116</v>
      </c>
      <c r="C63" s="49" t="s">
        <v>18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>
        <f t="shared" si="6"/>
        <v>193223.512</v>
      </c>
    </row>
    <row r="64" spans="1:16" ht="18.75">
      <c r="A64" s="46" t="s">
        <v>0</v>
      </c>
      <c r="B64" s="570" t="s">
        <v>53</v>
      </c>
      <c r="C64" s="55" t="s">
        <v>16</v>
      </c>
      <c r="D64" s="1">
        <f>SUM('石巻第１:石巻第２'!D64)</f>
        <v>0.004</v>
      </c>
      <c r="E64" s="1">
        <f>SUM('石巻第１:石巻第２'!E64)</f>
        <v>0.004</v>
      </c>
      <c r="F64" s="1">
        <f>SUM('石巻第１:石巻第２'!F64)</f>
        <v>0.005</v>
      </c>
      <c r="G64" s="1">
        <f>SUM('石巻第１:石巻第２'!G64)</f>
        <v>0.01</v>
      </c>
      <c r="H64" s="1"/>
      <c r="I64" s="1">
        <f>SUM('石巻第１:石巻第２'!I64)</f>
        <v>0.036</v>
      </c>
      <c r="J64" s="1"/>
      <c r="K64" s="1"/>
      <c r="L64" s="1"/>
      <c r="M64" s="1"/>
      <c r="N64" s="1">
        <f>SUM('石巻第１:石巻第２'!N64)</f>
        <v>0.006</v>
      </c>
      <c r="O64" s="1">
        <f>SUM('石巻第１:石巻第２'!O64)</f>
        <v>0.018</v>
      </c>
      <c r="P64" s="8">
        <f t="shared" si="6"/>
        <v>858.7688999999999</v>
      </c>
    </row>
    <row r="65" spans="1:16" ht="18.75">
      <c r="A65" s="46" t="s">
        <v>23</v>
      </c>
      <c r="B65" s="571"/>
      <c r="C65" s="49" t="s">
        <v>18</v>
      </c>
      <c r="D65" s="2">
        <f>SUM('石巻第１:石巻第２'!D65)</f>
        <v>3.675</v>
      </c>
      <c r="E65" s="2">
        <f>SUM('石巻第１:石巻第２'!E65)</f>
        <v>4.2</v>
      </c>
      <c r="F65" s="2">
        <f>SUM('石巻第１:石巻第２'!F65)</f>
        <v>5.775</v>
      </c>
      <c r="G65" s="2">
        <f>SUM('石巻第１:石巻第２'!G65)</f>
        <v>3.15</v>
      </c>
      <c r="H65" s="2"/>
      <c r="I65" s="2">
        <f>SUM('石巻第１:石巻第２'!I65)</f>
        <v>10.5</v>
      </c>
      <c r="J65" s="2"/>
      <c r="K65" s="2"/>
      <c r="L65" s="2"/>
      <c r="M65" s="2"/>
      <c r="N65" s="2">
        <f>SUM('石巻第１:石巻第２'!N65)</f>
        <v>3.15</v>
      </c>
      <c r="O65" s="2">
        <f>SUM('石巻第１:石巻第２'!O65)</f>
        <v>7.875</v>
      </c>
      <c r="P65" s="9">
        <f t="shared" si="6"/>
        <v>290403.694</v>
      </c>
    </row>
    <row r="66" spans="1:16" ht="18.75">
      <c r="A66" s="46"/>
      <c r="B66" s="48" t="s">
        <v>20</v>
      </c>
      <c r="C66" s="55" t="s">
        <v>16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8">
        <f t="shared" si="6"/>
        <v>1430.9847</v>
      </c>
    </row>
    <row r="67" spans="1:16" ht="19.5" thickBot="1">
      <c r="A67" s="52" t="s">
        <v>0</v>
      </c>
      <c r="B67" s="53" t="s">
        <v>116</v>
      </c>
      <c r="C67" s="53" t="s">
        <v>18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0">
        <f t="shared" si="6"/>
        <v>483627.206</v>
      </c>
    </row>
    <row r="68" spans="9:16" ht="18.75">
      <c r="I68" s="11" t="s">
        <v>83</v>
      </c>
      <c r="P68" s="11"/>
    </row>
    <row r="69" spans="1:16" ht="19.5" thickBot="1">
      <c r="A69" s="12" t="s">
        <v>88</v>
      </c>
      <c r="B69" s="39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 t="s">
        <v>146</v>
      </c>
      <c r="P69" s="12"/>
    </row>
    <row r="70" spans="1:16" ht="18.75">
      <c r="A70" s="50"/>
      <c r="B70" s="54"/>
      <c r="C70" s="54"/>
      <c r="D70" s="43" t="s">
        <v>2</v>
      </c>
      <c r="E70" s="43" t="s">
        <v>3</v>
      </c>
      <c r="F70" s="43" t="s">
        <v>4</v>
      </c>
      <c r="G70" s="43" t="s">
        <v>5</v>
      </c>
      <c r="H70" s="43" t="s">
        <v>6</v>
      </c>
      <c r="I70" s="43" t="s">
        <v>7</v>
      </c>
      <c r="J70" s="43" t="s">
        <v>8</v>
      </c>
      <c r="K70" s="43" t="s">
        <v>9</v>
      </c>
      <c r="L70" s="43" t="s">
        <v>10</v>
      </c>
      <c r="M70" s="43" t="s">
        <v>11</v>
      </c>
      <c r="N70" s="43" t="s">
        <v>12</v>
      </c>
      <c r="O70" s="43" t="s">
        <v>13</v>
      </c>
      <c r="P70" s="44" t="s">
        <v>14</v>
      </c>
    </row>
    <row r="71" spans="1:16" s="38" customFormat="1" ht="18.75">
      <c r="A71" s="45" t="s">
        <v>49</v>
      </c>
      <c r="B71" s="568" t="s">
        <v>114</v>
      </c>
      <c r="C71" s="55" t="s">
        <v>16</v>
      </c>
      <c r="D71" s="1">
        <f>+D60+D62+D64+D66</f>
        <v>17.3446</v>
      </c>
      <c r="E71" s="1">
        <f aca="true" t="shared" si="7" ref="E71:G72">+E60+E62+E64+E66</f>
        <v>1.694</v>
      </c>
      <c r="F71" s="1">
        <f t="shared" si="7"/>
        <v>0.9408</v>
      </c>
      <c r="G71" s="1">
        <f t="shared" si="7"/>
        <v>0.4164</v>
      </c>
      <c r="H71" s="1">
        <f>+H60+H62+H64+H66</f>
        <v>1.0296</v>
      </c>
      <c r="I71" s="1">
        <f>+I60+I62+I64+I66</f>
        <v>1.6134</v>
      </c>
      <c r="J71" s="1">
        <f aca="true" t="shared" si="8" ref="J71:O72">+J60+J62+J64+J66</f>
        <v>0.007</v>
      </c>
      <c r="K71" s="1">
        <f t="shared" si="8"/>
        <v>2.084</v>
      </c>
      <c r="L71" s="5">
        <f t="shared" si="8"/>
        <v>6.257</v>
      </c>
      <c r="M71" s="5">
        <f t="shared" si="8"/>
        <v>0.7026</v>
      </c>
      <c r="N71" s="5">
        <f t="shared" si="8"/>
        <v>0.302</v>
      </c>
      <c r="O71" s="5">
        <f t="shared" si="8"/>
        <v>3.393</v>
      </c>
      <c r="P71" s="15">
        <f>P60+P62+P64+P66</f>
        <v>3148.5225</v>
      </c>
    </row>
    <row r="72" spans="1:16" s="38" customFormat="1" ht="18.75">
      <c r="A72" s="71" t="s">
        <v>51</v>
      </c>
      <c r="B72" s="569"/>
      <c r="C72" s="49" t="s">
        <v>18</v>
      </c>
      <c r="D72" s="2">
        <f>+D61+D63+D65+D67</f>
        <v>1297.424</v>
      </c>
      <c r="E72" s="2">
        <f t="shared" si="7"/>
        <v>143.429</v>
      </c>
      <c r="F72" s="2">
        <f t="shared" si="7"/>
        <v>52.086</v>
      </c>
      <c r="G72" s="2">
        <f t="shared" si="7"/>
        <v>14.688</v>
      </c>
      <c r="H72" s="2">
        <f>+H61+H63+H65+H67</f>
        <v>28.45</v>
      </c>
      <c r="I72" s="2">
        <f>+I61+I63+I65+I67</f>
        <v>51.753</v>
      </c>
      <c r="J72" s="2">
        <f t="shared" si="8"/>
        <v>0.515</v>
      </c>
      <c r="K72" s="2">
        <f t="shared" si="8"/>
        <v>56.672</v>
      </c>
      <c r="L72" s="35">
        <f t="shared" si="8"/>
        <v>156.766</v>
      </c>
      <c r="M72" s="99">
        <f t="shared" si="8"/>
        <v>15.843</v>
      </c>
      <c r="N72" s="35">
        <f t="shared" si="8"/>
        <v>11.488</v>
      </c>
      <c r="O72" s="35">
        <f t="shared" si="8"/>
        <v>104.464</v>
      </c>
      <c r="P72" s="94">
        <f>P61+P63+P65+P67</f>
        <v>1064434.594</v>
      </c>
    </row>
    <row r="73" spans="1:16" ht="18.75">
      <c r="A73" s="46" t="s">
        <v>0</v>
      </c>
      <c r="B73" s="570" t="s">
        <v>54</v>
      </c>
      <c r="C73" s="55" t="s">
        <v>16</v>
      </c>
      <c r="D73" s="1">
        <f>SUM('石巻第１:石巻第２'!D73)</f>
        <v>20.578</v>
      </c>
      <c r="E73" s="1">
        <f>SUM('石巻第１:石巻第２'!E73)</f>
        <v>27.0198</v>
      </c>
      <c r="F73" s="1">
        <f>SUM('石巻第１:石巻第２'!F73)</f>
        <v>33.6716</v>
      </c>
      <c r="G73" s="1">
        <f>SUM('石巻第１:石巻第２'!G73)</f>
        <v>27.3658</v>
      </c>
      <c r="H73" s="1">
        <f>SUM('石巻第１:石巻第２'!H73)</f>
        <v>25.6912</v>
      </c>
      <c r="I73" s="1">
        <f>SUM('石巻第１:石巻第２'!I73)</f>
        <v>57.5577</v>
      </c>
      <c r="J73" s="1">
        <f>SUM('石巻第１:石巻第２'!J73)</f>
        <v>88.8877</v>
      </c>
      <c r="K73" s="1">
        <f>SUM('石巻第１:石巻第２'!K73)</f>
        <v>55.4178</v>
      </c>
      <c r="L73" s="1">
        <f>SUM('石巻第１:石巻第２'!L73)</f>
        <v>20.6507</v>
      </c>
      <c r="M73" s="1">
        <f>SUM('石巻第１:石巻第２'!M73)</f>
        <v>72.8866</v>
      </c>
      <c r="N73" s="1">
        <f>SUM('石巻第１:石巻第２'!N73)</f>
        <v>172.9108</v>
      </c>
      <c r="O73" s="1">
        <f>SUM('石巻第１:石巻第２'!O73)</f>
        <v>44.3916</v>
      </c>
      <c r="P73" s="8">
        <f>SUM(D73:O73)</f>
        <v>647.0293</v>
      </c>
    </row>
    <row r="74" spans="1:16" ht="18.75">
      <c r="A74" s="46" t="s">
        <v>34</v>
      </c>
      <c r="B74" s="571"/>
      <c r="C74" s="49" t="s">
        <v>18</v>
      </c>
      <c r="D74" s="2">
        <f>SUM('石巻第１:石巻第２'!D74)</f>
        <v>11429.487</v>
      </c>
      <c r="E74" s="2">
        <f>SUM('石巻第１:石巻第２'!E74)</f>
        <v>17724.327</v>
      </c>
      <c r="F74" s="2">
        <f>SUM('石巻第１:石巻第２'!F74)</f>
        <v>23180.539</v>
      </c>
      <c r="G74" s="2">
        <f>SUM('石巻第１:石巻第２'!G74)</f>
        <v>23688.01</v>
      </c>
      <c r="H74" s="2">
        <f>SUM('石巻第１:石巻第２'!H74)</f>
        <v>15266.493</v>
      </c>
      <c r="I74" s="2">
        <f>SUM('石巻第１:石巻第２'!I74)</f>
        <v>17131.754</v>
      </c>
      <c r="J74" s="2">
        <f>SUM('石巻第１:石巻第２'!J74)</f>
        <v>33458.982</v>
      </c>
      <c r="K74" s="2">
        <f>SUM('石巻第１:石巻第２'!K74)</f>
        <v>33122.834</v>
      </c>
      <c r="L74" s="2">
        <f>SUM('石巻第１:石巻第２'!L74)</f>
        <v>12449.551</v>
      </c>
      <c r="M74" s="2">
        <f>SUM('石巻第１:石巻第２'!M74)</f>
        <v>20332.288</v>
      </c>
      <c r="N74" s="2">
        <f>SUM('石巻第１:石巻第２'!N74)</f>
        <v>34084.817</v>
      </c>
      <c r="O74" s="2">
        <f>SUM('石巻第１:石巻第２'!O74)</f>
        <v>23700.372</v>
      </c>
      <c r="P74" s="9">
        <f>SUM(D74:O74)</f>
        <v>265569.454</v>
      </c>
    </row>
    <row r="75" spans="1:16" ht="18.75">
      <c r="A75" s="46" t="s">
        <v>0</v>
      </c>
      <c r="B75" s="570" t="s">
        <v>55</v>
      </c>
      <c r="C75" s="55" t="s">
        <v>16</v>
      </c>
      <c r="D75" s="1">
        <f>SUM('石巻第１:石巻第２'!D75)</f>
        <v>0.3006</v>
      </c>
      <c r="E75" s="1">
        <f>SUM('石巻第１:石巻第２'!E75)</f>
        <v>5.4984</v>
      </c>
      <c r="F75" s="1">
        <f>SUM('石巻第１:石巻第２'!F75)</f>
        <v>9.7466</v>
      </c>
      <c r="G75" s="1">
        <f>SUM('石巻第１:石巻第２'!G75)</f>
        <v>2.093</v>
      </c>
      <c r="H75" s="1">
        <f>SUM('石巻第１:石巻第２'!H75)</f>
        <v>1.5504</v>
      </c>
      <c r="I75" s="1">
        <f>SUM('石巻第１:石巻第２'!I75)</f>
        <v>2.4338</v>
      </c>
      <c r="J75" s="1">
        <f>SUM('石巻第１:石巻第２'!J75)</f>
        <v>0.334</v>
      </c>
      <c r="K75" s="1"/>
      <c r="L75" s="1">
        <f>SUM('石巻第１:石巻第２'!L75)</f>
        <v>0.6512</v>
      </c>
      <c r="M75" s="1">
        <f>SUM('石巻第１:石巻第２'!M75)</f>
        <v>0.4504</v>
      </c>
      <c r="N75" s="1">
        <f>SUM('石巻第１:石巻第２'!N75)</f>
        <v>0.694</v>
      </c>
      <c r="O75" s="1">
        <f>SUM('石巻第１:石巻第２'!O75)</f>
        <v>0.0338</v>
      </c>
      <c r="P75" s="8">
        <f aca="true" t="shared" si="9" ref="P75:P137">SUM(D75:O75)</f>
        <v>23.786199999999997</v>
      </c>
    </row>
    <row r="76" spans="1:16" ht="18.75">
      <c r="A76" s="46" t="s">
        <v>0</v>
      </c>
      <c r="B76" s="571"/>
      <c r="C76" s="49" t="s">
        <v>18</v>
      </c>
      <c r="D76" s="2">
        <f>SUM('石巻第１:石巻第２'!D76)</f>
        <v>14.491</v>
      </c>
      <c r="E76" s="2">
        <f>SUM('石巻第１:石巻第２'!E76)</f>
        <v>800.286</v>
      </c>
      <c r="F76" s="2">
        <f>SUM('石巻第１:石巻第２'!F76)</f>
        <v>1198.312</v>
      </c>
      <c r="G76" s="2">
        <f>SUM('石巻第１:石巻第２'!G76)</f>
        <v>249.337</v>
      </c>
      <c r="H76" s="2">
        <f>SUM('石巻第１:石巻第２'!H76)</f>
        <v>122.763</v>
      </c>
      <c r="I76" s="2">
        <f>SUM('石巻第１:石巻第２'!I76)</f>
        <v>245.448</v>
      </c>
      <c r="J76" s="2">
        <f>SUM('石巻第１:石巻第２'!J76)</f>
        <v>35.07</v>
      </c>
      <c r="K76" s="2"/>
      <c r="L76" s="2">
        <f>SUM('石巻第１:石巻第２'!L76)</f>
        <v>48.807</v>
      </c>
      <c r="M76" s="2">
        <f>SUM('石巻第１:石巻第２'!M76)</f>
        <v>25.587</v>
      </c>
      <c r="N76" s="2">
        <f>SUM('石巻第１:石巻第２'!N76)</f>
        <v>19.319</v>
      </c>
      <c r="O76" s="2">
        <f>SUM('石巻第１:石巻第２'!O76)</f>
        <v>4.16</v>
      </c>
      <c r="P76" s="9">
        <f t="shared" si="9"/>
        <v>2763.5799999999995</v>
      </c>
    </row>
    <row r="77" spans="1:16" ht="18.75">
      <c r="A77" s="46" t="s">
        <v>56</v>
      </c>
      <c r="B77" s="48" t="s">
        <v>182</v>
      </c>
      <c r="C77" s="55" t="s">
        <v>16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8"/>
    </row>
    <row r="78" spans="1:16" ht="18.75">
      <c r="A78" s="46"/>
      <c r="B78" s="49" t="s">
        <v>164</v>
      </c>
      <c r="C78" s="49" t="s">
        <v>18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</row>
    <row r="79" spans="1:16" ht="18.75">
      <c r="A79" s="46"/>
      <c r="B79" s="570" t="s">
        <v>59</v>
      </c>
      <c r="C79" s="55" t="s">
        <v>16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>
        <f>SUM('石巻第１:石巻第２'!N79)</f>
        <v>0.014</v>
      </c>
      <c r="O79" s="1"/>
      <c r="P79" s="8">
        <f t="shared" si="9"/>
        <v>0.014</v>
      </c>
    </row>
    <row r="80" spans="1:16" ht="18.75">
      <c r="A80" s="46" t="s">
        <v>17</v>
      </c>
      <c r="B80" s="571"/>
      <c r="C80" s="49" t="s">
        <v>18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>
        <f>SUM('石巻第１:石巻第２'!N80)</f>
        <v>1.47</v>
      </c>
      <c r="O80" s="2"/>
      <c r="P80" s="9">
        <f t="shared" si="9"/>
        <v>1.47</v>
      </c>
    </row>
    <row r="81" spans="1:16" ht="18.75">
      <c r="A81" s="46"/>
      <c r="B81" s="48" t="s">
        <v>20</v>
      </c>
      <c r="C81" s="55" t="s">
        <v>16</v>
      </c>
      <c r="D81" s="1">
        <f>SUM('石巻第１:石巻第２'!D81)</f>
        <v>41.5585</v>
      </c>
      <c r="E81" s="1">
        <f>SUM('石巻第１:石巻第２'!E81)</f>
        <v>52.2416</v>
      </c>
      <c r="F81" s="1">
        <f>SUM('石巻第１:石巻第２'!F81)</f>
        <v>71.9408</v>
      </c>
      <c r="G81" s="1">
        <f>SUM('石巻第１:石巻第２'!G81)</f>
        <v>79.5778</v>
      </c>
      <c r="H81" s="1">
        <f>SUM('石巻第１:石巻第２'!H81)</f>
        <v>90.1338</v>
      </c>
      <c r="I81" s="1">
        <f>SUM('石巻第１:石巻第２'!I81)</f>
        <v>60.316</v>
      </c>
      <c r="J81" s="1">
        <f>SUM('石巻第１:石巻第２'!J81)</f>
        <v>22.3479</v>
      </c>
      <c r="K81" s="1">
        <f>SUM('石巻第１:石巻第２'!K81)</f>
        <v>24.7087</v>
      </c>
      <c r="L81" s="1">
        <f>SUM('石巻第１:石巻第２'!L81)</f>
        <v>116.1102</v>
      </c>
      <c r="M81" s="1">
        <f>SUM('石巻第１:石巻第２'!M81)</f>
        <v>145.4062</v>
      </c>
      <c r="N81" s="1">
        <f>SUM('石巻第１:石巻第２'!N81)</f>
        <v>153.5284</v>
      </c>
      <c r="O81" s="1">
        <f>SUM('石巻第１:石巻第２'!O81)</f>
        <v>85.1233</v>
      </c>
      <c r="P81" s="8">
        <f t="shared" si="9"/>
        <v>942.9932</v>
      </c>
    </row>
    <row r="82" spans="1:16" ht="18.75">
      <c r="A82" s="46"/>
      <c r="B82" s="49" t="s">
        <v>155</v>
      </c>
      <c r="C82" s="49" t="s">
        <v>18</v>
      </c>
      <c r="D82" s="2">
        <f>SUM('石巻第１:石巻第２'!D82)</f>
        <v>19291.174</v>
      </c>
      <c r="E82" s="2">
        <f>SUM('石巻第１:石巻第２'!E82)</f>
        <v>27011.184</v>
      </c>
      <c r="F82" s="2">
        <f>SUM('石巻第１:石巻第２'!F82)</f>
        <v>32354.699</v>
      </c>
      <c r="G82" s="2">
        <f>SUM('石巻第１:石巻第２'!G82)</f>
        <v>32789.926</v>
      </c>
      <c r="H82" s="2">
        <f>SUM('石巻第１:石巻第２'!H82)</f>
        <v>23815.866</v>
      </c>
      <c r="I82" s="2">
        <f>SUM('石巻第１:石巻第２'!I82)</f>
        <v>13923.027</v>
      </c>
      <c r="J82" s="2">
        <f>SUM('石巻第１:石巻第２'!J82)</f>
        <v>9055.464</v>
      </c>
      <c r="K82" s="2">
        <f>SUM('石巻第１:石巻第２'!K82)</f>
        <v>11840.839</v>
      </c>
      <c r="L82" s="2">
        <f>SUM('石巻第１:石巻第２'!L82)</f>
        <v>40224.168</v>
      </c>
      <c r="M82" s="2">
        <f>SUM('石巻第１:石巻第２'!M82)</f>
        <v>47078.341</v>
      </c>
      <c r="N82" s="2">
        <f>SUM('石巻第１:石巻第２'!N82)</f>
        <v>35414.288</v>
      </c>
      <c r="O82" s="2">
        <f>SUM('石巻第１:石巻第２'!O82)</f>
        <v>32130.543</v>
      </c>
      <c r="P82" s="9">
        <f t="shared" si="9"/>
        <v>324929.51900000003</v>
      </c>
    </row>
    <row r="83" spans="1:16" s="38" customFormat="1" ht="18.75">
      <c r="A83" s="45" t="s">
        <v>23</v>
      </c>
      <c r="B83" s="568" t="s">
        <v>114</v>
      </c>
      <c r="C83" s="55" t="s">
        <v>16</v>
      </c>
      <c r="D83" s="1">
        <f>+D73+D75+D77+D79+D81</f>
        <v>62.4371</v>
      </c>
      <c r="E83" s="1">
        <f aca="true" t="shared" si="10" ref="E83:O84">+E73+E75+E77+E79+E81</f>
        <v>84.7598</v>
      </c>
      <c r="F83" s="1">
        <f>+F73+F75+F77+F79+F81</f>
        <v>115.359</v>
      </c>
      <c r="G83" s="1">
        <f t="shared" si="10"/>
        <v>109.03659999999999</v>
      </c>
      <c r="H83" s="1">
        <f t="shared" si="10"/>
        <v>117.37539999999998</v>
      </c>
      <c r="I83" s="1">
        <f t="shared" si="10"/>
        <v>120.3075</v>
      </c>
      <c r="J83" s="1">
        <f>+J73+J75+J77+J79+J81</f>
        <v>111.5696</v>
      </c>
      <c r="K83" s="1">
        <f t="shared" si="10"/>
        <v>80.1265</v>
      </c>
      <c r="L83" s="5">
        <f t="shared" si="10"/>
        <v>137.4121</v>
      </c>
      <c r="M83" s="5">
        <f t="shared" si="10"/>
        <v>218.7432</v>
      </c>
      <c r="N83" s="5">
        <f t="shared" si="10"/>
        <v>327.1472</v>
      </c>
      <c r="O83" s="5">
        <f t="shared" si="10"/>
        <v>129.5487</v>
      </c>
      <c r="P83" s="15">
        <f t="shared" si="9"/>
        <v>1613.8227</v>
      </c>
    </row>
    <row r="84" spans="1:16" s="38" customFormat="1" ht="18.75">
      <c r="A84" s="50"/>
      <c r="B84" s="569"/>
      <c r="C84" s="49" t="s">
        <v>18</v>
      </c>
      <c r="D84" s="2">
        <f>+D74+D76+D78+D80+D82</f>
        <v>30735.152</v>
      </c>
      <c r="E84" s="2">
        <f t="shared" si="10"/>
        <v>45535.797000000006</v>
      </c>
      <c r="F84" s="2">
        <f>+F74+F76+F78+F80+F82</f>
        <v>56733.55</v>
      </c>
      <c r="G84" s="2">
        <f t="shared" si="10"/>
        <v>56727.273</v>
      </c>
      <c r="H84" s="2">
        <f t="shared" si="10"/>
        <v>39205.122</v>
      </c>
      <c r="I84" s="2">
        <f t="shared" si="10"/>
        <v>31300.229</v>
      </c>
      <c r="J84" s="2">
        <f>+J74+J76+J78+J80+J82</f>
        <v>42549.516</v>
      </c>
      <c r="K84" s="2">
        <f t="shared" si="10"/>
        <v>44963.673</v>
      </c>
      <c r="L84" s="35">
        <f t="shared" si="10"/>
        <v>52722.526</v>
      </c>
      <c r="M84" s="35">
        <f t="shared" si="10"/>
        <v>67436.216</v>
      </c>
      <c r="N84" s="35">
        <f t="shared" si="10"/>
        <v>69519.894</v>
      </c>
      <c r="O84" s="35">
        <f t="shared" si="10"/>
        <v>55835.075</v>
      </c>
      <c r="P84" s="94">
        <f t="shared" si="9"/>
        <v>593264.0229999999</v>
      </c>
    </row>
    <row r="85" spans="1:16" ht="18.75">
      <c r="A85" s="572" t="s">
        <v>184</v>
      </c>
      <c r="B85" s="573"/>
      <c r="C85" s="55" t="s">
        <v>16</v>
      </c>
      <c r="D85" s="1">
        <f>SUM('石巻第１:石巻第２'!D85)</f>
        <v>4.9102</v>
      </c>
      <c r="E85" s="1">
        <f>SUM('石巻第１:石巻第２'!E85)</f>
        <v>1.8478</v>
      </c>
      <c r="F85" s="1">
        <f>SUM('石巻第１:石巻第２'!F85)</f>
        <v>1.5996</v>
      </c>
      <c r="G85" s="1">
        <f>SUM('石巻第１:石巻第２'!G85)</f>
        <v>1.1363</v>
      </c>
      <c r="H85" s="1">
        <f>SUM('石巻第１:石巻第２'!H85)</f>
        <v>5.9516</v>
      </c>
      <c r="I85" s="1">
        <f>SUM('石巻第１:石巻第２'!I85)</f>
        <v>9.4238</v>
      </c>
      <c r="J85" s="1">
        <f>SUM('石巻第１:石巻第２'!J85)</f>
        <v>15.7794</v>
      </c>
      <c r="K85" s="1">
        <f>SUM('石巻第１:石巻第２'!K85)</f>
        <v>18.0235</v>
      </c>
      <c r="L85" s="1">
        <f>SUM('石巻第１:石巻第２'!L85)</f>
        <v>15.3518</v>
      </c>
      <c r="M85" s="1">
        <f>SUM('石巻第１:石巻第２'!M85)</f>
        <v>29.1517</v>
      </c>
      <c r="N85" s="1">
        <f>SUM('石巻第１:石巻第２'!N85)</f>
        <v>57.7384</v>
      </c>
      <c r="O85" s="1">
        <f>SUM('石巻第１:石巻第２'!O85)</f>
        <v>27.2078</v>
      </c>
      <c r="P85" s="8">
        <f t="shared" si="9"/>
        <v>188.1219</v>
      </c>
    </row>
    <row r="86" spans="1:16" ht="18.75">
      <c r="A86" s="574"/>
      <c r="B86" s="575"/>
      <c r="C86" s="49" t="s">
        <v>18</v>
      </c>
      <c r="D86" s="2">
        <f>SUM('石巻第１:石巻第２'!D86)</f>
        <v>3066.093</v>
      </c>
      <c r="E86" s="2">
        <f>SUM('石巻第１:石巻第２'!E86)</f>
        <v>1932.349</v>
      </c>
      <c r="F86" s="2">
        <f>SUM('石巻第１:石巻第２'!F86)</f>
        <v>2537.574</v>
      </c>
      <c r="G86" s="2">
        <f>SUM('石巻第１:石巻第２'!G86)</f>
        <v>2230.753</v>
      </c>
      <c r="H86" s="2">
        <f>SUM('石巻第１:石巻第２'!H86)</f>
        <v>8027.44</v>
      </c>
      <c r="I86" s="2">
        <f>SUM('石巻第１:石巻第２'!I86)</f>
        <v>10189.859</v>
      </c>
      <c r="J86" s="2">
        <f>SUM('石巻第１:石巻第２'!J86)</f>
        <v>14208.78</v>
      </c>
      <c r="K86" s="2">
        <f>SUM('石巻第１:石巻第２'!K86)</f>
        <v>15582.891</v>
      </c>
      <c r="L86" s="2">
        <f>SUM('石巻第１:石巻第２'!L86)</f>
        <v>13257.328</v>
      </c>
      <c r="M86" s="2">
        <f>SUM('石巻第１:石巻第２'!M86)</f>
        <v>19583.838</v>
      </c>
      <c r="N86" s="2">
        <f>SUM('石巻第１:石巻第２'!N86)</f>
        <v>35936.189</v>
      </c>
      <c r="O86" s="2">
        <f>SUM('石巻第１:石巻第２'!O86)</f>
        <v>15629.703</v>
      </c>
      <c r="P86" s="9">
        <f t="shared" si="9"/>
        <v>142182.797</v>
      </c>
    </row>
    <row r="87" spans="1:16" ht="18.75">
      <c r="A87" s="572" t="s">
        <v>185</v>
      </c>
      <c r="B87" s="573"/>
      <c r="C87" s="55" t="s">
        <v>16</v>
      </c>
      <c r="D87" s="1"/>
      <c r="E87" s="1">
        <f>SUM('石巻第１:石巻第２'!E87)</f>
        <v>9.863</v>
      </c>
      <c r="F87" s="1">
        <f>SUM('石巻第１:石巻第２'!F87)</f>
        <v>452.245</v>
      </c>
      <c r="G87" s="1">
        <f>SUM('石巻第１:石巻第２'!G87)</f>
        <v>991.9886</v>
      </c>
      <c r="H87" s="1">
        <f>SUM('石巻第１:石巻第２'!H87)</f>
        <v>1164.316</v>
      </c>
      <c r="I87" s="1">
        <f>SUM('石巻第１:石巻第２'!I87)</f>
        <v>0.847</v>
      </c>
      <c r="J87" s="1"/>
      <c r="K87" s="1"/>
      <c r="L87" s="1"/>
      <c r="M87" s="1"/>
      <c r="N87" s="1"/>
      <c r="O87" s="1"/>
      <c r="P87" s="8">
        <f t="shared" si="9"/>
        <v>2619.2596000000003</v>
      </c>
    </row>
    <row r="88" spans="1:16" ht="18.75">
      <c r="A88" s="574"/>
      <c r="B88" s="575"/>
      <c r="C88" s="49" t="s">
        <v>18</v>
      </c>
      <c r="D88" s="2"/>
      <c r="E88" s="2">
        <f>SUM('石巻第１:石巻第２'!E88)</f>
        <v>748.871</v>
      </c>
      <c r="F88" s="2">
        <f>SUM('石巻第１:石巻第２'!F88)</f>
        <v>36769.402</v>
      </c>
      <c r="G88" s="2">
        <f>SUM('石巻第１:石巻第２'!G88)</f>
        <v>215188.685</v>
      </c>
      <c r="H88" s="2">
        <f>SUM('石巻第１:石巻第２'!H88)</f>
        <v>111668.376</v>
      </c>
      <c r="I88" s="2">
        <f>SUM('石巻第１:石巻第２'!I88)</f>
        <v>44.468</v>
      </c>
      <c r="J88" s="2"/>
      <c r="K88" s="2"/>
      <c r="L88" s="2"/>
      <c r="M88" s="2"/>
      <c r="N88" s="2"/>
      <c r="O88" s="2"/>
      <c r="P88" s="9">
        <f t="shared" si="9"/>
        <v>364419.80199999997</v>
      </c>
    </row>
    <row r="89" spans="1:16" ht="18.75">
      <c r="A89" s="572" t="s">
        <v>186</v>
      </c>
      <c r="B89" s="573"/>
      <c r="C89" s="55" t="s">
        <v>16</v>
      </c>
      <c r="D89" s="1">
        <f>SUM('石巻第１:石巻第２'!D89)</f>
        <v>0.0072</v>
      </c>
      <c r="E89" s="1">
        <f>SUM('石巻第１:石巻第２'!E89)</f>
        <v>0.0074</v>
      </c>
      <c r="F89" s="1">
        <f>SUM('石巻第１:石巻第２'!F89)</f>
        <v>0.0188</v>
      </c>
      <c r="G89" s="1">
        <f>SUM('石巻第１:石巻第２'!G89)</f>
        <v>0.0438</v>
      </c>
      <c r="H89" s="1">
        <f>SUM('石巻第１:石巻第２'!H89)</f>
        <v>0.193</v>
      </c>
      <c r="I89" s="1">
        <f>SUM('石巻第１:石巻第２'!I89)</f>
        <v>0.039</v>
      </c>
      <c r="J89" s="1">
        <f>SUM('石巻第１:石巻第２'!J89)</f>
        <v>0.0024</v>
      </c>
      <c r="K89" s="1">
        <f>SUM('石巻第１:石巻第２'!K89)</f>
        <v>0.0058</v>
      </c>
      <c r="L89" s="1">
        <f>SUM('石巻第１:石巻第２'!L89)</f>
        <v>0.0114</v>
      </c>
      <c r="M89" s="1">
        <f>SUM('石巻第１:石巻第２'!M89)</f>
        <v>0.004</v>
      </c>
      <c r="N89" s="1">
        <f>SUM('石巻第１:石巻第２'!N89)</f>
        <v>0.021</v>
      </c>
      <c r="O89" s="1">
        <f>SUM('石巻第１:石巻第２'!O89)</f>
        <v>0.0092</v>
      </c>
      <c r="P89" s="8">
        <f t="shared" si="9"/>
        <v>0.36300000000000004</v>
      </c>
    </row>
    <row r="90" spans="1:16" ht="18.75">
      <c r="A90" s="574"/>
      <c r="B90" s="575"/>
      <c r="C90" s="49" t="s">
        <v>18</v>
      </c>
      <c r="D90" s="2">
        <f>SUM('石巻第１:石巻第２'!D90)</f>
        <v>18.774</v>
      </c>
      <c r="E90" s="2">
        <f>SUM('石巻第１:石巻第２'!E90)</f>
        <v>18.963</v>
      </c>
      <c r="F90" s="2">
        <f>SUM('石巻第１:石巻第２'!F90)</f>
        <v>41.685</v>
      </c>
      <c r="G90" s="2">
        <f>SUM('石巻第１:石巻第２'!G90)</f>
        <v>78.876</v>
      </c>
      <c r="H90" s="2">
        <f>SUM('石巻第１:石巻第２'!H90)</f>
        <v>399.861</v>
      </c>
      <c r="I90" s="2">
        <f>SUM('石巻第１:石巻第２'!I90)</f>
        <v>94.983</v>
      </c>
      <c r="J90" s="2">
        <f>SUM('石巻第１:石巻第２'!J90)</f>
        <v>4.452</v>
      </c>
      <c r="K90" s="2">
        <f>SUM('石巻第１:石巻第２'!K90)</f>
        <v>5.712</v>
      </c>
      <c r="L90" s="2">
        <f>SUM('石巻第１:石巻第２'!L90)</f>
        <v>36.288</v>
      </c>
      <c r="M90" s="2">
        <f>SUM('石巻第１:石巻第２'!M90)</f>
        <v>7.518</v>
      </c>
      <c r="N90" s="2">
        <f>SUM('石巻第１:石巻第２'!N90)</f>
        <v>67.767</v>
      </c>
      <c r="O90" s="2">
        <f>SUM('石巻第１:石巻第２'!O90)</f>
        <v>14.28</v>
      </c>
      <c r="P90" s="9">
        <f t="shared" si="9"/>
        <v>789.1590000000001</v>
      </c>
    </row>
    <row r="91" spans="1:16" ht="18.75">
      <c r="A91" s="572" t="s">
        <v>187</v>
      </c>
      <c r="B91" s="573"/>
      <c r="C91" s="55" t="s">
        <v>16</v>
      </c>
      <c r="D91" s="1">
        <f>SUM('石巻第１:石巻第２'!D91)</f>
        <v>0.953</v>
      </c>
      <c r="E91" s="1">
        <f>SUM('石巻第１:石巻第２'!E91)</f>
        <v>4.1644</v>
      </c>
      <c r="F91" s="1">
        <f>SUM('石巻第１:石巻第２'!F91)</f>
        <v>7.9226</v>
      </c>
      <c r="G91" s="1">
        <f>SUM('石巻第１:石巻第２'!G91)</f>
        <v>16.7804</v>
      </c>
      <c r="H91" s="1">
        <f>SUM('石巻第１:石巻第２'!H91)</f>
        <v>26.357</v>
      </c>
      <c r="I91" s="1">
        <f>SUM('石巻第１:石巻第２'!I91)</f>
        <v>13.2558</v>
      </c>
      <c r="J91" s="1">
        <f>SUM('石巻第１:石巻第２'!J91)</f>
        <v>3.1182</v>
      </c>
      <c r="K91" s="1">
        <f>SUM('石巻第１:石巻第２'!K91)</f>
        <v>0.175</v>
      </c>
      <c r="L91" s="1">
        <f>SUM('石巻第１:石巻第２'!L91)</f>
        <v>6.8686</v>
      </c>
      <c r="M91" s="1">
        <f>SUM('石巻第１:石巻第２'!M91)</f>
        <v>2.3038</v>
      </c>
      <c r="N91" s="1">
        <f>SUM('石巻第１:石巻第２'!N91)</f>
        <v>8.8006</v>
      </c>
      <c r="O91" s="1">
        <f>SUM('石巻第１:石巻第２'!O91)</f>
        <v>0.04</v>
      </c>
      <c r="P91" s="8">
        <f t="shared" si="9"/>
        <v>90.7394</v>
      </c>
    </row>
    <row r="92" spans="1:16" ht="18.75">
      <c r="A92" s="574"/>
      <c r="B92" s="575"/>
      <c r="C92" s="49" t="s">
        <v>18</v>
      </c>
      <c r="D92" s="2">
        <f>SUM('石巻第１:石巻第２'!D92)</f>
        <v>1716.383</v>
      </c>
      <c r="E92" s="2">
        <f>SUM('石巻第１:石巻第２'!E92)</f>
        <v>7849.08</v>
      </c>
      <c r="F92" s="2">
        <f>SUM('石巻第１:石巻第２'!F92)</f>
        <v>14852.04</v>
      </c>
      <c r="G92" s="2">
        <f>SUM('石巻第１:石巻第２'!G92)</f>
        <v>25889.885</v>
      </c>
      <c r="H92" s="2">
        <f>SUM('石巻第１:石巻第２'!H92)</f>
        <v>38159.189</v>
      </c>
      <c r="I92" s="2">
        <f>SUM('石巻第１:石巻第２'!I92)</f>
        <v>17334.191</v>
      </c>
      <c r="J92" s="2">
        <f>SUM('石巻第１:石巻第２'!J92)</f>
        <v>3891.006</v>
      </c>
      <c r="K92" s="2">
        <f>SUM('石巻第１:石巻第２'!K92)</f>
        <v>215.04</v>
      </c>
      <c r="L92" s="2">
        <f>SUM('石巻第１:石巻第２'!L92)</f>
        <v>10863.057</v>
      </c>
      <c r="M92" s="2">
        <f>SUM('石巻第１:石巻第２'!M92)</f>
        <v>3969.568</v>
      </c>
      <c r="N92" s="2">
        <f>SUM('石巻第１:石巻第２'!N92)</f>
        <v>15217.571</v>
      </c>
      <c r="O92" s="2">
        <f>SUM('石巻第１:石巻第２'!O92)</f>
        <v>93.975</v>
      </c>
      <c r="P92" s="9">
        <f t="shared" si="9"/>
        <v>140050.985</v>
      </c>
    </row>
    <row r="93" spans="1:16" ht="18.75">
      <c r="A93" s="572" t="s">
        <v>165</v>
      </c>
      <c r="B93" s="573"/>
      <c r="C93" s="55" t="s">
        <v>16</v>
      </c>
      <c r="D93" s="1">
        <f>SUM('石巻第１:石巻第２'!D93)</f>
        <v>0.0004</v>
      </c>
      <c r="E93" s="1">
        <f>SUM('石巻第１:石巻第２'!E93)</f>
        <v>0.002</v>
      </c>
      <c r="F93" s="1">
        <f>SUM('石巻第１:石巻第２'!F93)</f>
        <v>0.0016</v>
      </c>
      <c r="G93" s="1">
        <f>SUM('石巻第１:石巻第２'!G93)</f>
        <v>0.002</v>
      </c>
      <c r="H93" s="1">
        <f>SUM('石巻第１:石巻第２'!H93)</f>
        <v>0.0016</v>
      </c>
      <c r="I93" s="1">
        <f>SUM('石巻第１:石巻第２'!I93)</f>
        <v>0.0072</v>
      </c>
      <c r="J93" s="1"/>
      <c r="K93" s="1"/>
      <c r="L93" s="1">
        <f>SUM('石巻第１:石巻第２'!L93)</f>
        <v>0.0004</v>
      </c>
      <c r="M93" s="1">
        <f>SUM('石巻第１:石巻第２'!M93)</f>
        <v>0.0004</v>
      </c>
      <c r="N93" s="1"/>
      <c r="O93" s="1">
        <f>SUM('石巻第１:石巻第２'!O93)</f>
        <v>0.06</v>
      </c>
      <c r="P93" s="8">
        <f t="shared" si="9"/>
        <v>0.0756</v>
      </c>
    </row>
    <row r="94" spans="1:16" ht="18.75">
      <c r="A94" s="574"/>
      <c r="B94" s="575"/>
      <c r="C94" s="49" t="s">
        <v>18</v>
      </c>
      <c r="D94" s="2">
        <f>SUM('石巻第１:石巻第２'!D94)</f>
        <v>0.168</v>
      </c>
      <c r="E94" s="2">
        <f>SUM('石巻第１:石巻第２'!E94)</f>
        <v>2.289</v>
      </c>
      <c r="F94" s="2">
        <f>SUM('石巻第１:石巻第２'!F94)</f>
        <v>1.932</v>
      </c>
      <c r="G94" s="2">
        <f>SUM('石巻第１:石巻第２'!G94)</f>
        <v>2.016</v>
      </c>
      <c r="H94" s="2">
        <f>SUM('石巻第１:石巻第２'!H94)</f>
        <v>1.428</v>
      </c>
      <c r="I94" s="2">
        <f>SUM('石巻第１:石巻第２'!I94)</f>
        <v>6.489</v>
      </c>
      <c r="J94" s="2"/>
      <c r="K94" s="2"/>
      <c r="L94" s="2">
        <f>SUM('石巻第１:石巻第２'!L94)</f>
        <v>0.294</v>
      </c>
      <c r="M94" s="2">
        <f>SUM('石巻第１:石巻第２'!M94)</f>
        <v>0.294</v>
      </c>
      <c r="N94" s="2"/>
      <c r="O94" s="2">
        <f>SUM('石巻第１:石巻第２'!O94)</f>
        <v>19.53</v>
      </c>
      <c r="P94" s="9">
        <f t="shared" si="9"/>
        <v>34.44</v>
      </c>
    </row>
    <row r="95" spans="1:16" ht="18.75">
      <c r="A95" s="572" t="s">
        <v>166</v>
      </c>
      <c r="B95" s="573"/>
      <c r="C95" s="55" t="s">
        <v>16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8"/>
    </row>
    <row r="96" spans="1:16" ht="18.75">
      <c r="A96" s="574"/>
      <c r="B96" s="575"/>
      <c r="C96" s="49" t="s">
        <v>18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9"/>
    </row>
    <row r="97" spans="1:16" ht="18.75">
      <c r="A97" s="572" t="s">
        <v>64</v>
      </c>
      <c r="B97" s="573"/>
      <c r="C97" s="55" t="s">
        <v>16</v>
      </c>
      <c r="D97" s="1">
        <f>SUM('石巻第１:石巻第２'!D97)</f>
        <v>45.6188</v>
      </c>
      <c r="E97" s="1">
        <f>SUM('石巻第１:石巻第２'!E97)</f>
        <v>71.0568</v>
      </c>
      <c r="F97" s="1">
        <f>SUM('石巻第１:石巻第２'!F97)</f>
        <v>67.9855</v>
      </c>
      <c r="G97" s="1">
        <f>SUM('石巻第１:石巻第２'!G97)</f>
        <v>268.26777</v>
      </c>
      <c r="H97" s="1">
        <f>SUM('石巻第１:石巻第２'!H97)</f>
        <v>731.1857</v>
      </c>
      <c r="I97" s="1">
        <f>SUM('石巻第１:石巻第２'!I97)</f>
        <v>1152.3644</v>
      </c>
      <c r="J97" s="1">
        <f>SUM('石巻第１:石巻第２'!J97)</f>
        <v>1963.8254</v>
      </c>
      <c r="K97" s="1">
        <f>SUM('石巻第１:石巻第２'!K97)</f>
        <v>237.4333</v>
      </c>
      <c r="L97" s="1">
        <f>SUM('石巻第１:石巻第２'!L97)</f>
        <v>255.9137</v>
      </c>
      <c r="M97" s="1">
        <f>SUM('石巻第１:石巻第２'!M97)</f>
        <v>254.8408</v>
      </c>
      <c r="N97" s="1">
        <f>SUM('石巻第１:石巻第２'!N97)</f>
        <v>300.5046</v>
      </c>
      <c r="O97" s="1">
        <f>SUM('石巻第１:石巻第２'!O97)</f>
        <v>91.9931</v>
      </c>
      <c r="P97" s="8">
        <f t="shared" si="9"/>
        <v>5440.989869999999</v>
      </c>
    </row>
    <row r="98" spans="1:16" ht="18.75">
      <c r="A98" s="574"/>
      <c r="B98" s="575"/>
      <c r="C98" s="49" t="s">
        <v>18</v>
      </c>
      <c r="D98" s="2">
        <f>SUM('石巻第１:石巻第２'!D98)</f>
        <v>18522.794</v>
      </c>
      <c r="E98" s="2">
        <f>SUM('石巻第１:石巻第２'!E98)</f>
        <v>30188.318</v>
      </c>
      <c r="F98" s="2">
        <f>SUM('石巻第１:石巻第２'!F98)</f>
        <v>32069.182</v>
      </c>
      <c r="G98" s="2">
        <f>SUM('石巻第１:石巻第２'!G98)</f>
        <v>136553.033</v>
      </c>
      <c r="H98" s="2">
        <f>SUM('石巻第１:石巻第２'!H98)</f>
        <v>283682.132</v>
      </c>
      <c r="I98" s="2">
        <f>SUM('石巻第１:石巻第２'!I98)</f>
        <v>392983.861</v>
      </c>
      <c r="J98" s="2">
        <f>SUM('石巻第１:石巻第２'!J98)</f>
        <v>763063.848</v>
      </c>
      <c r="K98" s="2">
        <f>SUM('石巻第１:石巻第２'!K98)</f>
        <v>75854.038</v>
      </c>
      <c r="L98" s="2">
        <f>SUM('石巻第１:石巻第２'!L98)</f>
        <v>62062.483</v>
      </c>
      <c r="M98" s="2">
        <f>SUM('石巻第１:石巻第２'!M98)</f>
        <v>60738.469</v>
      </c>
      <c r="N98" s="2">
        <f>SUM('石巻第１:石巻第２'!N98)</f>
        <v>96979.095</v>
      </c>
      <c r="O98" s="2">
        <f>SUM('石巻第１:石巻第２'!O98)</f>
        <v>34130.098</v>
      </c>
      <c r="P98" s="9">
        <f t="shared" si="9"/>
        <v>1986827.351</v>
      </c>
    </row>
    <row r="99" spans="1:16" s="38" customFormat="1" ht="18.75">
      <c r="A99" s="576" t="s">
        <v>65</v>
      </c>
      <c r="B99" s="577"/>
      <c r="C99" s="55" t="s">
        <v>16</v>
      </c>
      <c r="D99" s="1">
        <f>+D8+D10+D22+D28+D36+D38+D40+D42+D44+D46+D48+D50+D52+D58+D71+D83+D85+D87+D89+D91+D93+D95+D97</f>
        <v>2501.0989</v>
      </c>
      <c r="E99" s="1">
        <f aca="true" t="shared" si="11" ref="E99:N100">+E8+E10+E22+E28+E36+E38+E40+E42+E44+E46+E48+E50+E52+E58+E71+E83+E85+E87+E89+E91+E93+E95+E97</f>
        <v>2922.7925</v>
      </c>
      <c r="F99" s="1">
        <f t="shared" si="11"/>
        <v>4189.3523</v>
      </c>
      <c r="G99" s="1">
        <f t="shared" si="11"/>
        <v>3250.2143699999997</v>
      </c>
      <c r="H99" s="1">
        <f t="shared" si="11"/>
        <v>8250.1701</v>
      </c>
      <c r="I99" s="1">
        <f t="shared" si="11"/>
        <v>12107.798900000005</v>
      </c>
      <c r="J99" s="1">
        <f t="shared" si="11"/>
        <v>11715.2424</v>
      </c>
      <c r="K99" s="1">
        <f t="shared" si="11"/>
        <v>4739.060899999999</v>
      </c>
      <c r="L99" s="5">
        <f t="shared" si="11"/>
        <v>3629.167499999999</v>
      </c>
      <c r="M99" s="5">
        <f t="shared" si="11"/>
        <v>11637.891500000002</v>
      </c>
      <c r="N99" s="5">
        <f t="shared" si="11"/>
        <v>8253.2953</v>
      </c>
      <c r="O99" s="5">
        <f>+O8+O10+O22+O28+O36+O38+O40+O42+O44+O46+O48+O50+O52+O58+O71+O83+O85+O87+O89+O91+O93+O95+O97</f>
        <v>6225.987900000001</v>
      </c>
      <c r="P99" s="15">
        <f t="shared" si="9"/>
        <v>79422.07257</v>
      </c>
    </row>
    <row r="100" spans="1:16" s="38" customFormat="1" ht="18.75">
      <c r="A100" s="578"/>
      <c r="B100" s="579"/>
      <c r="C100" s="49" t="s">
        <v>18</v>
      </c>
      <c r="D100" s="2">
        <f>+D9+D11+D23+D29+D37+D39+D41+D43+D45+D47+D49+D51+D53+D59+D72+D84+D86+D88+D90+D92+D94+D96+D98</f>
        <v>249278.98799999998</v>
      </c>
      <c r="E100" s="2">
        <f t="shared" si="11"/>
        <v>296828.561</v>
      </c>
      <c r="F100" s="2">
        <f t="shared" si="11"/>
        <v>393451.44299999997</v>
      </c>
      <c r="G100" s="2">
        <f t="shared" si="11"/>
        <v>610865.5020000001</v>
      </c>
      <c r="H100" s="2">
        <f t="shared" si="11"/>
        <v>1008062.432</v>
      </c>
      <c r="I100" s="2">
        <f t="shared" si="11"/>
        <v>1319604.607</v>
      </c>
      <c r="J100" s="2">
        <f t="shared" si="11"/>
        <v>2317713.723</v>
      </c>
      <c r="K100" s="2">
        <f t="shared" si="11"/>
        <v>864399.068</v>
      </c>
      <c r="L100" s="35">
        <f t="shared" si="11"/>
        <v>707514.803</v>
      </c>
      <c r="M100" s="35">
        <f t="shared" si="11"/>
        <v>1834449.0929999996</v>
      </c>
      <c r="N100" s="35">
        <f t="shared" si="11"/>
        <v>1504349.7399999998</v>
      </c>
      <c r="O100" s="35">
        <f>+O9+O11+O23+O29+O37+O39+O41+O43+O45+O47+O49+O51+O53+O59+O72+O84+O86+O88+O90+O92+O94+O96+O98</f>
        <v>1073639.743</v>
      </c>
      <c r="P100" s="94">
        <f t="shared" si="9"/>
        <v>12180157.703000002</v>
      </c>
    </row>
    <row r="101" spans="1:16" ht="18.75">
      <c r="A101" s="45" t="s">
        <v>0</v>
      </c>
      <c r="B101" s="570" t="s">
        <v>167</v>
      </c>
      <c r="C101" s="55" t="s">
        <v>16</v>
      </c>
      <c r="D101" s="1">
        <f>SUM('石巻第１:石巻第２'!D101)</f>
        <v>0.7081</v>
      </c>
      <c r="E101" s="1">
        <f>SUM('石巻第１:石巻第２'!E101)</f>
        <v>0</v>
      </c>
      <c r="F101" s="1">
        <f>SUM('石巻第１:石巻第２'!F101)</f>
        <v>0.235</v>
      </c>
      <c r="G101" s="1">
        <f>SUM('石巻第１:石巻第２'!G101)</f>
        <v>0.4793</v>
      </c>
      <c r="H101" s="1">
        <f>SUM('石巻第１:石巻第２'!H101)</f>
        <v>1.5617</v>
      </c>
      <c r="I101" s="1">
        <f>SUM('石巻第１:石巻第２'!I101)</f>
        <v>0.3631</v>
      </c>
      <c r="J101" s="1">
        <f>SUM('石巻第１:石巻第２'!J101)</f>
        <v>0.1582</v>
      </c>
      <c r="K101" s="1">
        <f>SUM('石巻第１:石巻第２'!K101)</f>
        <v>0.1397</v>
      </c>
      <c r="L101" s="1">
        <f>SUM('石巻第１:石巻第２'!L101)</f>
        <v>2.5344</v>
      </c>
      <c r="M101" s="1">
        <f>SUM('石巻第１:石巻第２'!M101)</f>
        <v>1.21</v>
      </c>
      <c r="N101" s="1"/>
      <c r="O101" s="1"/>
      <c r="P101" s="8">
        <f t="shared" si="9"/>
        <v>7.3895</v>
      </c>
    </row>
    <row r="102" spans="1:16" ht="18.75">
      <c r="A102" s="45" t="s">
        <v>0</v>
      </c>
      <c r="B102" s="571"/>
      <c r="C102" s="49" t="s">
        <v>18</v>
      </c>
      <c r="D102" s="2">
        <f>SUM('石巻第１:石巻第２'!D102)</f>
        <v>1957.151</v>
      </c>
      <c r="E102" s="2">
        <f>SUM('石巻第１:石巻第２'!E102)</f>
        <v>0</v>
      </c>
      <c r="F102" s="2">
        <f>SUM('石巻第１:石巻第２'!F102)</f>
        <v>746.024</v>
      </c>
      <c r="G102" s="2">
        <f>SUM('石巻第１:石巻第２'!G102)</f>
        <v>1189.803</v>
      </c>
      <c r="H102" s="2">
        <f>SUM('石巻第１:石巻第２'!H102)</f>
        <v>5146.525</v>
      </c>
      <c r="I102" s="2">
        <f>SUM('石巻第１:石巻第２'!I102)</f>
        <v>966.678</v>
      </c>
      <c r="J102" s="2">
        <f>SUM('石巻第１:石巻第２'!J102)</f>
        <v>198.273</v>
      </c>
      <c r="K102" s="2">
        <f>SUM('石巻第１:石巻第２'!K102)</f>
        <v>377.321</v>
      </c>
      <c r="L102" s="2">
        <f>SUM('石巻第１:石巻第２'!L102)</f>
        <v>4824.584</v>
      </c>
      <c r="M102" s="2">
        <f>SUM('石巻第１:石巻第２'!M102)</f>
        <v>2131.127</v>
      </c>
      <c r="N102" s="2"/>
      <c r="O102" s="2"/>
      <c r="P102" s="9">
        <f t="shared" si="9"/>
        <v>17537.486</v>
      </c>
    </row>
    <row r="103" spans="1:16" ht="18.75">
      <c r="A103" s="46" t="s">
        <v>66</v>
      </c>
      <c r="B103" s="570" t="s">
        <v>188</v>
      </c>
      <c r="C103" s="55" t="s">
        <v>16</v>
      </c>
      <c r="D103" s="1">
        <f>SUM('石巻第１:石巻第２'!D103)</f>
        <v>20.4476</v>
      </c>
      <c r="E103" s="1">
        <f>SUM('石巻第１:石巻第２'!E103)</f>
        <v>15.5086</v>
      </c>
      <c r="F103" s="1">
        <f>SUM('石巻第１:石巻第２'!F103)</f>
        <v>24.3868</v>
      </c>
      <c r="G103" s="1">
        <f>SUM('石巻第１:石巻第２'!G103)</f>
        <v>33.7816</v>
      </c>
      <c r="H103" s="1">
        <f>SUM('石巻第１:石巻第２'!H103)</f>
        <v>40.0244</v>
      </c>
      <c r="I103" s="1">
        <f>SUM('石巻第１:石巻第２'!I103)</f>
        <v>46.111</v>
      </c>
      <c r="J103" s="1">
        <f>SUM('石巻第１:石巻第２'!J103)</f>
        <v>40.0062</v>
      </c>
      <c r="K103" s="1">
        <f>SUM('石巻第１:石巻第２'!K103)</f>
        <v>16.1462</v>
      </c>
      <c r="L103" s="1">
        <f>SUM('石巻第１:石巻第２'!L103)</f>
        <v>24.6604</v>
      </c>
      <c r="M103" s="1">
        <f>SUM('石巻第１:石巻第２'!M103)</f>
        <v>26.9572</v>
      </c>
      <c r="N103" s="1">
        <f>SUM('石巻第１:石巻第２'!N103)</f>
        <v>58.8432</v>
      </c>
      <c r="O103" s="1">
        <f>SUM('石巻第１:石巻第２'!O103)</f>
        <v>48.4848</v>
      </c>
      <c r="P103" s="8">
        <f t="shared" si="9"/>
        <v>395.358</v>
      </c>
    </row>
    <row r="104" spans="1:16" ht="18.75">
      <c r="A104" s="46" t="s">
        <v>0</v>
      </c>
      <c r="B104" s="571"/>
      <c r="C104" s="49" t="s">
        <v>18</v>
      </c>
      <c r="D104" s="2">
        <f>SUM('石巻第１:石巻第２'!D104)</f>
        <v>8830.631</v>
      </c>
      <c r="E104" s="2">
        <f>SUM('石巻第１:石巻第２'!E104)</f>
        <v>6510.059</v>
      </c>
      <c r="F104" s="2">
        <f>SUM('石巻第１:石巻第２'!F104)</f>
        <v>9042.52</v>
      </c>
      <c r="G104" s="2">
        <f>SUM('石巻第１:石巻第２'!G104)</f>
        <v>12438.141</v>
      </c>
      <c r="H104" s="2">
        <f>SUM('石巻第１:石巻第２'!H104)</f>
        <v>14679.191</v>
      </c>
      <c r="I104" s="2">
        <f>SUM('石巻第１:石巻第２'!I104)</f>
        <v>17885.656</v>
      </c>
      <c r="J104" s="2">
        <f>SUM('石巻第１:石巻第２'!J104)</f>
        <v>15236.185</v>
      </c>
      <c r="K104" s="2">
        <f>SUM('石巻第１:石巻第２'!K104)</f>
        <v>7128.329</v>
      </c>
      <c r="L104" s="2">
        <f>SUM('石巻第１:石巻第２'!L104)</f>
        <v>8056.963</v>
      </c>
      <c r="M104" s="2">
        <f>SUM('石巻第１:石巻第２'!M104)</f>
        <v>10097.233</v>
      </c>
      <c r="N104" s="2">
        <f>SUM('石巻第１:石巻第２'!N104)</f>
        <v>20624.724</v>
      </c>
      <c r="O104" s="2">
        <f>SUM('石巻第１:石巻第２'!O104)</f>
        <v>16254.927</v>
      </c>
      <c r="P104" s="9">
        <f t="shared" si="9"/>
        <v>146784.559</v>
      </c>
    </row>
    <row r="105" spans="1:16" ht="18.75">
      <c r="A105" s="46" t="s">
        <v>0</v>
      </c>
      <c r="B105" s="570" t="s">
        <v>169</v>
      </c>
      <c r="C105" s="55" t="s">
        <v>16</v>
      </c>
      <c r="D105" s="1">
        <f>SUM('石巻第１:石巻第２'!D105)</f>
        <v>626.2439</v>
      </c>
      <c r="E105" s="1">
        <f>SUM('石巻第１:石巻第２'!E105)</f>
        <v>120.17</v>
      </c>
      <c r="F105" s="1">
        <f>SUM('石巻第１:石巻第２'!F105)</f>
        <v>105.3662</v>
      </c>
      <c r="G105" s="1">
        <f>SUM('石巻第１:石巻第２'!G105)</f>
        <v>43.549</v>
      </c>
      <c r="H105" s="1">
        <f>SUM('石巻第１:石巻第２'!H105)</f>
        <v>81.6949</v>
      </c>
      <c r="I105" s="1">
        <f>SUM('石巻第１:石巻第２'!I105)</f>
        <v>17.083</v>
      </c>
      <c r="J105" s="1">
        <f>SUM('石巻第１:石巻第２'!J105)</f>
        <v>6.9594</v>
      </c>
      <c r="K105" s="1">
        <f>SUM('石巻第１:石巻第２'!K105)</f>
        <v>32.54</v>
      </c>
      <c r="L105" s="1">
        <f>SUM('石巻第１:石巻第２'!L105)</f>
        <v>2005.1774</v>
      </c>
      <c r="M105" s="1">
        <f>SUM('石巻第１:石巻第２'!M105)</f>
        <v>845.525</v>
      </c>
      <c r="N105" s="1">
        <f>SUM('石巻第１:石巻第２'!N105)</f>
        <v>918.3516</v>
      </c>
      <c r="O105" s="1">
        <f>SUM('石巻第１:石巻第２'!O105)</f>
        <v>1444.123</v>
      </c>
      <c r="P105" s="8">
        <f t="shared" si="9"/>
        <v>6246.7834</v>
      </c>
    </row>
    <row r="106" spans="1:16" ht="18.75">
      <c r="A106" s="46"/>
      <c r="B106" s="571"/>
      <c r="C106" s="49" t="s">
        <v>18</v>
      </c>
      <c r="D106" s="2">
        <f>SUM('石巻第１:石巻第２'!D106)</f>
        <v>154001.164</v>
      </c>
      <c r="E106" s="2">
        <f>SUM('石巻第１:石巻第２'!E106)</f>
        <v>42963.401</v>
      </c>
      <c r="F106" s="2">
        <f>SUM('石巻第１:石巻第２'!F106)</f>
        <v>42203.834</v>
      </c>
      <c r="G106" s="2">
        <f>SUM('石巻第１:石巻第２'!G106)</f>
        <v>21813.115</v>
      </c>
      <c r="H106" s="2">
        <f>SUM('石巻第１:石巻第２'!H106)</f>
        <v>14326.33</v>
      </c>
      <c r="I106" s="2">
        <f>SUM('石巻第１:石巻第２'!I106)</f>
        <v>2271.867</v>
      </c>
      <c r="J106" s="2">
        <f>SUM('石巻第１:石巻第２'!J106)</f>
        <v>2346.832</v>
      </c>
      <c r="K106" s="2">
        <f>SUM('石巻第１:石巻第２'!K106)</f>
        <v>11976.451</v>
      </c>
      <c r="L106" s="2">
        <f>SUM('石巻第１:石巻第２'!L106)</f>
        <v>386065.483</v>
      </c>
      <c r="M106" s="2">
        <f>SUM('石巻第１:石巻第２'!M106)</f>
        <v>164515.37</v>
      </c>
      <c r="N106" s="2">
        <f>SUM('石巻第１:石巻第２'!N106)</f>
        <v>235847.969</v>
      </c>
      <c r="O106" s="2">
        <f>SUM('石巻第１:石巻第２'!O106)</f>
        <v>395791.391</v>
      </c>
      <c r="P106" s="9">
        <f t="shared" si="9"/>
        <v>1474123.207</v>
      </c>
    </row>
    <row r="107" spans="1:16" ht="18.75">
      <c r="A107" s="46" t="s">
        <v>67</v>
      </c>
      <c r="B107" s="570" t="s">
        <v>189</v>
      </c>
      <c r="C107" s="55" t="s">
        <v>16</v>
      </c>
      <c r="D107" s="1">
        <f>SUM('石巻第１:石巻第２'!D107)</f>
        <v>0.05</v>
      </c>
      <c r="E107" s="1">
        <f>SUM('石巻第１:石巻第２'!E107)</f>
        <v>0.1861</v>
      </c>
      <c r="F107" s="1">
        <f>SUM('石巻第１:石巻第２'!F107)</f>
        <v>0.1153</v>
      </c>
      <c r="G107" s="1">
        <f>SUM('石巻第１:石巻第２'!G107)</f>
        <v>0.9028</v>
      </c>
      <c r="H107" s="1">
        <f>SUM('石巻第１:石巻第２'!H107)</f>
        <v>3.4846</v>
      </c>
      <c r="I107" s="1">
        <f>SUM('石巻第１:石巻第２'!I107)</f>
        <v>9.732</v>
      </c>
      <c r="J107" s="1">
        <f>SUM('石巻第１:石巻第２'!J107)</f>
        <v>1.7598</v>
      </c>
      <c r="K107" s="1">
        <f>SUM('石巻第１:石巻第２'!K107)</f>
        <v>0.3958</v>
      </c>
      <c r="L107" s="1">
        <f>SUM('石巻第１:石巻第２'!L107)</f>
        <v>0.3982</v>
      </c>
      <c r="M107" s="1">
        <f>SUM('石巻第１:石巻第２'!M107)</f>
        <v>1.2479</v>
      </c>
      <c r="N107" s="1">
        <f>SUM('石巻第１:石巻第２'!N107)</f>
        <v>1.3304</v>
      </c>
      <c r="O107" s="1">
        <f>SUM('石巻第１:石巻第２'!O107)</f>
        <v>1.4756</v>
      </c>
      <c r="P107" s="8">
        <f t="shared" si="9"/>
        <v>21.078500000000002</v>
      </c>
    </row>
    <row r="108" spans="1:16" ht="18.75">
      <c r="A108" s="46"/>
      <c r="B108" s="571"/>
      <c r="C108" s="49" t="s">
        <v>18</v>
      </c>
      <c r="D108" s="2">
        <f>SUM('石巻第１:石巻第２'!D108)</f>
        <v>309.467</v>
      </c>
      <c r="E108" s="2">
        <f>SUM('石巻第１:石巻第２'!E108)</f>
        <v>1347.854</v>
      </c>
      <c r="F108" s="2">
        <f>SUM('石巻第１:石巻第２'!F108)</f>
        <v>494.55</v>
      </c>
      <c r="G108" s="2">
        <f>SUM('石巻第１:石巻第２'!G108)</f>
        <v>3511.2</v>
      </c>
      <c r="H108" s="2">
        <f>SUM('石巻第１:石巻第２'!H108)</f>
        <v>10816.583</v>
      </c>
      <c r="I108" s="2">
        <f>SUM('石巻第１:石巻第２'!I108)</f>
        <v>18125.441</v>
      </c>
      <c r="J108" s="2">
        <f>SUM('石巻第１:石巻第２'!J108)</f>
        <v>3558.296</v>
      </c>
      <c r="K108" s="2">
        <f>SUM('石巻第１:石巻第２'!K108)</f>
        <v>625.007</v>
      </c>
      <c r="L108" s="2">
        <f>SUM('石巻第１:石巻第２'!L108)</f>
        <v>1045.92</v>
      </c>
      <c r="M108" s="2">
        <f>SUM('石巻第１:石巻第２'!M108)</f>
        <v>1124.245</v>
      </c>
      <c r="N108" s="2">
        <f>SUM('石巻第１:石巻第２'!N108)</f>
        <v>2244.142</v>
      </c>
      <c r="O108" s="2">
        <f>SUM('石巻第１:石巻第２'!O108)</f>
        <v>1078.945</v>
      </c>
      <c r="P108" s="9">
        <f t="shared" si="9"/>
        <v>44281.65</v>
      </c>
    </row>
    <row r="109" spans="1:16" ht="18.75">
      <c r="A109" s="46"/>
      <c r="B109" s="570" t="s">
        <v>171</v>
      </c>
      <c r="C109" s="55" t="s">
        <v>16</v>
      </c>
      <c r="D109" s="1">
        <f>SUM('石巻第１:石巻第２'!D109)</f>
        <v>1.402</v>
      </c>
      <c r="E109" s="1">
        <f>SUM('石巻第１:石巻第２'!E109)</f>
        <v>1.046</v>
      </c>
      <c r="F109" s="1">
        <f>SUM('石巻第１:石巻第２'!F109)</f>
        <v>2.0442</v>
      </c>
      <c r="G109" s="1">
        <f>SUM('石巻第１:石巻第２'!G109)</f>
        <v>1.9966</v>
      </c>
      <c r="H109" s="1">
        <f>SUM('石巻第１:石巻第２'!H109)</f>
        <v>1.1304</v>
      </c>
      <c r="I109" s="1">
        <f>SUM('石巻第１:石巻第２'!I109)</f>
        <v>2.4242</v>
      </c>
      <c r="J109" s="1">
        <f>SUM('石巻第１:石巻第２'!J109)</f>
        <v>2.0738</v>
      </c>
      <c r="K109" s="1">
        <f>SUM('石巻第１:石巻第２'!K109)</f>
        <v>1.8463</v>
      </c>
      <c r="L109" s="1">
        <f>SUM('石巻第１:石巻第２'!L109)</f>
        <v>3.089</v>
      </c>
      <c r="M109" s="1">
        <f>SUM('石巻第１:石巻第２'!M109)</f>
        <v>2.4132</v>
      </c>
      <c r="N109" s="1">
        <f>SUM('石巻第１:石巻第２'!N109)</f>
        <v>1.8184</v>
      </c>
      <c r="O109" s="1">
        <f>SUM('石巻第１:石巻第２'!O109)</f>
        <v>0.88</v>
      </c>
      <c r="P109" s="8">
        <f t="shared" si="9"/>
        <v>22.164099999999998</v>
      </c>
    </row>
    <row r="110" spans="1:16" ht="18.75">
      <c r="A110" s="46"/>
      <c r="B110" s="571"/>
      <c r="C110" s="49" t="s">
        <v>18</v>
      </c>
      <c r="D110" s="2">
        <f>SUM('石巻第１:石巻第２'!D110)</f>
        <v>1454.25</v>
      </c>
      <c r="E110" s="2">
        <f>SUM('石巻第１:石巻第２'!E110)</f>
        <v>1410.633</v>
      </c>
      <c r="F110" s="2">
        <f>SUM('石巻第１:石巻第２'!F110)</f>
        <v>3402.756</v>
      </c>
      <c r="G110" s="2">
        <f>SUM('石巻第１:石巻第２'!G110)</f>
        <v>2925.951</v>
      </c>
      <c r="H110" s="2">
        <f>SUM('石巻第１:石巻第２'!H110)</f>
        <v>1695.677</v>
      </c>
      <c r="I110" s="2">
        <f>SUM('石巻第１:石巻第２'!I110)</f>
        <v>4106.928</v>
      </c>
      <c r="J110" s="2">
        <f>SUM('石巻第１:石巻第２'!J110)</f>
        <v>2650.704</v>
      </c>
      <c r="K110" s="2">
        <f>SUM('石巻第１:石巻第２'!K110)</f>
        <v>2844.387</v>
      </c>
      <c r="L110" s="2">
        <f>SUM('石巻第１:石巻第２'!L110)</f>
        <v>3076.983</v>
      </c>
      <c r="M110" s="2">
        <f>SUM('石巻第１:石巻第２'!M110)</f>
        <v>4021.764</v>
      </c>
      <c r="N110" s="2">
        <f>SUM('石巻第１:石巻第２'!N110)</f>
        <v>2087.307</v>
      </c>
      <c r="O110" s="2">
        <f>SUM('石巻第１:石巻第２'!O110)</f>
        <v>1147.116</v>
      </c>
      <c r="P110" s="9">
        <f t="shared" si="9"/>
        <v>30824.456</v>
      </c>
    </row>
    <row r="111" spans="1:16" ht="18.75">
      <c r="A111" s="46" t="s">
        <v>68</v>
      </c>
      <c r="B111" s="570" t="s">
        <v>190</v>
      </c>
      <c r="C111" s="55" t="s">
        <v>16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8"/>
    </row>
    <row r="112" spans="1:16" ht="18.75">
      <c r="A112" s="46"/>
      <c r="B112" s="571"/>
      <c r="C112" s="49" t="s">
        <v>18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"/>
    </row>
    <row r="113" spans="1:16" ht="18.75">
      <c r="A113" s="46"/>
      <c r="B113" s="570" t="s">
        <v>191</v>
      </c>
      <c r="C113" s="55" t="s">
        <v>16</v>
      </c>
      <c r="D113" s="1">
        <f>SUM('石巻第１:石巻第２'!D113)</f>
        <v>7.3648</v>
      </c>
      <c r="E113" s="1">
        <f>SUM('石巻第１:石巻第２'!E113)</f>
        <v>5.5465</v>
      </c>
      <c r="F113" s="1">
        <f>SUM('石巻第１:石巻第２'!F113)</f>
        <v>2.6696</v>
      </c>
      <c r="G113" s="1">
        <f>SUM('石巻第１:石巻第２'!G113)</f>
        <v>0.5586</v>
      </c>
      <c r="H113" s="1"/>
      <c r="I113" s="1"/>
      <c r="J113" s="1"/>
      <c r="K113" s="1"/>
      <c r="L113" s="1"/>
      <c r="M113" s="1"/>
      <c r="N113" s="1">
        <f>SUM('石巻第１:石巻第２'!N113)</f>
        <v>8.9812</v>
      </c>
      <c r="O113" s="1">
        <f>SUM('石巻第１:石巻第２'!O113)</f>
        <v>12.8254</v>
      </c>
      <c r="P113" s="8">
        <f t="shared" si="9"/>
        <v>37.9461</v>
      </c>
    </row>
    <row r="114" spans="1:16" ht="18.75">
      <c r="A114" s="46"/>
      <c r="B114" s="571"/>
      <c r="C114" s="49" t="s">
        <v>18</v>
      </c>
      <c r="D114" s="2">
        <f>SUM('石巻第１:石巻第２'!D114)</f>
        <v>12237.552</v>
      </c>
      <c r="E114" s="2">
        <f>SUM('石巻第１:石巻第２'!E114)</f>
        <v>11891.404</v>
      </c>
      <c r="F114" s="2">
        <f>SUM('石巻第１:石巻第２'!F114)</f>
        <v>5296.338</v>
      </c>
      <c r="G114" s="2">
        <f>SUM('石巻第１:石巻第２'!G114)</f>
        <v>1068.536</v>
      </c>
      <c r="H114" s="2"/>
      <c r="I114" s="2"/>
      <c r="J114" s="2"/>
      <c r="K114" s="2"/>
      <c r="L114" s="2"/>
      <c r="M114" s="2"/>
      <c r="N114" s="2">
        <f>SUM('石巻第１:石巻第２'!N114)</f>
        <v>17751.093</v>
      </c>
      <c r="O114" s="2">
        <f>SUM('石巻第１:石巻第２'!O114)</f>
        <v>29333.315</v>
      </c>
      <c r="P114" s="9">
        <f t="shared" si="9"/>
        <v>77578.238</v>
      </c>
    </row>
    <row r="115" spans="1:16" ht="18.75">
      <c r="A115" s="46" t="s">
        <v>70</v>
      </c>
      <c r="B115" s="570" t="s">
        <v>174</v>
      </c>
      <c r="C115" s="55" t="s">
        <v>16</v>
      </c>
      <c r="D115" s="1">
        <f>SUM('石巻第１:石巻第２'!D115)</f>
        <v>2.2878</v>
      </c>
      <c r="E115" s="1">
        <f>SUM('石巻第１:石巻第２'!E115)</f>
        <v>1.834</v>
      </c>
      <c r="F115" s="1">
        <f>SUM('石巻第１:石巻第２'!F115)</f>
        <v>1.6575</v>
      </c>
      <c r="G115" s="1">
        <f>SUM('石巻第１:石巻第２'!G115)</f>
        <v>0.2356</v>
      </c>
      <c r="H115" s="1">
        <f>SUM('石巻第１:石巻第２'!H115)</f>
        <v>0.033</v>
      </c>
      <c r="I115" s="1">
        <f>SUM('石巻第１:石巻第２'!I115)</f>
        <v>0.077</v>
      </c>
      <c r="J115" s="1">
        <f>SUM('石巻第１:石巻第２'!J115)</f>
        <v>0.137</v>
      </c>
      <c r="K115" s="1">
        <f>SUM('石巻第１:石巻第２'!K115)</f>
        <v>0.028</v>
      </c>
      <c r="L115" s="1">
        <f>SUM('石巻第１:石巻第２'!L115)</f>
        <v>0.014</v>
      </c>
      <c r="M115" s="1">
        <f>SUM('石巻第１:石巻第２'!M115)</f>
        <v>1.5476</v>
      </c>
      <c r="N115" s="1">
        <f>SUM('石巻第１:石巻第２'!N115)</f>
        <v>3.3647</v>
      </c>
      <c r="O115" s="1">
        <f>SUM('石巻第１:石巻第２'!O115)</f>
        <v>4.2669</v>
      </c>
      <c r="P115" s="8">
        <f t="shared" si="9"/>
        <v>15.4831</v>
      </c>
    </row>
    <row r="116" spans="1:16" ht="18.75">
      <c r="A116" s="46"/>
      <c r="B116" s="571"/>
      <c r="C116" s="49" t="s">
        <v>18</v>
      </c>
      <c r="D116" s="2">
        <f>SUM('石巻第１:石巻第２'!D116)</f>
        <v>3142.054</v>
      </c>
      <c r="E116" s="2">
        <f>SUM('石巻第１:石巻第２'!E116)</f>
        <v>1858.793</v>
      </c>
      <c r="F116" s="2">
        <f>SUM('石巻第１:石巻第２'!F116)</f>
        <v>1625.54</v>
      </c>
      <c r="G116" s="2">
        <f>SUM('石巻第１:石巻第２'!G116)</f>
        <v>260.328</v>
      </c>
      <c r="H116" s="2">
        <f>SUM('石巻第１:石巻第２'!H116)</f>
        <v>45.675</v>
      </c>
      <c r="I116" s="2">
        <f>SUM('石巻第１:石巻第２'!I116)</f>
        <v>121.275</v>
      </c>
      <c r="J116" s="2">
        <f>SUM('石巻第１:石巻第２'!J116)</f>
        <v>165.375</v>
      </c>
      <c r="K116" s="2">
        <f>SUM('石巻第１:石巻第２'!K116)</f>
        <v>44.1</v>
      </c>
      <c r="L116" s="2">
        <f>SUM('石巻第１:石巻第２'!L116)</f>
        <v>22.05</v>
      </c>
      <c r="M116" s="2">
        <f>SUM('石巻第１:石巻第２'!M116)</f>
        <v>1884.981</v>
      </c>
      <c r="N116" s="2">
        <f>SUM('石巻第１:石巻第２'!N116)</f>
        <v>3299.095</v>
      </c>
      <c r="O116" s="2">
        <f>SUM('石巻第１:石巻第２'!O116)</f>
        <v>4641.143</v>
      </c>
      <c r="P116" s="9">
        <f t="shared" si="9"/>
        <v>17110.409</v>
      </c>
    </row>
    <row r="117" spans="1:16" ht="18.75">
      <c r="A117" s="46"/>
      <c r="B117" s="570" t="s">
        <v>72</v>
      </c>
      <c r="C117" s="55" t="s">
        <v>16</v>
      </c>
      <c r="D117" s="1">
        <f>SUM('石巻第１:石巻第２'!D117)</f>
        <v>3.4873</v>
      </c>
      <c r="E117" s="1">
        <f>SUM('石巻第１:石巻第２'!E117)</f>
        <v>1.6966</v>
      </c>
      <c r="F117" s="1">
        <f>SUM('石巻第１:石巻第２'!F117)</f>
        <v>3.0544</v>
      </c>
      <c r="G117" s="1">
        <f>SUM('石巻第１:石巻第２'!G117)</f>
        <v>4.482</v>
      </c>
      <c r="H117" s="1">
        <f>SUM('石巻第１:石巻第２'!H117)</f>
        <v>5.0938</v>
      </c>
      <c r="I117" s="1">
        <f>SUM('石巻第１:石巻第２'!I117)</f>
        <v>4.5576</v>
      </c>
      <c r="J117" s="1">
        <f>SUM('石巻第１:石巻第２'!J117)</f>
        <v>3.3291</v>
      </c>
      <c r="K117" s="1">
        <f>SUM('石巻第１:石巻第２'!K117)</f>
        <v>4.0144</v>
      </c>
      <c r="L117" s="1">
        <f>SUM('石巻第１:石巻第２'!L117)</f>
        <v>3.7111</v>
      </c>
      <c r="M117" s="1">
        <f>SUM('石巻第１:石巻第２'!M117)</f>
        <v>5.2744</v>
      </c>
      <c r="N117" s="1">
        <f>SUM('石巻第１:石巻第２'!N117)</f>
        <v>4.1876</v>
      </c>
      <c r="O117" s="1">
        <f>SUM('石巻第１:石巻第２'!O117)</f>
        <v>3.4071</v>
      </c>
      <c r="P117" s="8">
        <f t="shared" si="9"/>
        <v>46.2954</v>
      </c>
    </row>
    <row r="118" spans="1:16" ht="18.75">
      <c r="A118" s="46"/>
      <c r="B118" s="571"/>
      <c r="C118" s="49" t="s">
        <v>18</v>
      </c>
      <c r="D118" s="2">
        <f>SUM('石巻第１:石巻第２'!D118)</f>
        <v>1866.424</v>
      </c>
      <c r="E118" s="2">
        <f>SUM('石巻第１:石巻第２'!E118)</f>
        <v>1586.715</v>
      </c>
      <c r="F118" s="2">
        <f>SUM('石巻第１:石巻第２'!F118)</f>
        <v>2508.162</v>
      </c>
      <c r="G118" s="2">
        <f>SUM('石巻第１:石巻第２'!G118)</f>
        <v>3503.869</v>
      </c>
      <c r="H118" s="2">
        <f>SUM('石巻第１:石巻第２'!H118)</f>
        <v>3917.647</v>
      </c>
      <c r="I118" s="2">
        <f>SUM('石巻第１:石巻第２'!I118)</f>
        <v>3529.248</v>
      </c>
      <c r="J118" s="2">
        <f>SUM('石巻第１:石巻第２'!J118)</f>
        <v>3081.474</v>
      </c>
      <c r="K118" s="2">
        <f>SUM('石巻第１:石巻第２'!K118)</f>
        <v>3096.616</v>
      </c>
      <c r="L118" s="2">
        <f>SUM('石巻第１:石巻第２'!L118)</f>
        <v>2283.44</v>
      </c>
      <c r="M118" s="2">
        <f>SUM('石巻第１:石巻第２'!M118)</f>
        <v>2680.517</v>
      </c>
      <c r="N118" s="2">
        <f>SUM('石巻第１:石巻第２'!N118)</f>
        <v>1913.997</v>
      </c>
      <c r="O118" s="2">
        <f>SUM('石巻第１:石巻第２'!O118)</f>
        <v>2137.517</v>
      </c>
      <c r="P118" s="9">
        <f t="shared" si="9"/>
        <v>32105.625999999997</v>
      </c>
    </row>
    <row r="119" spans="1:16" ht="18.75">
      <c r="A119" s="46" t="s">
        <v>23</v>
      </c>
      <c r="B119" s="570" t="s">
        <v>193</v>
      </c>
      <c r="C119" s="55" t="s">
        <v>16</v>
      </c>
      <c r="D119" s="1">
        <f>SUM('石巻第１:石巻第２'!D119)</f>
        <v>2.2188</v>
      </c>
      <c r="E119" s="1">
        <f>SUM('石巻第１:石巻第２'!E119)</f>
        <v>2.1228</v>
      </c>
      <c r="F119" s="1">
        <f>SUM('石巻第１:石巻第２'!F119)</f>
        <v>1.4269</v>
      </c>
      <c r="G119" s="1">
        <f>SUM('石巻第１:石巻第２'!G119)</f>
        <v>1.1979</v>
      </c>
      <c r="H119" s="1">
        <f>SUM('石巻第１:石巻第２'!H119)</f>
        <v>2.2776</v>
      </c>
      <c r="I119" s="1">
        <f>SUM('石巻第１:石巻第２'!I119)</f>
        <v>3.0865</v>
      </c>
      <c r="J119" s="1">
        <f>SUM('石巻第１:石巻第２'!J119)</f>
        <v>11.7839</v>
      </c>
      <c r="K119" s="1">
        <f>SUM('石巻第１:石巻第２'!K119)</f>
        <v>12.1723</v>
      </c>
      <c r="L119" s="1">
        <f>SUM('石巻第１:石巻第２'!L119)</f>
        <v>0.7076</v>
      </c>
      <c r="M119" s="1">
        <f>SUM('石巻第１:石巻第２'!M119)</f>
        <v>0.4112</v>
      </c>
      <c r="N119" s="1">
        <f>SUM('石巻第１:石巻第２'!N119)</f>
        <v>3.5558</v>
      </c>
      <c r="O119" s="1">
        <f>SUM('石巻第１:石巻第２'!O119)</f>
        <v>4.8499</v>
      </c>
      <c r="P119" s="8">
        <f t="shared" si="9"/>
        <v>45.81119999999999</v>
      </c>
    </row>
    <row r="120" spans="1:16" ht="18.75">
      <c r="A120" s="51"/>
      <c r="B120" s="571"/>
      <c r="C120" s="49" t="s">
        <v>18</v>
      </c>
      <c r="D120" s="2">
        <f>SUM('石巻第１:石巻第２'!D120)</f>
        <v>5879.571</v>
      </c>
      <c r="E120" s="2">
        <f>SUM('石巻第１:石巻第２'!E120)</f>
        <v>6505.225</v>
      </c>
      <c r="F120" s="2">
        <f>SUM('石巻第１:石巻第２'!F120)</f>
        <v>1526.46</v>
      </c>
      <c r="G120" s="2">
        <f>SUM('石巻第１:石巻第２'!G120)</f>
        <v>911.164</v>
      </c>
      <c r="H120" s="2">
        <f>SUM('石巻第１:石巻第２'!H120)</f>
        <v>7042.074</v>
      </c>
      <c r="I120" s="2">
        <f>SUM('石巻第１:石巻第２'!I120)</f>
        <v>5549.727</v>
      </c>
      <c r="J120" s="2">
        <f>SUM('石巻第１:石巻第２'!J120)</f>
        <v>10634.144</v>
      </c>
      <c r="K120" s="2">
        <f>SUM('石巻第１:石巻第２'!K120)</f>
        <v>4689.873</v>
      </c>
      <c r="L120" s="2">
        <f>SUM('石巻第１:石巻第２'!L120)</f>
        <v>367.654</v>
      </c>
      <c r="M120" s="2">
        <f>SUM('石巻第１:石巻第２'!M120)</f>
        <v>257.516</v>
      </c>
      <c r="N120" s="2">
        <f>SUM('石巻第１:石巻第２'!N120)</f>
        <v>12595.615</v>
      </c>
      <c r="O120" s="2">
        <f>SUM('石巻第１:石巻第２'!O120)</f>
        <v>16815.544</v>
      </c>
      <c r="P120" s="9">
        <f t="shared" si="9"/>
        <v>72774.56700000001</v>
      </c>
    </row>
    <row r="121" spans="1:16" ht="18.75">
      <c r="A121" s="51"/>
      <c r="B121" s="48" t="s">
        <v>20</v>
      </c>
      <c r="C121" s="55" t="s">
        <v>16</v>
      </c>
      <c r="D121" s="1">
        <f>SUM('石巻第１:石巻第２'!D121)</f>
        <v>0.0399</v>
      </c>
      <c r="E121" s="1">
        <f>SUM('石巻第１:石巻第２'!E121)</f>
        <v>0.0316</v>
      </c>
      <c r="F121" s="1">
        <f>SUM('石巻第１:石巻第２'!F121)</f>
        <v>0.1289</v>
      </c>
      <c r="G121" s="1">
        <f>SUM('石巻第１:石巻第２'!G121)</f>
        <v>0.054</v>
      </c>
      <c r="H121" s="1">
        <f>SUM('石巻第１:石巻第２'!H121)</f>
        <v>1.8208</v>
      </c>
      <c r="I121" s="1">
        <f>SUM('石巻第１:石巻第２'!I121)</f>
        <v>4.2202</v>
      </c>
      <c r="J121" s="1">
        <f>SUM('石巻第１:石巻第２'!J121)</f>
        <v>4.8236</v>
      </c>
      <c r="K121" s="1">
        <f>SUM('石巻第１:石巻第２'!K121)</f>
        <v>4.3006</v>
      </c>
      <c r="L121" s="1">
        <f>SUM('石巻第１:石巻第２'!L121)</f>
        <v>1.0706</v>
      </c>
      <c r="M121" s="1">
        <f>SUM('石巻第１:石巻第２'!M121)</f>
        <v>0.0919</v>
      </c>
      <c r="N121" s="1">
        <f>SUM('石巻第１:石巻第２'!N121)</f>
        <v>0.021</v>
      </c>
      <c r="O121" s="1">
        <f>SUM('石巻第１:石巻第２'!O121)</f>
        <v>0.23</v>
      </c>
      <c r="P121" s="8">
        <f t="shared" si="9"/>
        <v>16.833099999999998</v>
      </c>
    </row>
    <row r="122" spans="1:16" ht="18.75">
      <c r="A122" s="51"/>
      <c r="B122" s="49" t="s">
        <v>73</v>
      </c>
      <c r="C122" s="49" t="s">
        <v>18</v>
      </c>
      <c r="D122" s="2">
        <f>SUM('石巻第１:石巻第２'!D122)</f>
        <v>524.423</v>
      </c>
      <c r="E122" s="2">
        <f>SUM('石巻第１:石巻第２'!E122)</f>
        <v>579.075</v>
      </c>
      <c r="F122" s="2">
        <f>SUM('石巻第１:石巻第２'!F122)</f>
        <v>1263.549</v>
      </c>
      <c r="G122" s="2">
        <f>SUM('石巻第１:石巻第２'!G122)</f>
        <v>1041.6</v>
      </c>
      <c r="H122" s="2">
        <f>SUM('石巻第１:石巻第２'!H122)</f>
        <v>2238.584</v>
      </c>
      <c r="I122" s="2">
        <f>SUM('石巻第１:石巻第２'!I122)</f>
        <v>4944.694</v>
      </c>
      <c r="J122" s="2">
        <f>SUM('石巻第１:石巻第２'!J122)</f>
        <v>7198.026</v>
      </c>
      <c r="K122" s="2">
        <f>SUM('石巻第１:石巻第２'!K122)</f>
        <v>5976.655</v>
      </c>
      <c r="L122" s="2">
        <f>SUM('石巻第１:石巻第２'!L122)</f>
        <v>2306.64</v>
      </c>
      <c r="M122" s="2">
        <f>SUM('石巻第１:石巻第２'!M122)</f>
        <v>676.935</v>
      </c>
      <c r="N122" s="2">
        <f>SUM('石巻第１:石巻第２'!N122)</f>
        <v>434.7</v>
      </c>
      <c r="O122" s="2">
        <f>SUM('石巻第１:石巻第２'!O122)</f>
        <v>1079.4</v>
      </c>
      <c r="P122" s="9">
        <f t="shared" si="9"/>
        <v>28264.281000000003</v>
      </c>
    </row>
    <row r="123" spans="1:16" s="38" customFormat="1" ht="18.75">
      <c r="A123" s="51"/>
      <c r="B123" s="568" t="s">
        <v>107</v>
      </c>
      <c r="C123" s="55" t="s">
        <v>16</v>
      </c>
      <c r="D123" s="1">
        <f>+D101+D103+D105+D107+D109+D111+D113+D115+D117+D119+D121</f>
        <v>664.2502</v>
      </c>
      <c r="E123" s="1">
        <f aca="true" t="shared" si="12" ref="E123:O124">+E101+E103+E105+E107+E109+E111+E113+E115+E117+E119+E121</f>
        <v>148.1422</v>
      </c>
      <c r="F123" s="1">
        <f>+F101+F103+F105+F107+F109+F111+F113+F115+F117+F119+F121</f>
        <v>141.08479999999994</v>
      </c>
      <c r="G123" s="1">
        <f t="shared" si="12"/>
        <v>87.23740000000001</v>
      </c>
      <c r="H123" s="1">
        <f t="shared" si="12"/>
        <v>137.1212</v>
      </c>
      <c r="I123" s="1">
        <f t="shared" si="12"/>
        <v>87.65459999999999</v>
      </c>
      <c r="J123" s="1">
        <f>+J101+J103+J105+J107+J109+J111+J113+J115+J117+J119+J121</f>
        <v>71.03099999999999</v>
      </c>
      <c r="K123" s="1">
        <f t="shared" si="12"/>
        <v>71.58330000000001</v>
      </c>
      <c r="L123" s="87">
        <f t="shared" si="12"/>
        <v>2041.3627</v>
      </c>
      <c r="M123" s="87">
        <f t="shared" si="12"/>
        <v>884.6783999999999</v>
      </c>
      <c r="N123" s="87">
        <f t="shared" si="12"/>
        <v>1000.4538999999999</v>
      </c>
      <c r="O123" s="5">
        <f t="shared" si="12"/>
        <v>1520.5427</v>
      </c>
      <c r="P123" s="15">
        <f t="shared" si="9"/>
        <v>6855.1424</v>
      </c>
    </row>
    <row r="124" spans="1:16" s="38" customFormat="1" ht="18.75">
      <c r="A124" s="50"/>
      <c r="B124" s="569"/>
      <c r="C124" s="49" t="s">
        <v>18</v>
      </c>
      <c r="D124" s="2">
        <f>+D102+D104+D106+D108+D110+D112+D114+D116+D118+D120+D122</f>
        <v>190202.687</v>
      </c>
      <c r="E124" s="2">
        <f t="shared" si="12"/>
        <v>74653.159</v>
      </c>
      <c r="F124" s="2">
        <f>+F102+F104+F106+F108+F110+F112+F114+F116+F118+F120+F122</f>
        <v>68109.73300000001</v>
      </c>
      <c r="G124" s="2">
        <f t="shared" si="12"/>
        <v>48663.706999999995</v>
      </c>
      <c r="H124" s="2">
        <f t="shared" si="12"/>
        <v>59908.28600000001</v>
      </c>
      <c r="I124" s="2">
        <f t="shared" si="12"/>
        <v>57501.514</v>
      </c>
      <c r="J124" s="2">
        <f>+J102+J104+J106+J108+J110+J112+J114+J116+J118+J120+J122</f>
        <v>45069.308999999994</v>
      </c>
      <c r="K124" s="2">
        <f t="shared" si="12"/>
        <v>36758.738999999994</v>
      </c>
      <c r="L124" s="35">
        <f t="shared" si="12"/>
        <v>408049.717</v>
      </c>
      <c r="M124" s="35">
        <f t="shared" si="12"/>
        <v>187389.68799999997</v>
      </c>
      <c r="N124" s="35">
        <f t="shared" si="12"/>
        <v>296798.64199999993</v>
      </c>
      <c r="O124" s="35">
        <f t="shared" si="12"/>
        <v>468279.298</v>
      </c>
      <c r="P124" s="94">
        <f t="shared" si="9"/>
        <v>1941384.4789999998</v>
      </c>
    </row>
    <row r="125" spans="1:16" ht="18.75">
      <c r="A125" s="45" t="s">
        <v>0</v>
      </c>
      <c r="B125" s="570" t="s">
        <v>74</v>
      </c>
      <c r="C125" s="55" t="s">
        <v>16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8"/>
    </row>
    <row r="126" spans="1:16" ht="18.75">
      <c r="A126" s="45" t="s">
        <v>0</v>
      </c>
      <c r="B126" s="571"/>
      <c r="C126" s="49" t="s">
        <v>18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"/>
    </row>
    <row r="127" spans="1:16" ht="18.75">
      <c r="A127" s="46" t="s">
        <v>75</v>
      </c>
      <c r="B127" s="570" t="s">
        <v>76</v>
      </c>
      <c r="C127" s="55" t="s">
        <v>16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8"/>
    </row>
    <row r="128" spans="1:16" ht="18.75">
      <c r="A128" s="46"/>
      <c r="B128" s="571"/>
      <c r="C128" s="49" t="s">
        <v>18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"/>
    </row>
    <row r="129" spans="1:16" ht="18.75">
      <c r="A129" s="46" t="s">
        <v>77</v>
      </c>
      <c r="B129" s="48" t="s">
        <v>20</v>
      </c>
      <c r="C129" s="48" t="s">
        <v>16</v>
      </c>
      <c r="D129" s="3">
        <f>SUM('石巻第１:石巻第２'!D129)</f>
        <v>4.1278</v>
      </c>
      <c r="E129" s="3">
        <f>SUM('石巻第１:石巻第２'!E129)</f>
        <v>7.196</v>
      </c>
      <c r="F129" s="3">
        <f>SUM('石巻第１:石巻第２'!F129)</f>
        <v>6.9334</v>
      </c>
      <c r="G129" s="3">
        <f>SUM('石巻第１:石巻第２'!G129)</f>
        <v>1.6132</v>
      </c>
      <c r="H129" s="3">
        <f>SUM('石巻第１:石巻第２'!H129)</f>
        <v>0.8998</v>
      </c>
      <c r="I129" s="3">
        <f>SUM('石巻第１:石巻第２'!I129)</f>
        <v>0.0747</v>
      </c>
      <c r="J129" s="3">
        <f>SUM('石巻第１:石巻第２'!J129)</f>
        <v>0.088</v>
      </c>
      <c r="K129" s="3">
        <f>SUM('石巻第１:石巻第２'!K129)</f>
        <v>0.049</v>
      </c>
      <c r="L129" s="3">
        <f>SUM('石巻第１:石巻第２'!L129)</f>
        <v>0.065</v>
      </c>
      <c r="M129" s="3">
        <f>SUM('石巻第１:石巻第２'!M129)</f>
        <v>0.02</v>
      </c>
      <c r="N129" s="3">
        <f>SUM('石巻第１:石巻第２'!N129)</f>
        <v>1.188</v>
      </c>
      <c r="O129" s="3">
        <f>SUM('石巻第１:石巻第２'!O129)</f>
        <v>2.9123</v>
      </c>
      <c r="P129" s="13">
        <f t="shared" si="9"/>
        <v>25.167199999999994</v>
      </c>
    </row>
    <row r="130" spans="1:16" ht="18.75">
      <c r="A130" s="46"/>
      <c r="B130" s="48" t="s">
        <v>178</v>
      </c>
      <c r="C130" s="387" t="s">
        <v>79</v>
      </c>
      <c r="D130" s="448"/>
      <c r="E130" s="448"/>
      <c r="F130" s="448"/>
      <c r="G130" s="448"/>
      <c r="H130" s="448"/>
      <c r="I130" s="448"/>
      <c r="J130" s="448"/>
      <c r="K130" s="448"/>
      <c r="L130" s="448"/>
      <c r="M130" s="448"/>
      <c r="N130" s="448"/>
      <c r="O130" s="448"/>
      <c r="P130" s="395"/>
    </row>
    <row r="131" spans="1:16" ht="18.75">
      <c r="A131" s="46" t="s">
        <v>23</v>
      </c>
      <c r="B131" s="2"/>
      <c r="C131" s="49" t="s">
        <v>18</v>
      </c>
      <c r="D131" s="2">
        <f>SUM('石巻第１:石巻第２'!D131)</f>
        <v>1542.787</v>
      </c>
      <c r="E131" s="2">
        <f>SUM('石巻第１:石巻第２'!E131)</f>
        <v>4032.305</v>
      </c>
      <c r="F131" s="2">
        <f>SUM('石巻第１:石巻第２'!F131)</f>
        <v>3789.72</v>
      </c>
      <c r="G131" s="2">
        <f>SUM('石巻第１:石巻第２'!G131)</f>
        <v>1260.889</v>
      </c>
      <c r="H131" s="2">
        <f>SUM('石巻第１:石巻第２'!H131)</f>
        <v>588.88</v>
      </c>
      <c r="I131" s="2">
        <f>SUM('石巻第１:石巻第２'!I131)</f>
        <v>91.404</v>
      </c>
      <c r="J131" s="2">
        <f>SUM('石巻第１:石巻第２'!J131)</f>
        <v>92.349</v>
      </c>
      <c r="K131" s="2">
        <f>SUM('石巻第１:石巻第２'!K131)</f>
        <v>20.687</v>
      </c>
      <c r="L131" s="2">
        <f>SUM('石巻第１:石巻第２'!L131)</f>
        <v>39.009</v>
      </c>
      <c r="M131" s="2">
        <f>SUM('石巻第１:石巻第２'!M131)</f>
        <v>6.091</v>
      </c>
      <c r="N131" s="2">
        <f>SUM('石巻第１:石巻第２'!N131)</f>
        <v>219.686</v>
      </c>
      <c r="O131" s="2">
        <f>SUM('石巻第１:石巻第２'!O131)</f>
        <v>574.832</v>
      </c>
      <c r="P131" s="9">
        <f t="shared" si="9"/>
        <v>12258.639</v>
      </c>
    </row>
    <row r="132" spans="1:16" s="38" customFormat="1" ht="18.75">
      <c r="A132" s="51"/>
      <c r="B132" s="56" t="s">
        <v>0</v>
      </c>
      <c r="C132" s="55" t="s">
        <v>16</v>
      </c>
      <c r="D132" s="1">
        <f>+D125+D127+D129</f>
        <v>4.1278</v>
      </c>
      <c r="E132" s="1">
        <f aca="true" t="shared" si="13" ref="E132:O132">+E125+E127+E129</f>
        <v>7.196</v>
      </c>
      <c r="F132" s="1">
        <f>F125+F127+F129</f>
        <v>6.9334</v>
      </c>
      <c r="G132" s="1">
        <f t="shared" si="13"/>
        <v>1.6132</v>
      </c>
      <c r="H132" s="1">
        <f t="shared" si="13"/>
        <v>0.8998</v>
      </c>
      <c r="I132" s="1">
        <f t="shared" si="13"/>
        <v>0.0747</v>
      </c>
      <c r="J132" s="1">
        <f>J125+J127+J129</f>
        <v>0.088</v>
      </c>
      <c r="K132" s="1">
        <f t="shared" si="13"/>
        <v>0.049</v>
      </c>
      <c r="L132" s="5">
        <f t="shared" si="13"/>
        <v>0.065</v>
      </c>
      <c r="M132" s="5">
        <f t="shared" si="13"/>
        <v>0.02</v>
      </c>
      <c r="N132" s="5">
        <f t="shared" si="13"/>
        <v>1.188</v>
      </c>
      <c r="O132" s="5">
        <f t="shared" si="13"/>
        <v>2.9123</v>
      </c>
      <c r="P132" s="386">
        <f t="shared" si="9"/>
        <v>25.167199999999994</v>
      </c>
    </row>
    <row r="133" spans="1:16" s="38" customFormat="1" ht="18.75">
      <c r="A133" s="51"/>
      <c r="B133" s="57" t="s">
        <v>107</v>
      </c>
      <c r="C133" s="55" t="s">
        <v>79</v>
      </c>
      <c r="D133" s="1"/>
      <c r="E133" s="1"/>
      <c r="F133" s="1"/>
      <c r="G133" s="1"/>
      <c r="H133" s="1"/>
      <c r="I133" s="1"/>
      <c r="J133" s="1"/>
      <c r="K133" s="1"/>
      <c r="L133" s="5"/>
      <c r="M133" s="5"/>
      <c r="N133" s="5"/>
      <c r="O133" s="5"/>
      <c r="P133" s="15"/>
    </row>
    <row r="134" spans="1:16" s="38" customFormat="1" ht="18.75">
      <c r="A134" s="50"/>
      <c r="B134" s="2"/>
      <c r="C134" s="49" t="s">
        <v>18</v>
      </c>
      <c r="D134" s="2">
        <f>+D126+D128+D131</f>
        <v>1542.787</v>
      </c>
      <c r="E134" s="2">
        <f aca="true" t="shared" si="14" ref="E134:O134">+E126+E128+E131</f>
        <v>4032.305</v>
      </c>
      <c r="F134" s="2">
        <f t="shared" si="14"/>
        <v>3789.72</v>
      </c>
      <c r="G134" s="2">
        <f t="shared" si="14"/>
        <v>1260.889</v>
      </c>
      <c r="H134" s="2">
        <f t="shared" si="14"/>
        <v>588.88</v>
      </c>
      <c r="I134" s="2">
        <f t="shared" si="14"/>
        <v>91.404</v>
      </c>
      <c r="J134" s="2">
        <f>J126+J128+J131</f>
        <v>92.349</v>
      </c>
      <c r="K134" s="2">
        <f t="shared" si="14"/>
        <v>20.687</v>
      </c>
      <c r="L134" s="35">
        <f t="shared" si="14"/>
        <v>39.009</v>
      </c>
      <c r="M134" s="35">
        <f t="shared" si="14"/>
        <v>6.091</v>
      </c>
      <c r="N134" s="35">
        <f t="shared" si="14"/>
        <v>219.686</v>
      </c>
      <c r="O134" s="35">
        <f t="shared" si="14"/>
        <v>574.832</v>
      </c>
      <c r="P134" s="94">
        <f t="shared" si="9"/>
        <v>12258.639</v>
      </c>
    </row>
    <row r="135" spans="1:16" s="61" customFormat="1" ht="18.75">
      <c r="A135" s="58"/>
      <c r="B135" s="59" t="s">
        <v>0</v>
      </c>
      <c r="C135" s="63" t="s">
        <v>16</v>
      </c>
      <c r="D135" s="408">
        <f>D132+D123+D99</f>
        <v>3169.4768999999997</v>
      </c>
      <c r="E135" s="408">
        <f aca="true" t="shared" si="15" ref="E135:O135">E132+E123+E99</f>
        <v>3078.1307</v>
      </c>
      <c r="F135" s="463">
        <f t="shared" si="15"/>
        <v>4337.370499999999</v>
      </c>
      <c r="G135" s="464">
        <f t="shared" si="15"/>
        <v>3339.06497</v>
      </c>
      <c r="H135" s="465">
        <f t="shared" si="15"/>
        <v>8388.1911</v>
      </c>
      <c r="I135" s="408">
        <f t="shared" si="15"/>
        <v>12195.528200000006</v>
      </c>
      <c r="J135" s="408">
        <f t="shared" si="15"/>
        <v>11786.3614</v>
      </c>
      <c r="K135" s="408">
        <f t="shared" si="15"/>
        <v>4810.693199999999</v>
      </c>
      <c r="L135" s="408">
        <f t="shared" si="15"/>
        <v>5670.595199999999</v>
      </c>
      <c r="M135" s="406">
        <f t="shared" si="15"/>
        <v>12522.5899</v>
      </c>
      <c r="N135" s="406">
        <f t="shared" si="15"/>
        <v>9254.9372</v>
      </c>
      <c r="O135" s="408">
        <f t="shared" si="15"/>
        <v>7749.442900000001</v>
      </c>
      <c r="P135" s="386">
        <f t="shared" si="9"/>
        <v>86302.38217</v>
      </c>
    </row>
    <row r="136" spans="1:16" s="61" customFormat="1" ht="18.75">
      <c r="A136" s="58"/>
      <c r="B136" s="62" t="s">
        <v>221</v>
      </c>
      <c r="C136" s="63" t="s">
        <v>79</v>
      </c>
      <c r="D136" s="108"/>
      <c r="E136" s="108"/>
      <c r="F136" s="185"/>
      <c r="G136" s="237"/>
      <c r="H136" s="230"/>
      <c r="I136" s="108"/>
      <c r="J136" s="108"/>
      <c r="K136" s="108"/>
      <c r="L136" s="108"/>
      <c r="M136" s="141"/>
      <c r="N136" s="141"/>
      <c r="O136" s="108"/>
      <c r="P136" s="15"/>
    </row>
    <row r="137" spans="1:16" s="61" customFormat="1" ht="19.5" thickBot="1">
      <c r="A137" s="64"/>
      <c r="B137" s="65"/>
      <c r="C137" s="66" t="s">
        <v>18</v>
      </c>
      <c r="D137" s="117">
        <f>D134+D124+D100</f>
        <v>441024.462</v>
      </c>
      <c r="E137" s="117">
        <f aca="true" t="shared" si="16" ref="E137:O137">E134+E124+E100</f>
        <v>375514.02499999997</v>
      </c>
      <c r="F137" s="126">
        <f t="shared" si="16"/>
        <v>465350.89599999995</v>
      </c>
      <c r="G137" s="238">
        <f t="shared" si="16"/>
        <v>660790.0980000001</v>
      </c>
      <c r="H137" s="231">
        <f t="shared" si="16"/>
        <v>1068559.598</v>
      </c>
      <c r="I137" s="117">
        <f t="shared" si="16"/>
        <v>1377197.5250000001</v>
      </c>
      <c r="J137" s="117">
        <f t="shared" si="16"/>
        <v>2362875.381</v>
      </c>
      <c r="K137" s="117">
        <f t="shared" si="16"/>
        <v>901178.494</v>
      </c>
      <c r="L137" s="117">
        <f t="shared" si="16"/>
        <v>1115603.529</v>
      </c>
      <c r="M137" s="149">
        <f t="shared" si="16"/>
        <v>2021844.8719999995</v>
      </c>
      <c r="N137" s="149">
        <f t="shared" si="16"/>
        <v>1801368.0679999997</v>
      </c>
      <c r="O137" s="117">
        <f t="shared" si="16"/>
        <v>1542493.8730000001</v>
      </c>
      <c r="P137" s="7">
        <f t="shared" si="9"/>
        <v>14133800.821</v>
      </c>
    </row>
    <row r="138" spans="15:16" ht="18.75">
      <c r="O138" s="67"/>
      <c r="P138" s="68" t="s">
        <v>92</v>
      </c>
    </row>
  </sheetData>
  <sheetProtection/>
  <mergeCells count="52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A1:P1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8"/>
  <sheetViews>
    <sheetView zoomScale="50" zoomScaleNormal="50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E2" sqref="E1:E16384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4" width="20.50390625" style="72" customWidth="1"/>
    <col min="5" max="7" width="20.50390625" style="11" customWidth="1"/>
    <col min="8" max="8" width="20.50390625" style="72" customWidth="1"/>
    <col min="9" max="15" width="20.50390625" style="11" customWidth="1"/>
    <col min="16" max="16" width="23.00390625" style="37" customWidth="1"/>
    <col min="17" max="16384" width="9.00390625" style="11" customWidth="1"/>
  </cols>
  <sheetData>
    <row r="1" spans="1:16" ht="30.75">
      <c r="A1" s="580" t="s">
        <v>104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</row>
    <row r="2" spans="1:15" ht="19.5" thickBot="1">
      <c r="A2" s="12"/>
      <c r="B2" s="39" t="s">
        <v>1</v>
      </c>
      <c r="C2" s="12"/>
      <c r="O2" s="12" t="s">
        <v>90</v>
      </c>
    </row>
    <row r="3" spans="1:16" ht="18.75">
      <c r="A3" s="40"/>
      <c r="B3" s="41"/>
      <c r="C3" s="41"/>
      <c r="D3" s="86" t="s">
        <v>2</v>
      </c>
      <c r="E3" s="43" t="s">
        <v>3</v>
      </c>
      <c r="F3" s="43" t="s">
        <v>4</v>
      </c>
      <c r="G3" s="43" t="s">
        <v>5</v>
      </c>
      <c r="H3" s="86" t="s">
        <v>6</v>
      </c>
      <c r="I3" s="43" t="s">
        <v>7</v>
      </c>
      <c r="J3" s="43" t="s">
        <v>8</v>
      </c>
      <c r="K3" s="43" t="s">
        <v>9</v>
      </c>
      <c r="L3" s="43" t="s">
        <v>10</v>
      </c>
      <c r="M3" s="43" t="s">
        <v>11</v>
      </c>
      <c r="N3" s="43" t="s">
        <v>12</v>
      </c>
      <c r="O3" s="43" t="s">
        <v>13</v>
      </c>
      <c r="P3" s="44" t="s">
        <v>14</v>
      </c>
    </row>
    <row r="4" spans="1:16" ht="18.75">
      <c r="A4" s="45" t="s">
        <v>0</v>
      </c>
      <c r="B4" s="570" t="s">
        <v>15</v>
      </c>
      <c r="C4" s="55" t="s">
        <v>16</v>
      </c>
      <c r="D4" s="139"/>
      <c r="E4" s="106"/>
      <c r="F4" s="106"/>
      <c r="G4" s="340">
        <v>0.035</v>
      </c>
      <c r="H4" s="363">
        <v>0.011</v>
      </c>
      <c r="I4" s="167">
        <v>0.16</v>
      </c>
      <c r="J4" s="134">
        <v>0.032</v>
      </c>
      <c r="K4" s="106">
        <v>0.12</v>
      </c>
      <c r="L4" s="106"/>
      <c r="M4" s="139"/>
      <c r="N4" s="127"/>
      <c r="O4" s="134">
        <v>0.05</v>
      </c>
      <c r="P4" s="8">
        <f aca="true" t="shared" si="0" ref="P4:P9">SUM(D4:O4)</f>
        <v>0.408</v>
      </c>
    </row>
    <row r="5" spans="1:16" ht="18.75">
      <c r="A5" s="46" t="s">
        <v>17</v>
      </c>
      <c r="B5" s="571"/>
      <c r="C5" s="49" t="s">
        <v>18</v>
      </c>
      <c r="D5" s="140"/>
      <c r="E5" s="107"/>
      <c r="F5" s="107"/>
      <c r="G5" s="107">
        <v>8.925001828630217</v>
      </c>
      <c r="H5" s="364">
        <v>3.465001318939473</v>
      </c>
      <c r="I5" s="34">
        <v>52.50000737282906</v>
      </c>
      <c r="J5" s="135">
        <v>14.280001429215373</v>
      </c>
      <c r="K5" s="107">
        <v>47.25000630835375</v>
      </c>
      <c r="L5" s="107"/>
      <c r="M5" s="140"/>
      <c r="N5" s="128"/>
      <c r="O5" s="135">
        <v>13.440001316126347</v>
      </c>
      <c r="P5" s="9">
        <f t="shared" si="0"/>
        <v>139.86001957409422</v>
      </c>
    </row>
    <row r="6" spans="1:16" ht="18.75">
      <c r="A6" s="46" t="s">
        <v>19</v>
      </c>
      <c r="B6" s="48" t="s">
        <v>20</v>
      </c>
      <c r="C6" s="55" t="s">
        <v>16</v>
      </c>
      <c r="D6" s="139"/>
      <c r="E6" s="106"/>
      <c r="F6" s="106"/>
      <c r="G6" s="106"/>
      <c r="H6" s="365"/>
      <c r="I6" s="248"/>
      <c r="J6" s="134"/>
      <c r="K6" s="106"/>
      <c r="L6" s="106"/>
      <c r="M6" s="139"/>
      <c r="N6" s="127"/>
      <c r="O6" s="134"/>
      <c r="P6" s="8"/>
    </row>
    <row r="7" spans="1:16" ht="18.75">
      <c r="A7" s="46" t="s">
        <v>21</v>
      </c>
      <c r="B7" s="49" t="s">
        <v>22</v>
      </c>
      <c r="C7" s="49" t="s">
        <v>18</v>
      </c>
      <c r="D7" s="140"/>
      <c r="E7" s="107"/>
      <c r="F7" s="107"/>
      <c r="G7" s="107"/>
      <c r="H7" s="364"/>
      <c r="I7" s="249"/>
      <c r="J7" s="136"/>
      <c r="K7" s="107"/>
      <c r="L7" s="107"/>
      <c r="M7" s="140"/>
      <c r="N7" s="128"/>
      <c r="O7" s="136"/>
      <c r="P7" s="9"/>
    </row>
    <row r="8" spans="1:16" s="38" customFormat="1" ht="18.75">
      <c r="A8" s="45" t="s">
        <v>23</v>
      </c>
      <c r="B8" s="568" t="s">
        <v>114</v>
      </c>
      <c r="C8" s="55" t="s">
        <v>16</v>
      </c>
      <c r="D8" s="141"/>
      <c r="E8" s="141"/>
      <c r="F8" s="108"/>
      <c r="G8" s="108">
        <f aca="true" t="shared" si="1" ref="G8:K9">G4+G6</f>
        <v>0.035</v>
      </c>
      <c r="H8" s="28">
        <f t="shared" si="1"/>
        <v>0.011</v>
      </c>
      <c r="I8" s="272">
        <f t="shared" si="1"/>
        <v>0.16</v>
      </c>
      <c r="J8" s="1">
        <f t="shared" si="1"/>
        <v>0.032</v>
      </c>
      <c r="K8" s="1">
        <f t="shared" si="1"/>
        <v>0.12</v>
      </c>
      <c r="L8" s="5"/>
      <c r="M8" s="5"/>
      <c r="N8" s="5"/>
      <c r="O8" s="5">
        <f>+O4+O6</f>
        <v>0.05</v>
      </c>
      <c r="P8" s="8">
        <f t="shared" si="0"/>
        <v>0.408</v>
      </c>
    </row>
    <row r="9" spans="1:16" s="38" customFormat="1" ht="18.75">
      <c r="A9" s="50"/>
      <c r="B9" s="569"/>
      <c r="C9" s="49" t="s">
        <v>18</v>
      </c>
      <c r="D9" s="337"/>
      <c r="E9" s="337"/>
      <c r="F9" s="335"/>
      <c r="G9" s="335">
        <f t="shared" si="1"/>
        <v>8.925001828630217</v>
      </c>
      <c r="H9" s="89">
        <f t="shared" si="1"/>
        <v>3.465001318939473</v>
      </c>
      <c r="I9" s="54">
        <f t="shared" si="1"/>
        <v>52.50000737282906</v>
      </c>
      <c r="J9" s="2">
        <f t="shared" si="1"/>
        <v>14.280001429215373</v>
      </c>
      <c r="K9" s="2">
        <f t="shared" si="1"/>
        <v>47.25000630835375</v>
      </c>
      <c r="L9" s="35"/>
      <c r="M9" s="35"/>
      <c r="N9" s="35"/>
      <c r="O9" s="35">
        <f>+O5+O7</f>
        <v>13.440001316126347</v>
      </c>
      <c r="P9" s="9">
        <f t="shared" si="0"/>
        <v>139.86001957409422</v>
      </c>
    </row>
    <row r="10" spans="1:16" ht="18.75">
      <c r="A10" s="572" t="s">
        <v>25</v>
      </c>
      <c r="B10" s="573"/>
      <c r="C10" s="55" t="s">
        <v>16</v>
      </c>
      <c r="D10" s="139">
        <v>0.0678</v>
      </c>
      <c r="E10" s="106">
        <v>0.8987</v>
      </c>
      <c r="F10" s="106">
        <v>1.3895</v>
      </c>
      <c r="G10" s="106">
        <v>1.6092</v>
      </c>
      <c r="H10" s="365">
        <v>5.8463</v>
      </c>
      <c r="I10" s="248">
        <v>19.1776</v>
      </c>
      <c r="J10" s="134">
        <v>217.6572</v>
      </c>
      <c r="K10" s="106">
        <v>6.6272</v>
      </c>
      <c r="L10" s="106">
        <v>2.3273</v>
      </c>
      <c r="M10" s="139">
        <v>322.8053</v>
      </c>
      <c r="N10" s="127">
        <v>0.4374</v>
      </c>
      <c r="O10" s="134">
        <v>0.5298</v>
      </c>
      <c r="P10" s="8">
        <f aca="true" t="shared" si="2" ref="P10:P33">SUM(D10:O10)</f>
        <v>579.3733</v>
      </c>
    </row>
    <row r="11" spans="1:16" ht="18.75">
      <c r="A11" s="574"/>
      <c r="B11" s="575"/>
      <c r="C11" s="49" t="s">
        <v>18</v>
      </c>
      <c r="D11" s="140">
        <v>2.99670048721295</v>
      </c>
      <c r="E11" s="107">
        <v>120.90753096136481</v>
      </c>
      <c r="F11" s="107">
        <v>376.8765760979908</v>
      </c>
      <c r="G11" s="107">
        <v>869.1639280816914</v>
      </c>
      <c r="H11" s="366">
        <v>2450.2084826624687</v>
      </c>
      <c r="I11" s="131">
        <v>6762.373699672729</v>
      </c>
      <c r="J11" s="135">
        <v>49643.2405685487</v>
      </c>
      <c r="K11" s="107">
        <v>2906.8634380956696</v>
      </c>
      <c r="L11" s="107">
        <v>910.5937006271919</v>
      </c>
      <c r="M11" s="140">
        <v>93621.3094359281</v>
      </c>
      <c r="N11" s="150">
        <v>23.56200246331719</v>
      </c>
      <c r="O11" s="135">
        <v>62.90130615967695</v>
      </c>
      <c r="P11" s="9">
        <f t="shared" si="2"/>
        <v>157750.9973697861</v>
      </c>
    </row>
    <row r="12" spans="1:16" ht="18.75">
      <c r="A12" s="51"/>
      <c r="B12" s="570" t="s">
        <v>26</v>
      </c>
      <c r="C12" s="55" t="s">
        <v>16</v>
      </c>
      <c r="D12" s="139">
        <v>1.4568</v>
      </c>
      <c r="E12" s="106">
        <v>2.2463</v>
      </c>
      <c r="F12" s="106">
        <v>4.4952</v>
      </c>
      <c r="G12" s="106">
        <v>3.7794</v>
      </c>
      <c r="H12" s="365">
        <v>4.71</v>
      </c>
      <c r="I12" s="167">
        <v>6.2818</v>
      </c>
      <c r="J12" s="134">
        <v>166.5166</v>
      </c>
      <c r="K12" s="106">
        <v>66.6552</v>
      </c>
      <c r="L12" s="106">
        <v>1.2634</v>
      </c>
      <c r="M12" s="139">
        <v>1.4254</v>
      </c>
      <c r="N12" s="127">
        <v>1.199</v>
      </c>
      <c r="O12" s="134">
        <v>4.2652</v>
      </c>
      <c r="P12" s="8">
        <f t="shared" si="2"/>
        <v>264.2943</v>
      </c>
    </row>
    <row r="13" spans="1:16" ht="18.75">
      <c r="A13" s="45" t="s">
        <v>0</v>
      </c>
      <c r="B13" s="571"/>
      <c r="C13" s="49" t="s">
        <v>18</v>
      </c>
      <c r="D13" s="140">
        <v>5585.45490810075</v>
      </c>
      <c r="E13" s="107">
        <v>7160.282583567515</v>
      </c>
      <c r="F13" s="107">
        <v>11568.26183583496</v>
      </c>
      <c r="G13" s="107">
        <v>11671.014891256707</v>
      </c>
      <c r="H13" s="366">
        <v>13756.559236381554</v>
      </c>
      <c r="I13" s="131">
        <v>12430.216745635245</v>
      </c>
      <c r="J13" s="135">
        <v>166218.43858598906</v>
      </c>
      <c r="K13" s="107">
        <v>88431.40975648763</v>
      </c>
      <c r="L13" s="107">
        <v>3668.9944054504263</v>
      </c>
      <c r="M13" s="140">
        <v>4135.698224669618</v>
      </c>
      <c r="N13" s="150">
        <v>3764.2671935397293</v>
      </c>
      <c r="O13" s="135">
        <v>13208.140293421111</v>
      </c>
      <c r="P13" s="9">
        <f t="shared" si="2"/>
        <v>341598.73866033426</v>
      </c>
    </row>
    <row r="14" spans="1:16" ht="18.75">
      <c r="A14" s="46" t="s">
        <v>27</v>
      </c>
      <c r="B14" s="570" t="s">
        <v>28</v>
      </c>
      <c r="C14" s="55" t="s">
        <v>16</v>
      </c>
      <c r="D14" s="139">
        <v>0.29</v>
      </c>
      <c r="E14" s="106">
        <v>1.445</v>
      </c>
      <c r="F14" s="106">
        <v>6.6106</v>
      </c>
      <c r="G14" s="106">
        <v>32.7864</v>
      </c>
      <c r="H14" s="365">
        <v>25.4238</v>
      </c>
      <c r="I14" s="167">
        <v>5.9902</v>
      </c>
      <c r="J14" s="134">
        <v>2.4446</v>
      </c>
      <c r="K14" s="106">
        <v>0.6687</v>
      </c>
      <c r="L14" s="106">
        <v>0.0828</v>
      </c>
      <c r="M14" s="139">
        <v>0.448</v>
      </c>
      <c r="N14" s="127">
        <v>0.7738</v>
      </c>
      <c r="O14" s="134">
        <v>0.6482</v>
      </c>
      <c r="P14" s="8">
        <f t="shared" si="2"/>
        <v>77.6121</v>
      </c>
    </row>
    <row r="15" spans="1:16" ht="18.75">
      <c r="A15" s="46" t="s">
        <v>0</v>
      </c>
      <c r="B15" s="571"/>
      <c r="C15" s="49" t="s">
        <v>18</v>
      </c>
      <c r="D15" s="140">
        <v>74.89021217588522</v>
      </c>
      <c r="E15" s="107">
        <v>681.1078744145233</v>
      </c>
      <c r="F15" s="107">
        <v>3398.4957862159054</v>
      </c>
      <c r="G15" s="107">
        <v>22264.435561726754</v>
      </c>
      <c r="H15" s="366">
        <v>10179.044074614118</v>
      </c>
      <c r="I15" s="131">
        <v>2590.8669638479346</v>
      </c>
      <c r="J15" s="135">
        <v>1071.9724072884658</v>
      </c>
      <c r="K15" s="107">
        <v>231.78753094597977</v>
      </c>
      <c r="L15" s="107">
        <v>28.280703125222303</v>
      </c>
      <c r="M15" s="140">
        <v>108.8094059110134</v>
      </c>
      <c r="N15" s="150">
        <v>155.2929162352801</v>
      </c>
      <c r="O15" s="135">
        <v>307.59123012119665</v>
      </c>
      <c r="P15" s="9">
        <f t="shared" si="2"/>
        <v>41092.57466662227</v>
      </c>
    </row>
    <row r="16" spans="1:16" ht="18.75">
      <c r="A16" s="46" t="s">
        <v>29</v>
      </c>
      <c r="B16" s="570" t="s">
        <v>30</v>
      </c>
      <c r="C16" s="55" t="s">
        <v>16</v>
      </c>
      <c r="D16" s="139">
        <v>47.3416</v>
      </c>
      <c r="E16" s="106">
        <v>26.1798</v>
      </c>
      <c r="F16" s="106">
        <v>39.8138</v>
      </c>
      <c r="G16" s="106">
        <v>33.0944</v>
      </c>
      <c r="H16" s="365">
        <v>17.7501</v>
      </c>
      <c r="I16" s="167">
        <v>21.2174</v>
      </c>
      <c r="J16" s="134">
        <v>24.2506</v>
      </c>
      <c r="K16" s="106">
        <v>43.3912</v>
      </c>
      <c r="L16" s="106">
        <v>124.8082</v>
      </c>
      <c r="M16" s="139">
        <v>259.842</v>
      </c>
      <c r="N16" s="127">
        <v>253.5924</v>
      </c>
      <c r="O16" s="134">
        <v>118.6122</v>
      </c>
      <c r="P16" s="8">
        <f t="shared" si="2"/>
        <v>1009.8937</v>
      </c>
    </row>
    <row r="17" spans="1:16" ht="18.75">
      <c r="A17" s="46"/>
      <c r="B17" s="571"/>
      <c r="C17" s="49" t="s">
        <v>18</v>
      </c>
      <c r="D17" s="140">
        <v>60834.96449073905</v>
      </c>
      <c r="E17" s="107">
        <v>35382.51636056875</v>
      </c>
      <c r="F17" s="107">
        <v>53090.08761981984</v>
      </c>
      <c r="G17" s="107">
        <v>39775.00564944115</v>
      </c>
      <c r="H17" s="366">
        <v>22741.631056514707</v>
      </c>
      <c r="I17" s="131">
        <v>27992.96928118759</v>
      </c>
      <c r="J17" s="135">
        <v>34232.58642617184</v>
      </c>
      <c r="K17" s="107">
        <v>67190.13897056313</v>
      </c>
      <c r="L17" s="107">
        <v>231441.85297599918</v>
      </c>
      <c r="M17" s="140">
        <v>451168.32215948036</v>
      </c>
      <c r="N17" s="150">
        <v>331770.16428530106</v>
      </c>
      <c r="O17" s="135">
        <v>189047.19711264677</v>
      </c>
      <c r="P17" s="9">
        <f t="shared" si="2"/>
        <v>1544667.4363884334</v>
      </c>
    </row>
    <row r="18" spans="1:16" ht="18.75">
      <c r="A18" s="46" t="s">
        <v>31</v>
      </c>
      <c r="B18" s="48" t="s">
        <v>108</v>
      </c>
      <c r="C18" s="55" t="s">
        <v>16</v>
      </c>
      <c r="D18" s="139">
        <v>1.196</v>
      </c>
      <c r="E18" s="106">
        <v>1.5702</v>
      </c>
      <c r="F18" s="106">
        <v>9.585</v>
      </c>
      <c r="G18" s="106">
        <v>15.9316</v>
      </c>
      <c r="H18" s="365">
        <v>11.6118</v>
      </c>
      <c r="I18" s="167">
        <v>6.0028</v>
      </c>
      <c r="J18" s="134">
        <v>51.4242</v>
      </c>
      <c r="K18" s="106">
        <v>147.3228</v>
      </c>
      <c r="L18" s="106">
        <v>10.8398</v>
      </c>
      <c r="M18" s="139">
        <v>7.7524</v>
      </c>
      <c r="N18" s="127">
        <v>10.4164</v>
      </c>
      <c r="O18" s="134">
        <v>9.2464</v>
      </c>
      <c r="P18" s="8">
        <f t="shared" si="2"/>
        <v>282.8994</v>
      </c>
    </row>
    <row r="19" spans="1:16" ht="18.75">
      <c r="A19" s="46"/>
      <c r="B19" s="49" t="s">
        <v>109</v>
      </c>
      <c r="C19" s="49" t="s">
        <v>18</v>
      </c>
      <c r="D19" s="140">
        <v>1469.275738879451</v>
      </c>
      <c r="E19" s="107">
        <v>2213.7365668820207</v>
      </c>
      <c r="F19" s="107">
        <v>10006.884220565435</v>
      </c>
      <c r="G19" s="107">
        <v>15302.493135304829</v>
      </c>
      <c r="H19" s="366">
        <v>4983.081396790837</v>
      </c>
      <c r="I19" s="131">
        <v>3696.966519182826</v>
      </c>
      <c r="J19" s="135">
        <v>29500.928952603426</v>
      </c>
      <c r="K19" s="107">
        <v>76017.52374910828</v>
      </c>
      <c r="L19" s="107">
        <v>15124.01267131282</v>
      </c>
      <c r="M19" s="140">
        <v>11445.179121753301</v>
      </c>
      <c r="N19" s="150">
        <v>14272.241992108282</v>
      </c>
      <c r="O19" s="135">
        <v>13298.440302263834</v>
      </c>
      <c r="P19" s="9">
        <f t="shared" si="2"/>
        <v>197330.76436675532</v>
      </c>
    </row>
    <row r="20" spans="1:16" ht="18.75">
      <c r="A20" s="46" t="s">
        <v>23</v>
      </c>
      <c r="B20" s="570" t="s">
        <v>32</v>
      </c>
      <c r="C20" s="55" t="s">
        <v>16</v>
      </c>
      <c r="D20" s="139">
        <v>201.2161</v>
      </c>
      <c r="E20" s="106">
        <v>125.5318</v>
      </c>
      <c r="F20" s="106">
        <v>129.9366</v>
      </c>
      <c r="G20" s="106">
        <v>88.7647</v>
      </c>
      <c r="H20" s="365">
        <v>67.8284</v>
      </c>
      <c r="I20" s="167">
        <v>790.1926</v>
      </c>
      <c r="J20" s="134">
        <v>20.5806</v>
      </c>
      <c r="K20" s="106">
        <v>32.3222</v>
      </c>
      <c r="L20" s="106">
        <v>1.539</v>
      </c>
      <c r="M20" s="139">
        <v>35.1136</v>
      </c>
      <c r="N20" s="127">
        <v>79.4212</v>
      </c>
      <c r="O20" s="134">
        <v>226.5034</v>
      </c>
      <c r="P20" s="8">
        <f t="shared" si="2"/>
        <v>1798.9502</v>
      </c>
    </row>
    <row r="21" spans="1:16" ht="18.75">
      <c r="A21" s="46"/>
      <c r="B21" s="571"/>
      <c r="C21" s="49" t="s">
        <v>18</v>
      </c>
      <c r="D21" s="140">
        <v>80974.82036513988</v>
      </c>
      <c r="E21" s="107">
        <v>54522.44101182002</v>
      </c>
      <c r="F21" s="107">
        <v>65682.71706249258</v>
      </c>
      <c r="G21" s="107">
        <v>43551.65902323399</v>
      </c>
      <c r="H21" s="367">
        <v>17790.326871819747</v>
      </c>
      <c r="I21" s="131">
        <v>173744.8431998257</v>
      </c>
      <c r="J21" s="135">
        <v>7482.756448912429</v>
      </c>
      <c r="K21" s="107">
        <v>10481.155999340335</v>
      </c>
      <c r="L21" s="107">
        <v>722.5764798499288</v>
      </c>
      <c r="M21" s="140">
        <v>16348.213188108031</v>
      </c>
      <c r="N21" s="151">
        <v>35833.71284627754</v>
      </c>
      <c r="O21" s="135">
        <v>77125.71425261717</v>
      </c>
      <c r="P21" s="9">
        <f t="shared" si="2"/>
        <v>584260.9367494375</v>
      </c>
    </row>
    <row r="22" spans="1:16" s="38" customFormat="1" ht="18.75">
      <c r="A22" s="51"/>
      <c r="B22" s="568" t="s">
        <v>114</v>
      </c>
      <c r="C22" s="55" t="s">
        <v>16</v>
      </c>
      <c r="D22" s="142">
        <f>D12+D14+D16+D18+D20</f>
        <v>251.50050000000002</v>
      </c>
      <c r="E22" s="142">
        <f aca="true" t="shared" si="3" ref="E22:L22">E12+E14+E16+E18+E20</f>
        <v>156.9731</v>
      </c>
      <c r="F22" s="109">
        <f t="shared" si="3"/>
        <v>190.4412</v>
      </c>
      <c r="G22" s="109">
        <f t="shared" si="3"/>
        <v>174.3565</v>
      </c>
      <c r="H22" s="87">
        <f t="shared" si="3"/>
        <v>127.3241</v>
      </c>
      <c r="I22" s="21">
        <f t="shared" si="3"/>
        <v>829.6848</v>
      </c>
      <c r="J22" s="1">
        <f t="shared" si="3"/>
        <v>265.2166</v>
      </c>
      <c r="K22" s="1">
        <f t="shared" si="3"/>
        <v>290.3601</v>
      </c>
      <c r="L22" s="5">
        <f t="shared" si="3"/>
        <v>138.5332</v>
      </c>
      <c r="M22" s="5">
        <f aca="true" t="shared" si="4" ref="M22:O23">+M12+M14+M16+M18+M20</f>
        <v>304.58140000000003</v>
      </c>
      <c r="N22" s="5">
        <f t="shared" si="4"/>
        <v>345.4028</v>
      </c>
      <c r="O22" s="5">
        <f t="shared" si="4"/>
        <v>359.2754</v>
      </c>
      <c r="P22" s="8">
        <f>SUM(D22:O22)</f>
        <v>3433.6497</v>
      </c>
    </row>
    <row r="23" spans="1:16" s="38" customFormat="1" ht="18.75">
      <c r="A23" s="50"/>
      <c r="B23" s="569"/>
      <c r="C23" s="49" t="s">
        <v>18</v>
      </c>
      <c r="D23" s="338">
        <f>D13+D15+D17+D19+D21</f>
        <v>148939.405715035</v>
      </c>
      <c r="E23" s="338">
        <f aca="true" t="shared" si="5" ref="E23:L23">E13+E15+E17+E19+E21</f>
        <v>99960.08439725282</v>
      </c>
      <c r="F23" s="336">
        <f t="shared" si="5"/>
        <v>143746.44652492873</v>
      </c>
      <c r="G23" s="336">
        <f t="shared" si="5"/>
        <v>132564.60826096343</v>
      </c>
      <c r="H23" s="89">
        <f t="shared" si="5"/>
        <v>69450.64263612096</v>
      </c>
      <c r="I23" s="54">
        <f t="shared" si="5"/>
        <v>220455.8627096793</v>
      </c>
      <c r="J23" s="2">
        <f t="shared" si="5"/>
        <v>238506.68282096524</v>
      </c>
      <c r="K23" s="2">
        <f t="shared" si="5"/>
        <v>242352.01600644534</v>
      </c>
      <c r="L23" s="35">
        <f t="shared" si="5"/>
        <v>250985.71723573757</v>
      </c>
      <c r="M23" s="35">
        <f t="shared" si="4"/>
        <v>483206.22209992236</v>
      </c>
      <c r="N23" s="35">
        <f t="shared" si="4"/>
        <v>385795.67923346185</v>
      </c>
      <c r="O23" s="35">
        <f t="shared" si="4"/>
        <v>292987.08319107007</v>
      </c>
      <c r="P23" s="9">
        <f>SUM(D23:O23)</f>
        <v>2708950.450831583</v>
      </c>
    </row>
    <row r="24" spans="1:16" ht="18.75">
      <c r="A24" s="46" t="s">
        <v>0</v>
      </c>
      <c r="B24" s="570" t="s">
        <v>33</v>
      </c>
      <c r="C24" s="55" t="s">
        <v>16</v>
      </c>
      <c r="D24" s="139">
        <v>3.79</v>
      </c>
      <c r="E24" s="106">
        <v>0.754</v>
      </c>
      <c r="F24" s="106">
        <v>1.4882</v>
      </c>
      <c r="G24" s="106">
        <v>2.435</v>
      </c>
      <c r="H24" s="368">
        <v>1.356</v>
      </c>
      <c r="I24" s="248">
        <v>1.053</v>
      </c>
      <c r="J24" s="134">
        <v>1.06</v>
      </c>
      <c r="K24" s="106">
        <v>5.398</v>
      </c>
      <c r="L24" s="106">
        <v>8.296</v>
      </c>
      <c r="M24" s="139">
        <v>12.377</v>
      </c>
      <c r="N24" s="127">
        <v>28.846</v>
      </c>
      <c r="O24" s="134">
        <v>17.3514</v>
      </c>
      <c r="P24" s="8">
        <f t="shared" si="2"/>
        <v>84.2046</v>
      </c>
    </row>
    <row r="25" spans="1:16" ht="18.75">
      <c r="A25" s="46" t="s">
        <v>34</v>
      </c>
      <c r="B25" s="571"/>
      <c r="C25" s="49" t="s">
        <v>18</v>
      </c>
      <c r="D25" s="140">
        <v>2090.5083398813927</v>
      </c>
      <c r="E25" s="107">
        <v>477.23562220798885</v>
      </c>
      <c r="F25" s="107">
        <v>1559.4498148802688</v>
      </c>
      <c r="G25" s="107">
        <v>2086.39242747781</v>
      </c>
      <c r="H25" s="369">
        <v>1140.5629341509098</v>
      </c>
      <c r="I25" s="131">
        <v>780.9271096693577</v>
      </c>
      <c r="J25" s="135">
        <v>837.585083829787</v>
      </c>
      <c r="K25" s="107">
        <v>5130.594684986283</v>
      </c>
      <c r="L25" s="107">
        <v>5477.588105313115</v>
      </c>
      <c r="M25" s="140">
        <v>10058.013546396263</v>
      </c>
      <c r="N25" s="151">
        <v>22107.552811260044</v>
      </c>
      <c r="O25" s="135">
        <v>11514.553127574796</v>
      </c>
      <c r="P25" s="9">
        <f t="shared" si="2"/>
        <v>63260.963607628015</v>
      </c>
    </row>
    <row r="26" spans="1:16" ht="18.75">
      <c r="A26" s="46" t="s">
        <v>35</v>
      </c>
      <c r="B26" s="48" t="s">
        <v>20</v>
      </c>
      <c r="C26" s="55" t="s">
        <v>16</v>
      </c>
      <c r="D26" s="139">
        <v>3.525</v>
      </c>
      <c r="E26" s="106">
        <v>2.787</v>
      </c>
      <c r="F26" s="106">
        <v>9.1416</v>
      </c>
      <c r="G26" s="106">
        <v>13.243</v>
      </c>
      <c r="H26" s="368">
        <v>6.115</v>
      </c>
      <c r="I26" s="167">
        <v>7.97</v>
      </c>
      <c r="J26" s="134">
        <v>7.092</v>
      </c>
      <c r="K26" s="106">
        <v>6.262</v>
      </c>
      <c r="L26" s="106">
        <v>8.051</v>
      </c>
      <c r="M26" s="139">
        <v>30.303</v>
      </c>
      <c r="N26" s="127">
        <v>29.458</v>
      </c>
      <c r="O26" s="134">
        <v>14.783</v>
      </c>
      <c r="P26" s="8">
        <f t="shared" si="2"/>
        <v>138.73059999999998</v>
      </c>
    </row>
    <row r="27" spans="1:16" ht="18.75">
      <c r="A27" s="46" t="s">
        <v>36</v>
      </c>
      <c r="B27" s="49" t="s">
        <v>110</v>
      </c>
      <c r="C27" s="49" t="s">
        <v>18</v>
      </c>
      <c r="D27" s="140">
        <v>2234.6943633236083</v>
      </c>
      <c r="E27" s="107">
        <v>1109.1677840298541</v>
      </c>
      <c r="F27" s="107">
        <v>2894.7382344984203</v>
      </c>
      <c r="G27" s="107">
        <v>4132.03434660631</v>
      </c>
      <c r="H27" s="369">
        <v>1397.655532012222</v>
      </c>
      <c r="I27" s="348">
        <v>1962.502775603723</v>
      </c>
      <c r="J27" s="135">
        <v>2100.761460254921</v>
      </c>
      <c r="K27" s="107">
        <v>1463.4691953879396</v>
      </c>
      <c r="L27" s="107">
        <v>3104.209843037646</v>
      </c>
      <c r="M27" s="140">
        <v>13298.1562224153</v>
      </c>
      <c r="N27" s="151">
        <v>12664.114323984688</v>
      </c>
      <c r="O27" s="135">
        <v>10194.629498319879</v>
      </c>
      <c r="P27" s="9">
        <f t="shared" si="2"/>
        <v>56556.13357947451</v>
      </c>
    </row>
    <row r="28" spans="1:16" s="38" customFormat="1" ht="18.75">
      <c r="A28" s="45" t="s">
        <v>23</v>
      </c>
      <c r="B28" s="568" t="s">
        <v>114</v>
      </c>
      <c r="C28" s="55" t="s">
        <v>16</v>
      </c>
      <c r="D28" s="142">
        <f>D24+D26</f>
        <v>7.3149999999999995</v>
      </c>
      <c r="E28" s="139">
        <f aca="true" t="shared" si="6" ref="E28:L28">E24+E26</f>
        <v>3.541</v>
      </c>
      <c r="F28" s="109">
        <f t="shared" si="6"/>
        <v>10.6298</v>
      </c>
      <c r="G28" s="109">
        <f t="shared" si="6"/>
        <v>15.678</v>
      </c>
      <c r="H28" s="28">
        <f>H24+H26</f>
        <v>7.471</v>
      </c>
      <c r="I28" s="272">
        <f t="shared" si="6"/>
        <v>9.023</v>
      </c>
      <c r="J28" s="1">
        <f t="shared" si="6"/>
        <v>8.152</v>
      </c>
      <c r="K28" s="1">
        <f t="shared" si="6"/>
        <v>11.66</v>
      </c>
      <c r="L28" s="5">
        <f t="shared" si="6"/>
        <v>16.347</v>
      </c>
      <c r="M28" s="5">
        <f aca="true" t="shared" si="7" ref="M28:O29">+M24+M26</f>
        <v>42.68</v>
      </c>
      <c r="N28" s="5">
        <f t="shared" si="7"/>
        <v>58.304</v>
      </c>
      <c r="O28" s="5">
        <f t="shared" si="7"/>
        <v>32.1344</v>
      </c>
      <c r="P28" s="8">
        <f>SUM(D28:O28)</f>
        <v>222.9352</v>
      </c>
    </row>
    <row r="29" spans="1:16" s="38" customFormat="1" ht="18.75">
      <c r="A29" s="50"/>
      <c r="B29" s="569"/>
      <c r="C29" s="49" t="s">
        <v>18</v>
      </c>
      <c r="D29" s="338">
        <f>D25+D27</f>
        <v>4325.202703205001</v>
      </c>
      <c r="E29" s="140">
        <f aca="true" t="shared" si="8" ref="E29:L29">E25+E27</f>
        <v>1586.403406237843</v>
      </c>
      <c r="F29" s="336">
        <f t="shared" si="8"/>
        <v>4454.188049378689</v>
      </c>
      <c r="G29" s="336">
        <f t="shared" si="8"/>
        <v>6218.42677408412</v>
      </c>
      <c r="H29" s="89">
        <f>H25+H27</f>
        <v>2538.218466163132</v>
      </c>
      <c r="I29" s="54">
        <f t="shared" si="8"/>
        <v>2743.429885273081</v>
      </c>
      <c r="J29" s="2">
        <f t="shared" si="8"/>
        <v>2938.346544084708</v>
      </c>
      <c r="K29" s="2">
        <f t="shared" si="8"/>
        <v>6594.063880374222</v>
      </c>
      <c r="L29" s="35">
        <f t="shared" si="8"/>
        <v>8581.79794835076</v>
      </c>
      <c r="M29" s="35">
        <f t="shared" si="7"/>
        <v>23356.169768811564</v>
      </c>
      <c r="N29" s="35">
        <f t="shared" si="7"/>
        <v>34771.66713524473</v>
      </c>
      <c r="O29" s="35">
        <f t="shared" si="7"/>
        <v>21709.182625894675</v>
      </c>
      <c r="P29" s="9">
        <f>SUM(D29:O29)</f>
        <v>119817.09718710254</v>
      </c>
    </row>
    <row r="30" spans="1:16" ht="18.75">
      <c r="A30" s="46" t="s">
        <v>0</v>
      </c>
      <c r="B30" s="570" t="s">
        <v>37</v>
      </c>
      <c r="C30" s="55" t="s">
        <v>16</v>
      </c>
      <c r="D30" s="139">
        <v>1.2998</v>
      </c>
      <c r="E30" s="106">
        <v>1.3189</v>
      </c>
      <c r="F30" s="106">
        <v>1.8666</v>
      </c>
      <c r="G30" s="106">
        <v>1.3804</v>
      </c>
      <c r="H30" s="368">
        <v>0.4357</v>
      </c>
      <c r="I30" s="248"/>
      <c r="J30" s="134"/>
      <c r="K30" s="106"/>
      <c r="L30" s="106"/>
      <c r="M30" s="139">
        <v>0.01</v>
      </c>
      <c r="N30" s="127">
        <v>0.8779</v>
      </c>
      <c r="O30" s="134">
        <v>0.1238</v>
      </c>
      <c r="P30" s="8">
        <f t="shared" si="2"/>
        <v>7.3131</v>
      </c>
    </row>
    <row r="31" spans="1:16" ht="18.75">
      <c r="A31" s="46" t="s">
        <v>38</v>
      </c>
      <c r="B31" s="571"/>
      <c r="C31" s="49" t="s">
        <v>18</v>
      </c>
      <c r="D31" s="140">
        <v>429.79446987733087</v>
      </c>
      <c r="E31" s="107">
        <v>345.19283839516703</v>
      </c>
      <c r="F31" s="107">
        <v>164.1759331500004</v>
      </c>
      <c r="G31" s="107">
        <v>67.9654639253418</v>
      </c>
      <c r="H31" s="369">
        <v>17.491956658246266</v>
      </c>
      <c r="I31" s="131"/>
      <c r="J31" s="136"/>
      <c r="K31" s="107"/>
      <c r="L31" s="107"/>
      <c r="M31" s="140">
        <v>3.150000171122093</v>
      </c>
      <c r="N31" s="151">
        <v>148.65901554173118</v>
      </c>
      <c r="O31" s="135">
        <v>91.79100898873166</v>
      </c>
      <c r="P31" s="9">
        <f t="shared" si="2"/>
        <v>1268.2206867076711</v>
      </c>
    </row>
    <row r="32" spans="1:16" ht="18.75">
      <c r="A32" s="46" t="s">
        <v>0</v>
      </c>
      <c r="B32" s="570" t="s">
        <v>39</v>
      </c>
      <c r="C32" s="55" t="s">
        <v>16</v>
      </c>
      <c r="D32" s="139">
        <v>1.5974</v>
      </c>
      <c r="E32" s="106">
        <v>0.6545</v>
      </c>
      <c r="F32" s="106">
        <v>0.5518</v>
      </c>
      <c r="G32" s="106">
        <v>0.1268</v>
      </c>
      <c r="H32" s="365">
        <v>0.0345</v>
      </c>
      <c r="I32" s="167"/>
      <c r="J32" s="134"/>
      <c r="K32" s="106"/>
      <c r="L32" s="106">
        <v>0.024</v>
      </c>
      <c r="M32" s="139">
        <v>0.02</v>
      </c>
      <c r="N32" s="127"/>
      <c r="O32" s="134">
        <v>0.029</v>
      </c>
      <c r="P32" s="8">
        <f t="shared" si="2"/>
        <v>3.038</v>
      </c>
    </row>
    <row r="33" spans="1:16" ht="18.75">
      <c r="A33" s="46" t="s">
        <v>40</v>
      </c>
      <c r="B33" s="571"/>
      <c r="C33" s="49" t="s">
        <v>18</v>
      </c>
      <c r="D33" s="140">
        <v>159.8625259909501</v>
      </c>
      <c r="E33" s="107">
        <v>79.8420204455248</v>
      </c>
      <c r="F33" s="107">
        <v>76.91461553040988</v>
      </c>
      <c r="G33" s="107">
        <v>12.133802486076561</v>
      </c>
      <c r="H33" s="364">
        <v>2.452800933649275</v>
      </c>
      <c r="I33" s="249"/>
      <c r="J33" s="136"/>
      <c r="K33" s="107"/>
      <c r="L33" s="107">
        <v>6.7200007426087005</v>
      </c>
      <c r="M33" s="140">
        <v>3.360000182530232</v>
      </c>
      <c r="N33" s="151"/>
      <c r="O33" s="135">
        <v>4.032000394837904</v>
      </c>
      <c r="P33" s="9">
        <f t="shared" si="2"/>
        <v>345.31776670658746</v>
      </c>
    </row>
    <row r="34" spans="1:16" ht="18.75">
      <c r="A34" s="46"/>
      <c r="B34" s="48" t="s">
        <v>20</v>
      </c>
      <c r="C34" s="55" t="s">
        <v>16</v>
      </c>
      <c r="D34" s="139"/>
      <c r="E34" s="106"/>
      <c r="F34" s="106"/>
      <c r="G34" s="106"/>
      <c r="H34" s="365"/>
      <c r="I34" s="248"/>
      <c r="J34" s="134"/>
      <c r="K34" s="106"/>
      <c r="L34" s="106"/>
      <c r="M34" s="139"/>
      <c r="N34" s="127"/>
      <c r="O34" s="134"/>
      <c r="P34" s="8"/>
    </row>
    <row r="35" spans="1:16" ht="18.75">
      <c r="A35" s="46" t="s">
        <v>23</v>
      </c>
      <c r="B35" s="49" t="s">
        <v>111</v>
      </c>
      <c r="C35" s="49" t="s">
        <v>18</v>
      </c>
      <c r="D35" s="140"/>
      <c r="E35" s="107"/>
      <c r="F35" s="107"/>
      <c r="G35" s="107"/>
      <c r="H35" s="364"/>
      <c r="I35" s="249"/>
      <c r="J35" s="136"/>
      <c r="K35" s="107"/>
      <c r="L35" s="107"/>
      <c r="M35" s="140"/>
      <c r="N35" s="128"/>
      <c r="O35" s="136"/>
      <c r="P35" s="9"/>
    </row>
    <row r="36" spans="1:16" s="38" customFormat="1" ht="18.75">
      <c r="A36" s="51"/>
      <c r="B36" s="568" t="s">
        <v>107</v>
      </c>
      <c r="C36" s="55" t="s">
        <v>16</v>
      </c>
      <c r="D36" s="142">
        <f>D30+D32+D34</f>
        <v>2.8971999999999998</v>
      </c>
      <c r="E36" s="142">
        <f aca="true" t="shared" si="9" ref="E36:L36">E30+E32+E34</f>
        <v>1.9733999999999998</v>
      </c>
      <c r="F36" s="109">
        <f t="shared" si="9"/>
        <v>2.4184</v>
      </c>
      <c r="G36" s="109">
        <f t="shared" si="9"/>
        <v>1.5072</v>
      </c>
      <c r="H36" s="28">
        <f t="shared" si="9"/>
        <v>0.47019999999999995</v>
      </c>
      <c r="I36" s="272"/>
      <c r="J36" s="1"/>
      <c r="K36" s="1"/>
      <c r="L36" s="5">
        <f t="shared" si="9"/>
        <v>0.024</v>
      </c>
      <c r="M36" s="5">
        <f aca="true" t="shared" si="10" ref="M36:O37">+M30+M32+M34</f>
        <v>0.03</v>
      </c>
      <c r="N36" s="5">
        <f t="shared" si="10"/>
        <v>0.8779</v>
      </c>
      <c r="O36" s="5">
        <f t="shared" si="10"/>
        <v>0.1528</v>
      </c>
      <c r="P36" s="8">
        <f>SUM(D36:O36)</f>
        <v>10.351099999999997</v>
      </c>
    </row>
    <row r="37" spans="1:16" s="38" customFormat="1" ht="18.75">
      <c r="A37" s="50"/>
      <c r="B37" s="569"/>
      <c r="C37" s="49" t="s">
        <v>18</v>
      </c>
      <c r="D37" s="338">
        <f>D31+D33+D35</f>
        <v>589.656995868281</v>
      </c>
      <c r="E37" s="338">
        <f aca="true" t="shared" si="11" ref="E37:L37">E31+E33+E35</f>
        <v>425.0348588406918</v>
      </c>
      <c r="F37" s="336">
        <f t="shared" si="11"/>
        <v>241.09054868041028</v>
      </c>
      <c r="G37" s="336">
        <f t="shared" si="11"/>
        <v>80.09926641141836</v>
      </c>
      <c r="H37" s="89">
        <f t="shared" si="11"/>
        <v>19.94475759189554</v>
      </c>
      <c r="I37" s="54"/>
      <c r="J37" s="2"/>
      <c r="K37" s="2"/>
      <c r="L37" s="35">
        <f t="shared" si="11"/>
        <v>6.7200007426087005</v>
      </c>
      <c r="M37" s="35">
        <f t="shared" si="10"/>
        <v>6.510000353652325</v>
      </c>
      <c r="N37" s="35">
        <f t="shared" si="10"/>
        <v>148.65901554173118</v>
      </c>
      <c r="O37" s="35">
        <f t="shared" si="10"/>
        <v>95.82300938356957</v>
      </c>
      <c r="P37" s="9">
        <f>SUM(D37:O37)</f>
        <v>1613.5384534142584</v>
      </c>
    </row>
    <row r="38" spans="1:16" ht="18.75">
      <c r="A38" s="572" t="s">
        <v>41</v>
      </c>
      <c r="B38" s="573"/>
      <c r="C38" s="55" t="s">
        <v>16</v>
      </c>
      <c r="D38" s="139">
        <v>0.0275</v>
      </c>
      <c r="E38" s="106">
        <v>0.06</v>
      </c>
      <c r="F38" s="106">
        <v>0.044</v>
      </c>
      <c r="G38" s="106"/>
      <c r="H38" s="368">
        <v>0.171</v>
      </c>
      <c r="I38" s="248">
        <v>0.0883</v>
      </c>
      <c r="J38" s="134">
        <v>0.049</v>
      </c>
      <c r="K38" s="106">
        <v>0.0044</v>
      </c>
      <c r="L38" s="106">
        <v>0.0329</v>
      </c>
      <c r="M38" s="139">
        <v>0.0538</v>
      </c>
      <c r="N38" s="127">
        <v>0.1048</v>
      </c>
      <c r="O38" s="134">
        <v>0.1123</v>
      </c>
      <c r="P38" s="8">
        <f aca="true" t="shared" si="12" ref="P38:P53">SUM(D38:O38)</f>
        <v>0.7479999999999999</v>
      </c>
    </row>
    <row r="39" spans="1:16" ht="18.75">
      <c r="A39" s="574"/>
      <c r="B39" s="575"/>
      <c r="C39" s="49" t="s">
        <v>18</v>
      </c>
      <c r="D39" s="140">
        <v>17.587502859431293</v>
      </c>
      <c r="E39" s="107">
        <v>14.962503831519308</v>
      </c>
      <c r="F39" s="107">
        <v>17.64000356182611</v>
      </c>
      <c r="G39" s="107"/>
      <c r="H39" s="369">
        <v>41.26501570737008</v>
      </c>
      <c r="I39" s="249">
        <v>35.931005045964206</v>
      </c>
      <c r="J39" s="135">
        <v>19.00500190211752</v>
      </c>
      <c r="K39" s="107">
        <v>1.1760001570079155</v>
      </c>
      <c r="L39" s="107">
        <v>33.04350365154622</v>
      </c>
      <c r="M39" s="140">
        <v>85.57500464881684</v>
      </c>
      <c r="N39" s="151">
        <v>90.74100948662529</v>
      </c>
      <c r="O39" s="135">
        <v>111.76726094492726</v>
      </c>
      <c r="P39" s="9">
        <f t="shared" si="12"/>
        <v>468.6938117971521</v>
      </c>
    </row>
    <row r="40" spans="1:16" ht="18.75">
      <c r="A40" s="572" t="s">
        <v>42</v>
      </c>
      <c r="B40" s="573"/>
      <c r="C40" s="55" t="s">
        <v>16</v>
      </c>
      <c r="D40" s="139">
        <v>0.3598</v>
      </c>
      <c r="E40" s="106">
        <v>0.415</v>
      </c>
      <c r="F40" s="106">
        <v>0.5213</v>
      </c>
      <c r="G40" s="106">
        <v>0.3816</v>
      </c>
      <c r="H40" s="368">
        <v>0.7758</v>
      </c>
      <c r="I40" s="248">
        <v>0.1593</v>
      </c>
      <c r="J40" s="134">
        <v>0.4505</v>
      </c>
      <c r="K40" s="106">
        <v>0.1576</v>
      </c>
      <c r="L40" s="106">
        <v>0.0944</v>
      </c>
      <c r="M40" s="139">
        <v>0.3396</v>
      </c>
      <c r="N40" s="127">
        <v>1.2932</v>
      </c>
      <c r="O40" s="134">
        <v>2.7479</v>
      </c>
      <c r="P40" s="8">
        <f t="shared" si="12"/>
        <v>7.696</v>
      </c>
    </row>
    <row r="41" spans="1:16" ht="18.75">
      <c r="A41" s="574"/>
      <c r="B41" s="575"/>
      <c r="C41" s="49" t="s">
        <v>18</v>
      </c>
      <c r="D41" s="140">
        <v>241.254339223886</v>
      </c>
      <c r="E41" s="107">
        <v>235.14231021400641</v>
      </c>
      <c r="F41" s="107">
        <v>285.9938077471658</v>
      </c>
      <c r="G41" s="107">
        <v>126.74972596956093</v>
      </c>
      <c r="H41" s="369">
        <v>241.5336919388742</v>
      </c>
      <c r="I41" s="131">
        <v>21.80220306178845</v>
      </c>
      <c r="J41" s="135">
        <v>24.507002452785795</v>
      </c>
      <c r="K41" s="107">
        <v>53.395657128860286</v>
      </c>
      <c r="L41" s="107">
        <v>19.368302140337512</v>
      </c>
      <c r="M41" s="140">
        <v>266.52886447903956</v>
      </c>
      <c r="N41" s="151">
        <v>711.762524412048</v>
      </c>
      <c r="O41" s="135">
        <v>2376.097732681884</v>
      </c>
      <c r="P41" s="9">
        <f t="shared" si="12"/>
        <v>4604.136161450237</v>
      </c>
    </row>
    <row r="42" spans="1:16" ht="18.75">
      <c r="A42" s="572" t="s">
        <v>43</v>
      </c>
      <c r="B42" s="573"/>
      <c r="C42" s="55" t="s">
        <v>16</v>
      </c>
      <c r="D42" s="139"/>
      <c r="E42" s="106"/>
      <c r="F42" s="106"/>
      <c r="G42" s="106"/>
      <c r="H42" s="365"/>
      <c r="I42" s="167"/>
      <c r="J42" s="134"/>
      <c r="K42" s="106"/>
      <c r="L42" s="106"/>
      <c r="M42" s="139"/>
      <c r="N42" s="127"/>
      <c r="O42" s="134"/>
      <c r="P42" s="8"/>
    </row>
    <row r="43" spans="1:16" ht="18.75">
      <c r="A43" s="574"/>
      <c r="B43" s="575"/>
      <c r="C43" s="49" t="s">
        <v>18</v>
      </c>
      <c r="D43" s="140"/>
      <c r="E43" s="107"/>
      <c r="F43" s="107"/>
      <c r="G43" s="107"/>
      <c r="H43" s="364"/>
      <c r="I43" s="249"/>
      <c r="J43" s="136"/>
      <c r="K43" s="107"/>
      <c r="L43" s="107"/>
      <c r="M43" s="140"/>
      <c r="N43" s="128"/>
      <c r="O43" s="136"/>
      <c r="P43" s="9"/>
    </row>
    <row r="44" spans="1:16" ht="18.75">
      <c r="A44" s="572" t="s">
        <v>44</v>
      </c>
      <c r="B44" s="573"/>
      <c r="C44" s="55" t="s">
        <v>16</v>
      </c>
      <c r="D44" s="139"/>
      <c r="E44" s="106"/>
      <c r="F44" s="106"/>
      <c r="G44" s="106">
        <v>0.0037</v>
      </c>
      <c r="H44" s="368"/>
      <c r="I44" s="248"/>
      <c r="J44" s="134"/>
      <c r="K44" s="106"/>
      <c r="L44" s="106"/>
      <c r="M44" s="139"/>
      <c r="N44" s="127"/>
      <c r="O44" s="134"/>
      <c r="P44" s="8">
        <f t="shared" si="12"/>
        <v>0.0037</v>
      </c>
    </row>
    <row r="45" spans="1:16" ht="18.75">
      <c r="A45" s="574"/>
      <c r="B45" s="575"/>
      <c r="C45" s="49" t="s">
        <v>18</v>
      </c>
      <c r="D45" s="140"/>
      <c r="E45" s="107"/>
      <c r="F45" s="107"/>
      <c r="G45" s="107">
        <v>2.4675005055624717</v>
      </c>
      <c r="H45" s="369"/>
      <c r="I45" s="131"/>
      <c r="J45" s="135"/>
      <c r="K45" s="107"/>
      <c r="L45" s="107"/>
      <c r="M45" s="140"/>
      <c r="N45" s="151"/>
      <c r="O45" s="135"/>
      <c r="P45" s="9">
        <f t="shared" si="12"/>
        <v>2.4675005055624717</v>
      </c>
    </row>
    <row r="46" spans="1:16" ht="18.75">
      <c r="A46" s="572" t="s">
        <v>45</v>
      </c>
      <c r="B46" s="573"/>
      <c r="C46" s="55" t="s">
        <v>16</v>
      </c>
      <c r="D46" s="139">
        <v>0.0231</v>
      </c>
      <c r="E46" s="106">
        <v>0.01</v>
      </c>
      <c r="F46" s="106">
        <v>0.0055</v>
      </c>
      <c r="G46" s="106">
        <v>0.03</v>
      </c>
      <c r="H46" s="368">
        <v>0.005</v>
      </c>
      <c r="I46" s="167"/>
      <c r="J46" s="134"/>
      <c r="K46" s="106"/>
      <c r="L46" s="106"/>
      <c r="M46" s="139"/>
      <c r="N46" s="127"/>
      <c r="O46" s="134">
        <v>0.012</v>
      </c>
      <c r="P46" s="8">
        <f t="shared" si="12"/>
        <v>0.0856</v>
      </c>
    </row>
    <row r="47" spans="1:16" ht="18.75">
      <c r="A47" s="574"/>
      <c r="B47" s="575"/>
      <c r="C47" s="49" t="s">
        <v>18</v>
      </c>
      <c r="D47" s="140">
        <v>14.553002366072699</v>
      </c>
      <c r="E47" s="107">
        <v>5.25000134439274</v>
      </c>
      <c r="F47" s="107">
        <v>2.021250408125908</v>
      </c>
      <c r="G47" s="107">
        <v>14.700003011861533</v>
      </c>
      <c r="H47" s="369">
        <v>1.0500003996786282</v>
      </c>
      <c r="I47" s="34"/>
      <c r="J47" s="136"/>
      <c r="K47" s="107"/>
      <c r="L47" s="107"/>
      <c r="M47" s="140"/>
      <c r="N47" s="128"/>
      <c r="O47" s="135">
        <v>6.300000616934225</v>
      </c>
      <c r="P47" s="9">
        <f t="shared" si="12"/>
        <v>43.87425814706574</v>
      </c>
    </row>
    <row r="48" spans="1:16" ht="18.75">
      <c r="A48" s="572" t="s">
        <v>46</v>
      </c>
      <c r="B48" s="573"/>
      <c r="C48" s="55" t="s">
        <v>16</v>
      </c>
      <c r="D48" s="139">
        <v>0.022</v>
      </c>
      <c r="E48" s="106">
        <v>0.012</v>
      </c>
      <c r="F48" s="106">
        <v>0.0043</v>
      </c>
      <c r="G48" s="106">
        <v>0.015</v>
      </c>
      <c r="H48" s="368">
        <v>0.0444</v>
      </c>
      <c r="I48" s="248">
        <v>0.2682</v>
      </c>
      <c r="J48" s="134">
        <v>0.0725</v>
      </c>
      <c r="K48" s="106">
        <v>0.1803</v>
      </c>
      <c r="L48" s="106">
        <v>0.101</v>
      </c>
      <c r="M48" s="139">
        <v>98.564</v>
      </c>
      <c r="N48" s="127">
        <v>20.7098</v>
      </c>
      <c r="O48" s="134">
        <v>0.0609</v>
      </c>
      <c r="P48" s="8">
        <f t="shared" si="12"/>
        <v>120.0544</v>
      </c>
    </row>
    <row r="49" spans="1:16" ht="18.75">
      <c r="A49" s="574"/>
      <c r="B49" s="575"/>
      <c r="C49" s="49" t="s">
        <v>18</v>
      </c>
      <c r="D49" s="140">
        <v>5.3130008638043185</v>
      </c>
      <c r="E49" s="107">
        <v>3.780000967962773</v>
      </c>
      <c r="F49" s="107">
        <v>0.22575004558289363</v>
      </c>
      <c r="G49" s="107">
        <v>4.200000860531866</v>
      </c>
      <c r="H49" s="369">
        <v>10.92210415745709</v>
      </c>
      <c r="I49" s="131">
        <v>19.74420277277355</v>
      </c>
      <c r="J49" s="135">
        <v>6.730500673622834</v>
      </c>
      <c r="K49" s="107">
        <v>51.84795692222665</v>
      </c>
      <c r="L49" s="107">
        <v>36.0150039799185</v>
      </c>
      <c r="M49" s="140">
        <v>11162.540106399085</v>
      </c>
      <c r="N49" s="151">
        <v>2459.0519570844717</v>
      </c>
      <c r="O49" s="135">
        <v>27.667502709369472</v>
      </c>
      <c r="P49" s="9">
        <f t="shared" si="12"/>
        <v>13788.038087436807</v>
      </c>
    </row>
    <row r="50" spans="1:16" ht="18.75">
      <c r="A50" s="572" t="s">
        <v>47</v>
      </c>
      <c r="B50" s="573"/>
      <c r="C50" s="55" t="s">
        <v>16</v>
      </c>
      <c r="D50" s="139"/>
      <c r="E50" s="106"/>
      <c r="F50" s="106"/>
      <c r="G50" s="106"/>
      <c r="H50" s="368"/>
      <c r="I50" s="167"/>
      <c r="J50" s="134"/>
      <c r="K50" s="106">
        <v>1.346</v>
      </c>
      <c r="L50" s="106">
        <v>8.096</v>
      </c>
      <c r="M50" s="139">
        <v>6.668</v>
      </c>
      <c r="N50" s="127">
        <v>0.042</v>
      </c>
      <c r="O50" s="134">
        <v>0.09</v>
      </c>
      <c r="P50" s="8">
        <f t="shared" si="12"/>
        <v>16.242</v>
      </c>
    </row>
    <row r="51" spans="1:16" ht="18.75">
      <c r="A51" s="574"/>
      <c r="B51" s="575"/>
      <c r="C51" s="49" t="s">
        <v>18</v>
      </c>
      <c r="D51" s="140"/>
      <c r="E51" s="107"/>
      <c r="F51" s="107"/>
      <c r="G51" s="107"/>
      <c r="H51" s="369"/>
      <c r="I51" s="249"/>
      <c r="J51" s="135"/>
      <c r="K51" s="107">
        <v>1992.5852660302867</v>
      </c>
      <c r="L51" s="107">
        <v>7627.431842886402</v>
      </c>
      <c r="M51" s="140">
        <v>4566.471248071135</v>
      </c>
      <c r="N51" s="151">
        <v>17.640001844194686</v>
      </c>
      <c r="O51" s="136">
        <v>42.63000417458826</v>
      </c>
      <c r="P51" s="9">
        <f t="shared" si="12"/>
        <v>14246.758363006607</v>
      </c>
    </row>
    <row r="52" spans="1:16" ht="18.75">
      <c r="A52" s="572" t="s">
        <v>48</v>
      </c>
      <c r="B52" s="573"/>
      <c r="C52" s="55" t="s">
        <v>16</v>
      </c>
      <c r="D52" s="139">
        <v>0.0468</v>
      </c>
      <c r="E52" s="106">
        <v>0.026</v>
      </c>
      <c r="F52" s="106"/>
      <c r="G52" s="106">
        <v>0.0103</v>
      </c>
      <c r="H52" s="365">
        <v>0.0516</v>
      </c>
      <c r="I52" s="248">
        <v>0.01</v>
      </c>
      <c r="J52" s="134"/>
      <c r="K52" s="106"/>
      <c r="L52" s="106">
        <v>0.0264</v>
      </c>
      <c r="M52" s="139">
        <v>0.0483</v>
      </c>
      <c r="N52" s="127"/>
      <c r="O52" s="134">
        <v>0.0165</v>
      </c>
      <c r="P52" s="8">
        <f t="shared" si="12"/>
        <v>0.23590000000000005</v>
      </c>
    </row>
    <row r="53" spans="1:16" ht="18.75">
      <c r="A53" s="574"/>
      <c r="B53" s="575"/>
      <c r="C53" s="49" t="s">
        <v>18</v>
      </c>
      <c r="D53" s="140">
        <v>6.993001136944025</v>
      </c>
      <c r="E53" s="107">
        <v>24.129006178829034</v>
      </c>
      <c r="F53" s="107"/>
      <c r="G53" s="107">
        <v>13.020002667648786</v>
      </c>
      <c r="H53" s="364">
        <v>29.226761125054615</v>
      </c>
      <c r="I53" s="249">
        <v>8.925001253380941</v>
      </c>
      <c r="J53" s="135"/>
      <c r="K53" s="107"/>
      <c r="L53" s="107">
        <v>4.005750442664405</v>
      </c>
      <c r="M53" s="140">
        <v>10.458000568125348</v>
      </c>
      <c r="N53" s="151"/>
      <c r="O53" s="135">
        <v>8.18475080150038</v>
      </c>
      <c r="P53" s="9">
        <f t="shared" si="12"/>
        <v>104.94227417414754</v>
      </c>
    </row>
    <row r="54" spans="1:16" ht="18.75">
      <c r="A54" s="46" t="s">
        <v>0</v>
      </c>
      <c r="B54" s="570" t="s">
        <v>132</v>
      </c>
      <c r="C54" s="55" t="s">
        <v>16</v>
      </c>
      <c r="D54" s="139">
        <v>0.4524</v>
      </c>
      <c r="E54" s="106">
        <v>0.5158</v>
      </c>
      <c r="F54" s="106">
        <v>0.7107</v>
      </c>
      <c r="G54" s="106">
        <v>0.7694</v>
      </c>
      <c r="H54" s="368">
        <v>0.5858</v>
      </c>
      <c r="I54" s="248">
        <v>0.4612</v>
      </c>
      <c r="J54" s="134">
        <v>0.3752</v>
      </c>
      <c r="K54" s="106">
        <v>0.3757</v>
      </c>
      <c r="L54" s="106">
        <v>0.3622</v>
      </c>
      <c r="M54" s="139">
        <v>0.4456</v>
      </c>
      <c r="N54" s="127">
        <v>0.629</v>
      </c>
      <c r="O54" s="134">
        <v>1.0392</v>
      </c>
      <c r="P54" s="8">
        <f aca="true" t="shared" si="13" ref="P54:P67">SUM(D54:O54)</f>
        <v>6.7222</v>
      </c>
    </row>
    <row r="55" spans="1:16" ht="18.75">
      <c r="A55" s="46" t="s">
        <v>38</v>
      </c>
      <c r="B55" s="571"/>
      <c r="C55" s="49" t="s">
        <v>18</v>
      </c>
      <c r="D55" s="140">
        <v>427.51806950722664</v>
      </c>
      <c r="E55" s="107">
        <v>487.6726248806416</v>
      </c>
      <c r="F55" s="107">
        <v>672.110385710875</v>
      </c>
      <c r="G55" s="107">
        <v>726.2588988020947</v>
      </c>
      <c r="H55" s="369">
        <v>514.9516960143897</v>
      </c>
      <c r="I55" s="131">
        <v>428.68356020209836</v>
      </c>
      <c r="J55" s="135">
        <v>357.60903579133617</v>
      </c>
      <c r="K55" s="107">
        <v>355.03654740097005</v>
      </c>
      <c r="L55" s="107">
        <v>333.23853682526925</v>
      </c>
      <c r="M55" s="140">
        <v>424.3680230535683</v>
      </c>
      <c r="N55" s="151">
        <v>583.3695609890551</v>
      </c>
      <c r="O55" s="135">
        <v>1066.0336043924683</v>
      </c>
      <c r="P55" s="9">
        <f t="shared" si="13"/>
        <v>6376.850543569993</v>
      </c>
    </row>
    <row r="56" spans="1:16" ht="18.75">
      <c r="A56" s="46" t="s">
        <v>17</v>
      </c>
      <c r="B56" s="48" t="s">
        <v>20</v>
      </c>
      <c r="C56" s="55" t="s">
        <v>16</v>
      </c>
      <c r="D56" s="139">
        <v>0.8526</v>
      </c>
      <c r="E56" s="106">
        <v>0.1113</v>
      </c>
      <c r="F56" s="106">
        <v>0.1268</v>
      </c>
      <c r="G56" s="106">
        <v>0.4507</v>
      </c>
      <c r="H56" s="370">
        <v>0.071</v>
      </c>
      <c r="I56" s="347">
        <v>0.5123</v>
      </c>
      <c r="J56" s="134">
        <v>0.9819</v>
      </c>
      <c r="K56" s="106">
        <v>1.4641</v>
      </c>
      <c r="L56" s="106">
        <v>7.9116</v>
      </c>
      <c r="M56" s="139">
        <v>8.8559</v>
      </c>
      <c r="N56" s="127">
        <v>1.9009</v>
      </c>
      <c r="O56" s="134">
        <v>1.7093</v>
      </c>
      <c r="P56" s="8">
        <f t="shared" si="13"/>
        <v>24.9484</v>
      </c>
    </row>
    <row r="57" spans="1:16" ht="18.75">
      <c r="A57" s="46" t="s">
        <v>23</v>
      </c>
      <c r="B57" s="49" t="s">
        <v>113</v>
      </c>
      <c r="C57" s="49" t="s">
        <v>18</v>
      </c>
      <c r="D57" s="140">
        <v>64.1445104288154</v>
      </c>
      <c r="E57" s="107">
        <v>8.022002054232107</v>
      </c>
      <c r="F57" s="107">
        <v>50.557510208448036</v>
      </c>
      <c r="G57" s="107">
        <v>107.86127209953399</v>
      </c>
      <c r="H57" s="371">
        <v>31.90951214623351</v>
      </c>
      <c r="I57" s="342">
        <v>86.96101221235405</v>
      </c>
      <c r="J57" s="344">
        <v>54.390005443629136</v>
      </c>
      <c r="K57" s="107">
        <v>128.021267092134</v>
      </c>
      <c r="L57" s="107">
        <v>530.8433086620262</v>
      </c>
      <c r="M57" s="140">
        <v>496.53452697397546</v>
      </c>
      <c r="N57" s="151">
        <v>116.32426216125644</v>
      </c>
      <c r="O57" s="135">
        <v>114.48046121062026</v>
      </c>
      <c r="P57" s="9">
        <f t="shared" si="13"/>
        <v>1790.0496506932586</v>
      </c>
    </row>
    <row r="58" spans="1:16" s="38" customFormat="1" ht="18.75">
      <c r="A58" s="51"/>
      <c r="B58" s="568" t="s">
        <v>107</v>
      </c>
      <c r="C58" s="55" t="s">
        <v>16</v>
      </c>
      <c r="D58" s="142">
        <f>D54+D56</f>
        <v>1.3050000000000002</v>
      </c>
      <c r="E58" s="139">
        <f aca="true" t="shared" si="14" ref="E58:L58">E54+E56</f>
        <v>0.6271</v>
      </c>
      <c r="F58" s="109">
        <f t="shared" si="14"/>
        <v>0.8375</v>
      </c>
      <c r="G58" s="109">
        <f t="shared" si="14"/>
        <v>1.2201</v>
      </c>
      <c r="H58" s="28">
        <f t="shared" si="14"/>
        <v>0.6567999999999999</v>
      </c>
      <c r="I58" s="272">
        <f t="shared" si="14"/>
        <v>0.9735</v>
      </c>
      <c r="J58" s="1">
        <f t="shared" si="14"/>
        <v>1.3571</v>
      </c>
      <c r="K58" s="1">
        <f t="shared" si="14"/>
        <v>1.8397999999999999</v>
      </c>
      <c r="L58" s="5">
        <f t="shared" si="14"/>
        <v>8.2738</v>
      </c>
      <c r="M58" s="5">
        <f aca="true" t="shared" si="15" ref="M58:O59">+M54+M56</f>
        <v>9.3015</v>
      </c>
      <c r="N58" s="5">
        <f t="shared" si="15"/>
        <v>2.5299</v>
      </c>
      <c r="O58" s="5">
        <f t="shared" si="15"/>
        <v>2.7485</v>
      </c>
      <c r="P58" s="8">
        <f>SUM(D58:O58)</f>
        <v>31.6706</v>
      </c>
    </row>
    <row r="59" spans="1:16" s="38" customFormat="1" ht="18.75">
      <c r="A59" s="50"/>
      <c r="B59" s="569"/>
      <c r="C59" s="49" t="s">
        <v>18</v>
      </c>
      <c r="D59" s="338">
        <f>D55+D57</f>
        <v>491.66257993604205</v>
      </c>
      <c r="E59" s="140">
        <f aca="true" t="shared" si="16" ref="E59:L59">E55+E57</f>
        <v>495.6946269348737</v>
      </c>
      <c r="F59" s="336">
        <f t="shared" si="16"/>
        <v>722.667895919323</v>
      </c>
      <c r="G59" s="336">
        <f t="shared" si="16"/>
        <v>834.1201709016286</v>
      </c>
      <c r="H59" s="89">
        <f t="shared" si="16"/>
        <v>546.8612081606232</v>
      </c>
      <c r="I59" s="54">
        <f t="shared" si="16"/>
        <v>515.6445724144525</v>
      </c>
      <c r="J59" s="2">
        <f t="shared" si="16"/>
        <v>411.9990412349653</v>
      </c>
      <c r="K59" s="2">
        <f t="shared" si="16"/>
        <v>483.05781449310405</v>
      </c>
      <c r="L59" s="35">
        <f t="shared" si="16"/>
        <v>864.0818454872954</v>
      </c>
      <c r="M59" s="35">
        <f t="shared" si="15"/>
        <v>920.9025500275438</v>
      </c>
      <c r="N59" s="35">
        <f t="shared" si="15"/>
        <v>699.6938231503116</v>
      </c>
      <c r="O59" s="35">
        <f t="shared" si="15"/>
        <v>1180.5140656030885</v>
      </c>
      <c r="P59" s="9">
        <f>SUM(D59:O59)</f>
        <v>8166.900194263251</v>
      </c>
    </row>
    <row r="60" spans="1:16" ht="18.75">
      <c r="A60" s="46" t="s">
        <v>0</v>
      </c>
      <c r="B60" s="570" t="s">
        <v>115</v>
      </c>
      <c r="C60" s="55" t="s">
        <v>16</v>
      </c>
      <c r="D60" s="139">
        <v>0.5331</v>
      </c>
      <c r="E60" s="106">
        <v>0.0447</v>
      </c>
      <c r="F60" s="106">
        <v>0.0331</v>
      </c>
      <c r="G60" s="106">
        <v>0.0179</v>
      </c>
      <c r="H60" s="368">
        <v>0.278</v>
      </c>
      <c r="I60" s="248">
        <v>0.01</v>
      </c>
      <c r="J60" s="134"/>
      <c r="K60" s="106"/>
      <c r="L60" s="106">
        <v>2.922</v>
      </c>
      <c r="M60" s="139">
        <v>0.068</v>
      </c>
      <c r="N60" s="127">
        <v>4.9948</v>
      </c>
      <c r="O60" s="134">
        <v>19.5354</v>
      </c>
      <c r="P60" s="8">
        <f t="shared" si="13"/>
        <v>28.436999999999998</v>
      </c>
    </row>
    <row r="61" spans="1:16" ht="18.75">
      <c r="A61" s="46" t="s">
        <v>49</v>
      </c>
      <c r="B61" s="571"/>
      <c r="C61" s="49" t="s">
        <v>18</v>
      </c>
      <c r="D61" s="140">
        <v>52.673258563783335</v>
      </c>
      <c r="E61" s="107">
        <v>4.000501024427268</v>
      </c>
      <c r="F61" s="107">
        <v>2.09160042233081</v>
      </c>
      <c r="G61" s="107">
        <v>0.5334001092875471</v>
      </c>
      <c r="H61" s="369">
        <v>12.722854842905939</v>
      </c>
      <c r="I61" s="249">
        <v>0.7350001032196068</v>
      </c>
      <c r="J61" s="135"/>
      <c r="K61" s="107"/>
      <c r="L61" s="107">
        <v>273.39903021257084</v>
      </c>
      <c r="M61" s="140">
        <v>4.99800027151372</v>
      </c>
      <c r="N61" s="151">
        <v>366.99183836759227</v>
      </c>
      <c r="O61" s="135">
        <v>1293.020526620403</v>
      </c>
      <c r="P61" s="9">
        <f t="shared" si="13"/>
        <v>2011.1660105380342</v>
      </c>
    </row>
    <row r="62" spans="1:16" ht="18.75">
      <c r="A62" s="46" t="s">
        <v>0</v>
      </c>
      <c r="B62" s="48" t="s">
        <v>50</v>
      </c>
      <c r="C62" s="55" t="s">
        <v>16</v>
      </c>
      <c r="D62" s="139">
        <v>1.743</v>
      </c>
      <c r="E62" s="106">
        <v>0.45</v>
      </c>
      <c r="F62" s="106">
        <v>0.05</v>
      </c>
      <c r="G62" s="106">
        <v>0.05</v>
      </c>
      <c r="H62" s="365">
        <v>0.556</v>
      </c>
      <c r="I62" s="248">
        <v>0.5</v>
      </c>
      <c r="J62" s="134">
        <v>5.03</v>
      </c>
      <c r="K62" s="106">
        <v>2.028</v>
      </c>
      <c r="L62" s="106">
        <v>49.662</v>
      </c>
      <c r="M62" s="139">
        <v>45.829</v>
      </c>
      <c r="N62" s="127">
        <v>19.304</v>
      </c>
      <c r="O62" s="134">
        <v>10.812</v>
      </c>
      <c r="P62" s="8">
        <f t="shared" si="13"/>
        <v>136.014</v>
      </c>
    </row>
    <row r="63" spans="1:16" ht="18.75">
      <c r="A63" s="46" t="s">
        <v>51</v>
      </c>
      <c r="B63" s="49" t="s">
        <v>116</v>
      </c>
      <c r="C63" s="49" t="s">
        <v>18</v>
      </c>
      <c r="D63" s="140">
        <v>324.46055275181277</v>
      </c>
      <c r="E63" s="107">
        <v>33.07500846967426</v>
      </c>
      <c r="F63" s="107">
        <v>31.500006360403763</v>
      </c>
      <c r="G63" s="107">
        <v>34.4400070563613</v>
      </c>
      <c r="H63" s="364">
        <v>60.02852284962717</v>
      </c>
      <c r="I63" s="131">
        <v>77.17501083805872</v>
      </c>
      <c r="J63" s="136">
        <v>558.1380558613032</v>
      </c>
      <c r="K63" s="107">
        <v>170.35202274371804</v>
      </c>
      <c r="L63" s="107">
        <v>3999.093441928758</v>
      </c>
      <c r="M63" s="140">
        <v>3877.671210652437</v>
      </c>
      <c r="N63" s="151">
        <v>1410.0556474159218</v>
      </c>
      <c r="O63" s="135">
        <v>794.6820778200831</v>
      </c>
      <c r="P63" s="9">
        <f t="shared" si="13"/>
        <v>11370.67156474816</v>
      </c>
    </row>
    <row r="64" spans="1:16" ht="18.75">
      <c r="A64" s="46" t="s">
        <v>0</v>
      </c>
      <c r="B64" s="570" t="s">
        <v>53</v>
      </c>
      <c r="C64" s="55" t="s">
        <v>16</v>
      </c>
      <c r="D64" s="139"/>
      <c r="E64" s="106"/>
      <c r="F64" s="106"/>
      <c r="G64" s="106"/>
      <c r="H64" s="365"/>
      <c r="I64" s="167"/>
      <c r="J64" s="134"/>
      <c r="K64" s="106"/>
      <c r="L64" s="106"/>
      <c r="M64" s="139">
        <v>0.063</v>
      </c>
      <c r="N64" s="127">
        <v>2.564</v>
      </c>
      <c r="O64" s="134"/>
      <c r="P64" s="8">
        <f t="shared" si="13"/>
        <v>2.6270000000000002</v>
      </c>
    </row>
    <row r="65" spans="1:16" ht="18.75">
      <c r="A65" s="46" t="s">
        <v>23</v>
      </c>
      <c r="B65" s="571"/>
      <c r="C65" s="49" t="s">
        <v>18</v>
      </c>
      <c r="D65" s="140"/>
      <c r="E65" s="107"/>
      <c r="F65" s="107"/>
      <c r="G65" s="107"/>
      <c r="H65" s="364"/>
      <c r="I65" s="249"/>
      <c r="J65" s="136"/>
      <c r="K65" s="107"/>
      <c r="L65" s="107"/>
      <c r="M65" s="140">
        <v>5.2920002874851155</v>
      </c>
      <c r="N65" s="152">
        <v>396.07054140765933</v>
      </c>
      <c r="O65" s="135"/>
      <c r="P65" s="9">
        <f t="shared" si="13"/>
        <v>401.36254169514444</v>
      </c>
    </row>
    <row r="66" spans="1:16" ht="18.75">
      <c r="A66" s="46"/>
      <c r="B66" s="48" t="s">
        <v>20</v>
      </c>
      <c r="C66" s="55" t="s">
        <v>16</v>
      </c>
      <c r="D66" s="139"/>
      <c r="E66" s="106"/>
      <c r="F66" s="106">
        <v>0.146</v>
      </c>
      <c r="G66" s="106">
        <v>0.18</v>
      </c>
      <c r="H66" s="365"/>
      <c r="I66" s="248"/>
      <c r="J66" s="134">
        <v>0.059</v>
      </c>
      <c r="K66" s="106">
        <v>3.843</v>
      </c>
      <c r="L66" s="106">
        <v>1.067</v>
      </c>
      <c r="M66" s="139">
        <v>2.726</v>
      </c>
      <c r="N66" s="127">
        <v>1.205</v>
      </c>
      <c r="O66" s="134">
        <v>0.033</v>
      </c>
      <c r="P66" s="8">
        <f t="shared" si="13"/>
        <v>9.259</v>
      </c>
    </row>
    <row r="67" spans="1:16" ht="19.5" thickBot="1">
      <c r="A67" s="52" t="s">
        <v>0</v>
      </c>
      <c r="B67" s="53" t="s">
        <v>116</v>
      </c>
      <c r="C67" s="53" t="s">
        <v>18</v>
      </c>
      <c r="D67" s="143"/>
      <c r="E67" s="110"/>
      <c r="F67" s="110">
        <v>38.330257739551314</v>
      </c>
      <c r="G67" s="110">
        <v>52.76251081043157</v>
      </c>
      <c r="H67" s="372"/>
      <c r="I67" s="132"/>
      <c r="J67" s="137">
        <v>4.1160004119503135</v>
      </c>
      <c r="K67" s="110">
        <v>327.27979369516265</v>
      </c>
      <c r="L67" s="110">
        <v>51.74400571808699</v>
      </c>
      <c r="M67" s="143">
        <v>160.6027587246599</v>
      </c>
      <c r="N67" s="153">
        <v>67.10025701507509</v>
      </c>
      <c r="O67" s="137">
        <v>0.5355000524394091</v>
      </c>
      <c r="P67" s="10">
        <f t="shared" si="13"/>
        <v>702.4710841673572</v>
      </c>
    </row>
    <row r="68" spans="4:16" ht="18.75">
      <c r="D68" s="144"/>
      <c r="E68" s="111"/>
      <c r="F68" s="111"/>
      <c r="G68" s="111"/>
      <c r="H68" s="373"/>
      <c r="I68" s="133"/>
      <c r="J68" s="111"/>
      <c r="K68" s="111"/>
      <c r="L68" s="111"/>
      <c r="M68" s="144"/>
      <c r="N68" s="111"/>
      <c r="O68" s="111"/>
      <c r="P68" s="11"/>
    </row>
    <row r="69" spans="1:16" ht="19.5" thickBot="1">
      <c r="A69" s="12"/>
      <c r="B69" s="39" t="s">
        <v>1</v>
      </c>
      <c r="C69" s="12"/>
      <c r="D69" s="145"/>
      <c r="E69" s="112"/>
      <c r="F69" s="112"/>
      <c r="G69" s="112"/>
      <c r="H69" s="144"/>
      <c r="I69" s="112"/>
      <c r="J69" s="112"/>
      <c r="K69" s="112"/>
      <c r="L69" s="112"/>
      <c r="M69" s="145"/>
      <c r="N69" s="112"/>
      <c r="O69" s="112"/>
      <c r="P69" s="12"/>
    </row>
    <row r="70" spans="1:16" ht="18.75">
      <c r="A70" s="50"/>
      <c r="B70" s="54"/>
      <c r="C70" s="54"/>
      <c r="D70" s="146" t="s">
        <v>2</v>
      </c>
      <c r="E70" s="113" t="s">
        <v>3</v>
      </c>
      <c r="F70" s="113" t="s">
        <v>4</v>
      </c>
      <c r="G70" s="339" t="s">
        <v>5</v>
      </c>
      <c r="H70" s="374" t="s">
        <v>6</v>
      </c>
      <c r="I70" s="113" t="s">
        <v>7</v>
      </c>
      <c r="J70" s="113" t="s">
        <v>8</v>
      </c>
      <c r="K70" s="113" t="s">
        <v>9</v>
      </c>
      <c r="L70" s="113" t="s">
        <v>10</v>
      </c>
      <c r="M70" s="146" t="s">
        <v>11</v>
      </c>
      <c r="N70" s="154" t="s">
        <v>12</v>
      </c>
      <c r="O70" s="113" t="s">
        <v>13</v>
      </c>
      <c r="P70" s="44" t="s">
        <v>14</v>
      </c>
    </row>
    <row r="71" spans="1:16" s="38" customFormat="1" ht="18.75">
      <c r="A71" s="45" t="s">
        <v>49</v>
      </c>
      <c r="B71" s="568" t="s">
        <v>114</v>
      </c>
      <c r="C71" s="55" t="s">
        <v>16</v>
      </c>
      <c r="D71" s="142">
        <f>D60+D62+D64+D66</f>
        <v>2.2761</v>
      </c>
      <c r="E71" s="142">
        <f aca="true" t="shared" si="17" ref="E71:L71">E60+E62+E64+E66</f>
        <v>0.49470000000000003</v>
      </c>
      <c r="F71" s="109">
        <f t="shared" si="17"/>
        <v>0.2291</v>
      </c>
      <c r="G71" s="109">
        <f t="shared" si="17"/>
        <v>0.2479</v>
      </c>
      <c r="H71" s="28">
        <f t="shared" si="17"/>
        <v>0.8340000000000001</v>
      </c>
      <c r="I71" s="272">
        <f t="shared" si="17"/>
        <v>0.51</v>
      </c>
      <c r="J71" s="1">
        <f t="shared" si="17"/>
        <v>5.089</v>
      </c>
      <c r="K71" s="1">
        <f t="shared" si="17"/>
        <v>5.871</v>
      </c>
      <c r="L71" s="5">
        <f t="shared" si="17"/>
        <v>53.650999999999996</v>
      </c>
      <c r="M71" s="5">
        <f aca="true" t="shared" si="18" ref="M71:P72">+M60+M62+M64+M66</f>
        <v>48.686</v>
      </c>
      <c r="N71" s="5">
        <f t="shared" si="18"/>
        <v>28.0678</v>
      </c>
      <c r="O71" s="5">
        <f t="shared" si="18"/>
        <v>30.3804</v>
      </c>
      <c r="P71" s="8">
        <f t="shared" si="18"/>
        <v>176.33700000000005</v>
      </c>
    </row>
    <row r="72" spans="1:16" s="38" customFormat="1" ht="18.75">
      <c r="A72" s="71" t="s">
        <v>51</v>
      </c>
      <c r="B72" s="569"/>
      <c r="C72" s="49" t="s">
        <v>18</v>
      </c>
      <c r="D72" s="338">
        <f>D61+D63+D65+D67</f>
        <v>377.1338113155961</v>
      </c>
      <c r="E72" s="338">
        <f aca="true" t="shared" si="19" ref="E72:L72">E61+E63+E65+E67</f>
        <v>37.075509494101524</v>
      </c>
      <c r="F72" s="336">
        <f t="shared" si="19"/>
        <v>71.92186452228589</v>
      </c>
      <c r="G72" s="336">
        <f t="shared" si="19"/>
        <v>87.73591797608043</v>
      </c>
      <c r="H72" s="89">
        <f t="shared" si="19"/>
        <v>72.75137769253311</v>
      </c>
      <c r="I72" s="54">
        <f t="shared" si="19"/>
        <v>77.91001094127833</v>
      </c>
      <c r="J72" s="2">
        <f t="shared" si="19"/>
        <v>562.2540562732535</v>
      </c>
      <c r="K72" s="2">
        <f t="shared" si="19"/>
        <v>497.6318164388807</v>
      </c>
      <c r="L72" s="35">
        <f t="shared" si="19"/>
        <v>4324.236477859416</v>
      </c>
      <c r="M72" s="99">
        <f t="shared" si="18"/>
        <v>4048.563969936096</v>
      </c>
      <c r="N72" s="35">
        <f t="shared" si="18"/>
        <v>2240.2182842062484</v>
      </c>
      <c r="O72" s="35">
        <f t="shared" si="18"/>
        <v>2088.2381044929257</v>
      </c>
      <c r="P72" s="9">
        <f t="shared" si="18"/>
        <v>14485.671201148694</v>
      </c>
    </row>
    <row r="73" spans="1:16" ht="18.75">
      <c r="A73" s="46" t="s">
        <v>0</v>
      </c>
      <c r="B73" s="570" t="s">
        <v>54</v>
      </c>
      <c r="C73" s="55" t="s">
        <v>16</v>
      </c>
      <c r="D73" s="139">
        <v>1.8318</v>
      </c>
      <c r="E73" s="106">
        <v>1.518</v>
      </c>
      <c r="F73" s="106">
        <v>1.923</v>
      </c>
      <c r="G73" s="106">
        <v>2.115</v>
      </c>
      <c r="H73" s="372">
        <v>3.8097</v>
      </c>
      <c r="I73" s="248">
        <v>11.1859</v>
      </c>
      <c r="J73" s="134">
        <v>15.4157</v>
      </c>
      <c r="K73" s="106">
        <v>9.6071</v>
      </c>
      <c r="L73" s="106">
        <v>3.0792</v>
      </c>
      <c r="M73" s="139">
        <v>1.2862</v>
      </c>
      <c r="N73" s="127">
        <v>1.721</v>
      </c>
      <c r="O73" s="134">
        <v>1.6617</v>
      </c>
      <c r="P73" s="8">
        <f>SUM(D73:O73)</f>
        <v>55.15430000000001</v>
      </c>
    </row>
    <row r="74" spans="1:16" ht="18.75">
      <c r="A74" s="46" t="s">
        <v>34</v>
      </c>
      <c r="B74" s="571"/>
      <c r="C74" s="49" t="s">
        <v>18</v>
      </c>
      <c r="D74" s="140">
        <v>2322.80197764842</v>
      </c>
      <c r="E74" s="107">
        <v>1624.191865914513</v>
      </c>
      <c r="F74" s="107">
        <v>2691.8330435283037</v>
      </c>
      <c r="G74" s="107">
        <v>2775.691318707224</v>
      </c>
      <c r="H74" s="366">
        <v>3449.8907631876978</v>
      </c>
      <c r="I74" s="34">
        <v>5735.642605483934</v>
      </c>
      <c r="J74" s="135">
        <v>11253.685876326279</v>
      </c>
      <c r="K74" s="107">
        <v>12901.284522451971</v>
      </c>
      <c r="L74" s="107">
        <v>5776.776188375562</v>
      </c>
      <c r="M74" s="140">
        <v>2999.987712972745</v>
      </c>
      <c r="N74" s="151">
        <v>2833.7959462625213</v>
      </c>
      <c r="O74" s="135">
        <v>3220.326165353846</v>
      </c>
      <c r="P74" s="9">
        <f>SUM(D74:O74)</f>
        <v>57585.90798621301</v>
      </c>
    </row>
    <row r="75" spans="1:16" ht="18.75">
      <c r="A75" s="46" t="s">
        <v>0</v>
      </c>
      <c r="B75" s="570" t="s">
        <v>55</v>
      </c>
      <c r="C75" s="55" t="s">
        <v>16</v>
      </c>
      <c r="D75" s="139"/>
      <c r="E75" s="106"/>
      <c r="F75" s="106"/>
      <c r="G75" s="106"/>
      <c r="H75" s="365"/>
      <c r="I75" s="248"/>
      <c r="J75" s="134"/>
      <c r="K75" s="106"/>
      <c r="L75" s="106"/>
      <c r="M75" s="139"/>
      <c r="N75" s="127"/>
      <c r="O75" s="134"/>
      <c r="P75" s="8"/>
    </row>
    <row r="76" spans="1:16" ht="18.75">
      <c r="A76" s="46" t="s">
        <v>0</v>
      </c>
      <c r="B76" s="571"/>
      <c r="C76" s="49" t="s">
        <v>18</v>
      </c>
      <c r="D76" s="140"/>
      <c r="E76" s="107"/>
      <c r="F76" s="107"/>
      <c r="G76" s="107"/>
      <c r="H76" s="364"/>
      <c r="I76" s="249"/>
      <c r="J76" s="136"/>
      <c r="K76" s="107"/>
      <c r="L76" s="107"/>
      <c r="M76" s="140"/>
      <c r="N76" s="128"/>
      <c r="O76" s="136"/>
      <c r="P76" s="9"/>
    </row>
    <row r="77" spans="1:16" ht="18.75">
      <c r="A77" s="46" t="s">
        <v>56</v>
      </c>
      <c r="B77" s="48" t="s">
        <v>57</v>
      </c>
      <c r="C77" s="55" t="s">
        <v>16</v>
      </c>
      <c r="D77" s="139"/>
      <c r="E77" s="106"/>
      <c r="F77" s="106"/>
      <c r="G77" s="106"/>
      <c r="H77" s="368"/>
      <c r="I77" s="248"/>
      <c r="J77" s="134"/>
      <c r="K77" s="106"/>
      <c r="L77" s="106"/>
      <c r="M77" s="139"/>
      <c r="N77" s="127"/>
      <c r="O77" s="134"/>
      <c r="P77" s="8"/>
    </row>
    <row r="78" spans="1:16" ht="18.75">
      <c r="A78" s="46"/>
      <c r="B78" s="49" t="s">
        <v>58</v>
      </c>
      <c r="C78" s="49" t="s">
        <v>18</v>
      </c>
      <c r="D78" s="140"/>
      <c r="E78" s="107"/>
      <c r="F78" s="107"/>
      <c r="G78" s="107"/>
      <c r="H78" s="369"/>
      <c r="I78" s="131"/>
      <c r="J78" s="136"/>
      <c r="K78" s="107"/>
      <c r="L78" s="107"/>
      <c r="M78" s="140"/>
      <c r="N78" s="128"/>
      <c r="O78" s="136"/>
      <c r="P78" s="9"/>
    </row>
    <row r="79" spans="1:16" ht="18.75">
      <c r="A79" s="46"/>
      <c r="B79" s="570" t="s">
        <v>59</v>
      </c>
      <c r="C79" s="55" t="s">
        <v>16</v>
      </c>
      <c r="D79" s="139"/>
      <c r="E79" s="106"/>
      <c r="F79" s="106"/>
      <c r="G79" s="106"/>
      <c r="H79" s="365"/>
      <c r="I79" s="167"/>
      <c r="J79" s="134"/>
      <c r="K79" s="106"/>
      <c r="L79" s="106"/>
      <c r="M79" s="139"/>
      <c r="N79" s="127"/>
      <c r="O79" s="134"/>
      <c r="P79" s="8"/>
    </row>
    <row r="80" spans="1:16" ht="18.75">
      <c r="A80" s="46" t="s">
        <v>17</v>
      </c>
      <c r="B80" s="571"/>
      <c r="C80" s="49" t="s">
        <v>18</v>
      </c>
      <c r="D80" s="140"/>
      <c r="E80" s="107"/>
      <c r="F80" s="107"/>
      <c r="G80" s="107"/>
      <c r="H80" s="364"/>
      <c r="I80" s="249"/>
      <c r="J80" s="136"/>
      <c r="K80" s="107"/>
      <c r="L80" s="107"/>
      <c r="M80" s="140"/>
      <c r="N80" s="128"/>
      <c r="O80" s="136"/>
      <c r="P80" s="9"/>
    </row>
    <row r="81" spans="1:16" ht="18.75">
      <c r="A81" s="46"/>
      <c r="B81" s="48" t="s">
        <v>20</v>
      </c>
      <c r="C81" s="55" t="s">
        <v>16</v>
      </c>
      <c r="D81" s="139">
        <v>2.3689</v>
      </c>
      <c r="E81" s="106">
        <v>2.6408</v>
      </c>
      <c r="F81" s="106">
        <v>4.09</v>
      </c>
      <c r="G81" s="106">
        <v>4.2568</v>
      </c>
      <c r="H81" s="368">
        <v>8.514</v>
      </c>
      <c r="I81" s="351">
        <v>15.4313</v>
      </c>
      <c r="J81" s="134">
        <v>7.015</v>
      </c>
      <c r="K81" s="106">
        <v>2.7261</v>
      </c>
      <c r="L81" s="106">
        <v>1.0966</v>
      </c>
      <c r="M81" s="139">
        <v>0.684</v>
      </c>
      <c r="N81" s="127">
        <v>2.1726</v>
      </c>
      <c r="O81" s="134">
        <v>6.4237</v>
      </c>
      <c r="P81" s="8">
        <f aca="true" t="shared" si="20" ref="P81:P98">SUM(D81:O81)</f>
        <v>57.41980000000001</v>
      </c>
    </row>
    <row r="82" spans="1:16" ht="18.75">
      <c r="A82" s="46"/>
      <c r="B82" s="49" t="s">
        <v>60</v>
      </c>
      <c r="C82" s="49" t="s">
        <v>18</v>
      </c>
      <c r="D82" s="140">
        <v>1991.4124737700765</v>
      </c>
      <c r="E82" s="107">
        <v>2176.2127072731078</v>
      </c>
      <c r="F82" s="107">
        <v>2979.075301527553</v>
      </c>
      <c r="G82" s="107">
        <v>2958.924756249648</v>
      </c>
      <c r="H82" s="369">
        <v>5760.678092780039</v>
      </c>
      <c r="I82" s="352">
        <v>9196.314991482835</v>
      </c>
      <c r="J82" s="135">
        <v>5233.68772381416</v>
      </c>
      <c r="K82" s="107">
        <v>3396.4827034647938</v>
      </c>
      <c r="L82" s="107">
        <v>2056.194227224338</v>
      </c>
      <c r="M82" s="140">
        <v>756.7497411100294</v>
      </c>
      <c r="N82" s="151">
        <v>1705.1424282661153</v>
      </c>
      <c r="O82" s="135">
        <v>9755.193955287688</v>
      </c>
      <c r="P82" s="9">
        <f t="shared" si="20"/>
        <v>47966.06910225039</v>
      </c>
    </row>
    <row r="83" spans="1:16" s="38" customFormat="1" ht="18.75">
      <c r="A83" s="45" t="s">
        <v>23</v>
      </c>
      <c r="B83" s="568" t="s">
        <v>114</v>
      </c>
      <c r="C83" s="55" t="s">
        <v>16</v>
      </c>
      <c r="D83" s="142">
        <f>D73+D75+D77+D79+D81</f>
        <v>4.2007</v>
      </c>
      <c r="E83" s="142">
        <f aca="true" t="shared" si="21" ref="E83:L83">E73+E75+E77+E79+E81</f>
        <v>4.1588</v>
      </c>
      <c r="F83" s="109">
        <f t="shared" si="21"/>
        <v>6.013</v>
      </c>
      <c r="G83" s="109">
        <f t="shared" si="21"/>
        <v>6.3718</v>
      </c>
      <c r="H83" s="28">
        <f t="shared" si="21"/>
        <v>12.323699999999999</v>
      </c>
      <c r="I83" s="272">
        <f t="shared" si="21"/>
        <v>26.6172</v>
      </c>
      <c r="J83" s="1">
        <f t="shared" si="21"/>
        <v>22.430699999999998</v>
      </c>
      <c r="K83" s="1">
        <f t="shared" si="21"/>
        <v>12.333200000000001</v>
      </c>
      <c r="L83" s="5">
        <f t="shared" si="21"/>
        <v>4.175800000000001</v>
      </c>
      <c r="M83" s="5">
        <f aca="true" t="shared" si="22" ref="M83:O84">+M73+M75+M77+M79+M81</f>
        <v>1.9702000000000002</v>
      </c>
      <c r="N83" s="5">
        <f t="shared" si="22"/>
        <v>3.8936</v>
      </c>
      <c r="O83" s="5">
        <f t="shared" si="22"/>
        <v>8.0854</v>
      </c>
      <c r="P83" s="8">
        <f>SUM(D83:O83)</f>
        <v>112.57410000000002</v>
      </c>
    </row>
    <row r="84" spans="1:16" s="38" customFormat="1" ht="18.75">
      <c r="A84" s="50"/>
      <c r="B84" s="569"/>
      <c r="C84" s="49" t="s">
        <v>18</v>
      </c>
      <c r="D84" s="338">
        <f>D74+D76+D78+D80+D82</f>
        <v>4314.2144514184965</v>
      </c>
      <c r="E84" s="338">
        <f aca="true" t="shared" si="23" ref="E84:L84">E74+E76+E78+E80+E82</f>
        <v>3800.404573187621</v>
      </c>
      <c r="F84" s="336">
        <f t="shared" si="23"/>
        <v>5670.908345055857</v>
      </c>
      <c r="G84" s="336">
        <f t="shared" si="23"/>
        <v>5734.616074956872</v>
      </c>
      <c r="H84" s="89">
        <f t="shared" si="23"/>
        <v>9210.568855967736</v>
      </c>
      <c r="I84" s="54">
        <f t="shared" si="23"/>
        <v>14931.95759696677</v>
      </c>
      <c r="J84" s="2">
        <f t="shared" si="23"/>
        <v>16487.37360014044</v>
      </c>
      <c r="K84" s="2">
        <f t="shared" si="23"/>
        <v>16297.767225916765</v>
      </c>
      <c r="L84" s="35">
        <f t="shared" si="23"/>
        <v>7832.970415599901</v>
      </c>
      <c r="M84" s="35">
        <f t="shared" si="22"/>
        <v>3756.7374540827745</v>
      </c>
      <c r="N84" s="35">
        <f t="shared" si="22"/>
        <v>4538.938374528637</v>
      </c>
      <c r="O84" s="35">
        <f t="shared" si="22"/>
        <v>12975.520120641535</v>
      </c>
      <c r="P84" s="9">
        <f>SUM(D84:O84)</f>
        <v>105551.9770884634</v>
      </c>
    </row>
    <row r="85" spans="1:16" ht="18.75">
      <c r="A85" s="572" t="s">
        <v>118</v>
      </c>
      <c r="B85" s="573"/>
      <c r="C85" s="55" t="s">
        <v>16</v>
      </c>
      <c r="D85" s="139">
        <v>0.604</v>
      </c>
      <c r="E85" s="106">
        <v>0.3443</v>
      </c>
      <c r="F85" s="106">
        <v>0.0572</v>
      </c>
      <c r="G85" s="106">
        <v>0.0508</v>
      </c>
      <c r="H85" s="365">
        <v>0.3578</v>
      </c>
      <c r="I85" s="248">
        <v>0.442</v>
      </c>
      <c r="J85" s="134">
        <v>0.3559</v>
      </c>
      <c r="K85" s="106">
        <v>0.0959</v>
      </c>
      <c r="L85" s="106">
        <v>0.3023</v>
      </c>
      <c r="M85" s="139">
        <v>0.0226</v>
      </c>
      <c r="N85" s="127">
        <v>0.0968</v>
      </c>
      <c r="O85" s="134">
        <v>0.0808</v>
      </c>
      <c r="P85" s="8">
        <f t="shared" si="20"/>
        <v>2.8104</v>
      </c>
    </row>
    <row r="86" spans="1:16" ht="18.75">
      <c r="A86" s="574"/>
      <c r="B86" s="575"/>
      <c r="C86" s="49" t="s">
        <v>18</v>
      </c>
      <c r="D86" s="140">
        <v>577.6155939105522</v>
      </c>
      <c r="E86" s="107">
        <v>494.5396266391073</v>
      </c>
      <c r="F86" s="107">
        <v>117.84152379427049</v>
      </c>
      <c r="G86" s="107">
        <v>98.77352023755816</v>
      </c>
      <c r="H86" s="375">
        <v>464.4718767994399</v>
      </c>
      <c r="I86" s="249">
        <v>476.0070668479665</v>
      </c>
      <c r="J86" s="135">
        <v>414.25129146038194</v>
      </c>
      <c r="K86" s="107">
        <v>119.57401596434053</v>
      </c>
      <c r="L86" s="107">
        <v>327.85203623002195</v>
      </c>
      <c r="M86" s="140">
        <v>35.83650194679901</v>
      </c>
      <c r="N86" s="151">
        <v>110.97451160196049</v>
      </c>
      <c r="O86" s="136">
        <v>113.8620111500579</v>
      </c>
      <c r="P86" s="9">
        <f t="shared" si="20"/>
        <v>3351.5995765824564</v>
      </c>
    </row>
    <row r="87" spans="1:16" ht="18.75">
      <c r="A87" s="572" t="s">
        <v>61</v>
      </c>
      <c r="B87" s="573"/>
      <c r="C87" s="55" t="s">
        <v>16</v>
      </c>
      <c r="D87" s="139"/>
      <c r="E87" s="106"/>
      <c r="F87" s="106"/>
      <c r="G87" s="106"/>
      <c r="H87" s="363"/>
      <c r="I87" s="248"/>
      <c r="J87" s="134"/>
      <c r="K87" s="106"/>
      <c r="L87" s="106">
        <v>0.0037</v>
      </c>
      <c r="M87" s="139"/>
      <c r="N87" s="127"/>
      <c r="O87" s="134"/>
      <c r="P87" s="8">
        <f t="shared" si="20"/>
        <v>0.0037</v>
      </c>
    </row>
    <row r="88" spans="1:16" ht="18.75">
      <c r="A88" s="574"/>
      <c r="B88" s="575"/>
      <c r="C88" s="49" t="s">
        <v>18</v>
      </c>
      <c r="D88" s="140"/>
      <c r="E88" s="107"/>
      <c r="F88" s="107"/>
      <c r="G88" s="107"/>
      <c r="H88" s="369"/>
      <c r="I88" s="249"/>
      <c r="J88" s="136"/>
      <c r="K88" s="107"/>
      <c r="L88" s="107">
        <v>3.1080003434565238</v>
      </c>
      <c r="M88" s="140"/>
      <c r="N88" s="128"/>
      <c r="O88" s="136"/>
      <c r="P88" s="9">
        <f t="shared" si="20"/>
        <v>3.1080003434565238</v>
      </c>
    </row>
    <row r="89" spans="1:16" ht="18.75">
      <c r="A89" s="572" t="s">
        <v>119</v>
      </c>
      <c r="B89" s="573"/>
      <c r="C89" s="55" t="s">
        <v>16</v>
      </c>
      <c r="D89" s="139"/>
      <c r="E89" s="106"/>
      <c r="F89" s="106"/>
      <c r="G89" s="106"/>
      <c r="H89" s="368"/>
      <c r="I89" s="248">
        <v>0.0022</v>
      </c>
      <c r="J89" s="134"/>
      <c r="K89" s="106"/>
      <c r="L89" s="106"/>
      <c r="M89" s="139"/>
      <c r="N89" s="127"/>
      <c r="O89" s="134">
        <v>0.0164</v>
      </c>
      <c r="P89" s="8">
        <f t="shared" si="20"/>
        <v>0.018600000000000002</v>
      </c>
    </row>
    <row r="90" spans="1:16" ht="18.75">
      <c r="A90" s="574"/>
      <c r="B90" s="575"/>
      <c r="C90" s="49" t="s">
        <v>18</v>
      </c>
      <c r="D90" s="140"/>
      <c r="E90" s="107"/>
      <c r="F90" s="107"/>
      <c r="G90" s="107"/>
      <c r="H90" s="369"/>
      <c r="I90" s="249">
        <v>3.003000421725822</v>
      </c>
      <c r="J90" s="136"/>
      <c r="K90" s="107"/>
      <c r="L90" s="107"/>
      <c r="M90" s="140"/>
      <c r="N90" s="128"/>
      <c r="O90" s="135">
        <v>61.467006019221586</v>
      </c>
      <c r="P90" s="9">
        <f t="shared" si="20"/>
        <v>64.4700064409474</v>
      </c>
    </row>
    <row r="91" spans="1:16" ht="18.75">
      <c r="A91" s="572" t="s">
        <v>139</v>
      </c>
      <c r="B91" s="573"/>
      <c r="C91" s="55" t="s">
        <v>16</v>
      </c>
      <c r="D91" s="139">
        <v>0.129</v>
      </c>
      <c r="E91" s="106">
        <v>0.0819</v>
      </c>
      <c r="F91" s="106">
        <v>0.1825</v>
      </c>
      <c r="G91" s="106">
        <v>0.1533</v>
      </c>
      <c r="H91" s="365">
        <v>0.5668</v>
      </c>
      <c r="I91" s="248">
        <v>0.2565</v>
      </c>
      <c r="J91" s="134">
        <v>0.091</v>
      </c>
      <c r="K91" s="106"/>
      <c r="L91" s="106"/>
      <c r="M91" s="139"/>
      <c r="N91" s="127">
        <v>0.1798</v>
      </c>
      <c r="O91" s="134">
        <v>0.0075</v>
      </c>
      <c r="P91" s="8">
        <f t="shared" si="20"/>
        <v>1.6482999999999999</v>
      </c>
    </row>
    <row r="92" spans="1:16" ht="18.75">
      <c r="A92" s="574"/>
      <c r="B92" s="575"/>
      <c r="C92" s="49" t="s">
        <v>18</v>
      </c>
      <c r="D92" s="140">
        <v>496.440080712783</v>
      </c>
      <c r="E92" s="107">
        <v>275.59357057255255</v>
      </c>
      <c r="F92" s="107">
        <v>591.9376195225874</v>
      </c>
      <c r="G92" s="107">
        <v>438.90008992558006</v>
      </c>
      <c r="H92" s="369">
        <v>1740.585662547262</v>
      </c>
      <c r="I92" s="114">
        <v>722.2951014353822</v>
      </c>
      <c r="J92" s="135">
        <v>205.80002059751567</v>
      </c>
      <c r="K92" s="107"/>
      <c r="L92" s="107"/>
      <c r="M92" s="140"/>
      <c r="N92" s="151">
        <v>600.1800627465287</v>
      </c>
      <c r="O92" s="135">
        <v>56.22750550613795</v>
      </c>
      <c r="P92" s="9">
        <f t="shared" si="20"/>
        <v>5127.95971356633</v>
      </c>
    </row>
    <row r="93" spans="1:16" ht="18.75">
      <c r="A93" s="572" t="s">
        <v>63</v>
      </c>
      <c r="B93" s="573"/>
      <c r="C93" s="55" t="s">
        <v>16</v>
      </c>
      <c r="D93" s="139"/>
      <c r="E93" s="106"/>
      <c r="F93" s="106"/>
      <c r="G93" s="106"/>
      <c r="H93" s="365"/>
      <c r="I93" s="248"/>
      <c r="J93" s="134"/>
      <c r="K93" s="106"/>
      <c r="L93" s="106"/>
      <c r="M93" s="139"/>
      <c r="N93" s="127"/>
      <c r="O93" s="134">
        <v>0.021</v>
      </c>
      <c r="P93" s="8">
        <f t="shared" si="20"/>
        <v>0.021</v>
      </c>
    </row>
    <row r="94" spans="1:16" ht="18.75">
      <c r="A94" s="574"/>
      <c r="B94" s="575"/>
      <c r="C94" s="49" t="s">
        <v>18</v>
      </c>
      <c r="D94" s="140"/>
      <c r="E94" s="107"/>
      <c r="F94" s="107"/>
      <c r="G94" s="107"/>
      <c r="H94" s="364"/>
      <c r="I94" s="131"/>
      <c r="J94" s="136"/>
      <c r="K94" s="107"/>
      <c r="L94" s="107"/>
      <c r="M94" s="140"/>
      <c r="N94" s="128"/>
      <c r="O94" s="136">
        <v>15.435001511488851</v>
      </c>
      <c r="P94" s="9">
        <f t="shared" si="20"/>
        <v>15.435001511488851</v>
      </c>
    </row>
    <row r="95" spans="1:16" ht="18.75">
      <c r="A95" s="572" t="s">
        <v>140</v>
      </c>
      <c r="B95" s="573"/>
      <c r="C95" s="55" t="s">
        <v>16</v>
      </c>
      <c r="D95" s="139">
        <v>0.0103</v>
      </c>
      <c r="E95" s="106"/>
      <c r="F95" s="106">
        <v>0.0016</v>
      </c>
      <c r="G95" s="106"/>
      <c r="H95" s="365">
        <v>0.049</v>
      </c>
      <c r="I95" s="167"/>
      <c r="J95" s="134">
        <v>0.0023</v>
      </c>
      <c r="K95" s="106"/>
      <c r="L95" s="106"/>
      <c r="M95" s="139">
        <v>0.0036</v>
      </c>
      <c r="N95" s="127"/>
      <c r="O95" s="134">
        <v>0.036</v>
      </c>
      <c r="P95" s="8">
        <f t="shared" si="20"/>
        <v>0.1028</v>
      </c>
    </row>
    <row r="96" spans="1:16" ht="18.75">
      <c r="A96" s="574"/>
      <c r="B96" s="575"/>
      <c r="C96" s="49" t="s">
        <v>18</v>
      </c>
      <c r="D96" s="140">
        <v>4.326000703334742</v>
      </c>
      <c r="E96" s="107"/>
      <c r="F96" s="107">
        <v>1.8480003731436874</v>
      </c>
      <c r="G96" s="107"/>
      <c r="H96" s="367">
        <v>28.455010831290824</v>
      </c>
      <c r="I96" s="131"/>
      <c r="J96" s="135">
        <v>1.2075001208527705</v>
      </c>
      <c r="K96" s="107"/>
      <c r="L96" s="107"/>
      <c r="M96" s="140">
        <v>5.670000308019767</v>
      </c>
      <c r="N96" s="151"/>
      <c r="O96" s="135">
        <v>13.230001295561872</v>
      </c>
      <c r="P96" s="9">
        <f t="shared" si="20"/>
        <v>54.73651363220366</v>
      </c>
    </row>
    <row r="97" spans="1:16" ht="18.75">
      <c r="A97" s="572" t="s">
        <v>64</v>
      </c>
      <c r="B97" s="573"/>
      <c r="C97" s="55" t="s">
        <v>16</v>
      </c>
      <c r="D97" s="139">
        <v>3.7903</v>
      </c>
      <c r="E97" s="106">
        <v>4.23248</v>
      </c>
      <c r="F97" s="106">
        <v>3.3905</v>
      </c>
      <c r="G97" s="106">
        <v>3.1126</v>
      </c>
      <c r="H97" s="368">
        <v>3.55854</v>
      </c>
      <c r="I97" s="167">
        <v>2.79456</v>
      </c>
      <c r="J97" s="134">
        <v>3.795</v>
      </c>
      <c r="K97" s="106">
        <v>2.7688</v>
      </c>
      <c r="L97" s="106">
        <v>2.2594</v>
      </c>
      <c r="M97" s="139">
        <v>3.43</v>
      </c>
      <c r="N97" s="127">
        <v>3.4272</v>
      </c>
      <c r="O97" s="134">
        <v>4.72997</v>
      </c>
      <c r="P97" s="8">
        <f t="shared" si="20"/>
        <v>41.28935</v>
      </c>
    </row>
    <row r="98" spans="1:16" ht="18.75">
      <c r="A98" s="574"/>
      <c r="B98" s="575"/>
      <c r="C98" s="49" t="s">
        <v>18</v>
      </c>
      <c r="D98" s="140">
        <v>9240.003602268724</v>
      </c>
      <c r="E98" s="107">
        <v>8596.402601321579</v>
      </c>
      <c r="F98" s="107">
        <v>9203.84300841733</v>
      </c>
      <c r="G98" s="107">
        <v>8278.895746250511</v>
      </c>
      <c r="H98" s="369">
        <v>8025.6129549188145</v>
      </c>
      <c r="I98" s="348">
        <v>8388.080527978575</v>
      </c>
      <c r="J98" s="135">
        <v>10457.931746683145</v>
      </c>
      <c r="K98" s="107">
        <v>12500.42701893344</v>
      </c>
      <c r="L98" s="107">
        <v>8745.700866463218</v>
      </c>
      <c r="M98" s="140">
        <v>9309.507355734062</v>
      </c>
      <c r="N98" s="151">
        <v>10310.372127909948</v>
      </c>
      <c r="O98" s="135">
        <v>14933.632762391786</v>
      </c>
      <c r="P98" s="9">
        <f t="shared" si="20"/>
        <v>117990.41031927112</v>
      </c>
    </row>
    <row r="99" spans="1:16" s="38" customFormat="1" ht="18.75">
      <c r="A99" s="576" t="s">
        <v>65</v>
      </c>
      <c r="B99" s="577"/>
      <c r="C99" s="55" t="s">
        <v>16</v>
      </c>
      <c r="D99" s="142">
        <f>D8+D10+D22+D28+D36+D38+D40+D42+D44+D46+D48+D50+D52+D58+D71+D83+D85+D87+D89+D91+D93+D95+D97</f>
        <v>274.57509999999996</v>
      </c>
      <c r="E99" s="142">
        <f aca="true" t="shared" si="24" ref="E99:L99">E8+E10+E22+E28+E36+E38+E40+E42+E44+E46+E48+E50+E52+E58+E71+E83+E85+E87+E89+E91+E93+E95+E97</f>
        <v>173.84848</v>
      </c>
      <c r="F99" s="109">
        <f t="shared" si="24"/>
        <v>216.1654</v>
      </c>
      <c r="G99" s="109">
        <f t="shared" si="24"/>
        <v>204.78300000000002</v>
      </c>
      <c r="H99" s="28">
        <f t="shared" si="24"/>
        <v>160.51704</v>
      </c>
      <c r="I99" s="272">
        <f t="shared" si="24"/>
        <v>890.16716</v>
      </c>
      <c r="J99" s="1">
        <f t="shared" si="24"/>
        <v>524.7507999999999</v>
      </c>
      <c r="K99" s="1">
        <f t="shared" si="24"/>
        <v>333.36429999999996</v>
      </c>
      <c r="L99" s="5">
        <f t="shared" si="24"/>
        <v>234.24820000000003</v>
      </c>
      <c r="M99" s="5">
        <f aca="true" t="shared" si="25" ref="M99:O100">+M8+M10+M22+M28+M36+M38+M40+M42+M44+M46+M48+M50+M52+M58+M71+M83+M85+M87+M89+M91+M93+M95+M97</f>
        <v>839.1843</v>
      </c>
      <c r="N99" s="5">
        <f t="shared" si="25"/>
        <v>465.3670000000001</v>
      </c>
      <c r="O99" s="5">
        <f t="shared" si="25"/>
        <v>441.28797</v>
      </c>
      <c r="P99" s="8">
        <f>SUM(D99:O99)</f>
        <v>4758.25875</v>
      </c>
    </row>
    <row r="100" spans="1:16" s="38" customFormat="1" ht="18.75">
      <c r="A100" s="578"/>
      <c r="B100" s="579"/>
      <c r="C100" s="49" t="s">
        <v>18</v>
      </c>
      <c r="D100" s="338">
        <f>D9+D11+D23+D29+D37+D39+D41+D43+D45+D47+D49+D51+D53+D59+D72+D84+D86+D88+D90+D92+D94+D96+D98</f>
        <v>169644.35908131118</v>
      </c>
      <c r="E100" s="338">
        <f aca="true" t="shared" si="26" ref="E100:L100">E9+E11+E23+E29+E37+E39+E41+E43+E45+E47+E49+E51+E53+E59+E72+E84+E86+E88+E90+E92+E94+E96+E98</f>
        <v>116075.40452397928</v>
      </c>
      <c r="F100" s="336">
        <f t="shared" si="26"/>
        <v>165505.4507684533</v>
      </c>
      <c r="G100" s="336">
        <f t="shared" si="26"/>
        <v>155375.40198463268</v>
      </c>
      <c r="H100" s="89">
        <f t="shared" si="26"/>
        <v>94875.78386410355</v>
      </c>
      <c r="I100" s="54">
        <f t="shared" si="26"/>
        <v>255215.46659113796</v>
      </c>
      <c r="J100" s="2">
        <f t="shared" si="26"/>
        <v>319693.609696567</v>
      </c>
      <c r="K100" s="2">
        <f t="shared" si="26"/>
        <v>283897.65610320854</v>
      </c>
      <c r="L100" s="35">
        <f t="shared" si="26"/>
        <v>290302.6429305423</v>
      </c>
      <c r="M100" s="35">
        <f t="shared" si="25"/>
        <v>634359.0023612173</v>
      </c>
      <c r="N100" s="35">
        <f t="shared" si="25"/>
        <v>442519.14006368263</v>
      </c>
      <c r="O100" s="35">
        <f t="shared" si="25"/>
        <v>348879.20396436506</v>
      </c>
      <c r="P100" s="9">
        <f>SUM(D100:O100)</f>
        <v>3276343.121933201</v>
      </c>
    </row>
    <row r="101" spans="1:16" ht="18.75">
      <c r="A101" s="45" t="s">
        <v>0</v>
      </c>
      <c r="B101" s="570" t="s">
        <v>134</v>
      </c>
      <c r="C101" s="55" t="s">
        <v>16</v>
      </c>
      <c r="D101" s="139"/>
      <c r="E101" s="106"/>
      <c r="F101" s="106"/>
      <c r="G101" s="106"/>
      <c r="H101" s="365"/>
      <c r="I101" s="248"/>
      <c r="J101" s="134"/>
      <c r="K101" s="106"/>
      <c r="L101" s="106"/>
      <c r="M101" s="139"/>
      <c r="N101" s="127"/>
      <c r="O101" s="134"/>
      <c r="P101" s="8"/>
    </row>
    <row r="102" spans="1:16" ht="18.75">
      <c r="A102" s="45" t="s">
        <v>0</v>
      </c>
      <c r="B102" s="571"/>
      <c r="C102" s="49" t="s">
        <v>18</v>
      </c>
      <c r="D102" s="140"/>
      <c r="E102" s="107"/>
      <c r="F102" s="107"/>
      <c r="G102" s="107"/>
      <c r="H102" s="364"/>
      <c r="I102" s="249"/>
      <c r="J102" s="136"/>
      <c r="K102" s="107"/>
      <c r="L102" s="107"/>
      <c r="M102" s="140"/>
      <c r="N102" s="128"/>
      <c r="O102" s="136"/>
      <c r="P102" s="9"/>
    </row>
    <row r="103" spans="1:16" ht="18.75">
      <c r="A103" s="45" t="s">
        <v>66</v>
      </c>
      <c r="B103" s="570" t="s">
        <v>141</v>
      </c>
      <c r="C103" s="55" t="s">
        <v>16</v>
      </c>
      <c r="D103" s="139">
        <v>2.0412</v>
      </c>
      <c r="E103" s="106">
        <v>2.12</v>
      </c>
      <c r="F103" s="106">
        <v>1.9274</v>
      </c>
      <c r="G103" s="106">
        <v>2.3459</v>
      </c>
      <c r="H103" s="368">
        <v>3.1303</v>
      </c>
      <c r="I103" s="248">
        <v>2.9369</v>
      </c>
      <c r="J103" s="134">
        <v>0.5592</v>
      </c>
      <c r="K103" s="106">
        <v>0.3483</v>
      </c>
      <c r="L103" s="106">
        <v>1.3238</v>
      </c>
      <c r="M103" s="139">
        <v>1.4959</v>
      </c>
      <c r="N103" s="127">
        <v>2.1073</v>
      </c>
      <c r="O103" s="134">
        <v>2.5454</v>
      </c>
      <c r="P103" s="8">
        <f aca="true" t="shared" si="27" ref="P103:P110">SUM(D103:O103)</f>
        <v>22.8816</v>
      </c>
    </row>
    <row r="104" spans="1:16" ht="18.75">
      <c r="A104" s="45" t="s">
        <v>0</v>
      </c>
      <c r="B104" s="571"/>
      <c r="C104" s="49" t="s">
        <v>18</v>
      </c>
      <c r="D104" s="140">
        <v>1028.5381672229562</v>
      </c>
      <c r="E104" s="107">
        <v>1144.9339431886642</v>
      </c>
      <c r="F104" s="107">
        <v>915.2326848015313</v>
      </c>
      <c r="G104" s="107">
        <v>1245.098655106393</v>
      </c>
      <c r="H104" s="369">
        <v>1455.4916540273202</v>
      </c>
      <c r="I104" s="131">
        <v>1096.9404040486277</v>
      </c>
      <c r="J104" s="135">
        <v>188.3710688531373</v>
      </c>
      <c r="K104" s="107">
        <v>99.97051334707466</v>
      </c>
      <c r="L104" s="107">
        <v>539.4585596140737</v>
      </c>
      <c r="M104" s="140">
        <v>703.7782882323831</v>
      </c>
      <c r="N104" s="151">
        <v>1034.9483581998902</v>
      </c>
      <c r="O104" s="135">
        <v>1636.8766602928786</v>
      </c>
      <c r="P104" s="9">
        <f t="shared" si="27"/>
        <v>11089.63895693493</v>
      </c>
    </row>
    <row r="105" spans="1:16" ht="18.75">
      <c r="A105" s="45" t="s">
        <v>0</v>
      </c>
      <c r="B105" s="570" t="s">
        <v>124</v>
      </c>
      <c r="C105" s="55" t="s">
        <v>16</v>
      </c>
      <c r="D105" s="139">
        <v>2.1815</v>
      </c>
      <c r="E105" s="106">
        <v>1.3593</v>
      </c>
      <c r="F105" s="106">
        <v>0.3302</v>
      </c>
      <c r="G105" s="106">
        <v>0.2425</v>
      </c>
      <c r="H105" s="368">
        <v>0.0967</v>
      </c>
      <c r="I105" s="167">
        <v>0.02</v>
      </c>
      <c r="J105" s="134"/>
      <c r="K105" s="106">
        <v>0.159</v>
      </c>
      <c r="L105" s="106">
        <v>0.365</v>
      </c>
      <c r="M105" s="139">
        <v>0.0478</v>
      </c>
      <c r="N105" s="127">
        <v>4.7373</v>
      </c>
      <c r="O105" s="134">
        <v>1.5342</v>
      </c>
      <c r="P105" s="8">
        <f t="shared" si="27"/>
        <v>11.073500000000001</v>
      </c>
    </row>
    <row r="106" spans="1:16" ht="18.75">
      <c r="A106" s="51"/>
      <c r="B106" s="571"/>
      <c r="C106" s="49" t="s">
        <v>18</v>
      </c>
      <c r="D106" s="140">
        <v>772.8158756468252</v>
      </c>
      <c r="E106" s="107">
        <v>617.8674082202373</v>
      </c>
      <c r="F106" s="107">
        <v>178.03803594900208</v>
      </c>
      <c r="G106" s="107">
        <v>164.49303370273054</v>
      </c>
      <c r="H106" s="369">
        <v>53.39777032565664</v>
      </c>
      <c r="I106" s="131">
        <v>33.6000047186106</v>
      </c>
      <c r="J106" s="135"/>
      <c r="K106" s="107">
        <v>98.28001312137579</v>
      </c>
      <c r="L106" s="107">
        <v>219.0300242044023</v>
      </c>
      <c r="M106" s="140">
        <v>44.23650240312459</v>
      </c>
      <c r="N106" s="151">
        <v>1965.7052055069564</v>
      </c>
      <c r="O106" s="135">
        <v>716.1105701258851</v>
      </c>
      <c r="P106" s="9">
        <f t="shared" si="27"/>
        <v>4863.5744439248065</v>
      </c>
    </row>
    <row r="107" spans="1:16" ht="18.75">
      <c r="A107" s="45" t="s">
        <v>67</v>
      </c>
      <c r="B107" s="570" t="s">
        <v>125</v>
      </c>
      <c r="C107" s="55" t="s">
        <v>16</v>
      </c>
      <c r="D107" s="139"/>
      <c r="E107" s="106">
        <v>0.002</v>
      </c>
      <c r="F107" s="106">
        <v>0.045</v>
      </c>
      <c r="G107" s="106">
        <v>0.054</v>
      </c>
      <c r="H107" s="365">
        <v>0.018</v>
      </c>
      <c r="I107" s="167">
        <v>0.0488</v>
      </c>
      <c r="J107" s="134">
        <v>0.004</v>
      </c>
      <c r="K107" s="106"/>
      <c r="L107" s="106"/>
      <c r="M107" s="139">
        <v>0.0026</v>
      </c>
      <c r="N107" s="127">
        <v>0.0015</v>
      </c>
      <c r="O107" s="134">
        <v>0.0015</v>
      </c>
      <c r="P107" s="8">
        <f t="shared" si="27"/>
        <v>0.1774</v>
      </c>
    </row>
    <row r="108" spans="1:16" ht="18.75">
      <c r="A108" s="51"/>
      <c r="B108" s="571"/>
      <c r="C108" s="49" t="s">
        <v>18</v>
      </c>
      <c r="D108" s="140"/>
      <c r="E108" s="107">
        <v>8.400002151028383</v>
      </c>
      <c r="F108" s="107">
        <v>44.4150089681693</v>
      </c>
      <c r="G108" s="107">
        <v>40.63500832564581</v>
      </c>
      <c r="H108" s="375">
        <v>13.230005035950715</v>
      </c>
      <c r="I108" s="249">
        <v>27.930003922345062</v>
      </c>
      <c r="J108" s="135">
        <v>10.71000107191153</v>
      </c>
      <c r="K108" s="107"/>
      <c r="L108" s="107"/>
      <c r="M108" s="140">
        <v>1.9110001038140696</v>
      </c>
      <c r="N108" s="152">
        <v>4.725000493980719</v>
      </c>
      <c r="O108" s="135">
        <v>7.875000771167781</v>
      </c>
      <c r="P108" s="9">
        <f t="shared" si="27"/>
        <v>159.83103084401338</v>
      </c>
    </row>
    <row r="109" spans="1:16" ht="18.75">
      <c r="A109" s="51"/>
      <c r="B109" s="570" t="s">
        <v>126</v>
      </c>
      <c r="C109" s="55" t="s">
        <v>16</v>
      </c>
      <c r="D109" s="139">
        <v>0.156</v>
      </c>
      <c r="E109" s="106">
        <v>1.1011</v>
      </c>
      <c r="F109" s="106">
        <v>0.3423</v>
      </c>
      <c r="G109" s="106">
        <v>0.3004</v>
      </c>
      <c r="H109" s="363">
        <v>0.3196</v>
      </c>
      <c r="I109" s="248">
        <v>0.2517</v>
      </c>
      <c r="J109" s="134">
        <v>0.1413</v>
      </c>
      <c r="K109" s="106">
        <v>0.2776</v>
      </c>
      <c r="L109" s="106">
        <v>0.6284</v>
      </c>
      <c r="M109" s="139">
        <v>0.4712</v>
      </c>
      <c r="N109" s="127">
        <v>0.483</v>
      </c>
      <c r="O109" s="134">
        <v>0.6377</v>
      </c>
      <c r="P109" s="8">
        <f t="shared" si="27"/>
        <v>5.1103</v>
      </c>
    </row>
    <row r="110" spans="1:16" ht="18.75">
      <c r="A110" s="51"/>
      <c r="B110" s="571"/>
      <c r="C110" s="49" t="s">
        <v>18</v>
      </c>
      <c r="D110" s="140">
        <v>238.56003878583817</v>
      </c>
      <c r="E110" s="107">
        <v>1496.733383275615</v>
      </c>
      <c r="F110" s="107">
        <v>517.8076045544371</v>
      </c>
      <c r="G110" s="107">
        <v>437.69258967817717</v>
      </c>
      <c r="H110" s="369">
        <v>363.7201384486768</v>
      </c>
      <c r="I110" s="131">
        <v>234.8220329771898</v>
      </c>
      <c r="J110" s="135">
        <v>51.49200515358249</v>
      </c>
      <c r="K110" s="107">
        <v>123.43276647952277</v>
      </c>
      <c r="L110" s="107">
        <v>300.06903315979906</v>
      </c>
      <c r="M110" s="140">
        <v>185.2777600651163</v>
      </c>
      <c r="N110" s="151">
        <v>234.0975244740003</v>
      </c>
      <c r="O110" s="135">
        <v>1517.4233985952915</v>
      </c>
      <c r="P110" s="9">
        <f t="shared" si="27"/>
        <v>5701.1282756472465</v>
      </c>
    </row>
    <row r="111" spans="1:16" ht="18.75">
      <c r="A111" s="45" t="s">
        <v>68</v>
      </c>
      <c r="B111" s="570" t="s">
        <v>127</v>
      </c>
      <c r="C111" s="55" t="s">
        <v>16</v>
      </c>
      <c r="D111" s="139"/>
      <c r="E111" s="106"/>
      <c r="F111" s="106"/>
      <c r="G111" s="106"/>
      <c r="H111" s="365"/>
      <c r="I111" s="167"/>
      <c r="J111" s="134"/>
      <c r="K111" s="106"/>
      <c r="L111" s="106"/>
      <c r="M111" s="139"/>
      <c r="N111" s="127"/>
      <c r="O111" s="134"/>
      <c r="P111" s="8"/>
    </row>
    <row r="112" spans="1:16" ht="18.75">
      <c r="A112" s="51"/>
      <c r="B112" s="571"/>
      <c r="C112" s="49" t="s">
        <v>18</v>
      </c>
      <c r="D112" s="140"/>
      <c r="E112" s="107"/>
      <c r="F112" s="107"/>
      <c r="G112" s="107"/>
      <c r="H112" s="376"/>
      <c r="I112" s="249"/>
      <c r="J112" s="136"/>
      <c r="K112" s="107"/>
      <c r="L112" s="107"/>
      <c r="M112" s="140"/>
      <c r="N112" s="128"/>
      <c r="O112" s="136"/>
      <c r="P112" s="9"/>
    </row>
    <row r="113" spans="1:16" ht="18.75">
      <c r="A113" s="51"/>
      <c r="B113" s="570" t="s">
        <v>128</v>
      </c>
      <c r="C113" s="55" t="s">
        <v>16</v>
      </c>
      <c r="D113" s="139">
        <v>0.0818</v>
      </c>
      <c r="E113" s="106">
        <v>0.0235</v>
      </c>
      <c r="F113" s="106"/>
      <c r="G113" s="106">
        <v>0.0866</v>
      </c>
      <c r="H113" s="365">
        <v>0.205</v>
      </c>
      <c r="I113" s="248">
        <v>0.0013</v>
      </c>
      <c r="J113" s="134"/>
      <c r="K113" s="106">
        <v>0.004</v>
      </c>
      <c r="L113" s="106">
        <v>0.004</v>
      </c>
      <c r="M113" s="139">
        <v>0.003</v>
      </c>
      <c r="N113" s="127">
        <v>0.002</v>
      </c>
      <c r="O113" s="134">
        <v>0.002</v>
      </c>
      <c r="P113" s="8">
        <f aca="true" t="shared" si="28" ref="P113:P129">SUM(D113:O113)</f>
        <v>0.41320000000000007</v>
      </c>
    </row>
    <row r="114" spans="1:16" ht="18.75">
      <c r="A114" s="51"/>
      <c r="B114" s="571"/>
      <c r="C114" s="49" t="s">
        <v>18</v>
      </c>
      <c r="D114" s="140">
        <v>84.22051369283486</v>
      </c>
      <c r="E114" s="107">
        <v>21.315005458234527</v>
      </c>
      <c r="F114" s="107"/>
      <c r="G114" s="107">
        <v>51.67051058669329</v>
      </c>
      <c r="H114" s="364">
        <v>82.32003133480445</v>
      </c>
      <c r="I114" s="131">
        <v>1.9950002801675042</v>
      </c>
      <c r="J114" s="135"/>
      <c r="K114" s="107">
        <v>1.7850002383155859</v>
      </c>
      <c r="L114" s="107">
        <v>0.7350000812228265</v>
      </c>
      <c r="M114" s="140">
        <v>0.31500001711220926</v>
      </c>
      <c r="N114" s="151">
        <v>0.6300000658640958</v>
      </c>
      <c r="O114" s="135">
        <v>2.625000257055927</v>
      </c>
      <c r="P114" s="9">
        <f t="shared" si="28"/>
        <v>247.61106201230527</v>
      </c>
    </row>
    <row r="115" spans="1:16" ht="18.75">
      <c r="A115" s="45" t="s">
        <v>70</v>
      </c>
      <c r="B115" s="570" t="s">
        <v>142</v>
      </c>
      <c r="C115" s="55" t="s">
        <v>16</v>
      </c>
      <c r="D115" s="139">
        <v>0.012</v>
      </c>
      <c r="E115" s="106"/>
      <c r="F115" s="106"/>
      <c r="G115" s="106"/>
      <c r="H115" s="368">
        <v>0.852</v>
      </c>
      <c r="I115" s="167">
        <v>0.826</v>
      </c>
      <c r="J115" s="134">
        <v>0.922</v>
      </c>
      <c r="K115" s="106">
        <v>1.116</v>
      </c>
      <c r="L115" s="106">
        <v>0.27</v>
      </c>
      <c r="M115" s="139">
        <v>0.029</v>
      </c>
      <c r="N115" s="127">
        <v>0.008</v>
      </c>
      <c r="O115" s="134">
        <v>0.03475</v>
      </c>
      <c r="P115" s="8">
        <f t="shared" si="28"/>
        <v>4.06975</v>
      </c>
    </row>
    <row r="116" spans="1:16" ht="18.75">
      <c r="A116" s="51"/>
      <c r="B116" s="571"/>
      <c r="C116" s="49" t="s">
        <v>18</v>
      </c>
      <c r="D116" s="140">
        <v>5.1975008450259645</v>
      </c>
      <c r="E116" s="107"/>
      <c r="F116" s="107"/>
      <c r="G116" s="107"/>
      <c r="H116" s="369">
        <v>815.5353104303906</v>
      </c>
      <c r="I116" s="131">
        <v>794.0101115066668</v>
      </c>
      <c r="J116" s="135">
        <v>870.765087150611</v>
      </c>
      <c r="K116" s="107">
        <v>1066.3801423725347</v>
      </c>
      <c r="L116" s="107">
        <v>260.82002882250015</v>
      </c>
      <c r="M116" s="140">
        <v>61.16250332262063</v>
      </c>
      <c r="N116" s="151">
        <v>2.866500299681636</v>
      </c>
      <c r="O116" s="135">
        <v>74.28750727468274</v>
      </c>
      <c r="P116" s="9">
        <f t="shared" si="28"/>
        <v>3951.024692024714</v>
      </c>
    </row>
    <row r="117" spans="1:16" ht="18.75">
      <c r="A117" s="51"/>
      <c r="B117" s="570" t="s">
        <v>72</v>
      </c>
      <c r="C117" s="55" t="s">
        <v>16</v>
      </c>
      <c r="D117" s="139">
        <v>5.856</v>
      </c>
      <c r="E117" s="106">
        <v>5.5816</v>
      </c>
      <c r="F117" s="106">
        <v>9.2924</v>
      </c>
      <c r="G117" s="106">
        <v>6.7416</v>
      </c>
      <c r="H117" s="368">
        <v>6.3511</v>
      </c>
      <c r="I117" s="167">
        <v>4.7681</v>
      </c>
      <c r="J117" s="134">
        <v>4.4013</v>
      </c>
      <c r="K117" s="106">
        <v>6.7742</v>
      </c>
      <c r="L117" s="106">
        <v>5.566</v>
      </c>
      <c r="M117" s="139">
        <v>5.6484</v>
      </c>
      <c r="N117" s="127">
        <v>5.7191</v>
      </c>
      <c r="O117" s="134">
        <v>9.899</v>
      </c>
      <c r="P117" s="8">
        <f t="shared" si="28"/>
        <v>76.59880000000001</v>
      </c>
    </row>
    <row r="118" spans="1:16" ht="18.75">
      <c r="A118" s="51"/>
      <c r="B118" s="571"/>
      <c r="C118" s="49" t="s">
        <v>18</v>
      </c>
      <c r="D118" s="140">
        <v>3440.7770594123094</v>
      </c>
      <c r="E118" s="107">
        <v>3267.674336768863</v>
      </c>
      <c r="F118" s="107">
        <v>4632.264935335536</v>
      </c>
      <c r="G118" s="107">
        <v>3393.8474453603044</v>
      </c>
      <c r="H118" s="369">
        <v>3946.788752330013</v>
      </c>
      <c r="I118" s="131">
        <v>3171.06869532846</v>
      </c>
      <c r="J118" s="135">
        <v>3020.398802296917</v>
      </c>
      <c r="K118" s="107">
        <v>4699.9476274905455</v>
      </c>
      <c r="L118" s="107">
        <v>3346.1088697692385</v>
      </c>
      <c r="M118" s="140">
        <v>3480.902439098183</v>
      </c>
      <c r="N118" s="151">
        <v>3367.7336020836597</v>
      </c>
      <c r="O118" s="135">
        <v>5581.118046536889</v>
      </c>
      <c r="P118" s="9">
        <f t="shared" si="28"/>
        <v>45348.63061181092</v>
      </c>
    </row>
    <row r="119" spans="1:16" ht="18.75">
      <c r="A119" s="45" t="s">
        <v>23</v>
      </c>
      <c r="B119" s="570" t="s">
        <v>130</v>
      </c>
      <c r="C119" s="55" t="s">
        <v>16</v>
      </c>
      <c r="D119" s="139">
        <v>0.9277</v>
      </c>
      <c r="E119" s="106">
        <v>1.1686</v>
      </c>
      <c r="F119" s="106">
        <v>2.7983</v>
      </c>
      <c r="G119" s="106">
        <v>2.2946</v>
      </c>
      <c r="H119" s="368">
        <v>1.2475</v>
      </c>
      <c r="I119" s="167">
        <v>2.2833</v>
      </c>
      <c r="J119" s="134">
        <v>1.9379</v>
      </c>
      <c r="K119" s="106">
        <v>1.79</v>
      </c>
      <c r="L119" s="106">
        <v>2.0994</v>
      </c>
      <c r="M119" s="139">
        <v>1.3975</v>
      </c>
      <c r="N119" s="127">
        <v>1.0362</v>
      </c>
      <c r="O119" s="134">
        <v>1.7273</v>
      </c>
      <c r="P119" s="8">
        <f t="shared" si="28"/>
        <v>20.7083</v>
      </c>
    </row>
    <row r="120" spans="1:16" ht="18.75">
      <c r="A120" s="51"/>
      <c r="B120" s="571"/>
      <c r="C120" s="49" t="s">
        <v>18</v>
      </c>
      <c r="D120" s="361">
        <v>1585.1432577175551</v>
      </c>
      <c r="E120" s="114">
        <v>1893.6387349130505</v>
      </c>
      <c r="F120" s="114">
        <v>3266.6399095918914</v>
      </c>
      <c r="G120" s="107">
        <v>2708.6687549750723</v>
      </c>
      <c r="H120" s="377">
        <v>2617.081896182194</v>
      </c>
      <c r="I120" s="131">
        <v>2484.200598868263</v>
      </c>
      <c r="J120" s="135">
        <v>2924.460292694901</v>
      </c>
      <c r="K120" s="107">
        <v>3522.0207202253887</v>
      </c>
      <c r="L120" s="107">
        <v>2675.1325456215</v>
      </c>
      <c r="M120" s="140">
        <v>2649.1711439148207</v>
      </c>
      <c r="N120" s="151">
        <v>2345.3117451933676</v>
      </c>
      <c r="O120" s="135">
        <v>3592.3128517810364</v>
      </c>
      <c r="P120" s="9">
        <f t="shared" si="28"/>
        <v>32263.782451679035</v>
      </c>
    </row>
    <row r="121" spans="1:16" ht="18.75">
      <c r="A121" s="51"/>
      <c r="B121" s="48" t="s">
        <v>20</v>
      </c>
      <c r="C121" s="55" t="s">
        <v>16</v>
      </c>
      <c r="D121" s="139"/>
      <c r="E121" s="106">
        <v>0.0254</v>
      </c>
      <c r="F121" s="106"/>
      <c r="G121" s="106"/>
      <c r="H121" s="368">
        <v>0.298</v>
      </c>
      <c r="I121" s="266">
        <v>0.6837</v>
      </c>
      <c r="J121" s="264">
        <v>0.63925</v>
      </c>
      <c r="K121" s="106">
        <v>1.3238</v>
      </c>
      <c r="L121" s="106">
        <v>0.14</v>
      </c>
      <c r="M121" s="139">
        <v>0.0476</v>
      </c>
      <c r="N121" s="127"/>
      <c r="O121" s="134"/>
      <c r="P121" s="8">
        <f t="shared" si="28"/>
        <v>3.1577500000000005</v>
      </c>
    </row>
    <row r="122" spans="1:16" ht="18.75">
      <c r="A122" s="51"/>
      <c r="B122" s="49" t="s">
        <v>73</v>
      </c>
      <c r="C122" s="49" t="s">
        <v>18</v>
      </c>
      <c r="D122" s="140"/>
      <c r="E122" s="107">
        <v>458.8501174999255</v>
      </c>
      <c r="F122" s="107"/>
      <c r="G122" s="107"/>
      <c r="H122" s="369">
        <v>201.50557670232553</v>
      </c>
      <c r="I122" s="342">
        <v>403.6095566808352</v>
      </c>
      <c r="J122" s="344">
        <v>461.7270462119977</v>
      </c>
      <c r="K122" s="107">
        <v>850.2481135167228</v>
      </c>
      <c r="L122" s="107">
        <v>74.06700818494026</v>
      </c>
      <c r="M122" s="140">
        <v>29.92500162565988</v>
      </c>
      <c r="N122" s="152"/>
      <c r="O122" s="135"/>
      <c r="P122" s="9">
        <f t="shared" si="28"/>
        <v>2479.9324204224067</v>
      </c>
    </row>
    <row r="123" spans="1:16" s="38" customFormat="1" ht="18.75">
      <c r="A123" s="51"/>
      <c r="B123" s="568" t="s">
        <v>107</v>
      </c>
      <c r="C123" s="55" t="s">
        <v>16</v>
      </c>
      <c r="D123" s="142">
        <f>D101+D103+D105+D107+D109+D111+D113+D115+D117+D119+D121</f>
        <v>11.256199999999998</v>
      </c>
      <c r="E123" s="142">
        <f aca="true" t="shared" si="29" ref="E123:L123">E101+E103+E105+E107+E109+E111+E113+E115+E117+E119+E121</f>
        <v>11.381499999999999</v>
      </c>
      <c r="F123" s="109">
        <f t="shared" si="29"/>
        <v>14.7356</v>
      </c>
      <c r="G123" s="109">
        <f t="shared" si="29"/>
        <v>12.0656</v>
      </c>
      <c r="H123" s="28">
        <f t="shared" si="29"/>
        <v>12.5182</v>
      </c>
      <c r="I123" s="272">
        <f t="shared" si="29"/>
        <v>11.819799999999999</v>
      </c>
      <c r="J123" s="1">
        <f t="shared" si="29"/>
        <v>8.60495</v>
      </c>
      <c r="K123" s="1">
        <f t="shared" si="29"/>
        <v>11.792900000000001</v>
      </c>
      <c r="L123" s="87">
        <f t="shared" si="29"/>
        <v>10.3966</v>
      </c>
      <c r="M123" s="87">
        <f aca="true" t="shared" si="30" ref="M123:O124">+M101+M103+M105+M107+M109+M111+M113+M115+M117+M119+M121</f>
        <v>9.142999999999999</v>
      </c>
      <c r="N123" s="87">
        <f t="shared" si="30"/>
        <v>14.0944</v>
      </c>
      <c r="O123" s="5">
        <f t="shared" si="30"/>
        <v>16.38185</v>
      </c>
      <c r="P123" s="8">
        <f>SUM(D123:O123)</f>
        <v>144.19060000000002</v>
      </c>
    </row>
    <row r="124" spans="1:16" s="38" customFormat="1" ht="18.75">
      <c r="A124" s="50"/>
      <c r="B124" s="569"/>
      <c r="C124" s="49" t="s">
        <v>18</v>
      </c>
      <c r="D124" s="338">
        <f>D102+D104+D106+D108+D110+D112+D114+D116+D118+D120+D122</f>
        <v>7155.252413323344</v>
      </c>
      <c r="E124" s="338">
        <f aca="true" t="shared" si="31" ref="E124:L124">E102+E104+E106+E108+E110+E112+E114+E116+E118+E120+E122</f>
        <v>8909.41293147562</v>
      </c>
      <c r="F124" s="336">
        <f t="shared" si="31"/>
        <v>9554.398179200569</v>
      </c>
      <c r="G124" s="336">
        <f t="shared" si="31"/>
        <v>8042.105997735017</v>
      </c>
      <c r="H124" s="89">
        <f t="shared" si="31"/>
        <v>9549.071134817332</v>
      </c>
      <c r="I124" s="54">
        <f t="shared" si="31"/>
        <v>8248.176408331165</v>
      </c>
      <c r="J124" s="2">
        <f t="shared" si="31"/>
        <v>7527.9243034330575</v>
      </c>
      <c r="K124" s="2">
        <f t="shared" si="31"/>
        <v>10462.06489679148</v>
      </c>
      <c r="L124" s="35">
        <f t="shared" si="31"/>
        <v>7415.421069457677</v>
      </c>
      <c r="M124" s="35">
        <f t="shared" si="30"/>
        <v>7156.679638782835</v>
      </c>
      <c r="N124" s="35">
        <f t="shared" si="30"/>
        <v>8956.0179363174</v>
      </c>
      <c r="O124" s="35">
        <f t="shared" si="30"/>
        <v>13128.629035634887</v>
      </c>
      <c r="P124" s="9">
        <f>SUM(D124:O124)</f>
        <v>106105.15394530038</v>
      </c>
    </row>
    <row r="125" spans="1:16" ht="18.75">
      <c r="A125" s="353" t="s">
        <v>0</v>
      </c>
      <c r="B125" s="570" t="s">
        <v>74</v>
      </c>
      <c r="C125" s="55" t="s">
        <v>16</v>
      </c>
      <c r="D125" s="139"/>
      <c r="E125" s="106"/>
      <c r="F125" s="106"/>
      <c r="G125" s="106"/>
      <c r="H125" s="365"/>
      <c r="I125" s="248"/>
      <c r="J125" s="134"/>
      <c r="K125" s="106"/>
      <c r="L125" s="106"/>
      <c r="M125" s="139"/>
      <c r="N125" s="127"/>
      <c r="O125" s="134"/>
      <c r="P125" s="8"/>
    </row>
    <row r="126" spans="1:16" ht="18.75">
      <c r="A126" s="354" t="s">
        <v>0</v>
      </c>
      <c r="B126" s="571"/>
      <c r="C126" s="49" t="s">
        <v>18</v>
      </c>
      <c r="D126" s="140"/>
      <c r="E126" s="107"/>
      <c r="F126" s="107"/>
      <c r="G126" s="107"/>
      <c r="H126" s="364"/>
      <c r="I126" s="249"/>
      <c r="J126" s="136"/>
      <c r="K126" s="107"/>
      <c r="L126" s="107"/>
      <c r="M126" s="140"/>
      <c r="N126" s="128"/>
      <c r="O126" s="136"/>
      <c r="P126" s="9"/>
    </row>
    <row r="127" spans="1:16" ht="18.75">
      <c r="A127" s="354" t="s">
        <v>75</v>
      </c>
      <c r="B127" s="570" t="s">
        <v>76</v>
      </c>
      <c r="C127" s="55" t="s">
        <v>16</v>
      </c>
      <c r="D127" s="139"/>
      <c r="E127" s="106"/>
      <c r="F127" s="106">
        <v>0.213</v>
      </c>
      <c r="G127" s="106">
        <v>0.1</v>
      </c>
      <c r="H127" s="365"/>
      <c r="I127" s="248"/>
      <c r="J127" s="134"/>
      <c r="K127" s="106"/>
      <c r="L127" s="106"/>
      <c r="M127" s="139"/>
      <c r="N127" s="127"/>
      <c r="O127" s="134"/>
      <c r="P127" s="8">
        <f t="shared" si="28"/>
        <v>0.313</v>
      </c>
    </row>
    <row r="128" spans="1:16" ht="18.75">
      <c r="A128" s="27"/>
      <c r="B128" s="571"/>
      <c r="C128" s="49" t="s">
        <v>18</v>
      </c>
      <c r="D128" s="140"/>
      <c r="E128" s="107"/>
      <c r="F128" s="107">
        <v>41.632508406333635</v>
      </c>
      <c r="G128" s="107">
        <v>13.335002732188675</v>
      </c>
      <c r="H128" s="364"/>
      <c r="I128" s="341"/>
      <c r="J128" s="136"/>
      <c r="K128" s="107"/>
      <c r="L128" s="107"/>
      <c r="M128" s="140"/>
      <c r="N128" s="128"/>
      <c r="O128" s="136"/>
      <c r="P128" s="9">
        <f t="shared" si="28"/>
        <v>54.96751113852231</v>
      </c>
    </row>
    <row r="129" spans="1:16" ht="18.75">
      <c r="A129" s="354" t="s">
        <v>77</v>
      </c>
      <c r="B129" s="349" t="s">
        <v>20</v>
      </c>
      <c r="C129" s="48" t="s">
        <v>16</v>
      </c>
      <c r="D129" s="147">
        <v>0.0478</v>
      </c>
      <c r="E129" s="115">
        <v>0.2355</v>
      </c>
      <c r="F129" s="115">
        <v>0.3352</v>
      </c>
      <c r="G129" s="115">
        <v>0.1844</v>
      </c>
      <c r="H129" s="370">
        <v>0.003</v>
      </c>
      <c r="I129" s="345">
        <v>0.0009</v>
      </c>
      <c r="J129" s="343"/>
      <c r="K129" s="115"/>
      <c r="L129" s="115"/>
      <c r="M129" s="147"/>
      <c r="N129" s="130"/>
      <c r="O129" s="138"/>
      <c r="P129" s="13">
        <f t="shared" si="28"/>
        <v>0.8068000000000001</v>
      </c>
    </row>
    <row r="130" spans="1:16" ht="18.75">
      <c r="A130" s="27"/>
      <c r="B130" s="350" t="s">
        <v>78</v>
      </c>
      <c r="C130" s="387" t="s">
        <v>79</v>
      </c>
      <c r="D130" s="388"/>
      <c r="E130" s="389"/>
      <c r="F130" s="389"/>
      <c r="G130" s="389"/>
      <c r="H130" s="390"/>
      <c r="I130" s="391"/>
      <c r="J130" s="392"/>
      <c r="K130" s="389"/>
      <c r="L130" s="389"/>
      <c r="M130" s="388"/>
      <c r="N130" s="393"/>
      <c r="O130" s="394"/>
      <c r="P130" s="395"/>
    </row>
    <row r="131" spans="1:16" ht="18.75">
      <c r="A131" s="354" t="s">
        <v>23</v>
      </c>
      <c r="B131" s="25"/>
      <c r="C131" s="49" t="s">
        <v>18</v>
      </c>
      <c r="D131" s="140">
        <v>33.00150536548809</v>
      </c>
      <c r="E131" s="107">
        <v>173.95354454510903</v>
      </c>
      <c r="F131" s="107">
        <v>217.61254393978933</v>
      </c>
      <c r="G131" s="107">
        <v>72.72301490010928</v>
      </c>
      <c r="H131" s="378">
        <v>2.8350010791322964</v>
      </c>
      <c r="I131" s="342">
        <v>3.7800005308436924</v>
      </c>
      <c r="J131" s="344"/>
      <c r="K131" s="107"/>
      <c r="L131" s="107"/>
      <c r="M131" s="140"/>
      <c r="N131" s="151"/>
      <c r="O131" s="135"/>
      <c r="P131" s="9">
        <f aca="true" t="shared" si="32" ref="P131:P137">SUM(D131:O131)</f>
        <v>503.90561036047166</v>
      </c>
    </row>
    <row r="132" spans="1:16" s="38" customFormat="1" ht="18.75">
      <c r="A132" s="27"/>
      <c r="B132" s="56" t="s">
        <v>0</v>
      </c>
      <c r="C132" s="55" t="s">
        <v>16</v>
      </c>
      <c r="D132" s="5">
        <f>+D125+D127+D129</f>
        <v>0.0478</v>
      </c>
      <c r="E132" s="1">
        <f>+E125+E127+E129</f>
        <v>0.2355</v>
      </c>
      <c r="F132" s="1">
        <f>F125+F127+F129</f>
        <v>0.5482</v>
      </c>
      <c r="G132" s="1">
        <f>+G125+G127+G129</f>
        <v>0.2844</v>
      </c>
      <c r="H132" s="5">
        <f>+H125+H127+H129</f>
        <v>0.003</v>
      </c>
      <c r="I132" s="26">
        <f>+I125+I127+I129</f>
        <v>0.0009</v>
      </c>
      <c r="J132" s="272"/>
      <c r="K132" s="1"/>
      <c r="L132" s="5"/>
      <c r="M132" s="5"/>
      <c r="N132" s="5"/>
      <c r="O132" s="5"/>
      <c r="P132" s="382">
        <f t="shared" si="32"/>
        <v>1.1197999999999997</v>
      </c>
    </row>
    <row r="133" spans="1:16" s="38" customFormat="1" ht="18.75">
      <c r="A133" s="25"/>
      <c r="B133" s="57" t="s">
        <v>107</v>
      </c>
      <c r="C133" s="55" t="s">
        <v>79</v>
      </c>
      <c r="D133" s="5"/>
      <c r="E133" s="1"/>
      <c r="F133" s="1"/>
      <c r="G133" s="1"/>
      <c r="H133" s="5"/>
      <c r="I133" s="26"/>
      <c r="J133" s="272"/>
      <c r="K133" s="1"/>
      <c r="L133" s="5"/>
      <c r="M133" s="5"/>
      <c r="N133" s="5"/>
      <c r="O133" s="5"/>
      <c r="P133" s="8"/>
    </row>
    <row r="134" spans="1:16" s="38" customFormat="1" ht="18.75">
      <c r="A134" s="50"/>
      <c r="B134" s="2"/>
      <c r="C134" s="49" t="s">
        <v>18</v>
      </c>
      <c r="D134" s="35">
        <f aca="true" t="shared" si="33" ref="D134:I134">+D126+D128+D131</f>
        <v>33.00150536548809</v>
      </c>
      <c r="E134" s="2">
        <f t="shared" si="33"/>
        <v>173.95354454510903</v>
      </c>
      <c r="F134" s="2">
        <f t="shared" si="33"/>
        <v>259.245052346123</v>
      </c>
      <c r="G134" s="2">
        <f t="shared" si="33"/>
        <v>86.05801763229795</v>
      </c>
      <c r="H134" s="35">
        <f t="shared" si="33"/>
        <v>2.8350010791322964</v>
      </c>
      <c r="I134" s="25">
        <f t="shared" si="33"/>
        <v>3.7800005308436924</v>
      </c>
      <c r="J134" s="54"/>
      <c r="K134" s="2"/>
      <c r="L134" s="35"/>
      <c r="M134" s="35"/>
      <c r="N134" s="35"/>
      <c r="O134" s="35"/>
      <c r="P134" s="9">
        <f t="shared" si="32"/>
        <v>558.8731214989941</v>
      </c>
    </row>
    <row r="135" spans="1:16" s="72" customFormat="1" ht="18.75">
      <c r="A135" s="58"/>
      <c r="B135" s="59" t="s">
        <v>0</v>
      </c>
      <c r="C135" s="384" t="s">
        <v>16</v>
      </c>
      <c r="D135" s="396">
        <f>D132+D123+D99</f>
        <v>285.87909999999994</v>
      </c>
      <c r="E135" s="397">
        <f aca="true" t="shared" si="34" ref="E135:O135">E132+E123+E99</f>
        <v>185.46547999999999</v>
      </c>
      <c r="F135" s="398">
        <f t="shared" si="34"/>
        <v>231.44920000000002</v>
      </c>
      <c r="G135" s="399">
        <f t="shared" si="34"/>
        <v>217.133</v>
      </c>
      <c r="H135" s="400">
        <f>H132+H123+H99</f>
        <v>173.03824</v>
      </c>
      <c r="I135" s="397">
        <f>I132+I123+I99</f>
        <v>901.98786</v>
      </c>
      <c r="J135" s="397">
        <f>J132+J123+J99</f>
        <v>533.35575</v>
      </c>
      <c r="K135" s="397">
        <f t="shared" si="34"/>
        <v>345.15719999999993</v>
      </c>
      <c r="L135" s="397">
        <f t="shared" si="34"/>
        <v>244.64480000000003</v>
      </c>
      <c r="M135" s="396">
        <f t="shared" si="34"/>
        <v>848.3273</v>
      </c>
      <c r="N135" s="401">
        <f t="shared" si="34"/>
        <v>479.4614000000001</v>
      </c>
      <c r="O135" s="396">
        <f t="shared" si="34"/>
        <v>457.66981999999996</v>
      </c>
      <c r="P135" s="386">
        <f t="shared" si="32"/>
        <v>4903.56915</v>
      </c>
    </row>
    <row r="136" spans="1:16" s="72" customFormat="1" ht="18.75">
      <c r="A136" s="58"/>
      <c r="B136" s="62" t="s">
        <v>221</v>
      </c>
      <c r="C136" s="63" t="s">
        <v>79</v>
      </c>
      <c r="D136" s="142"/>
      <c r="E136" s="109"/>
      <c r="F136" s="125"/>
      <c r="G136" s="251"/>
      <c r="H136" s="379"/>
      <c r="I136" s="109"/>
      <c r="J136" s="109"/>
      <c r="K136" s="109"/>
      <c r="L136" s="109"/>
      <c r="M136" s="142"/>
      <c r="N136" s="129"/>
      <c r="O136" s="142"/>
      <c r="P136" s="15"/>
    </row>
    <row r="137" spans="1:16" s="72" customFormat="1" ht="19.5" thickBot="1">
      <c r="A137" s="64"/>
      <c r="B137" s="65"/>
      <c r="C137" s="66" t="s">
        <v>18</v>
      </c>
      <c r="D137" s="149">
        <f>D134+D124+D100</f>
        <v>176832.613</v>
      </c>
      <c r="E137" s="117">
        <f aca="true" t="shared" si="35" ref="E137:O137">E134+E124+E100</f>
        <v>125158.77100000001</v>
      </c>
      <c r="F137" s="126">
        <f t="shared" si="35"/>
        <v>175319.09399999998</v>
      </c>
      <c r="G137" s="238">
        <f t="shared" si="35"/>
        <v>163503.566</v>
      </c>
      <c r="H137" s="380">
        <f t="shared" si="35"/>
        <v>104427.69000000002</v>
      </c>
      <c r="I137" s="117">
        <f>I134+I124+I100</f>
        <v>263467.42299999995</v>
      </c>
      <c r="J137" s="117">
        <f>J134+J124+J100</f>
        <v>327221.53400000004</v>
      </c>
      <c r="K137" s="117">
        <f t="shared" si="35"/>
        <v>294359.721</v>
      </c>
      <c r="L137" s="117">
        <f t="shared" si="35"/>
        <v>297718.06399999995</v>
      </c>
      <c r="M137" s="149">
        <f t="shared" si="35"/>
        <v>641515.6820000001</v>
      </c>
      <c r="N137" s="155">
        <f t="shared" si="35"/>
        <v>451475.15800000005</v>
      </c>
      <c r="O137" s="149">
        <f t="shared" si="35"/>
        <v>362007.8329999999</v>
      </c>
      <c r="P137" s="7">
        <f t="shared" si="32"/>
        <v>3383007.1490000007</v>
      </c>
    </row>
    <row r="138" ht="18.75">
      <c r="O138" s="67"/>
    </row>
  </sheetData>
  <sheetProtection/>
  <mergeCells count="52">
    <mergeCell ref="B4:B5"/>
    <mergeCell ref="B8:B9"/>
    <mergeCell ref="B54:B55"/>
    <mergeCell ref="B58:B59"/>
    <mergeCell ref="A44:B45"/>
    <mergeCell ref="A46:B47"/>
    <mergeCell ref="A40:B41"/>
    <mergeCell ref="A38:B39"/>
    <mergeCell ref="B14:B15"/>
    <mergeCell ref="B16:B17"/>
    <mergeCell ref="B113:B114"/>
    <mergeCell ref="B36:B37"/>
    <mergeCell ref="B101:B102"/>
    <mergeCell ref="B103:B104"/>
    <mergeCell ref="B105:B106"/>
    <mergeCell ref="A48:B49"/>
    <mergeCell ref="A50:B51"/>
    <mergeCell ref="A93:B94"/>
    <mergeCell ref="B20:B21"/>
    <mergeCell ref="B22:B23"/>
    <mergeCell ref="B111:B112"/>
    <mergeCell ref="A97:B98"/>
    <mergeCell ref="A99:B100"/>
    <mergeCell ref="B107:B108"/>
    <mergeCell ref="B109:B110"/>
    <mergeCell ref="B24:B25"/>
    <mergeCell ref="B28:B29"/>
    <mergeCell ref="B30:B31"/>
    <mergeCell ref="B127:B128"/>
    <mergeCell ref="B115:B116"/>
    <mergeCell ref="B117:B118"/>
    <mergeCell ref="B119:B120"/>
    <mergeCell ref="B123:B124"/>
    <mergeCell ref="B125:B126"/>
    <mergeCell ref="B32:B33"/>
    <mergeCell ref="A42:B43"/>
    <mergeCell ref="A87:B88"/>
    <mergeCell ref="A89:B90"/>
    <mergeCell ref="B64:B65"/>
    <mergeCell ref="B60:B61"/>
    <mergeCell ref="A52:B53"/>
    <mergeCell ref="A85:B86"/>
    <mergeCell ref="A1:P1"/>
    <mergeCell ref="A95:B96"/>
    <mergeCell ref="B71:B72"/>
    <mergeCell ref="B83:B84"/>
    <mergeCell ref="B73:B74"/>
    <mergeCell ref="B75:B76"/>
    <mergeCell ref="B79:B80"/>
    <mergeCell ref="A91:B92"/>
    <mergeCell ref="A10:B11"/>
    <mergeCell ref="B12:B13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51"/>
  <sheetViews>
    <sheetView zoomScale="50" zoomScaleNormal="50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O2" sqref="O1:O16384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5" width="20.50390625" style="72" customWidth="1"/>
    <col min="6" max="15" width="20.50390625" style="11" customWidth="1"/>
    <col min="16" max="16" width="23.00390625" style="37" customWidth="1"/>
    <col min="17" max="16384" width="9.00390625" style="73" customWidth="1"/>
  </cols>
  <sheetData>
    <row r="1" spans="1:16" ht="30.75">
      <c r="A1" s="580" t="s">
        <v>104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</row>
    <row r="2" spans="1:15" ht="19.5" thickBot="1">
      <c r="A2" s="12"/>
      <c r="B2" s="39" t="s">
        <v>80</v>
      </c>
      <c r="C2" s="12"/>
      <c r="O2" s="12" t="s">
        <v>90</v>
      </c>
    </row>
    <row r="3" spans="1:16" ht="18.75">
      <c r="A3" s="40"/>
      <c r="B3" s="41"/>
      <c r="C3" s="41"/>
      <c r="D3" s="86" t="s">
        <v>2</v>
      </c>
      <c r="E3" s="86" t="s">
        <v>3</v>
      </c>
      <c r="F3" s="43" t="s">
        <v>4</v>
      </c>
      <c r="G3" s="43" t="s">
        <v>5</v>
      </c>
      <c r="H3" s="43" t="s">
        <v>6</v>
      </c>
      <c r="I3" s="43" t="s">
        <v>7</v>
      </c>
      <c r="J3" s="43" t="s">
        <v>8</v>
      </c>
      <c r="K3" s="43" t="s">
        <v>9</v>
      </c>
      <c r="L3" s="43" t="s">
        <v>10</v>
      </c>
      <c r="M3" s="43" t="s">
        <v>11</v>
      </c>
      <c r="N3" s="43" t="s">
        <v>12</v>
      </c>
      <c r="O3" s="43" t="s">
        <v>13</v>
      </c>
      <c r="P3" s="44" t="s">
        <v>14</v>
      </c>
    </row>
    <row r="4" spans="1:16" ht="18.75">
      <c r="A4" s="45" t="s">
        <v>0</v>
      </c>
      <c r="B4" s="570" t="s">
        <v>15</v>
      </c>
      <c r="C4" s="55" t="s">
        <v>16</v>
      </c>
      <c r="D4" s="139"/>
      <c r="E4" s="139"/>
      <c r="F4" s="118"/>
      <c r="G4" s="106"/>
      <c r="H4" s="159"/>
      <c r="I4" s="165"/>
      <c r="J4" s="134"/>
      <c r="K4" s="106"/>
      <c r="L4" s="106"/>
      <c r="M4" s="139"/>
      <c r="N4" s="139"/>
      <c r="O4" s="106"/>
      <c r="P4" s="8"/>
    </row>
    <row r="5" spans="1:16" ht="18.75">
      <c r="A5" s="45" t="s">
        <v>17</v>
      </c>
      <c r="B5" s="571"/>
      <c r="C5" s="49" t="s">
        <v>18</v>
      </c>
      <c r="D5" s="140"/>
      <c r="E5" s="140"/>
      <c r="F5" s="119"/>
      <c r="G5" s="107"/>
      <c r="H5" s="160"/>
      <c r="I5" s="34"/>
      <c r="J5" s="136"/>
      <c r="K5" s="107"/>
      <c r="L5" s="107"/>
      <c r="M5" s="140"/>
      <c r="N5" s="140"/>
      <c r="O5" s="107"/>
      <c r="P5" s="9"/>
    </row>
    <row r="6" spans="1:16" ht="18.75">
      <c r="A6" s="45" t="s">
        <v>19</v>
      </c>
      <c r="B6" s="48" t="s">
        <v>20</v>
      </c>
      <c r="C6" s="55" t="s">
        <v>16</v>
      </c>
      <c r="D6" s="139">
        <v>0.5</v>
      </c>
      <c r="E6" s="139">
        <v>0.274</v>
      </c>
      <c r="F6" s="118">
        <v>0.528</v>
      </c>
      <c r="G6" s="106">
        <v>0.309</v>
      </c>
      <c r="H6" s="161">
        <v>0.9918</v>
      </c>
      <c r="I6" s="165">
        <v>0.8614</v>
      </c>
      <c r="J6" s="134">
        <v>0.0638</v>
      </c>
      <c r="K6" s="106">
        <v>0.12</v>
      </c>
      <c r="L6" s="106"/>
      <c r="M6" s="139">
        <v>0.017</v>
      </c>
      <c r="N6" s="139">
        <v>0.077</v>
      </c>
      <c r="O6" s="106">
        <v>0.14</v>
      </c>
      <c r="P6" s="8">
        <f aca="true" t="shared" si="0" ref="P6:P35">SUM(D6:O6)</f>
        <v>3.8820000000000006</v>
      </c>
    </row>
    <row r="7" spans="1:16" ht="18.75">
      <c r="A7" s="45" t="s">
        <v>21</v>
      </c>
      <c r="B7" s="49" t="s">
        <v>22</v>
      </c>
      <c r="C7" s="49" t="s">
        <v>18</v>
      </c>
      <c r="D7" s="140">
        <v>117.706</v>
      </c>
      <c r="E7" s="140">
        <v>105.946</v>
      </c>
      <c r="F7" s="119">
        <v>198.033</v>
      </c>
      <c r="G7" s="107">
        <v>110.408</v>
      </c>
      <c r="H7" s="160">
        <v>265.377</v>
      </c>
      <c r="I7" s="166">
        <v>294.47</v>
      </c>
      <c r="J7" s="136">
        <v>21.645</v>
      </c>
      <c r="K7" s="107">
        <v>47.355</v>
      </c>
      <c r="L7" s="107"/>
      <c r="M7" s="140">
        <v>7.56</v>
      </c>
      <c r="N7" s="140">
        <v>45.045</v>
      </c>
      <c r="O7" s="107">
        <v>72.66</v>
      </c>
      <c r="P7" s="9">
        <f t="shared" si="0"/>
        <v>1286.2050000000002</v>
      </c>
    </row>
    <row r="8" spans="1:16" s="38" customFormat="1" ht="18.75">
      <c r="A8" s="45" t="s">
        <v>23</v>
      </c>
      <c r="B8" s="568" t="s">
        <v>114</v>
      </c>
      <c r="C8" s="55" t="s">
        <v>16</v>
      </c>
      <c r="D8" s="5">
        <f aca="true" t="shared" si="1" ref="D8:K8">+D4+D6</f>
        <v>0.5</v>
      </c>
      <c r="E8" s="5">
        <f t="shared" si="1"/>
        <v>0.274</v>
      </c>
      <c r="F8" s="1">
        <f t="shared" si="1"/>
        <v>0.528</v>
      </c>
      <c r="G8" s="1">
        <f t="shared" si="1"/>
        <v>0.309</v>
      </c>
      <c r="H8" s="1">
        <f t="shared" si="1"/>
        <v>0.9918</v>
      </c>
      <c r="I8" s="1">
        <f t="shared" si="1"/>
        <v>0.8614</v>
      </c>
      <c r="J8" s="1">
        <f t="shared" si="1"/>
        <v>0.0638</v>
      </c>
      <c r="K8" s="1">
        <f t="shared" si="1"/>
        <v>0.12</v>
      </c>
      <c r="L8" s="5"/>
      <c r="M8" s="5">
        <f aca="true" t="shared" si="2" ref="M8:O9">+M4+M6</f>
        <v>0.017</v>
      </c>
      <c r="N8" s="5">
        <f t="shared" si="2"/>
        <v>0.077</v>
      </c>
      <c r="O8" s="5">
        <f t="shared" si="2"/>
        <v>0.14</v>
      </c>
      <c r="P8" s="8">
        <f>SUM(D8:O8)</f>
        <v>3.8820000000000006</v>
      </c>
    </row>
    <row r="9" spans="1:16" s="38" customFormat="1" ht="18.75">
      <c r="A9" s="50"/>
      <c r="B9" s="569"/>
      <c r="C9" s="49" t="s">
        <v>18</v>
      </c>
      <c r="D9" s="35">
        <f aca="true" t="shared" si="3" ref="D9:K9">+D5+D7</f>
        <v>117.706</v>
      </c>
      <c r="E9" s="35">
        <f t="shared" si="3"/>
        <v>105.946</v>
      </c>
      <c r="F9" s="2">
        <f t="shared" si="3"/>
        <v>198.033</v>
      </c>
      <c r="G9" s="2">
        <f t="shared" si="3"/>
        <v>110.408</v>
      </c>
      <c r="H9" s="2">
        <f t="shared" si="3"/>
        <v>265.377</v>
      </c>
      <c r="I9" s="2">
        <f t="shared" si="3"/>
        <v>294.47</v>
      </c>
      <c r="J9" s="2">
        <f t="shared" si="3"/>
        <v>21.645</v>
      </c>
      <c r="K9" s="2">
        <f t="shared" si="3"/>
        <v>47.355</v>
      </c>
      <c r="L9" s="35"/>
      <c r="M9" s="35">
        <f t="shared" si="2"/>
        <v>7.56</v>
      </c>
      <c r="N9" s="35">
        <f t="shared" si="2"/>
        <v>45.045</v>
      </c>
      <c r="O9" s="35">
        <f t="shared" si="2"/>
        <v>72.66</v>
      </c>
      <c r="P9" s="9">
        <f>SUM(D9:O9)</f>
        <v>1286.2050000000002</v>
      </c>
    </row>
    <row r="10" spans="1:16" ht="18.75">
      <c r="A10" s="572" t="s">
        <v>25</v>
      </c>
      <c r="B10" s="573"/>
      <c r="C10" s="55" t="s">
        <v>16</v>
      </c>
      <c r="D10" s="139">
        <v>0.008</v>
      </c>
      <c r="E10" s="139"/>
      <c r="F10" s="118"/>
      <c r="G10" s="106">
        <v>0.02</v>
      </c>
      <c r="H10" s="161">
        <v>2.5005</v>
      </c>
      <c r="I10" s="165">
        <v>3.6625</v>
      </c>
      <c r="J10" s="134">
        <v>88.4656</v>
      </c>
      <c r="K10" s="106">
        <v>2.9981</v>
      </c>
      <c r="L10" s="106">
        <v>0.8977</v>
      </c>
      <c r="M10" s="139">
        <v>0.6518</v>
      </c>
      <c r="N10" s="139">
        <v>0.7066</v>
      </c>
      <c r="O10" s="106">
        <v>0.122</v>
      </c>
      <c r="P10" s="8">
        <f t="shared" si="0"/>
        <v>100.03279999999998</v>
      </c>
    </row>
    <row r="11" spans="1:16" ht="18.75">
      <c r="A11" s="574"/>
      <c r="B11" s="575"/>
      <c r="C11" s="49" t="s">
        <v>18</v>
      </c>
      <c r="D11" s="140">
        <v>0.252</v>
      </c>
      <c r="E11" s="140"/>
      <c r="F11" s="119"/>
      <c r="G11" s="107">
        <v>4.2</v>
      </c>
      <c r="H11" s="160">
        <v>1466.525</v>
      </c>
      <c r="I11" s="33">
        <v>1860.447</v>
      </c>
      <c r="J11" s="136">
        <v>19348.708</v>
      </c>
      <c r="K11" s="107">
        <v>1536.187</v>
      </c>
      <c r="L11" s="107">
        <v>679.88</v>
      </c>
      <c r="M11" s="140">
        <v>502.615</v>
      </c>
      <c r="N11" s="170">
        <v>165.497</v>
      </c>
      <c r="O11" s="107">
        <v>14.721</v>
      </c>
      <c r="P11" s="9">
        <f t="shared" si="0"/>
        <v>25579.032</v>
      </c>
    </row>
    <row r="12" spans="1:16" ht="18.75">
      <c r="A12" s="51"/>
      <c r="B12" s="570" t="s">
        <v>26</v>
      </c>
      <c r="C12" s="55" t="s">
        <v>16</v>
      </c>
      <c r="D12" s="139">
        <v>4.7916</v>
      </c>
      <c r="E12" s="139">
        <v>4.2377</v>
      </c>
      <c r="F12" s="118">
        <v>4.8793</v>
      </c>
      <c r="G12" s="106">
        <v>5.0089</v>
      </c>
      <c r="H12" s="161">
        <v>12.3635</v>
      </c>
      <c r="I12" s="167">
        <v>10.2002</v>
      </c>
      <c r="J12" s="134">
        <v>62.6118</v>
      </c>
      <c r="K12" s="106">
        <v>21.551</v>
      </c>
      <c r="L12" s="106">
        <v>6.1258</v>
      </c>
      <c r="M12" s="139">
        <v>4.5234</v>
      </c>
      <c r="N12" s="139">
        <v>4.0058</v>
      </c>
      <c r="O12" s="106">
        <v>13.5323</v>
      </c>
      <c r="P12" s="8">
        <f t="shared" si="0"/>
        <v>153.8313</v>
      </c>
    </row>
    <row r="13" spans="1:16" ht="18.75">
      <c r="A13" s="45" t="s">
        <v>0</v>
      </c>
      <c r="B13" s="571"/>
      <c r="C13" s="49" t="s">
        <v>18</v>
      </c>
      <c r="D13" s="140">
        <v>18090.138</v>
      </c>
      <c r="E13" s="140">
        <v>14967.908</v>
      </c>
      <c r="F13" s="119">
        <v>18506.292</v>
      </c>
      <c r="G13" s="107">
        <v>17813.492</v>
      </c>
      <c r="H13" s="160">
        <v>31300.313</v>
      </c>
      <c r="I13" s="33">
        <v>26976.758</v>
      </c>
      <c r="J13" s="136">
        <v>81543.071</v>
      </c>
      <c r="K13" s="107">
        <v>51139.13</v>
      </c>
      <c r="L13" s="107">
        <v>22010.921</v>
      </c>
      <c r="M13" s="140">
        <v>15722.722</v>
      </c>
      <c r="N13" s="140">
        <v>14673.689</v>
      </c>
      <c r="O13" s="107">
        <v>47723.49</v>
      </c>
      <c r="P13" s="9">
        <f t="shared" si="0"/>
        <v>360467.924</v>
      </c>
    </row>
    <row r="14" spans="1:16" ht="18.75">
      <c r="A14" s="45" t="s">
        <v>27</v>
      </c>
      <c r="B14" s="570" t="s">
        <v>28</v>
      </c>
      <c r="C14" s="55" t="s">
        <v>16</v>
      </c>
      <c r="D14" s="139"/>
      <c r="E14" s="139"/>
      <c r="F14" s="118"/>
      <c r="G14" s="106"/>
      <c r="H14" s="161">
        <v>3.0426</v>
      </c>
      <c r="I14" s="167">
        <v>7.6925</v>
      </c>
      <c r="J14" s="134">
        <v>0.1455</v>
      </c>
      <c r="K14" s="106">
        <v>0.178</v>
      </c>
      <c r="L14" s="106">
        <v>0.0784</v>
      </c>
      <c r="M14" s="139">
        <v>0.1209</v>
      </c>
      <c r="N14" s="139">
        <v>0.0536</v>
      </c>
      <c r="O14" s="106">
        <v>0.0781</v>
      </c>
      <c r="P14" s="8">
        <f t="shared" si="0"/>
        <v>11.3896</v>
      </c>
    </row>
    <row r="15" spans="1:16" ht="18.75">
      <c r="A15" s="45" t="s">
        <v>0</v>
      </c>
      <c r="B15" s="571"/>
      <c r="C15" s="49" t="s">
        <v>18</v>
      </c>
      <c r="D15" s="140"/>
      <c r="E15" s="140"/>
      <c r="F15" s="119"/>
      <c r="G15" s="107"/>
      <c r="H15" s="160">
        <v>3177.359</v>
      </c>
      <c r="I15" s="33">
        <v>7731.735</v>
      </c>
      <c r="J15" s="136">
        <v>231.473</v>
      </c>
      <c r="K15" s="107">
        <v>292.593</v>
      </c>
      <c r="L15" s="107">
        <v>129.675</v>
      </c>
      <c r="M15" s="140">
        <v>137.656</v>
      </c>
      <c r="N15" s="170">
        <v>68.985</v>
      </c>
      <c r="O15" s="107">
        <v>152.597</v>
      </c>
      <c r="P15" s="9">
        <f t="shared" si="0"/>
        <v>11922.073</v>
      </c>
    </row>
    <row r="16" spans="1:16" ht="18.75">
      <c r="A16" s="45" t="s">
        <v>29</v>
      </c>
      <c r="B16" s="570" t="s">
        <v>30</v>
      </c>
      <c r="C16" s="55" t="s">
        <v>16</v>
      </c>
      <c r="D16" s="139">
        <v>36.2868</v>
      </c>
      <c r="E16" s="139">
        <v>36.1023</v>
      </c>
      <c r="F16" s="118">
        <v>50.777</v>
      </c>
      <c r="G16" s="106">
        <v>24.5023</v>
      </c>
      <c r="H16" s="161">
        <v>17.9345</v>
      </c>
      <c r="I16" s="167">
        <v>22.0122</v>
      </c>
      <c r="J16" s="134">
        <v>14.2715</v>
      </c>
      <c r="K16" s="106">
        <v>41.0912</v>
      </c>
      <c r="L16" s="106">
        <v>111.5518</v>
      </c>
      <c r="M16" s="139">
        <v>185.9052</v>
      </c>
      <c r="N16" s="139">
        <v>228.1084</v>
      </c>
      <c r="O16" s="106">
        <v>110.8984</v>
      </c>
      <c r="P16" s="8">
        <f t="shared" si="0"/>
        <v>879.4416</v>
      </c>
    </row>
    <row r="17" spans="1:16" ht="18.75">
      <c r="A17" s="51"/>
      <c r="B17" s="571"/>
      <c r="C17" s="49" t="s">
        <v>18</v>
      </c>
      <c r="D17" s="140">
        <v>48171.907</v>
      </c>
      <c r="E17" s="140">
        <v>42236.125</v>
      </c>
      <c r="F17" s="119">
        <v>65172.184</v>
      </c>
      <c r="G17" s="107">
        <v>35110.139</v>
      </c>
      <c r="H17" s="160">
        <v>23899.364</v>
      </c>
      <c r="I17" s="33">
        <v>30268.508</v>
      </c>
      <c r="J17" s="136">
        <v>25007.542</v>
      </c>
      <c r="K17" s="107">
        <v>73600.254</v>
      </c>
      <c r="L17" s="107">
        <v>183297.065</v>
      </c>
      <c r="M17" s="140">
        <v>298554.489</v>
      </c>
      <c r="N17" s="170">
        <v>297331.278</v>
      </c>
      <c r="O17" s="107">
        <v>166507.961</v>
      </c>
      <c r="P17" s="9">
        <f t="shared" si="0"/>
        <v>1289156.816</v>
      </c>
    </row>
    <row r="18" spans="1:16" ht="18.75">
      <c r="A18" s="45" t="s">
        <v>31</v>
      </c>
      <c r="B18" s="48" t="s">
        <v>108</v>
      </c>
      <c r="C18" s="55" t="s">
        <v>16</v>
      </c>
      <c r="D18" s="139">
        <v>1.3204</v>
      </c>
      <c r="E18" s="139">
        <v>16.0388</v>
      </c>
      <c r="F18" s="118">
        <v>25.1382</v>
      </c>
      <c r="G18" s="106">
        <v>28.0364</v>
      </c>
      <c r="H18" s="161">
        <v>75.7082</v>
      </c>
      <c r="I18" s="167">
        <v>31.3246</v>
      </c>
      <c r="J18" s="134">
        <v>2.412</v>
      </c>
      <c r="K18" s="106">
        <v>127.4148</v>
      </c>
      <c r="L18" s="106">
        <v>21.1528</v>
      </c>
      <c r="M18" s="139">
        <v>3.697</v>
      </c>
      <c r="N18" s="139">
        <v>7.9171</v>
      </c>
      <c r="O18" s="106">
        <v>10.4026</v>
      </c>
      <c r="P18" s="8">
        <f t="shared" si="0"/>
        <v>350.56290000000007</v>
      </c>
    </row>
    <row r="19" spans="1:16" ht="18.75">
      <c r="A19" s="51"/>
      <c r="B19" s="49" t="s">
        <v>109</v>
      </c>
      <c r="C19" s="49" t="s">
        <v>18</v>
      </c>
      <c r="D19" s="140">
        <v>550.116</v>
      </c>
      <c r="E19" s="140">
        <v>10082.374</v>
      </c>
      <c r="F19" s="119">
        <v>21793.169</v>
      </c>
      <c r="G19" s="107">
        <v>23539.249</v>
      </c>
      <c r="H19" s="160">
        <v>38861.715</v>
      </c>
      <c r="I19" s="33">
        <v>18539.683</v>
      </c>
      <c r="J19" s="136">
        <v>1117.755</v>
      </c>
      <c r="K19" s="107">
        <v>68254.717</v>
      </c>
      <c r="L19" s="107">
        <v>24359.172</v>
      </c>
      <c r="M19" s="140">
        <v>4773.133</v>
      </c>
      <c r="N19" s="170">
        <v>9228.441</v>
      </c>
      <c r="O19" s="107">
        <v>12740.081</v>
      </c>
      <c r="P19" s="9">
        <f t="shared" si="0"/>
        <v>233839.60499999998</v>
      </c>
    </row>
    <row r="20" spans="1:16" ht="18.75">
      <c r="A20" s="45" t="s">
        <v>23</v>
      </c>
      <c r="B20" s="570" t="s">
        <v>32</v>
      </c>
      <c r="C20" s="55" t="s">
        <v>16</v>
      </c>
      <c r="D20" s="139">
        <v>201.9962</v>
      </c>
      <c r="E20" s="139">
        <v>106.8887</v>
      </c>
      <c r="F20" s="118">
        <v>110.6596</v>
      </c>
      <c r="G20" s="106">
        <v>96.6834</v>
      </c>
      <c r="H20" s="161">
        <v>116.4948</v>
      </c>
      <c r="I20" s="356">
        <v>165.7526</v>
      </c>
      <c r="J20" s="134">
        <v>33.1414</v>
      </c>
      <c r="K20" s="106">
        <v>58.6538</v>
      </c>
      <c r="L20" s="106">
        <v>2.7368</v>
      </c>
      <c r="M20" s="139">
        <v>14.7176</v>
      </c>
      <c r="N20" s="139">
        <v>78.0184</v>
      </c>
      <c r="O20" s="106">
        <v>174.3826</v>
      </c>
      <c r="P20" s="8">
        <f t="shared" si="0"/>
        <v>1160.1259</v>
      </c>
    </row>
    <row r="21" spans="1:16" ht="18.75">
      <c r="A21" s="51"/>
      <c r="B21" s="571"/>
      <c r="C21" s="49" t="s">
        <v>18</v>
      </c>
      <c r="D21" s="140">
        <v>80470.57</v>
      </c>
      <c r="E21" s="140">
        <v>57454.599</v>
      </c>
      <c r="F21" s="119">
        <v>62868.333</v>
      </c>
      <c r="G21" s="107">
        <v>41750.236</v>
      </c>
      <c r="H21" s="160">
        <v>31141.494</v>
      </c>
      <c r="I21" s="357">
        <v>35187.62</v>
      </c>
      <c r="J21" s="136">
        <v>12703.647</v>
      </c>
      <c r="K21" s="107">
        <v>18884.995</v>
      </c>
      <c r="L21" s="107">
        <v>882.517</v>
      </c>
      <c r="M21" s="140">
        <v>9522.577</v>
      </c>
      <c r="N21" s="170">
        <v>41702.414</v>
      </c>
      <c r="O21" s="107">
        <v>69464.336</v>
      </c>
      <c r="P21" s="9">
        <f t="shared" si="0"/>
        <v>462033.33799999993</v>
      </c>
    </row>
    <row r="22" spans="1:16" s="38" customFormat="1" ht="18.75">
      <c r="A22" s="51"/>
      <c r="B22" s="568" t="s">
        <v>114</v>
      </c>
      <c r="C22" s="55" t="s">
        <v>16</v>
      </c>
      <c r="D22" s="5">
        <f aca="true" t="shared" si="4" ref="D22:L22">+D12+D14+D16+D18+D20</f>
        <v>244.39499999999998</v>
      </c>
      <c r="E22" s="5">
        <f t="shared" si="4"/>
        <v>163.26749999999998</v>
      </c>
      <c r="F22" s="1">
        <f t="shared" si="4"/>
        <v>191.45409999999998</v>
      </c>
      <c r="G22" s="1">
        <f t="shared" si="4"/>
        <v>154.231</v>
      </c>
      <c r="H22" s="1">
        <f t="shared" si="4"/>
        <v>225.5436</v>
      </c>
      <c r="I22" s="1">
        <f t="shared" si="4"/>
        <v>236.9821</v>
      </c>
      <c r="J22" s="1">
        <f t="shared" si="4"/>
        <v>112.5822</v>
      </c>
      <c r="K22" s="1">
        <f t="shared" si="4"/>
        <v>248.8888</v>
      </c>
      <c r="L22" s="5">
        <f t="shared" si="4"/>
        <v>141.64559999999997</v>
      </c>
      <c r="M22" s="5">
        <f aca="true" t="shared" si="5" ref="M22:O23">+M12+M14+M16+M18+M20</f>
        <v>208.9641</v>
      </c>
      <c r="N22" s="5">
        <f t="shared" si="5"/>
        <v>318.1033</v>
      </c>
      <c r="O22" s="5">
        <f t="shared" si="5"/>
        <v>309.294</v>
      </c>
      <c r="P22" s="8">
        <f>SUM(D22:O22)</f>
        <v>2555.3513</v>
      </c>
    </row>
    <row r="23" spans="1:16" s="38" customFormat="1" ht="18.75">
      <c r="A23" s="50"/>
      <c r="B23" s="569"/>
      <c r="C23" s="49" t="s">
        <v>18</v>
      </c>
      <c r="D23" s="35">
        <f aca="true" t="shared" si="6" ref="D23:L23">+D13+D15+D17+D19+D21</f>
        <v>147282.731</v>
      </c>
      <c r="E23" s="35">
        <f t="shared" si="6"/>
        <v>124741.006</v>
      </c>
      <c r="F23" s="2">
        <f t="shared" si="6"/>
        <v>168339.978</v>
      </c>
      <c r="G23" s="2">
        <f t="shared" si="6"/>
        <v>118213.11600000001</v>
      </c>
      <c r="H23" s="2">
        <f t="shared" si="6"/>
        <v>128380.245</v>
      </c>
      <c r="I23" s="2">
        <f t="shared" si="6"/>
        <v>118704.304</v>
      </c>
      <c r="J23" s="2">
        <f t="shared" si="6"/>
        <v>120603.488</v>
      </c>
      <c r="K23" s="2">
        <f t="shared" si="6"/>
        <v>212171.689</v>
      </c>
      <c r="L23" s="35">
        <f t="shared" si="6"/>
        <v>230679.34999999998</v>
      </c>
      <c r="M23" s="35">
        <f t="shared" si="5"/>
        <v>328710.577</v>
      </c>
      <c r="N23" s="35">
        <f t="shared" si="5"/>
        <v>363004.807</v>
      </c>
      <c r="O23" s="35">
        <f t="shared" si="5"/>
        <v>296588.465</v>
      </c>
      <c r="P23" s="9">
        <f>SUM(D23:O23)</f>
        <v>2357419.756</v>
      </c>
    </row>
    <row r="24" spans="1:16" ht="18.75">
      <c r="A24" s="45" t="s">
        <v>0</v>
      </c>
      <c r="B24" s="570" t="s">
        <v>33</v>
      </c>
      <c r="C24" s="55" t="s">
        <v>16</v>
      </c>
      <c r="D24" s="139">
        <v>0.936</v>
      </c>
      <c r="E24" s="139">
        <v>0.301</v>
      </c>
      <c r="F24" s="118">
        <v>0.129</v>
      </c>
      <c r="G24" s="106">
        <v>1.438</v>
      </c>
      <c r="H24" s="161">
        <v>1.432</v>
      </c>
      <c r="I24" s="165">
        <v>4.293</v>
      </c>
      <c r="J24" s="134">
        <v>0.329</v>
      </c>
      <c r="K24" s="106">
        <v>1.915</v>
      </c>
      <c r="L24" s="106">
        <v>6.6025</v>
      </c>
      <c r="M24" s="139">
        <v>6.259</v>
      </c>
      <c r="N24" s="139">
        <v>7.0072</v>
      </c>
      <c r="O24" s="106">
        <v>11.341</v>
      </c>
      <c r="P24" s="8">
        <f t="shared" si="0"/>
        <v>41.9827</v>
      </c>
    </row>
    <row r="25" spans="1:16" ht="18.75">
      <c r="A25" s="45" t="s">
        <v>34</v>
      </c>
      <c r="B25" s="571"/>
      <c r="C25" s="49" t="s">
        <v>18</v>
      </c>
      <c r="D25" s="140">
        <v>601.913</v>
      </c>
      <c r="E25" s="140">
        <v>205.643</v>
      </c>
      <c r="F25" s="119">
        <v>114.03</v>
      </c>
      <c r="G25" s="107">
        <v>1216.793</v>
      </c>
      <c r="H25" s="160">
        <v>921.533</v>
      </c>
      <c r="I25" s="33">
        <v>3092.883</v>
      </c>
      <c r="J25" s="136">
        <v>221.393</v>
      </c>
      <c r="K25" s="107">
        <v>1441.158</v>
      </c>
      <c r="L25" s="107">
        <v>4527.226</v>
      </c>
      <c r="M25" s="140">
        <v>4380.575</v>
      </c>
      <c r="N25" s="170">
        <v>4274.775</v>
      </c>
      <c r="O25" s="107">
        <v>7262.295</v>
      </c>
      <c r="P25" s="9">
        <f t="shared" si="0"/>
        <v>28260.216999999997</v>
      </c>
    </row>
    <row r="26" spans="1:16" ht="18.75">
      <c r="A26" s="45" t="s">
        <v>35</v>
      </c>
      <c r="B26" s="48" t="s">
        <v>20</v>
      </c>
      <c r="C26" s="55" t="s">
        <v>16</v>
      </c>
      <c r="D26" s="139">
        <v>1.158</v>
      </c>
      <c r="E26" s="139">
        <v>4.37</v>
      </c>
      <c r="F26" s="118">
        <v>7.647</v>
      </c>
      <c r="G26" s="106">
        <v>8.908</v>
      </c>
      <c r="H26" s="161">
        <v>18.095</v>
      </c>
      <c r="I26" s="167">
        <v>23.447</v>
      </c>
      <c r="J26" s="134">
        <v>7.067</v>
      </c>
      <c r="K26" s="106">
        <v>9.565</v>
      </c>
      <c r="L26" s="106">
        <v>9.601</v>
      </c>
      <c r="M26" s="139">
        <v>18.939</v>
      </c>
      <c r="N26" s="139">
        <v>18.566</v>
      </c>
      <c r="O26" s="106">
        <v>13.457</v>
      </c>
      <c r="P26" s="8">
        <f t="shared" si="0"/>
        <v>140.82</v>
      </c>
    </row>
    <row r="27" spans="1:16" ht="18.75">
      <c r="A27" s="45" t="s">
        <v>36</v>
      </c>
      <c r="B27" s="49" t="s">
        <v>110</v>
      </c>
      <c r="C27" s="49" t="s">
        <v>18</v>
      </c>
      <c r="D27" s="140">
        <v>671.066</v>
      </c>
      <c r="E27" s="140">
        <v>2049.36</v>
      </c>
      <c r="F27" s="119">
        <v>3047.305</v>
      </c>
      <c r="G27" s="107">
        <v>2679.782</v>
      </c>
      <c r="H27" s="160">
        <v>4021.229</v>
      </c>
      <c r="I27" s="358">
        <v>5366.1</v>
      </c>
      <c r="J27" s="136">
        <v>1892.736</v>
      </c>
      <c r="K27" s="107">
        <v>2452.87</v>
      </c>
      <c r="L27" s="107">
        <v>3776.41</v>
      </c>
      <c r="M27" s="140">
        <v>8085.861</v>
      </c>
      <c r="N27" s="140">
        <v>7929.945</v>
      </c>
      <c r="O27" s="107">
        <v>7399.734</v>
      </c>
      <c r="P27" s="9">
        <f t="shared" si="0"/>
        <v>49372.398</v>
      </c>
    </row>
    <row r="28" spans="1:16" s="38" customFormat="1" ht="18.75">
      <c r="A28" s="45" t="s">
        <v>23</v>
      </c>
      <c r="B28" s="568" t="s">
        <v>114</v>
      </c>
      <c r="C28" s="55" t="s">
        <v>16</v>
      </c>
      <c r="D28" s="5">
        <f aca="true" t="shared" si="7" ref="D28:J28">+D24+D26</f>
        <v>2.094</v>
      </c>
      <c r="E28" s="5">
        <f t="shared" si="7"/>
        <v>4.671</v>
      </c>
      <c r="F28" s="1">
        <f t="shared" si="7"/>
        <v>7.776</v>
      </c>
      <c r="G28" s="1">
        <v>10.346</v>
      </c>
      <c r="H28" s="1">
        <v>19.526999999999997</v>
      </c>
      <c r="I28" s="1">
        <v>27.74</v>
      </c>
      <c r="J28" s="1">
        <f t="shared" si="7"/>
        <v>7.396</v>
      </c>
      <c r="K28" s="1">
        <v>11.48</v>
      </c>
      <c r="L28" s="5">
        <v>16.203500000000002</v>
      </c>
      <c r="M28" s="5">
        <f aca="true" t="shared" si="8" ref="M28:O29">+M24+M26</f>
        <v>25.198</v>
      </c>
      <c r="N28" s="5">
        <f t="shared" si="8"/>
        <v>25.5732</v>
      </c>
      <c r="O28" s="5">
        <f t="shared" si="8"/>
        <v>24.798000000000002</v>
      </c>
      <c r="P28" s="8">
        <f>SUM(D28:O28)</f>
        <v>182.80270000000002</v>
      </c>
    </row>
    <row r="29" spans="1:16" s="38" customFormat="1" ht="18.75">
      <c r="A29" s="50"/>
      <c r="B29" s="569"/>
      <c r="C29" s="49" t="s">
        <v>18</v>
      </c>
      <c r="D29" s="35">
        <f aca="true" t="shared" si="9" ref="D29:J29">+D25+D27</f>
        <v>1272.979</v>
      </c>
      <c r="E29" s="35">
        <f t="shared" si="9"/>
        <v>2255.003</v>
      </c>
      <c r="F29" s="2">
        <f t="shared" si="9"/>
        <v>3161.335</v>
      </c>
      <c r="G29" s="2">
        <v>3896.575</v>
      </c>
      <c r="H29" s="2">
        <v>4942.762</v>
      </c>
      <c r="I29" s="2">
        <v>8458.983</v>
      </c>
      <c r="J29" s="2">
        <f t="shared" si="9"/>
        <v>2114.129</v>
      </c>
      <c r="K29" s="2">
        <v>3894.028</v>
      </c>
      <c r="L29" s="35">
        <v>8303.635999999999</v>
      </c>
      <c r="M29" s="35">
        <f t="shared" si="8"/>
        <v>12466.436</v>
      </c>
      <c r="N29" s="35">
        <f t="shared" si="8"/>
        <v>12204.72</v>
      </c>
      <c r="O29" s="35">
        <f t="shared" si="8"/>
        <v>14662.029</v>
      </c>
      <c r="P29" s="9">
        <f>SUM(D29:O29)</f>
        <v>77632.61499999999</v>
      </c>
    </row>
    <row r="30" spans="1:16" ht="18.75">
      <c r="A30" s="45" t="s">
        <v>0</v>
      </c>
      <c r="B30" s="570" t="s">
        <v>37</v>
      </c>
      <c r="C30" s="55" t="s">
        <v>16</v>
      </c>
      <c r="D30" s="139">
        <v>3.2111</v>
      </c>
      <c r="E30" s="139">
        <v>2.7845</v>
      </c>
      <c r="F30" s="118">
        <v>1.7264</v>
      </c>
      <c r="G30" s="106">
        <v>1.8854</v>
      </c>
      <c r="H30" s="161">
        <v>0.9205</v>
      </c>
      <c r="I30" s="165">
        <v>0.0166</v>
      </c>
      <c r="J30" s="134">
        <v>0.0116</v>
      </c>
      <c r="K30" s="106">
        <v>0.004</v>
      </c>
      <c r="L30" s="106">
        <v>0.5763</v>
      </c>
      <c r="M30" s="139">
        <v>0.0396</v>
      </c>
      <c r="N30" s="139">
        <v>3.6353</v>
      </c>
      <c r="O30" s="106">
        <v>7.4814</v>
      </c>
      <c r="P30" s="8">
        <f t="shared" si="0"/>
        <v>22.2927</v>
      </c>
    </row>
    <row r="31" spans="1:16" ht="18.75">
      <c r="A31" s="45" t="s">
        <v>38</v>
      </c>
      <c r="B31" s="571"/>
      <c r="C31" s="49" t="s">
        <v>18</v>
      </c>
      <c r="D31" s="140">
        <v>946.024</v>
      </c>
      <c r="E31" s="140">
        <v>449.61</v>
      </c>
      <c r="F31" s="119">
        <v>171.641</v>
      </c>
      <c r="G31" s="107">
        <v>95.551</v>
      </c>
      <c r="H31" s="160">
        <v>46.089</v>
      </c>
      <c r="I31" s="33">
        <v>1.638</v>
      </c>
      <c r="J31" s="136">
        <v>2.436</v>
      </c>
      <c r="K31" s="107">
        <v>0.84</v>
      </c>
      <c r="L31" s="107">
        <v>64.106</v>
      </c>
      <c r="M31" s="140">
        <v>4.857</v>
      </c>
      <c r="N31" s="170">
        <v>1179.506</v>
      </c>
      <c r="O31" s="107">
        <v>2290.045</v>
      </c>
      <c r="P31" s="9">
        <f t="shared" si="0"/>
        <v>5252.343</v>
      </c>
    </row>
    <row r="32" spans="1:16" ht="18.75">
      <c r="A32" s="45" t="s">
        <v>0</v>
      </c>
      <c r="B32" s="570" t="s">
        <v>39</v>
      </c>
      <c r="C32" s="55" t="s">
        <v>16</v>
      </c>
      <c r="D32" s="139">
        <v>3.1219</v>
      </c>
      <c r="E32" s="139">
        <v>0.0215</v>
      </c>
      <c r="F32" s="118">
        <v>0.0373</v>
      </c>
      <c r="G32" s="106">
        <v>0.013</v>
      </c>
      <c r="H32" s="161">
        <v>0.001</v>
      </c>
      <c r="I32" s="167">
        <v>0.0424</v>
      </c>
      <c r="J32" s="134">
        <v>0.004</v>
      </c>
      <c r="K32" s="106"/>
      <c r="L32" s="106">
        <v>0.2397</v>
      </c>
      <c r="M32" s="139">
        <v>0.5943</v>
      </c>
      <c r="N32" s="139">
        <v>1.2423</v>
      </c>
      <c r="O32" s="106">
        <v>2.3402</v>
      </c>
      <c r="P32" s="8">
        <f t="shared" si="0"/>
        <v>7.6576</v>
      </c>
    </row>
    <row r="33" spans="1:16" ht="18.75">
      <c r="A33" s="45" t="s">
        <v>40</v>
      </c>
      <c r="B33" s="571"/>
      <c r="C33" s="49" t="s">
        <v>18</v>
      </c>
      <c r="D33" s="140">
        <v>234.078</v>
      </c>
      <c r="E33" s="140">
        <v>2.984</v>
      </c>
      <c r="F33" s="119">
        <v>1.605</v>
      </c>
      <c r="G33" s="107">
        <v>0.63</v>
      </c>
      <c r="H33" s="160">
        <v>0.011</v>
      </c>
      <c r="I33" s="166">
        <v>1.483</v>
      </c>
      <c r="J33" s="136">
        <v>0.042</v>
      </c>
      <c r="K33" s="107"/>
      <c r="L33" s="107">
        <v>12.067</v>
      </c>
      <c r="M33" s="140">
        <v>97</v>
      </c>
      <c r="N33" s="170">
        <v>203.578</v>
      </c>
      <c r="O33" s="107">
        <v>313.365</v>
      </c>
      <c r="P33" s="9">
        <f t="shared" si="0"/>
        <v>866.843</v>
      </c>
    </row>
    <row r="34" spans="1:16" ht="18.75">
      <c r="A34" s="51"/>
      <c r="B34" s="48" t="s">
        <v>20</v>
      </c>
      <c r="C34" s="55" t="s">
        <v>16</v>
      </c>
      <c r="D34" s="139">
        <v>0.002</v>
      </c>
      <c r="E34" s="139"/>
      <c r="F34" s="118"/>
      <c r="G34" s="106"/>
      <c r="H34" s="161"/>
      <c r="I34" s="165"/>
      <c r="J34" s="134"/>
      <c r="K34" s="106"/>
      <c r="L34" s="106">
        <v>0.05</v>
      </c>
      <c r="M34" s="139">
        <v>0.0025</v>
      </c>
      <c r="N34" s="139"/>
      <c r="O34" s="106">
        <v>0.1025</v>
      </c>
      <c r="P34" s="8">
        <f t="shared" si="0"/>
        <v>0.157</v>
      </c>
    </row>
    <row r="35" spans="1:16" ht="18.75">
      <c r="A35" s="45" t="s">
        <v>23</v>
      </c>
      <c r="B35" s="49" t="s">
        <v>111</v>
      </c>
      <c r="C35" s="49" t="s">
        <v>18</v>
      </c>
      <c r="D35" s="140">
        <v>0.347</v>
      </c>
      <c r="E35" s="140"/>
      <c r="F35" s="119"/>
      <c r="G35" s="107"/>
      <c r="H35" s="160"/>
      <c r="I35" s="166"/>
      <c r="J35" s="136"/>
      <c r="K35" s="107"/>
      <c r="L35" s="107">
        <v>0.772</v>
      </c>
      <c r="M35" s="140">
        <v>0.053</v>
      </c>
      <c r="N35" s="140"/>
      <c r="O35" s="107">
        <v>2.294</v>
      </c>
      <c r="P35" s="9">
        <f t="shared" si="0"/>
        <v>3.466</v>
      </c>
    </row>
    <row r="36" spans="1:16" s="38" customFormat="1" ht="18.75">
      <c r="A36" s="51"/>
      <c r="B36" s="568" t="s">
        <v>107</v>
      </c>
      <c r="C36" s="55" t="s">
        <v>16</v>
      </c>
      <c r="D36" s="5">
        <f aca="true" t="shared" si="10" ref="D36:L36">+D30+D32+D34</f>
        <v>6.335</v>
      </c>
      <c r="E36" s="5">
        <f t="shared" si="10"/>
        <v>2.806</v>
      </c>
      <c r="F36" s="1">
        <f t="shared" si="10"/>
        <v>1.7637</v>
      </c>
      <c r="G36" s="1">
        <f t="shared" si="10"/>
        <v>1.8983999999999999</v>
      </c>
      <c r="H36" s="1">
        <f t="shared" si="10"/>
        <v>0.9215</v>
      </c>
      <c r="I36" s="1">
        <f t="shared" si="10"/>
        <v>0.059</v>
      </c>
      <c r="J36" s="1">
        <f t="shared" si="10"/>
        <v>0.0156</v>
      </c>
      <c r="K36" s="1">
        <f t="shared" si="10"/>
        <v>0.004</v>
      </c>
      <c r="L36" s="5">
        <f t="shared" si="10"/>
        <v>0.8660000000000001</v>
      </c>
      <c r="M36" s="5">
        <f aca="true" t="shared" si="11" ref="M36:O37">+M30+M32+M34</f>
        <v>0.6364</v>
      </c>
      <c r="N36" s="5">
        <f t="shared" si="11"/>
        <v>4.8776</v>
      </c>
      <c r="O36" s="5">
        <f t="shared" si="11"/>
        <v>9.9241</v>
      </c>
      <c r="P36" s="8">
        <f>SUM(D36:O36)</f>
        <v>30.1073</v>
      </c>
    </row>
    <row r="37" spans="1:16" s="38" customFormat="1" ht="18.75">
      <c r="A37" s="50"/>
      <c r="B37" s="569"/>
      <c r="C37" s="49" t="s">
        <v>18</v>
      </c>
      <c r="D37" s="35">
        <f aca="true" t="shared" si="12" ref="D37:L37">+D31+D33+D35</f>
        <v>1180.449</v>
      </c>
      <c r="E37" s="35">
        <f t="shared" si="12"/>
        <v>452.594</v>
      </c>
      <c r="F37" s="2">
        <f t="shared" si="12"/>
        <v>173.24599999999998</v>
      </c>
      <c r="G37" s="2">
        <f t="shared" si="12"/>
        <v>96.181</v>
      </c>
      <c r="H37" s="2">
        <f t="shared" si="12"/>
        <v>46.1</v>
      </c>
      <c r="I37" s="2">
        <f t="shared" si="12"/>
        <v>3.121</v>
      </c>
      <c r="J37" s="2">
        <f t="shared" si="12"/>
        <v>2.4779999999999998</v>
      </c>
      <c r="K37" s="2">
        <f t="shared" si="12"/>
        <v>0.84</v>
      </c>
      <c r="L37" s="35">
        <f t="shared" si="12"/>
        <v>76.94500000000001</v>
      </c>
      <c r="M37" s="35">
        <f t="shared" si="11"/>
        <v>101.91</v>
      </c>
      <c r="N37" s="35">
        <f t="shared" si="11"/>
        <v>1383.084</v>
      </c>
      <c r="O37" s="35">
        <f t="shared" si="11"/>
        <v>2605.7039999999997</v>
      </c>
      <c r="P37" s="9">
        <f>SUM(D37:O37)</f>
        <v>6122.652</v>
      </c>
    </row>
    <row r="38" spans="1:16" ht="18.75">
      <c r="A38" s="572" t="s">
        <v>41</v>
      </c>
      <c r="B38" s="573"/>
      <c r="C38" s="55" t="s">
        <v>16</v>
      </c>
      <c r="D38" s="139">
        <v>0.0022</v>
      </c>
      <c r="E38" s="139">
        <v>0.0914</v>
      </c>
      <c r="F38" s="118">
        <v>0.02</v>
      </c>
      <c r="G38" s="106">
        <v>0.045</v>
      </c>
      <c r="H38" s="161">
        <v>0.3212</v>
      </c>
      <c r="I38" s="165">
        <v>0.2516</v>
      </c>
      <c r="J38" s="134">
        <v>0.1145</v>
      </c>
      <c r="K38" s="106">
        <v>0.5317</v>
      </c>
      <c r="L38" s="106">
        <v>1.1812</v>
      </c>
      <c r="M38" s="139">
        <v>0.2322</v>
      </c>
      <c r="N38" s="139">
        <v>0.3934</v>
      </c>
      <c r="O38" s="106"/>
      <c r="P38" s="8">
        <f aca="true" t="shared" si="13" ref="P38:P53">SUM(D38:O38)</f>
        <v>3.1844000000000006</v>
      </c>
    </row>
    <row r="39" spans="1:16" ht="18.75">
      <c r="A39" s="574"/>
      <c r="B39" s="575"/>
      <c r="C39" s="49" t="s">
        <v>18</v>
      </c>
      <c r="D39" s="140">
        <v>0.462</v>
      </c>
      <c r="E39" s="140">
        <v>29.936</v>
      </c>
      <c r="F39" s="119">
        <v>8.4</v>
      </c>
      <c r="G39" s="107">
        <v>30.975</v>
      </c>
      <c r="H39" s="160">
        <v>111.153</v>
      </c>
      <c r="I39" s="166">
        <v>155.916</v>
      </c>
      <c r="J39" s="136">
        <v>50.651</v>
      </c>
      <c r="K39" s="107">
        <v>236.125</v>
      </c>
      <c r="L39" s="107">
        <v>199.25</v>
      </c>
      <c r="M39" s="140">
        <v>79.518</v>
      </c>
      <c r="N39" s="170">
        <v>117.906</v>
      </c>
      <c r="O39" s="107"/>
      <c r="P39" s="9">
        <f t="shared" si="13"/>
        <v>1020.2919999999999</v>
      </c>
    </row>
    <row r="40" spans="1:16" ht="18.75">
      <c r="A40" s="572" t="s">
        <v>42</v>
      </c>
      <c r="B40" s="573"/>
      <c r="C40" s="55" t="s">
        <v>16</v>
      </c>
      <c r="D40" s="139">
        <v>0.1361</v>
      </c>
      <c r="E40" s="139">
        <v>0.1657</v>
      </c>
      <c r="F40" s="118">
        <v>0.0997</v>
      </c>
      <c r="G40" s="106">
        <v>0.1262</v>
      </c>
      <c r="H40" s="161">
        <v>0.8011</v>
      </c>
      <c r="I40" s="165">
        <v>0.8809</v>
      </c>
      <c r="J40" s="134">
        <v>0.4756</v>
      </c>
      <c r="K40" s="106">
        <v>0.0227</v>
      </c>
      <c r="L40" s="106">
        <v>0.0144</v>
      </c>
      <c r="M40" s="139">
        <v>0.0239</v>
      </c>
      <c r="N40" s="139">
        <v>0.019</v>
      </c>
      <c r="O40" s="106">
        <v>0.3599</v>
      </c>
      <c r="P40" s="8">
        <f t="shared" si="13"/>
        <v>3.1252</v>
      </c>
    </row>
    <row r="41" spans="1:16" ht="18.75">
      <c r="A41" s="574"/>
      <c r="B41" s="575"/>
      <c r="C41" s="49" t="s">
        <v>18</v>
      </c>
      <c r="D41" s="140">
        <v>92.335</v>
      </c>
      <c r="E41" s="140">
        <v>112.845</v>
      </c>
      <c r="F41" s="119">
        <v>66.403</v>
      </c>
      <c r="G41" s="107">
        <v>83.671</v>
      </c>
      <c r="H41" s="160">
        <v>115.718</v>
      </c>
      <c r="I41" s="33">
        <v>88.212</v>
      </c>
      <c r="J41" s="136">
        <v>52.407</v>
      </c>
      <c r="K41" s="107">
        <v>5.652</v>
      </c>
      <c r="L41" s="107">
        <v>4.746</v>
      </c>
      <c r="M41" s="140">
        <v>21.975</v>
      </c>
      <c r="N41" s="170">
        <v>16.958</v>
      </c>
      <c r="O41" s="107">
        <v>319.226</v>
      </c>
      <c r="P41" s="9">
        <f t="shared" si="13"/>
        <v>980.1480000000001</v>
      </c>
    </row>
    <row r="42" spans="1:16" ht="18.75">
      <c r="A42" s="572" t="s">
        <v>43</v>
      </c>
      <c r="B42" s="573"/>
      <c r="C42" s="55" t="s">
        <v>16</v>
      </c>
      <c r="D42" s="139"/>
      <c r="E42" s="139"/>
      <c r="F42" s="118"/>
      <c r="G42" s="106"/>
      <c r="H42" s="161"/>
      <c r="I42" s="167"/>
      <c r="J42" s="134"/>
      <c r="K42" s="106"/>
      <c r="L42" s="106"/>
      <c r="M42" s="139"/>
      <c r="N42" s="139"/>
      <c r="O42" s="106"/>
      <c r="P42" s="8"/>
    </row>
    <row r="43" spans="1:16" ht="18.75">
      <c r="A43" s="574"/>
      <c r="B43" s="575"/>
      <c r="C43" s="49" t="s">
        <v>18</v>
      </c>
      <c r="D43" s="140"/>
      <c r="E43" s="140"/>
      <c r="F43" s="119"/>
      <c r="G43" s="107"/>
      <c r="H43" s="160"/>
      <c r="I43" s="166"/>
      <c r="J43" s="136"/>
      <c r="K43" s="107"/>
      <c r="L43" s="107"/>
      <c r="M43" s="140"/>
      <c r="N43" s="140"/>
      <c r="O43" s="107"/>
      <c r="P43" s="9"/>
    </row>
    <row r="44" spans="1:16" ht="18.75">
      <c r="A44" s="572" t="s">
        <v>44</v>
      </c>
      <c r="B44" s="573"/>
      <c r="C44" s="55" t="s">
        <v>16</v>
      </c>
      <c r="D44" s="139">
        <v>0.0541</v>
      </c>
      <c r="E44" s="139">
        <v>0.002</v>
      </c>
      <c r="F44" s="118"/>
      <c r="G44" s="106">
        <v>0.0014</v>
      </c>
      <c r="H44" s="161"/>
      <c r="I44" s="165"/>
      <c r="J44" s="134"/>
      <c r="K44" s="106"/>
      <c r="L44" s="106">
        <v>0.001</v>
      </c>
      <c r="M44" s="139">
        <v>0.0018</v>
      </c>
      <c r="N44" s="139">
        <v>0.003</v>
      </c>
      <c r="O44" s="106">
        <v>0.001</v>
      </c>
      <c r="P44" s="8">
        <f t="shared" si="13"/>
        <v>0.06430000000000001</v>
      </c>
    </row>
    <row r="45" spans="1:16" ht="18.75">
      <c r="A45" s="574"/>
      <c r="B45" s="575"/>
      <c r="C45" s="49" t="s">
        <v>18</v>
      </c>
      <c r="D45" s="140">
        <v>32.557</v>
      </c>
      <c r="E45" s="140">
        <v>2.835</v>
      </c>
      <c r="F45" s="119"/>
      <c r="G45" s="107">
        <v>1.323</v>
      </c>
      <c r="H45" s="160"/>
      <c r="I45" s="33"/>
      <c r="J45" s="136"/>
      <c r="K45" s="107"/>
      <c r="L45" s="107">
        <v>0.84</v>
      </c>
      <c r="M45" s="140">
        <v>1.89</v>
      </c>
      <c r="N45" s="170">
        <v>1.701</v>
      </c>
      <c r="O45" s="107">
        <v>1.05</v>
      </c>
      <c r="P45" s="9">
        <f t="shared" si="13"/>
        <v>42.196000000000005</v>
      </c>
    </row>
    <row r="46" spans="1:16" ht="18.75">
      <c r="A46" s="572" t="s">
        <v>45</v>
      </c>
      <c r="B46" s="573"/>
      <c r="C46" s="55" t="s">
        <v>16</v>
      </c>
      <c r="D46" s="139">
        <v>0.0564</v>
      </c>
      <c r="E46" s="139">
        <v>0.2225</v>
      </c>
      <c r="F46" s="118"/>
      <c r="G46" s="106">
        <v>0.069</v>
      </c>
      <c r="H46" s="161"/>
      <c r="I46" s="167"/>
      <c r="J46" s="134"/>
      <c r="K46" s="106"/>
      <c r="L46" s="106">
        <v>0.0521</v>
      </c>
      <c r="M46" s="139">
        <v>0.0044</v>
      </c>
      <c r="N46" s="139">
        <v>0.006</v>
      </c>
      <c r="O46" s="106">
        <v>0.004</v>
      </c>
      <c r="P46" s="8">
        <f t="shared" si="13"/>
        <v>0.4144</v>
      </c>
    </row>
    <row r="47" spans="1:16" ht="18.75">
      <c r="A47" s="574"/>
      <c r="B47" s="575"/>
      <c r="C47" s="49" t="s">
        <v>18</v>
      </c>
      <c r="D47" s="140">
        <v>29.822</v>
      </c>
      <c r="E47" s="140">
        <v>139.152</v>
      </c>
      <c r="F47" s="119"/>
      <c r="G47" s="107">
        <v>40.74</v>
      </c>
      <c r="H47" s="160"/>
      <c r="I47" s="34"/>
      <c r="J47" s="136"/>
      <c r="K47" s="107"/>
      <c r="L47" s="107">
        <v>34.771</v>
      </c>
      <c r="M47" s="140">
        <v>7.455</v>
      </c>
      <c r="N47" s="140">
        <v>6.51</v>
      </c>
      <c r="O47" s="107">
        <v>3.78</v>
      </c>
      <c r="P47" s="9">
        <f t="shared" si="13"/>
        <v>262.23</v>
      </c>
    </row>
    <row r="48" spans="1:16" ht="18.75">
      <c r="A48" s="572" t="s">
        <v>46</v>
      </c>
      <c r="B48" s="573"/>
      <c r="C48" s="55" t="s">
        <v>16</v>
      </c>
      <c r="D48" s="139">
        <v>1.29</v>
      </c>
      <c r="E48" s="139">
        <v>0.2414</v>
      </c>
      <c r="F48" s="118"/>
      <c r="G48" s="106">
        <v>7.13</v>
      </c>
      <c r="H48" s="161">
        <v>0.5698</v>
      </c>
      <c r="I48" s="165">
        <v>6.0796</v>
      </c>
      <c r="J48" s="134">
        <v>1.291</v>
      </c>
      <c r="K48" s="106">
        <v>1.5866</v>
      </c>
      <c r="L48" s="106">
        <v>673.5898</v>
      </c>
      <c r="M48" s="139">
        <v>0.3097</v>
      </c>
      <c r="N48" s="139">
        <v>-2.7569</v>
      </c>
      <c r="O48" s="106">
        <v>35.0509</v>
      </c>
      <c r="P48" s="8">
        <f t="shared" si="13"/>
        <v>724.3819</v>
      </c>
    </row>
    <row r="49" spans="1:16" ht="18.75">
      <c r="A49" s="574"/>
      <c r="B49" s="575"/>
      <c r="C49" s="49" t="s">
        <v>18</v>
      </c>
      <c r="D49" s="140">
        <v>170.001</v>
      </c>
      <c r="E49" s="140">
        <v>7.85</v>
      </c>
      <c r="F49" s="119"/>
      <c r="G49" s="107">
        <v>260.169</v>
      </c>
      <c r="H49" s="160">
        <v>55.655</v>
      </c>
      <c r="I49" s="33">
        <v>287.627</v>
      </c>
      <c r="J49" s="136">
        <v>296.064</v>
      </c>
      <c r="K49" s="107">
        <v>354.213</v>
      </c>
      <c r="L49" s="107">
        <v>41142.901</v>
      </c>
      <c r="M49" s="140">
        <v>47.335</v>
      </c>
      <c r="N49" s="170">
        <v>-1736.065</v>
      </c>
      <c r="O49" s="107">
        <v>1713.693</v>
      </c>
      <c r="P49" s="9">
        <f t="shared" si="13"/>
        <v>42599.44299999999</v>
      </c>
    </row>
    <row r="50" spans="1:16" ht="18.75">
      <c r="A50" s="572" t="s">
        <v>47</v>
      </c>
      <c r="B50" s="573"/>
      <c r="C50" s="55" t="s">
        <v>16</v>
      </c>
      <c r="D50" s="139">
        <v>0.404</v>
      </c>
      <c r="E50" s="139">
        <v>0.8846</v>
      </c>
      <c r="F50" s="118">
        <v>0.88</v>
      </c>
      <c r="G50" s="106">
        <v>0.454</v>
      </c>
      <c r="H50" s="161">
        <v>0.281</v>
      </c>
      <c r="I50" s="167">
        <v>0.17</v>
      </c>
      <c r="J50" s="134">
        <v>0.275</v>
      </c>
      <c r="K50" s="106">
        <v>0.316</v>
      </c>
      <c r="L50" s="106">
        <v>7.566</v>
      </c>
      <c r="M50" s="139">
        <v>8.94</v>
      </c>
      <c r="N50" s="139">
        <v>1.771</v>
      </c>
      <c r="O50" s="106">
        <v>0.095</v>
      </c>
      <c r="P50" s="8">
        <f t="shared" si="13"/>
        <v>22.0366</v>
      </c>
    </row>
    <row r="51" spans="1:16" ht="18.75">
      <c r="A51" s="574"/>
      <c r="B51" s="575"/>
      <c r="C51" s="49" t="s">
        <v>18</v>
      </c>
      <c r="D51" s="140">
        <v>288.281</v>
      </c>
      <c r="E51" s="140">
        <v>425.284</v>
      </c>
      <c r="F51" s="119">
        <v>481.473</v>
      </c>
      <c r="G51" s="107">
        <v>275.843</v>
      </c>
      <c r="H51" s="160">
        <v>186.481</v>
      </c>
      <c r="I51" s="166">
        <v>134.191</v>
      </c>
      <c r="J51" s="136">
        <v>208.846</v>
      </c>
      <c r="K51" s="107">
        <v>271.743</v>
      </c>
      <c r="L51" s="107">
        <v>5471.928</v>
      </c>
      <c r="M51" s="140">
        <v>5270.454</v>
      </c>
      <c r="N51" s="170">
        <v>871.924</v>
      </c>
      <c r="O51" s="107">
        <v>67.935</v>
      </c>
      <c r="P51" s="9">
        <f t="shared" si="13"/>
        <v>13954.383</v>
      </c>
    </row>
    <row r="52" spans="1:16" ht="18.75">
      <c r="A52" s="572" t="s">
        <v>48</v>
      </c>
      <c r="B52" s="573"/>
      <c r="C52" s="55" t="s">
        <v>16</v>
      </c>
      <c r="D52" s="139">
        <v>0.03046</v>
      </c>
      <c r="E52" s="139">
        <v>0.0022</v>
      </c>
      <c r="F52" s="118">
        <v>0.0026</v>
      </c>
      <c r="G52" s="106">
        <v>0.2141</v>
      </c>
      <c r="H52" s="161">
        <v>0.079</v>
      </c>
      <c r="I52" s="165">
        <v>0.0238</v>
      </c>
      <c r="J52" s="134">
        <v>0.035</v>
      </c>
      <c r="K52" s="106">
        <v>0.0045</v>
      </c>
      <c r="L52" s="106">
        <v>0.0823</v>
      </c>
      <c r="M52" s="139">
        <v>9.7767</v>
      </c>
      <c r="N52" s="139">
        <v>7.1135</v>
      </c>
      <c r="O52" s="106">
        <v>0.0438</v>
      </c>
      <c r="P52" s="8">
        <f t="shared" si="13"/>
        <v>17.40796</v>
      </c>
    </row>
    <row r="53" spans="1:16" ht="18.75">
      <c r="A53" s="574"/>
      <c r="B53" s="575"/>
      <c r="C53" s="49" t="s">
        <v>18</v>
      </c>
      <c r="D53" s="140">
        <v>36.774</v>
      </c>
      <c r="E53" s="140">
        <v>3.234</v>
      </c>
      <c r="F53" s="119">
        <v>2.1</v>
      </c>
      <c r="G53" s="107">
        <v>146.813</v>
      </c>
      <c r="H53" s="160">
        <v>53.613</v>
      </c>
      <c r="I53" s="166">
        <v>37.249</v>
      </c>
      <c r="J53" s="136">
        <v>66.15</v>
      </c>
      <c r="K53" s="107">
        <v>5.906</v>
      </c>
      <c r="L53" s="107">
        <v>42.851</v>
      </c>
      <c r="M53" s="140">
        <v>3760.417</v>
      </c>
      <c r="N53" s="170">
        <v>2578.808</v>
      </c>
      <c r="O53" s="107">
        <v>43.534</v>
      </c>
      <c r="P53" s="9">
        <f t="shared" si="13"/>
        <v>6777.449</v>
      </c>
    </row>
    <row r="54" spans="1:16" ht="18.75">
      <c r="A54" s="45" t="s">
        <v>0</v>
      </c>
      <c r="B54" s="570" t="s">
        <v>132</v>
      </c>
      <c r="C54" s="55" t="s">
        <v>16</v>
      </c>
      <c r="D54" s="139"/>
      <c r="E54" s="139"/>
      <c r="F54" s="118"/>
      <c r="G54" s="106"/>
      <c r="H54" s="161"/>
      <c r="I54" s="165"/>
      <c r="J54" s="134"/>
      <c r="K54" s="106"/>
      <c r="L54" s="106"/>
      <c r="M54" s="139"/>
      <c r="N54" s="139"/>
      <c r="O54" s="106"/>
      <c r="P54" s="8"/>
    </row>
    <row r="55" spans="1:16" ht="18.75">
      <c r="A55" s="45" t="s">
        <v>38</v>
      </c>
      <c r="B55" s="571"/>
      <c r="C55" s="49" t="s">
        <v>18</v>
      </c>
      <c r="D55" s="140"/>
      <c r="E55" s="140"/>
      <c r="F55" s="119"/>
      <c r="G55" s="107"/>
      <c r="H55" s="160"/>
      <c r="I55" s="33"/>
      <c r="J55" s="136"/>
      <c r="K55" s="107"/>
      <c r="L55" s="107"/>
      <c r="M55" s="140"/>
      <c r="N55" s="170"/>
      <c r="O55" s="107"/>
      <c r="P55" s="9"/>
    </row>
    <row r="56" spans="1:16" ht="18.75">
      <c r="A56" s="45" t="s">
        <v>17</v>
      </c>
      <c r="B56" s="48" t="s">
        <v>20</v>
      </c>
      <c r="C56" s="55" t="s">
        <v>16</v>
      </c>
      <c r="D56" s="139">
        <v>0.0056</v>
      </c>
      <c r="E56" s="139">
        <v>0.0157</v>
      </c>
      <c r="F56" s="118">
        <v>0.0393</v>
      </c>
      <c r="G56" s="106">
        <v>0.028</v>
      </c>
      <c r="H56" s="161">
        <v>0.074</v>
      </c>
      <c r="I56" s="356">
        <v>0.0766</v>
      </c>
      <c r="J56" s="134">
        <v>0.8998</v>
      </c>
      <c r="K56" s="106">
        <v>1.5642</v>
      </c>
      <c r="L56" s="106">
        <v>0.1405</v>
      </c>
      <c r="M56" s="139">
        <v>0.0755</v>
      </c>
      <c r="N56" s="139">
        <v>0.0275</v>
      </c>
      <c r="O56" s="106">
        <v>0.0315</v>
      </c>
      <c r="P56" s="8">
        <f aca="true" t="shared" si="14" ref="P56:P67">SUM(D56:O56)</f>
        <v>2.9781999999999993</v>
      </c>
    </row>
    <row r="57" spans="1:16" ht="18.75">
      <c r="A57" s="45" t="s">
        <v>23</v>
      </c>
      <c r="B57" s="49" t="s">
        <v>113</v>
      </c>
      <c r="C57" s="49" t="s">
        <v>18</v>
      </c>
      <c r="D57" s="140">
        <v>5.88</v>
      </c>
      <c r="E57" s="140">
        <v>16.485</v>
      </c>
      <c r="F57" s="119">
        <v>44.814</v>
      </c>
      <c r="G57" s="107">
        <v>30.597</v>
      </c>
      <c r="H57" s="160">
        <v>57.519</v>
      </c>
      <c r="I57" s="357">
        <v>54.454</v>
      </c>
      <c r="J57" s="136">
        <v>345.829</v>
      </c>
      <c r="K57" s="107">
        <v>472.606</v>
      </c>
      <c r="L57" s="107">
        <v>62.076</v>
      </c>
      <c r="M57" s="140">
        <v>30.005</v>
      </c>
      <c r="N57" s="170">
        <v>28.592</v>
      </c>
      <c r="O57" s="107">
        <v>33.548</v>
      </c>
      <c r="P57" s="9">
        <f t="shared" si="14"/>
        <v>1182.4050000000002</v>
      </c>
    </row>
    <row r="58" spans="1:16" s="38" customFormat="1" ht="18.75">
      <c r="A58" s="51"/>
      <c r="B58" s="568" t="s">
        <v>107</v>
      </c>
      <c r="C58" s="55" t="s">
        <v>16</v>
      </c>
      <c r="D58" s="5">
        <f aca="true" t="shared" si="15" ref="D58:L58">+D54+D56</f>
        <v>0.0056</v>
      </c>
      <c r="E58" s="5">
        <f t="shared" si="15"/>
        <v>0.0157</v>
      </c>
      <c r="F58" s="1">
        <f t="shared" si="15"/>
        <v>0.0393</v>
      </c>
      <c r="G58" s="1">
        <f t="shared" si="15"/>
        <v>0.028</v>
      </c>
      <c r="H58" s="1">
        <f t="shared" si="15"/>
        <v>0.074</v>
      </c>
      <c r="I58" s="1">
        <f t="shared" si="15"/>
        <v>0.0766</v>
      </c>
      <c r="J58" s="1">
        <f t="shared" si="15"/>
        <v>0.8998</v>
      </c>
      <c r="K58" s="1">
        <f t="shared" si="15"/>
        <v>1.5642</v>
      </c>
      <c r="L58" s="5">
        <f t="shared" si="15"/>
        <v>0.1405</v>
      </c>
      <c r="M58" s="5">
        <f aca="true" t="shared" si="16" ref="M58:O59">+M54+M56</f>
        <v>0.0755</v>
      </c>
      <c r="N58" s="5">
        <f t="shared" si="16"/>
        <v>0.0275</v>
      </c>
      <c r="O58" s="5">
        <f t="shared" si="16"/>
        <v>0.0315</v>
      </c>
      <c r="P58" s="8">
        <f>SUM(D58:O58)</f>
        <v>2.9781999999999993</v>
      </c>
    </row>
    <row r="59" spans="1:16" s="38" customFormat="1" ht="18.75">
      <c r="A59" s="50"/>
      <c r="B59" s="569"/>
      <c r="C59" s="49" t="s">
        <v>18</v>
      </c>
      <c r="D59" s="35">
        <f aca="true" t="shared" si="17" ref="D59:L59">+D55+D57</f>
        <v>5.88</v>
      </c>
      <c r="E59" s="35">
        <f t="shared" si="17"/>
        <v>16.485</v>
      </c>
      <c r="F59" s="2">
        <f t="shared" si="17"/>
        <v>44.814</v>
      </c>
      <c r="G59" s="2">
        <f t="shared" si="17"/>
        <v>30.597</v>
      </c>
      <c r="H59" s="2">
        <f t="shared" si="17"/>
        <v>57.519</v>
      </c>
      <c r="I59" s="2">
        <f t="shared" si="17"/>
        <v>54.454</v>
      </c>
      <c r="J59" s="2">
        <f t="shared" si="17"/>
        <v>345.829</v>
      </c>
      <c r="K59" s="2">
        <f t="shared" si="17"/>
        <v>472.606</v>
      </c>
      <c r="L59" s="35">
        <f t="shared" si="17"/>
        <v>62.076</v>
      </c>
      <c r="M59" s="35">
        <f t="shared" si="16"/>
        <v>30.005</v>
      </c>
      <c r="N59" s="35">
        <f t="shared" si="16"/>
        <v>28.592</v>
      </c>
      <c r="O59" s="35">
        <f t="shared" si="16"/>
        <v>33.548</v>
      </c>
      <c r="P59" s="9">
        <f>SUM(D59:O59)</f>
        <v>1182.4050000000002</v>
      </c>
    </row>
    <row r="60" spans="1:16" ht="18.75">
      <c r="A60" s="45" t="s">
        <v>0</v>
      </c>
      <c r="B60" s="570" t="s">
        <v>115</v>
      </c>
      <c r="C60" s="55" t="s">
        <v>16</v>
      </c>
      <c r="D60" s="139">
        <v>9.1</v>
      </c>
      <c r="E60" s="139"/>
      <c r="F60" s="118"/>
      <c r="G60" s="106">
        <v>11.93</v>
      </c>
      <c r="H60" s="161"/>
      <c r="I60" s="165"/>
      <c r="J60" s="134"/>
      <c r="K60" s="106"/>
      <c r="L60" s="106"/>
      <c r="M60" s="139"/>
      <c r="N60" s="139"/>
      <c r="O60" s="106"/>
      <c r="P60" s="8">
        <f t="shared" si="14"/>
        <v>21.03</v>
      </c>
    </row>
    <row r="61" spans="1:16" ht="18.75">
      <c r="A61" s="45" t="s">
        <v>49</v>
      </c>
      <c r="B61" s="571"/>
      <c r="C61" s="49" t="s">
        <v>18</v>
      </c>
      <c r="D61" s="140">
        <v>377.75</v>
      </c>
      <c r="E61" s="140"/>
      <c r="F61" s="119"/>
      <c r="G61" s="107">
        <v>519.563</v>
      </c>
      <c r="H61" s="160"/>
      <c r="I61" s="166"/>
      <c r="J61" s="136"/>
      <c r="K61" s="107"/>
      <c r="L61" s="107"/>
      <c r="M61" s="140"/>
      <c r="N61" s="170"/>
      <c r="O61" s="107"/>
      <c r="P61" s="9">
        <f t="shared" si="14"/>
        <v>897.313</v>
      </c>
    </row>
    <row r="62" spans="1:16" ht="18.75">
      <c r="A62" s="45" t="s">
        <v>0</v>
      </c>
      <c r="B62" s="48" t="s">
        <v>50</v>
      </c>
      <c r="C62" s="55" t="s">
        <v>16</v>
      </c>
      <c r="D62" s="139">
        <v>6.25</v>
      </c>
      <c r="E62" s="139">
        <v>0.9</v>
      </c>
      <c r="F62" s="118">
        <v>2.3</v>
      </c>
      <c r="G62" s="106">
        <v>4.79</v>
      </c>
      <c r="H62" s="161">
        <v>5.93</v>
      </c>
      <c r="I62" s="165">
        <v>16.043</v>
      </c>
      <c r="J62" s="134">
        <v>7.45</v>
      </c>
      <c r="K62" s="106">
        <v>19.03</v>
      </c>
      <c r="L62" s="106">
        <v>87.88</v>
      </c>
      <c r="M62" s="139">
        <v>52.78</v>
      </c>
      <c r="N62" s="139">
        <v>33.93</v>
      </c>
      <c r="O62" s="106">
        <v>25.93</v>
      </c>
      <c r="P62" s="8">
        <f t="shared" si="14"/>
        <v>263.21299999999997</v>
      </c>
    </row>
    <row r="63" spans="1:16" ht="18.75">
      <c r="A63" s="45" t="s">
        <v>51</v>
      </c>
      <c r="B63" s="49" t="s">
        <v>116</v>
      </c>
      <c r="C63" s="49" t="s">
        <v>18</v>
      </c>
      <c r="D63" s="140">
        <v>575.61</v>
      </c>
      <c r="E63" s="140">
        <v>70.875</v>
      </c>
      <c r="F63" s="119">
        <v>191.415</v>
      </c>
      <c r="G63" s="107">
        <v>473.026</v>
      </c>
      <c r="H63" s="160">
        <v>432.497</v>
      </c>
      <c r="I63" s="33">
        <v>1300.68</v>
      </c>
      <c r="J63" s="136">
        <v>605.063</v>
      </c>
      <c r="K63" s="107">
        <v>1427.58</v>
      </c>
      <c r="L63" s="107">
        <v>7221.271</v>
      </c>
      <c r="M63" s="140">
        <v>4424.07</v>
      </c>
      <c r="N63" s="170">
        <v>2793.735</v>
      </c>
      <c r="O63" s="107">
        <v>2119.74</v>
      </c>
      <c r="P63" s="9">
        <f t="shared" si="14"/>
        <v>21635.561999999998</v>
      </c>
    </row>
    <row r="64" spans="1:16" ht="18.75">
      <c r="A64" s="45" t="s">
        <v>0</v>
      </c>
      <c r="B64" s="570" t="s">
        <v>53</v>
      </c>
      <c r="C64" s="55" t="s">
        <v>16</v>
      </c>
      <c r="D64" s="139">
        <v>0.021</v>
      </c>
      <c r="E64" s="139"/>
      <c r="F64" s="118"/>
      <c r="G64" s="106"/>
      <c r="H64" s="161"/>
      <c r="I64" s="167"/>
      <c r="J64" s="134"/>
      <c r="K64" s="106"/>
      <c r="L64" s="106"/>
      <c r="M64" s="139"/>
      <c r="N64" s="139"/>
      <c r="O64" s="106"/>
      <c r="P64" s="8">
        <f t="shared" si="14"/>
        <v>0.021</v>
      </c>
    </row>
    <row r="65" spans="1:16" ht="18.75">
      <c r="A65" s="45" t="s">
        <v>23</v>
      </c>
      <c r="B65" s="571"/>
      <c r="C65" s="49" t="s">
        <v>18</v>
      </c>
      <c r="D65" s="140">
        <v>0.662</v>
      </c>
      <c r="E65" s="140"/>
      <c r="F65" s="119"/>
      <c r="G65" s="107"/>
      <c r="H65" s="160"/>
      <c r="I65" s="166"/>
      <c r="J65" s="136"/>
      <c r="K65" s="107"/>
      <c r="L65" s="107"/>
      <c r="M65" s="140"/>
      <c r="N65" s="140"/>
      <c r="O65" s="107"/>
      <c r="P65" s="9">
        <f t="shared" si="14"/>
        <v>0.662</v>
      </c>
    </row>
    <row r="66" spans="1:16" ht="18.75">
      <c r="A66" s="51"/>
      <c r="B66" s="48" t="s">
        <v>20</v>
      </c>
      <c r="C66" s="55" t="s">
        <v>16</v>
      </c>
      <c r="D66" s="139">
        <v>0.62</v>
      </c>
      <c r="E66" s="139">
        <v>0.054</v>
      </c>
      <c r="F66" s="118"/>
      <c r="G66" s="106">
        <v>1.2417</v>
      </c>
      <c r="H66" s="161">
        <v>0.461</v>
      </c>
      <c r="I66" s="165">
        <v>0.6215</v>
      </c>
      <c r="J66" s="134">
        <v>1.086</v>
      </c>
      <c r="K66" s="106">
        <v>0.383</v>
      </c>
      <c r="L66" s="106">
        <v>1.705</v>
      </c>
      <c r="M66" s="139">
        <v>1.8104</v>
      </c>
      <c r="N66" s="139">
        <v>1.1921</v>
      </c>
      <c r="O66" s="106">
        <v>0.551</v>
      </c>
      <c r="P66" s="8">
        <f t="shared" si="14"/>
        <v>9.7257</v>
      </c>
    </row>
    <row r="67" spans="1:16" ht="19.5" thickBot="1">
      <c r="A67" s="52" t="s">
        <v>0</v>
      </c>
      <c r="B67" s="53" t="s">
        <v>116</v>
      </c>
      <c r="C67" s="53" t="s">
        <v>18</v>
      </c>
      <c r="D67" s="143">
        <v>77.726</v>
      </c>
      <c r="E67" s="143">
        <v>5.009</v>
      </c>
      <c r="F67" s="120"/>
      <c r="G67" s="110">
        <v>8.833</v>
      </c>
      <c r="H67" s="162">
        <v>16.626</v>
      </c>
      <c r="I67" s="33">
        <v>19.423</v>
      </c>
      <c r="J67" s="169">
        <v>50.926</v>
      </c>
      <c r="K67" s="110">
        <v>6.191</v>
      </c>
      <c r="L67" s="110">
        <v>114.47</v>
      </c>
      <c r="M67" s="143">
        <v>111.215</v>
      </c>
      <c r="N67" s="143">
        <v>57.907</v>
      </c>
      <c r="O67" s="110">
        <v>33.203</v>
      </c>
      <c r="P67" s="10">
        <f t="shared" si="14"/>
        <v>501.529</v>
      </c>
    </row>
    <row r="68" spans="4:16" ht="18.75">
      <c r="D68" s="144"/>
      <c r="E68" s="144"/>
      <c r="F68" s="121"/>
      <c r="G68" s="111"/>
      <c r="H68" s="111"/>
      <c r="I68" s="133"/>
      <c r="J68" s="111"/>
      <c r="K68" s="111"/>
      <c r="L68" s="111"/>
      <c r="M68" s="144"/>
      <c r="N68" s="144"/>
      <c r="O68" s="111"/>
      <c r="P68" s="11"/>
    </row>
    <row r="69" spans="1:16" ht="19.5" thickBot="1">
      <c r="A69" s="12"/>
      <c r="B69" s="39" t="s">
        <v>80</v>
      </c>
      <c r="C69" s="12"/>
      <c r="D69" s="145"/>
      <c r="E69" s="145"/>
      <c r="F69" s="122"/>
      <c r="G69" s="112"/>
      <c r="H69" s="112"/>
      <c r="I69" s="112"/>
      <c r="J69" s="112"/>
      <c r="K69" s="112"/>
      <c r="L69" s="112"/>
      <c r="M69" s="145"/>
      <c r="N69" s="145"/>
      <c r="O69" s="112"/>
      <c r="P69" s="12"/>
    </row>
    <row r="70" spans="1:16" ht="18.75">
      <c r="A70" s="50"/>
      <c r="B70" s="54"/>
      <c r="C70" s="54"/>
      <c r="D70" s="146" t="s">
        <v>2</v>
      </c>
      <c r="E70" s="146" t="s">
        <v>3</v>
      </c>
      <c r="F70" s="123" t="s">
        <v>4</v>
      </c>
      <c r="G70" s="113" t="s">
        <v>5</v>
      </c>
      <c r="H70" s="252" t="s">
        <v>6</v>
      </c>
      <c r="I70" s="247" t="s">
        <v>7</v>
      </c>
      <c r="J70" s="113" t="s">
        <v>8</v>
      </c>
      <c r="K70" s="113" t="s">
        <v>9</v>
      </c>
      <c r="L70" s="113" t="s">
        <v>10</v>
      </c>
      <c r="M70" s="146" t="s">
        <v>11</v>
      </c>
      <c r="N70" s="146" t="s">
        <v>12</v>
      </c>
      <c r="O70" s="113" t="s">
        <v>13</v>
      </c>
      <c r="P70" s="44" t="s">
        <v>14</v>
      </c>
    </row>
    <row r="71" spans="1:16" s="38" customFormat="1" ht="18.75">
      <c r="A71" s="45" t="s">
        <v>49</v>
      </c>
      <c r="B71" s="568" t="s">
        <v>114</v>
      </c>
      <c r="C71" s="55" t="s">
        <v>16</v>
      </c>
      <c r="D71" s="5">
        <f aca="true" t="shared" si="18" ref="D71:L71">+D60+D62+D64+D66</f>
        <v>15.991</v>
      </c>
      <c r="E71" s="5">
        <f t="shared" si="18"/>
        <v>0.9540000000000001</v>
      </c>
      <c r="F71" s="1">
        <f t="shared" si="18"/>
        <v>2.3</v>
      </c>
      <c r="G71" s="1">
        <f t="shared" si="18"/>
        <v>17.9617</v>
      </c>
      <c r="H71" s="1">
        <f t="shared" si="18"/>
        <v>6.391</v>
      </c>
      <c r="I71" s="1">
        <f t="shared" si="18"/>
        <v>16.6645</v>
      </c>
      <c r="J71" s="1">
        <f t="shared" si="18"/>
        <v>8.536</v>
      </c>
      <c r="K71" s="1">
        <f t="shared" si="18"/>
        <v>19.413</v>
      </c>
      <c r="L71" s="5">
        <f t="shared" si="18"/>
        <v>89.585</v>
      </c>
      <c r="M71" s="5">
        <f>+M60+M62+M64+M66</f>
        <v>54.5904</v>
      </c>
      <c r="N71" s="5">
        <f aca="true" t="shared" si="19" ref="N71:P72">+N60+N62+N64+N66</f>
        <v>35.1221</v>
      </c>
      <c r="O71" s="5">
        <f t="shared" si="19"/>
        <v>26.480999999999998</v>
      </c>
      <c r="P71" s="8">
        <f t="shared" si="19"/>
        <v>293.98969999999997</v>
      </c>
    </row>
    <row r="72" spans="1:16" s="38" customFormat="1" ht="18.75">
      <c r="A72" s="71" t="s">
        <v>51</v>
      </c>
      <c r="B72" s="569"/>
      <c r="C72" s="49" t="s">
        <v>18</v>
      </c>
      <c r="D72" s="35">
        <f aca="true" t="shared" si="20" ref="D72:L72">+D61+D63+D65+D67</f>
        <v>1031.748</v>
      </c>
      <c r="E72" s="35">
        <f t="shared" si="20"/>
        <v>75.884</v>
      </c>
      <c r="F72" s="2">
        <f t="shared" si="20"/>
        <v>191.415</v>
      </c>
      <c r="G72" s="2">
        <f t="shared" si="20"/>
        <v>1001.4219999999999</v>
      </c>
      <c r="H72" s="2">
        <f t="shared" si="20"/>
        <v>449.123</v>
      </c>
      <c r="I72" s="2">
        <f t="shared" si="20"/>
        <v>1320.103</v>
      </c>
      <c r="J72" s="2">
        <f t="shared" si="20"/>
        <v>655.989</v>
      </c>
      <c r="K72" s="2">
        <f t="shared" si="20"/>
        <v>1433.771</v>
      </c>
      <c r="L72" s="35">
        <f t="shared" si="20"/>
        <v>7335.741</v>
      </c>
      <c r="M72" s="99">
        <f>+M61+M63+M65+M67</f>
        <v>4535.285</v>
      </c>
      <c r="N72" s="35">
        <f t="shared" si="19"/>
        <v>2851.6420000000003</v>
      </c>
      <c r="O72" s="35">
        <f t="shared" si="19"/>
        <v>2152.9429999999998</v>
      </c>
      <c r="P72" s="9">
        <f t="shared" si="19"/>
        <v>23035.065999999995</v>
      </c>
    </row>
    <row r="73" spans="1:16" ht="18.75">
      <c r="A73" s="45" t="s">
        <v>0</v>
      </c>
      <c r="B73" s="570" t="s">
        <v>54</v>
      </c>
      <c r="C73" s="55" t="s">
        <v>16</v>
      </c>
      <c r="D73" s="139">
        <v>0.009</v>
      </c>
      <c r="E73" s="139">
        <v>0.0008</v>
      </c>
      <c r="F73" s="118">
        <v>0.3241</v>
      </c>
      <c r="G73" s="106">
        <v>0.5622</v>
      </c>
      <c r="H73" s="254">
        <v>1.7151</v>
      </c>
      <c r="I73" s="165">
        <v>13.8056</v>
      </c>
      <c r="J73" s="134">
        <v>13.9787</v>
      </c>
      <c r="K73" s="106">
        <v>11.0503</v>
      </c>
      <c r="L73" s="106">
        <v>2.0432</v>
      </c>
      <c r="M73" s="139">
        <v>2.5058</v>
      </c>
      <c r="N73" s="139">
        <v>2.4937</v>
      </c>
      <c r="O73" s="106">
        <v>2.0056</v>
      </c>
      <c r="P73" s="8">
        <f>SUM(D73:O73)</f>
        <v>50.4941</v>
      </c>
    </row>
    <row r="74" spans="1:16" ht="18.75">
      <c r="A74" s="45" t="s">
        <v>34</v>
      </c>
      <c r="B74" s="571"/>
      <c r="C74" s="49" t="s">
        <v>18</v>
      </c>
      <c r="D74" s="140">
        <v>5.439</v>
      </c>
      <c r="E74" s="140">
        <v>0.168</v>
      </c>
      <c r="F74" s="119">
        <v>211.596</v>
      </c>
      <c r="G74" s="107">
        <v>623.552</v>
      </c>
      <c r="H74" s="255">
        <v>1494.696</v>
      </c>
      <c r="I74" s="34">
        <v>6827.561</v>
      </c>
      <c r="J74" s="136">
        <v>11568.828</v>
      </c>
      <c r="K74" s="107">
        <v>17681.595</v>
      </c>
      <c r="L74" s="107">
        <v>4424.845</v>
      </c>
      <c r="M74" s="140">
        <v>5997.197</v>
      </c>
      <c r="N74" s="170">
        <v>4269.853</v>
      </c>
      <c r="O74" s="107">
        <v>4087.828</v>
      </c>
      <c r="P74" s="9">
        <f>SUM(D74:O74)</f>
        <v>57193.158</v>
      </c>
    </row>
    <row r="75" spans="1:16" ht="18.75">
      <c r="A75" s="45" t="s">
        <v>0</v>
      </c>
      <c r="B75" s="570" t="s">
        <v>55</v>
      </c>
      <c r="C75" s="55" t="s">
        <v>16</v>
      </c>
      <c r="D75" s="139"/>
      <c r="E75" s="139">
        <v>0.1224</v>
      </c>
      <c r="F75" s="118">
        <v>0.0172</v>
      </c>
      <c r="G75" s="106">
        <v>0.1207</v>
      </c>
      <c r="H75" s="254">
        <v>0.083</v>
      </c>
      <c r="I75" s="165">
        <v>0.0641</v>
      </c>
      <c r="J75" s="134">
        <v>0.048</v>
      </c>
      <c r="K75" s="106"/>
      <c r="L75" s="106">
        <v>0.0789</v>
      </c>
      <c r="M75" s="139">
        <v>0.1219</v>
      </c>
      <c r="N75" s="139">
        <v>0.0473</v>
      </c>
      <c r="O75" s="106">
        <v>0.0005</v>
      </c>
      <c r="P75" s="8">
        <f>SUM(D75:O75)</f>
        <v>0.704</v>
      </c>
    </row>
    <row r="76" spans="1:16" ht="18.75">
      <c r="A76" s="45" t="s">
        <v>0</v>
      </c>
      <c r="B76" s="571"/>
      <c r="C76" s="49" t="s">
        <v>18</v>
      </c>
      <c r="D76" s="140"/>
      <c r="E76" s="140">
        <v>8.933</v>
      </c>
      <c r="F76" s="119">
        <v>1.31</v>
      </c>
      <c r="G76" s="107">
        <v>20.853</v>
      </c>
      <c r="H76" s="255">
        <v>10.638</v>
      </c>
      <c r="I76" s="166">
        <v>4.668</v>
      </c>
      <c r="J76" s="136">
        <v>2.868</v>
      </c>
      <c r="K76" s="107"/>
      <c r="L76" s="107">
        <v>3.977</v>
      </c>
      <c r="M76" s="140">
        <v>6.696</v>
      </c>
      <c r="N76" s="140">
        <v>2.979</v>
      </c>
      <c r="O76" s="107">
        <v>0.021</v>
      </c>
      <c r="P76" s="9">
        <f>SUM(D76:O76)</f>
        <v>62.943</v>
      </c>
    </row>
    <row r="77" spans="1:16" ht="18.75">
      <c r="A77" s="45" t="s">
        <v>56</v>
      </c>
      <c r="B77" s="48" t="s">
        <v>57</v>
      </c>
      <c r="C77" s="55" t="s">
        <v>16</v>
      </c>
      <c r="D77" s="139"/>
      <c r="E77" s="139"/>
      <c r="F77" s="118"/>
      <c r="G77" s="106"/>
      <c r="H77" s="254"/>
      <c r="I77" s="165"/>
      <c r="J77" s="134"/>
      <c r="K77" s="106"/>
      <c r="L77" s="106"/>
      <c r="M77" s="139"/>
      <c r="N77" s="139"/>
      <c r="O77" s="106"/>
      <c r="P77" s="8"/>
    </row>
    <row r="78" spans="1:16" ht="18.75">
      <c r="A78" s="51"/>
      <c r="B78" s="49" t="s">
        <v>58</v>
      </c>
      <c r="C78" s="49" t="s">
        <v>18</v>
      </c>
      <c r="D78" s="140"/>
      <c r="E78" s="140"/>
      <c r="F78" s="119"/>
      <c r="G78" s="107"/>
      <c r="H78" s="255"/>
      <c r="I78" s="33"/>
      <c r="J78" s="136"/>
      <c r="K78" s="107"/>
      <c r="L78" s="107"/>
      <c r="M78" s="140"/>
      <c r="N78" s="140"/>
      <c r="O78" s="107"/>
      <c r="P78" s="9"/>
    </row>
    <row r="79" spans="1:16" ht="18.75">
      <c r="A79" s="51"/>
      <c r="B79" s="570" t="s">
        <v>59</v>
      </c>
      <c r="C79" s="55" t="s">
        <v>16</v>
      </c>
      <c r="D79" s="139"/>
      <c r="E79" s="139"/>
      <c r="F79" s="118"/>
      <c r="G79" s="106"/>
      <c r="H79" s="254"/>
      <c r="I79" s="167"/>
      <c r="J79" s="134"/>
      <c r="K79" s="106"/>
      <c r="L79" s="106"/>
      <c r="M79" s="139"/>
      <c r="N79" s="139"/>
      <c r="O79" s="106"/>
      <c r="P79" s="8"/>
    </row>
    <row r="80" spans="1:16" ht="18.75">
      <c r="A80" s="45" t="s">
        <v>17</v>
      </c>
      <c r="B80" s="571"/>
      <c r="C80" s="49" t="s">
        <v>18</v>
      </c>
      <c r="D80" s="140"/>
      <c r="E80" s="140"/>
      <c r="F80" s="119"/>
      <c r="G80" s="107"/>
      <c r="H80" s="255"/>
      <c r="I80" s="168"/>
      <c r="J80" s="136"/>
      <c r="K80" s="107"/>
      <c r="L80" s="107"/>
      <c r="M80" s="140"/>
      <c r="N80" s="140"/>
      <c r="O80" s="107"/>
      <c r="P80" s="9"/>
    </row>
    <row r="81" spans="1:16" ht="18.75">
      <c r="A81" s="51"/>
      <c r="B81" s="48" t="s">
        <v>20</v>
      </c>
      <c r="C81" s="55" t="s">
        <v>16</v>
      </c>
      <c r="D81" s="139">
        <v>3.2959</v>
      </c>
      <c r="E81" s="139">
        <v>1.8613</v>
      </c>
      <c r="F81" s="118">
        <v>2.1497</v>
      </c>
      <c r="G81" s="106">
        <v>8.713</v>
      </c>
      <c r="H81" s="254">
        <v>9.7758</v>
      </c>
      <c r="I81" s="266">
        <v>19.1267</v>
      </c>
      <c r="J81" s="264">
        <v>6.6482</v>
      </c>
      <c r="K81" s="106">
        <v>4.2772</v>
      </c>
      <c r="L81" s="106">
        <v>3.8973</v>
      </c>
      <c r="M81" s="139">
        <v>3.0416</v>
      </c>
      <c r="N81" s="139">
        <v>5.5294</v>
      </c>
      <c r="O81" s="106">
        <v>7.1756</v>
      </c>
      <c r="P81" s="8">
        <f aca="true" t="shared" si="21" ref="P81:P98">SUM(D81:O81)</f>
        <v>75.49170000000001</v>
      </c>
    </row>
    <row r="82" spans="1:16" ht="18.75">
      <c r="A82" s="51"/>
      <c r="B82" s="49" t="s">
        <v>60</v>
      </c>
      <c r="C82" s="49" t="s">
        <v>18</v>
      </c>
      <c r="D82" s="140">
        <v>1017.796</v>
      </c>
      <c r="E82" s="140">
        <v>906.208</v>
      </c>
      <c r="F82" s="119">
        <v>1129.557</v>
      </c>
      <c r="G82" s="107">
        <v>4802.734</v>
      </c>
      <c r="H82" s="255">
        <v>5080.942</v>
      </c>
      <c r="I82" s="342">
        <v>9647.797</v>
      </c>
      <c r="J82" s="265">
        <v>5541.256</v>
      </c>
      <c r="K82" s="107">
        <v>5237.157</v>
      </c>
      <c r="L82" s="107">
        <v>2869.633</v>
      </c>
      <c r="M82" s="140">
        <v>2887.021</v>
      </c>
      <c r="N82" s="170">
        <v>3164.159</v>
      </c>
      <c r="O82" s="107">
        <v>8480.058</v>
      </c>
      <c r="P82" s="9">
        <f t="shared" si="21"/>
        <v>50764.318</v>
      </c>
    </row>
    <row r="83" spans="1:16" s="38" customFormat="1" ht="18.75">
      <c r="A83" s="45" t="s">
        <v>23</v>
      </c>
      <c r="B83" s="568" t="s">
        <v>114</v>
      </c>
      <c r="C83" s="55" t="s">
        <v>16</v>
      </c>
      <c r="D83" s="5">
        <f aca="true" t="shared" si="22" ref="D83:L83">+D73+D75+D77+D79+D81</f>
        <v>3.3049</v>
      </c>
      <c r="E83" s="5">
        <f t="shared" si="22"/>
        <v>1.9845</v>
      </c>
      <c r="F83" s="1">
        <f t="shared" si="22"/>
        <v>2.491</v>
      </c>
      <c r="G83" s="1">
        <f t="shared" si="22"/>
        <v>9.3959</v>
      </c>
      <c r="H83" s="1">
        <f t="shared" si="22"/>
        <v>11.5739</v>
      </c>
      <c r="I83" s="1">
        <f t="shared" si="22"/>
        <v>32.9964</v>
      </c>
      <c r="J83" s="1">
        <f t="shared" si="22"/>
        <v>20.6749</v>
      </c>
      <c r="K83" s="1">
        <f t="shared" si="22"/>
        <v>15.3275</v>
      </c>
      <c r="L83" s="5">
        <f t="shared" si="22"/>
        <v>6.0194</v>
      </c>
      <c r="M83" s="5">
        <f aca="true" t="shared" si="23" ref="M83:O84">+M73+M75+M77+M79+M81</f>
        <v>5.6693</v>
      </c>
      <c r="N83" s="5">
        <f t="shared" si="23"/>
        <v>8.0704</v>
      </c>
      <c r="O83" s="5">
        <f t="shared" si="23"/>
        <v>9.1817</v>
      </c>
      <c r="P83" s="8">
        <f>SUM(D83:O83)</f>
        <v>126.68980000000002</v>
      </c>
    </row>
    <row r="84" spans="1:16" s="38" customFormat="1" ht="18.75">
      <c r="A84" s="50"/>
      <c r="B84" s="569"/>
      <c r="C84" s="49" t="s">
        <v>18</v>
      </c>
      <c r="D84" s="35">
        <f aca="true" t="shared" si="24" ref="D84:L84">+D74+D76+D78+D80+D82</f>
        <v>1023.235</v>
      </c>
      <c r="E84" s="35">
        <f t="shared" si="24"/>
        <v>915.309</v>
      </c>
      <c r="F84" s="2">
        <f t="shared" si="24"/>
        <v>1342.463</v>
      </c>
      <c r="G84" s="2">
        <f t="shared" si="24"/>
        <v>5447.139</v>
      </c>
      <c r="H84" s="2">
        <f t="shared" si="24"/>
        <v>6586.276</v>
      </c>
      <c r="I84" s="2">
        <f t="shared" si="24"/>
        <v>16480.025999999998</v>
      </c>
      <c r="J84" s="2">
        <f t="shared" si="24"/>
        <v>17112.952</v>
      </c>
      <c r="K84" s="2">
        <f t="shared" si="24"/>
        <v>22918.752</v>
      </c>
      <c r="L84" s="35">
        <f t="shared" si="24"/>
        <v>7298.455</v>
      </c>
      <c r="M84" s="35">
        <f t="shared" si="23"/>
        <v>8890.914</v>
      </c>
      <c r="N84" s="35">
        <f t="shared" si="23"/>
        <v>7436.991</v>
      </c>
      <c r="O84" s="35">
        <f t="shared" si="23"/>
        <v>12567.907000000001</v>
      </c>
      <c r="P84" s="9">
        <f>SUM(D84:O84)</f>
        <v>108020.41900000001</v>
      </c>
    </row>
    <row r="85" spans="1:16" ht="18.75">
      <c r="A85" s="572" t="s">
        <v>118</v>
      </c>
      <c r="B85" s="573"/>
      <c r="C85" s="55" t="s">
        <v>16</v>
      </c>
      <c r="D85" s="139">
        <v>0.5927</v>
      </c>
      <c r="E85" s="139">
        <v>0.6172</v>
      </c>
      <c r="F85" s="118">
        <v>0.407</v>
      </c>
      <c r="G85" s="106">
        <v>0.421</v>
      </c>
      <c r="H85" s="262">
        <v>0.8643</v>
      </c>
      <c r="I85" s="266">
        <v>1.8529</v>
      </c>
      <c r="J85" s="264">
        <v>2.4538</v>
      </c>
      <c r="K85" s="106">
        <v>3.3298</v>
      </c>
      <c r="L85" s="106">
        <v>1.0036</v>
      </c>
      <c r="M85" s="139">
        <v>1.0925</v>
      </c>
      <c r="N85" s="139">
        <v>1.8175</v>
      </c>
      <c r="O85" s="106">
        <v>0.8105</v>
      </c>
      <c r="P85" s="8">
        <f t="shared" si="21"/>
        <v>15.2628</v>
      </c>
    </row>
    <row r="86" spans="1:16" ht="18.75">
      <c r="A86" s="574"/>
      <c r="B86" s="575"/>
      <c r="C86" s="49" t="s">
        <v>18</v>
      </c>
      <c r="D86" s="140">
        <v>305.159</v>
      </c>
      <c r="E86" s="140">
        <v>414.813</v>
      </c>
      <c r="F86" s="119">
        <v>446.314</v>
      </c>
      <c r="G86" s="107">
        <v>595.156</v>
      </c>
      <c r="H86" s="263">
        <v>1144</v>
      </c>
      <c r="I86" s="267">
        <v>1615.496</v>
      </c>
      <c r="J86" s="265">
        <v>2212.593</v>
      </c>
      <c r="K86" s="107">
        <v>3606.186</v>
      </c>
      <c r="L86" s="107">
        <v>1054.272</v>
      </c>
      <c r="M86" s="140">
        <v>1272.501</v>
      </c>
      <c r="N86" s="170">
        <v>1577.348</v>
      </c>
      <c r="O86" s="107">
        <v>793.959</v>
      </c>
      <c r="P86" s="9">
        <f t="shared" si="21"/>
        <v>15037.797000000002</v>
      </c>
    </row>
    <row r="87" spans="1:16" ht="18.75">
      <c r="A87" s="572" t="s">
        <v>61</v>
      </c>
      <c r="B87" s="573"/>
      <c r="C87" s="55" t="s">
        <v>16</v>
      </c>
      <c r="D87" s="139"/>
      <c r="E87" s="139"/>
      <c r="F87" s="118"/>
      <c r="G87" s="106">
        <v>0.015</v>
      </c>
      <c r="H87" s="262"/>
      <c r="I87" s="268"/>
      <c r="J87" s="264"/>
      <c r="K87" s="106"/>
      <c r="L87" s="106"/>
      <c r="M87" s="139"/>
      <c r="N87" s="139"/>
      <c r="O87" s="106"/>
      <c r="P87" s="8">
        <f t="shared" si="21"/>
        <v>0.015</v>
      </c>
    </row>
    <row r="88" spans="1:16" ht="18.75">
      <c r="A88" s="574"/>
      <c r="B88" s="575"/>
      <c r="C88" s="49" t="s">
        <v>18</v>
      </c>
      <c r="D88" s="140"/>
      <c r="E88" s="140"/>
      <c r="F88" s="119"/>
      <c r="G88" s="107">
        <v>0.788</v>
      </c>
      <c r="H88" s="263"/>
      <c r="I88" s="267"/>
      <c r="J88" s="265"/>
      <c r="K88" s="107"/>
      <c r="L88" s="107"/>
      <c r="M88" s="140"/>
      <c r="N88" s="140"/>
      <c r="O88" s="107"/>
      <c r="P88" s="9">
        <f t="shared" si="21"/>
        <v>0.788</v>
      </c>
    </row>
    <row r="89" spans="1:16" ht="18.75">
      <c r="A89" s="572" t="s">
        <v>119</v>
      </c>
      <c r="B89" s="573"/>
      <c r="C89" s="55" t="s">
        <v>16</v>
      </c>
      <c r="D89" s="139">
        <v>0.0078</v>
      </c>
      <c r="E89" s="139">
        <v>0.0102</v>
      </c>
      <c r="F89" s="118">
        <v>0.0064</v>
      </c>
      <c r="G89" s="106">
        <v>0.2824</v>
      </c>
      <c r="H89" s="262">
        <v>0.0114</v>
      </c>
      <c r="I89" s="268">
        <v>0.1934</v>
      </c>
      <c r="J89" s="264">
        <v>0.0188</v>
      </c>
      <c r="K89" s="106"/>
      <c r="L89" s="106">
        <v>0.2166</v>
      </c>
      <c r="M89" s="139">
        <v>0.003</v>
      </c>
      <c r="N89" s="139">
        <v>0.0136</v>
      </c>
      <c r="O89" s="106">
        <v>0.6256</v>
      </c>
      <c r="P89" s="8">
        <f t="shared" si="21"/>
        <v>1.3892</v>
      </c>
    </row>
    <row r="90" spans="1:16" ht="18.75">
      <c r="A90" s="574"/>
      <c r="B90" s="575"/>
      <c r="C90" s="49" t="s">
        <v>18</v>
      </c>
      <c r="D90" s="140">
        <v>29.127</v>
      </c>
      <c r="E90" s="140">
        <v>41.58</v>
      </c>
      <c r="F90" s="119">
        <v>28.896</v>
      </c>
      <c r="G90" s="107">
        <v>97.525</v>
      </c>
      <c r="H90" s="263">
        <v>44.982</v>
      </c>
      <c r="I90" s="267">
        <v>77.775</v>
      </c>
      <c r="J90" s="265">
        <v>53.109</v>
      </c>
      <c r="K90" s="107"/>
      <c r="L90" s="107">
        <v>86.405</v>
      </c>
      <c r="M90" s="140">
        <v>5.943</v>
      </c>
      <c r="N90" s="140">
        <v>53.214</v>
      </c>
      <c r="O90" s="107">
        <v>202.473</v>
      </c>
      <c r="P90" s="9">
        <f t="shared" si="21"/>
        <v>721.029</v>
      </c>
    </row>
    <row r="91" spans="1:16" ht="18.75">
      <c r="A91" s="572" t="s">
        <v>120</v>
      </c>
      <c r="B91" s="573"/>
      <c r="C91" s="55" t="s">
        <v>16</v>
      </c>
      <c r="D91" s="139">
        <v>0.3444</v>
      </c>
      <c r="E91" s="139">
        <v>1.3486</v>
      </c>
      <c r="F91" s="118">
        <v>2.4426</v>
      </c>
      <c r="G91" s="106">
        <v>5.3234</v>
      </c>
      <c r="H91" s="262">
        <v>3.3736</v>
      </c>
      <c r="I91" s="268">
        <v>3.5438</v>
      </c>
      <c r="J91" s="264">
        <v>1.6395</v>
      </c>
      <c r="K91" s="106">
        <v>0.416</v>
      </c>
      <c r="L91" s="106">
        <v>2.8824</v>
      </c>
      <c r="M91" s="139">
        <v>1.4403</v>
      </c>
      <c r="N91" s="139">
        <v>2.5066</v>
      </c>
      <c r="O91" s="106">
        <v>1</v>
      </c>
      <c r="P91" s="8">
        <f t="shared" si="21"/>
        <v>26.261200000000002</v>
      </c>
    </row>
    <row r="92" spans="1:16" ht="18.75">
      <c r="A92" s="574"/>
      <c r="B92" s="575"/>
      <c r="C92" s="49" t="s">
        <v>18</v>
      </c>
      <c r="D92" s="140">
        <v>428.001</v>
      </c>
      <c r="E92" s="140">
        <v>2492.207</v>
      </c>
      <c r="F92" s="119">
        <v>4611.874</v>
      </c>
      <c r="G92" s="107">
        <v>9564.036</v>
      </c>
      <c r="H92" s="263">
        <v>5944.337</v>
      </c>
      <c r="I92" s="267">
        <v>5251.224</v>
      </c>
      <c r="J92" s="265">
        <v>2538.704</v>
      </c>
      <c r="K92" s="107">
        <v>469.14</v>
      </c>
      <c r="L92" s="107">
        <v>4767.207</v>
      </c>
      <c r="M92" s="140">
        <v>2610.797</v>
      </c>
      <c r="N92" s="170">
        <v>4881.766</v>
      </c>
      <c r="O92" s="107">
        <v>1083.39</v>
      </c>
      <c r="P92" s="9">
        <f t="shared" si="21"/>
        <v>44642.68299999999</v>
      </c>
    </row>
    <row r="93" spans="1:16" ht="18.75">
      <c r="A93" s="572" t="s">
        <v>63</v>
      </c>
      <c r="B93" s="573"/>
      <c r="C93" s="55" t="s">
        <v>16</v>
      </c>
      <c r="D93" s="139"/>
      <c r="E93" s="139"/>
      <c r="F93" s="118"/>
      <c r="G93" s="106"/>
      <c r="H93" s="262"/>
      <c r="I93" s="268"/>
      <c r="J93" s="264"/>
      <c r="K93" s="106"/>
      <c r="L93" s="106"/>
      <c r="M93" s="139"/>
      <c r="N93" s="139"/>
      <c r="O93" s="106"/>
      <c r="P93" s="8"/>
    </row>
    <row r="94" spans="1:16" ht="18.75">
      <c r="A94" s="574"/>
      <c r="B94" s="575"/>
      <c r="C94" s="49" t="s">
        <v>18</v>
      </c>
      <c r="D94" s="140"/>
      <c r="E94" s="140"/>
      <c r="F94" s="119"/>
      <c r="G94" s="107"/>
      <c r="H94" s="263"/>
      <c r="I94" s="250"/>
      <c r="J94" s="265"/>
      <c r="K94" s="107"/>
      <c r="L94" s="107"/>
      <c r="M94" s="140"/>
      <c r="N94" s="140"/>
      <c r="O94" s="107"/>
      <c r="P94" s="9"/>
    </row>
    <row r="95" spans="1:16" ht="18.75">
      <c r="A95" s="572" t="s">
        <v>121</v>
      </c>
      <c r="B95" s="573"/>
      <c r="C95" s="55" t="s">
        <v>16</v>
      </c>
      <c r="D95" s="139"/>
      <c r="E95" s="139"/>
      <c r="F95" s="118"/>
      <c r="G95" s="106"/>
      <c r="H95" s="262"/>
      <c r="I95" s="269"/>
      <c r="J95" s="264"/>
      <c r="K95" s="106"/>
      <c r="L95" s="106"/>
      <c r="M95" s="139"/>
      <c r="N95" s="139"/>
      <c r="O95" s="106"/>
      <c r="P95" s="8"/>
    </row>
    <row r="96" spans="1:16" ht="18.75">
      <c r="A96" s="574"/>
      <c r="B96" s="575"/>
      <c r="C96" s="49" t="s">
        <v>18</v>
      </c>
      <c r="D96" s="140"/>
      <c r="E96" s="140"/>
      <c r="F96" s="119"/>
      <c r="G96" s="107"/>
      <c r="H96" s="263"/>
      <c r="I96" s="250"/>
      <c r="J96" s="265"/>
      <c r="K96" s="107"/>
      <c r="L96" s="107"/>
      <c r="M96" s="140"/>
      <c r="N96" s="170"/>
      <c r="O96" s="107"/>
      <c r="P96" s="9"/>
    </row>
    <row r="97" spans="1:16" ht="18.75">
      <c r="A97" s="572" t="s">
        <v>64</v>
      </c>
      <c r="B97" s="573"/>
      <c r="C97" s="55" t="s">
        <v>16</v>
      </c>
      <c r="D97" s="139">
        <v>0.799</v>
      </c>
      <c r="E97" s="139">
        <v>31.8629</v>
      </c>
      <c r="F97" s="118">
        <v>9.1214</v>
      </c>
      <c r="G97" s="158">
        <v>1075.943</v>
      </c>
      <c r="H97" s="262">
        <v>636.7557</v>
      </c>
      <c r="I97" s="266">
        <v>1422.6859</v>
      </c>
      <c r="J97" s="264">
        <v>311.82165</v>
      </c>
      <c r="K97" s="106">
        <v>449.7355</v>
      </c>
      <c r="L97" s="106">
        <v>1483.5459</v>
      </c>
      <c r="M97" s="139">
        <v>529.5799</v>
      </c>
      <c r="N97" s="139">
        <v>235.5621</v>
      </c>
      <c r="O97" s="106">
        <v>1209.98883</v>
      </c>
      <c r="P97" s="8">
        <f t="shared" si="21"/>
        <v>7397.40178</v>
      </c>
    </row>
    <row r="98" spans="1:16" ht="18.75">
      <c r="A98" s="574"/>
      <c r="B98" s="575"/>
      <c r="C98" s="49" t="s">
        <v>18</v>
      </c>
      <c r="D98" s="140">
        <v>430.863</v>
      </c>
      <c r="E98" s="140">
        <v>12757.843</v>
      </c>
      <c r="F98" s="119">
        <v>6611.098</v>
      </c>
      <c r="G98" s="107">
        <v>428619.064</v>
      </c>
      <c r="H98" s="263">
        <v>270541.54</v>
      </c>
      <c r="I98" s="342">
        <v>528896.854</v>
      </c>
      <c r="J98" s="265">
        <v>110193.477</v>
      </c>
      <c r="K98" s="107">
        <v>205426.089</v>
      </c>
      <c r="L98" s="107">
        <v>478934.116</v>
      </c>
      <c r="M98" s="140">
        <v>191521.652</v>
      </c>
      <c r="N98" s="170">
        <v>72157.948</v>
      </c>
      <c r="O98" s="107">
        <v>425094.274</v>
      </c>
      <c r="P98" s="9">
        <f t="shared" si="21"/>
        <v>2731184.818</v>
      </c>
    </row>
    <row r="99" spans="1:16" s="38" customFormat="1" ht="18.75">
      <c r="A99" s="576" t="s">
        <v>65</v>
      </c>
      <c r="B99" s="577"/>
      <c r="C99" s="55" t="s">
        <v>16</v>
      </c>
      <c r="D99" s="5">
        <f aca="true" t="shared" si="25" ref="D99:L99">+D8+D10+D22+D28+D36+D38+D40+D42+D44+D46+D48+D50+D52+D58+D71+D83+D85+D87+D89+D91+D93+D95+D97</f>
        <v>276.3506599999999</v>
      </c>
      <c r="E99" s="5">
        <f t="shared" si="25"/>
        <v>209.42139999999998</v>
      </c>
      <c r="F99" s="1">
        <f t="shared" si="25"/>
        <v>219.33180000000004</v>
      </c>
      <c r="G99" s="1">
        <f t="shared" si="25"/>
        <v>1284.2145</v>
      </c>
      <c r="H99" s="1">
        <f t="shared" si="25"/>
        <v>910.5804</v>
      </c>
      <c r="I99" s="1">
        <f t="shared" si="25"/>
        <v>1754.7243999999998</v>
      </c>
      <c r="J99" s="1">
        <f t="shared" si="25"/>
        <v>556.75875</v>
      </c>
      <c r="K99" s="5">
        <f t="shared" si="25"/>
        <v>755.7384</v>
      </c>
      <c r="L99" s="5">
        <f t="shared" si="25"/>
        <v>2425.493</v>
      </c>
      <c r="M99" s="5">
        <f aca="true" t="shared" si="26" ref="M99:O100">+M8+M10+M22+M28+M36+M38+M40+M42+M44+M46+M48+M50+M52+M58+M71+M83+M85+M87+M89+M91+M93+M95+M97</f>
        <v>847.2068999999999</v>
      </c>
      <c r="N99" s="5">
        <f t="shared" si="26"/>
        <v>639.0064999999998</v>
      </c>
      <c r="O99" s="5">
        <f t="shared" si="26"/>
        <v>1627.95183</v>
      </c>
      <c r="P99" s="8">
        <f>SUM(D99:O99)</f>
        <v>11506.77854</v>
      </c>
    </row>
    <row r="100" spans="1:16" s="38" customFormat="1" ht="18.75">
      <c r="A100" s="578"/>
      <c r="B100" s="579"/>
      <c r="C100" s="49" t="s">
        <v>18</v>
      </c>
      <c r="D100" s="35">
        <f aca="true" t="shared" si="27" ref="D100:L100">+D9+D11+D23+D29+D37+D39+D41+D43+D45+D47+D49+D51+D53+D59+D72+D84+D86+D88+D90+D92+D94+D96+D98</f>
        <v>153758.36199999996</v>
      </c>
      <c r="E100" s="35">
        <f t="shared" si="27"/>
        <v>144989.80599999998</v>
      </c>
      <c r="F100" s="2">
        <f t="shared" si="27"/>
        <v>185707.84200000003</v>
      </c>
      <c r="G100" s="2">
        <f t="shared" si="27"/>
        <v>568515.741</v>
      </c>
      <c r="H100" s="2">
        <f t="shared" si="27"/>
        <v>420391.40599999996</v>
      </c>
      <c r="I100" s="2">
        <f t="shared" si="27"/>
        <v>683720.452</v>
      </c>
      <c r="J100" s="2">
        <f t="shared" si="27"/>
        <v>275877.219</v>
      </c>
      <c r="K100" s="35">
        <f t="shared" si="27"/>
        <v>452850.282</v>
      </c>
      <c r="L100" s="35">
        <f t="shared" si="27"/>
        <v>786175.3700000001</v>
      </c>
      <c r="M100" s="35">
        <f t="shared" si="26"/>
        <v>559845.2390000001</v>
      </c>
      <c r="N100" s="35">
        <f t="shared" si="26"/>
        <v>467648.39599999995</v>
      </c>
      <c r="O100" s="35">
        <f t="shared" si="26"/>
        <v>758021.2910000001</v>
      </c>
      <c r="P100" s="9">
        <f>SUM(D100:O100)</f>
        <v>5457501.406</v>
      </c>
    </row>
    <row r="101" spans="1:16" ht="18.75">
      <c r="A101" s="45" t="s">
        <v>0</v>
      </c>
      <c r="B101" s="570" t="s">
        <v>122</v>
      </c>
      <c r="C101" s="55" t="s">
        <v>16</v>
      </c>
      <c r="D101" s="139"/>
      <c r="E101" s="139"/>
      <c r="F101" s="118"/>
      <c r="G101" s="106"/>
      <c r="H101" s="262"/>
      <c r="I101" s="268"/>
      <c r="J101" s="264"/>
      <c r="K101" s="106"/>
      <c r="L101" s="106"/>
      <c r="M101" s="139"/>
      <c r="N101" s="139"/>
      <c r="O101" s="106"/>
      <c r="P101" s="8"/>
    </row>
    <row r="102" spans="1:16" ht="18.75">
      <c r="A102" s="45" t="s">
        <v>0</v>
      </c>
      <c r="B102" s="571"/>
      <c r="C102" s="49" t="s">
        <v>18</v>
      </c>
      <c r="D102" s="140"/>
      <c r="E102" s="140"/>
      <c r="F102" s="119"/>
      <c r="G102" s="107"/>
      <c r="H102" s="253"/>
      <c r="I102" s="270"/>
      <c r="J102" s="265"/>
      <c r="K102" s="107"/>
      <c r="L102" s="107"/>
      <c r="M102" s="140"/>
      <c r="N102" s="140"/>
      <c r="O102" s="107"/>
      <c r="P102" s="9"/>
    </row>
    <row r="103" spans="1:16" ht="18.75">
      <c r="A103" s="45" t="s">
        <v>66</v>
      </c>
      <c r="B103" s="570" t="s">
        <v>135</v>
      </c>
      <c r="C103" s="55" t="s">
        <v>16</v>
      </c>
      <c r="D103" s="139">
        <v>0.2467</v>
      </c>
      <c r="E103" s="139">
        <v>0.5405</v>
      </c>
      <c r="F103" s="118">
        <v>0.9575</v>
      </c>
      <c r="G103" s="106">
        <v>1.4299</v>
      </c>
      <c r="H103" s="254">
        <v>1.5459</v>
      </c>
      <c r="I103" s="165">
        <v>1.8361</v>
      </c>
      <c r="J103" s="134">
        <v>0.5411</v>
      </c>
      <c r="K103" s="106">
        <v>0.009</v>
      </c>
      <c r="L103" s="106">
        <v>2.1106</v>
      </c>
      <c r="M103" s="139">
        <v>1.6077</v>
      </c>
      <c r="N103" s="139">
        <v>2.1511</v>
      </c>
      <c r="O103" s="106">
        <v>0.9172</v>
      </c>
      <c r="P103" s="8">
        <f aca="true" t="shared" si="28" ref="P103:P110">SUM(D103:O103)</f>
        <v>13.893299999999998</v>
      </c>
    </row>
    <row r="104" spans="1:16" ht="18.75">
      <c r="A104" s="45" t="s">
        <v>0</v>
      </c>
      <c r="B104" s="571"/>
      <c r="C104" s="49" t="s">
        <v>18</v>
      </c>
      <c r="D104" s="140">
        <v>142.914</v>
      </c>
      <c r="E104" s="140">
        <v>248.266</v>
      </c>
      <c r="F104" s="119">
        <v>771.365</v>
      </c>
      <c r="G104" s="107">
        <v>838.187</v>
      </c>
      <c r="H104" s="255">
        <v>621.347</v>
      </c>
      <c r="I104" s="33">
        <v>919.633</v>
      </c>
      <c r="J104" s="136">
        <v>267.129</v>
      </c>
      <c r="K104" s="107">
        <v>9.135</v>
      </c>
      <c r="L104" s="107">
        <v>494.583</v>
      </c>
      <c r="M104" s="140">
        <v>464.765</v>
      </c>
      <c r="N104" s="170">
        <v>785.374</v>
      </c>
      <c r="O104" s="107">
        <v>512.307</v>
      </c>
      <c r="P104" s="9">
        <f t="shared" si="28"/>
        <v>6075.004999999999</v>
      </c>
    </row>
    <row r="105" spans="1:16" ht="18.75">
      <c r="A105" s="45" t="s">
        <v>0</v>
      </c>
      <c r="B105" s="570" t="s">
        <v>124</v>
      </c>
      <c r="C105" s="55" t="s">
        <v>16</v>
      </c>
      <c r="D105" s="139">
        <v>122.7807</v>
      </c>
      <c r="E105" s="139">
        <v>2.2009</v>
      </c>
      <c r="F105" s="118">
        <v>2.6652</v>
      </c>
      <c r="G105" s="106">
        <v>2.337</v>
      </c>
      <c r="H105" s="254">
        <v>2.8467</v>
      </c>
      <c r="I105" s="167">
        <v>3.1049</v>
      </c>
      <c r="J105" s="134">
        <v>2.4827</v>
      </c>
      <c r="K105" s="106">
        <v>4.5706</v>
      </c>
      <c r="L105" s="106">
        <v>628.5171</v>
      </c>
      <c r="M105" s="139">
        <v>250.7425</v>
      </c>
      <c r="N105" s="139">
        <v>348.8645</v>
      </c>
      <c r="O105" s="106">
        <v>423.7689</v>
      </c>
      <c r="P105" s="8">
        <f t="shared" si="28"/>
        <v>1794.8817</v>
      </c>
    </row>
    <row r="106" spans="1:16" ht="18.75">
      <c r="A106" s="51"/>
      <c r="B106" s="571"/>
      <c r="C106" s="49" t="s">
        <v>18</v>
      </c>
      <c r="D106" s="140">
        <v>27252.065</v>
      </c>
      <c r="E106" s="140">
        <v>1097.794</v>
      </c>
      <c r="F106" s="119">
        <v>1632.732</v>
      </c>
      <c r="G106" s="107">
        <v>1661.932</v>
      </c>
      <c r="H106" s="255">
        <v>1733.005</v>
      </c>
      <c r="I106" s="33">
        <v>1342.613</v>
      </c>
      <c r="J106" s="136">
        <v>1299.116</v>
      </c>
      <c r="K106" s="107">
        <v>2523.339</v>
      </c>
      <c r="L106" s="107">
        <v>125309.65</v>
      </c>
      <c r="M106" s="140">
        <v>51593.942</v>
      </c>
      <c r="N106" s="170">
        <v>90223.913</v>
      </c>
      <c r="O106" s="107">
        <v>111508.624</v>
      </c>
      <c r="P106" s="9">
        <f t="shared" si="28"/>
        <v>417178.72500000003</v>
      </c>
    </row>
    <row r="107" spans="1:16" ht="18.75">
      <c r="A107" s="45" t="s">
        <v>67</v>
      </c>
      <c r="B107" s="570" t="s">
        <v>125</v>
      </c>
      <c r="C107" s="55" t="s">
        <v>16</v>
      </c>
      <c r="D107" s="139"/>
      <c r="E107" s="139">
        <v>0.0208</v>
      </c>
      <c r="F107" s="118">
        <v>0.0225</v>
      </c>
      <c r="G107" s="106">
        <v>0.8613</v>
      </c>
      <c r="H107" s="254">
        <v>0.8586</v>
      </c>
      <c r="I107" s="167">
        <v>0.4832</v>
      </c>
      <c r="J107" s="134">
        <v>0.4794</v>
      </c>
      <c r="K107" s="106">
        <v>0.0671</v>
      </c>
      <c r="L107" s="106">
        <v>0.156</v>
      </c>
      <c r="M107" s="139">
        <v>0.044</v>
      </c>
      <c r="N107" s="139">
        <v>0.0563</v>
      </c>
      <c r="O107" s="106">
        <v>0.0959</v>
      </c>
      <c r="P107" s="8">
        <f t="shared" si="28"/>
        <v>3.1451</v>
      </c>
    </row>
    <row r="108" spans="1:16" ht="18.75">
      <c r="A108" s="51"/>
      <c r="B108" s="571"/>
      <c r="C108" s="49" t="s">
        <v>18</v>
      </c>
      <c r="D108" s="140"/>
      <c r="E108" s="140">
        <v>163.485</v>
      </c>
      <c r="F108" s="119">
        <v>123.943</v>
      </c>
      <c r="G108" s="107">
        <v>2233.765</v>
      </c>
      <c r="H108" s="255">
        <v>2092.35</v>
      </c>
      <c r="I108" s="166">
        <v>1326.072</v>
      </c>
      <c r="J108" s="136">
        <v>697.635</v>
      </c>
      <c r="K108" s="107">
        <v>54.17</v>
      </c>
      <c r="L108" s="107">
        <v>699.206</v>
      </c>
      <c r="M108" s="140">
        <v>280.09</v>
      </c>
      <c r="N108" s="140">
        <v>182.114</v>
      </c>
      <c r="O108" s="107">
        <v>136.952</v>
      </c>
      <c r="P108" s="9">
        <f t="shared" si="28"/>
        <v>7989.782</v>
      </c>
    </row>
    <row r="109" spans="1:16" ht="18.75">
      <c r="A109" s="51"/>
      <c r="B109" s="570" t="s">
        <v>126</v>
      </c>
      <c r="C109" s="55" t="s">
        <v>16</v>
      </c>
      <c r="D109" s="139">
        <v>0.0936</v>
      </c>
      <c r="E109" s="139">
        <v>0.2325</v>
      </c>
      <c r="F109" s="118">
        <v>0.243</v>
      </c>
      <c r="G109" s="106">
        <v>0.5144</v>
      </c>
      <c r="H109" s="256">
        <v>0.4451</v>
      </c>
      <c r="I109" s="165">
        <v>0.2759</v>
      </c>
      <c r="J109" s="134">
        <v>0.4458</v>
      </c>
      <c r="K109" s="106">
        <v>0.8442</v>
      </c>
      <c r="L109" s="106">
        <v>0.9722</v>
      </c>
      <c r="M109" s="139">
        <v>1.0901</v>
      </c>
      <c r="N109" s="139">
        <v>0.8011</v>
      </c>
      <c r="O109" s="106">
        <v>0.7657</v>
      </c>
      <c r="P109" s="8">
        <f t="shared" si="28"/>
        <v>6.7236</v>
      </c>
    </row>
    <row r="110" spans="1:16" ht="18.75">
      <c r="A110" s="51"/>
      <c r="B110" s="571"/>
      <c r="C110" s="49" t="s">
        <v>18</v>
      </c>
      <c r="D110" s="140">
        <v>119.543</v>
      </c>
      <c r="E110" s="140">
        <v>295.68</v>
      </c>
      <c r="F110" s="119">
        <v>292.845</v>
      </c>
      <c r="G110" s="107">
        <v>829.578</v>
      </c>
      <c r="H110" s="255">
        <v>640.131</v>
      </c>
      <c r="I110" s="33">
        <v>248.332</v>
      </c>
      <c r="J110" s="136">
        <v>193.508</v>
      </c>
      <c r="K110" s="107">
        <v>350.273</v>
      </c>
      <c r="L110" s="107">
        <v>489.656</v>
      </c>
      <c r="M110" s="140">
        <v>620.61</v>
      </c>
      <c r="N110" s="170">
        <v>525.982</v>
      </c>
      <c r="O110" s="107">
        <v>661.764</v>
      </c>
      <c r="P110" s="9">
        <f t="shared" si="28"/>
        <v>5267.902</v>
      </c>
    </row>
    <row r="111" spans="1:16" ht="18.75">
      <c r="A111" s="45" t="s">
        <v>68</v>
      </c>
      <c r="B111" s="570" t="s">
        <v>127</v>
      </c>
      <c r="C111" s="55" t="s">
        <v>16</v>
      </c>
      <c r="D111" s="139"/>
      <c r="E111" s="139"/>
      <c r="F111" s="118"/>
      <c r="G111" s="106"/>
      <c r="H111" s="254"/>
      <c r="I111" s="167"/>
      <c r="J111" s="134"/>
      <c r="K111" s="106"/>
      <c r="L111" s="106"/>
      <c r="M111" s="139"/>
      <c r="N111" s="139"/>
      <c r="O111" s="106"/>
      <c r="P111" s="8"/>
    </row>
    <row r="112" spans="1:16" ht="18.75">
      <c r="A112" s="51"/>
      <c r="B112" s="571"/>
      <c r="C112" s="49" t="s">
        <v>18</v>
      </c>
      <c r="D112" s="140"/>
      <c r="E112" s="140"/>
      <c r="F112" s="119"/>
      <c r="G112" s="107"/>
      <c r="H112" s="255"/>
      <c r="I112" s="166"/>
      <c r="J112" s="136"/>
      <c r="K112" s="107"/>
      <c r="L112" s="107"/>
      <c r="M112" s="140"/>
      <c r="N112" s="140"/>
      <c r="O112" s="107"/>
      <c r="P112" s="9"/>
    </row>
    <row r="113" spans="1:16" ht="18.75">
      <c r="A113" s="51"/>
      <c r="B113" s="570" t="s">
        <v>128</v>
      </c>
      <c r="C113" s="55" t="s">
        <v>16</v>
      </c>
      <c r="D113" s="139">
        <v>0.0202</v>
      </c>
      <c r="E113" s="139">
        <v>0.0195</v>
      </c>
      <c r="F113" s="118">
        <v>0.0274</v>
      </c>
      <c r="G113" s="106">
        <v>0.0598</v>
      </c>
      <c r="H113" s="254">
        <v>0.0443</v>
      </c>
      <c r="I113" s="165">
        <v>0.0238</v>
      </c>
      <c r="J113" s="134">
        <v>0.0012</v>
      </c>
      <c r="K113" s="106">
        <v>0.0126</v>
      </c>
      <c r="L113" s="106">
        <v>0.005</v>
      </c>
      <c r="M113" s="139">
        <v>0.001</v>
      </c>
      <c r="N113" s="139">
        <v>0.0319</v>
      </c>
      <c r="O113" s="106">
        <v>0.0759</v>
      </c>
      <c r="P113" s="8">
        <f aca="true" t="shared" si="29" ref="P113:P129">SUM(D113:O113)</f>
        <v>0.3226</v>
      </c>
    </row>
    <row r="114" spans="1:16" ht="18.75">
      <c r="A114" s="51"/>
      <c r="B114" s="571"/>
      <c r="C114" s="49" t="s">
        <v>18</v>
      </c>
      <c r="D114" s="140">
        <v>23.142</v>
      </c>
      <c r="E114" s="140">
        <v>23.625</v>
      </c>
      <c r="F114" s="119">
        <v>14.984</v>
      </c>
      <c r="G114" s="107">
        <v>52.364</v>
      </c>
      <c r="H114" s="255">
        <v>48.112</v>
      </c>
      <c r="I114" s="33">
        <v>23.878</v>
      </c>
      <c r="J114" s="136">
        <v>1.638</v>
      </c>
      <c r="K114" s="107">
        <v>8.611</v>
      </c>
      <c r="L114" s="107">
        <v>2.52</v>
      </c>
      <c r="M114" s="140">
        <v>0.525</v>
      </c>
      <c r="N114" s="170">
        <v>38.21</v>
      </c>
      <c r="O114" s="107">
        <v>121.308</v>
      </c>
      <c r="P114" s="9">
        <f t="shared" si="29"/>
        <v>358.91700000000003</v>
      </c>
    </row>
    <row r="115" spans="1:16" ht="18.75">
      <c r="A115" s="45" t="s">
        <v>70</v>
      </c>
      <c r="B115" s="570" t="s">
        <v>144</v>
      </c>
      <c r="C115" s="55" t="s">
        <v>16</v>
      </c>
      <c r="D115" s="139"/>
      <c r="E115" s="139"/>
      <c r="F115" s="118"/>
      <c r="G115" s="106"/>
      <c r="H115" s="254"/>
      <c r="I115" s="167"/>
      <c r="J115" s="134"/>
      <c r="K115" s="106"/>
      <c r="L115" s="106">
        <v>0.012</v>
      </c>
      <c r="M115" s="139">
        <v>0.732</v>
      </c>
      <c r="N115" s="139"/>
      <c r="O115" s="106">
        <v>0.132</v>
      </c>
      <c r="P115" s="8">
        <f t="shared" si="29"/>
        <v>0.876</v>
      </c>
    </row>
    <row r="116" spans="1:16" ht="18.75">
      <c r="A116" s="51"/>
      <c r="B116" s="571"/>
      <c r="C116" s="49" t="s">
        <v>18</v>
      </c>
      <c r="D116" s="140"/>
      <c r="E116" s="140"/>
      <c r="F116" s="119"/>
      <c r="G116" s="107"/>
      <c r="H116" s="255"/>
      <c r="I116" s="33"/>
      <c r="J116" s="136"/>
      <c r="K116" s="107"/>
      <c r="L116" s="107">
        <v>5.04</v>
      </c>
      <c r="M116" s="140">
        <v>305.34</v>
      </c>
      <c r="N116" s="170"/>
      <c r="O116" s="107">
        <v>55.44</v>
      </c>
      <c r="P116" s="9">
        <f t="shared" si="29"/>
        <v>365.82</v>
      </c>
    </row>
    <row r="117" spans="1:16" ht="18.75">
      <c r="A117" s="51"/>
      <c r="B117" s="570" t="s">
        <v>72</v>
      </c>
      <c r="C117" s="55" t="s">
        <v>16</v>
      </c>
      <c r="D117" s="139"/>
      <c r="E117" s="139">
        <v>0.2</v>
      </c>
      <c r="F117" s="118">
        <v>0.9968</v>
      </c>
      <c r="G117" s="106">
        <v>0.1786</v>
      </c>
      <c r="H117" s="254">
        <v>0.3504</v>
      </c>
      <c r="I117" s="167">
        <v>0.5117</v>
      </c>
      <c r="J117" s="134">
        <v>0.4193</v>
      </c>
      <c r="K117" s="106">
        <v>0.5634</v>
      </c>
      <c r="L117" s="106">
        <v>0.5394</v>
      </c>
      <c r="M117" s="139">
        <v>0.756</v>
      </c>
      <c r="N117" s="139">
        <v>0.45</v>
      </c>
      <c r="O117" s="106">
        <v>0.2709</v>
      </c>
      <c r="P117" s="8">
        <f t="shared" si="29"/>
        <v>5.236500000000001</v>
      </c>
    </row>
    <row r="118" spans="1:16" ht="18.75">
      <c r="A118" s="51"/>
      <c r="B118" s="571"/>
      <c r="C118" s="49" t="s">
        <v>18</v>
      </c>
      <c r="D118" s="140"/>
      <c r="E118" s="140">
        <v>62.58</v>
      </c>
      <c r="F118" s="119">
        <v>272.349</v>
      </c>
      <c r="G118" s="107">
        <v>68.502</v>
      </c>
      <c r="H118" s="255">
        <v>286.717</v>
      </c>
      <c r="I118" s="33">
        <v>334.795</v>
      </c>
      <c r="J118" s="136">
        <v>267.404</v>
      </c>
      <c r="K118" s="107">
        <v>378.489</v>
      </c>
      <c r="L118" s="107">
        <v>379.191</v>
      </c>
      <c r="M118" s="140">
        <v>505.116</v>
      </c>
      <c r="N118" s="170">
        <v>274.802</v>
      </c>
      <c r="O118" s="107">
        <v>151.333</v>
      </c>
      <c r="P118" s="9">
        <f t="shared" si="29"/>
        <v>2981.2780000000002</v>
      </c>
    </row>
    <row r="119" spans="1:16" ht="18.75">
      <c r="A119" s="45" t="s">
        <v>23</v>
      </c>
      <c r="B119" s="570" t="s">
        <v>130</v>
      </c>
      <c r="C119" s="55" t="s">
        <v>16</v>
      </c>
      <c r="D119" s="139">
        <v>1.6711</v>
      </c>
      <c r="E119" s="139">
        <v>1.9967</v>
      </c>
      <c r="F119" s="118">
        <v>2.7982</v>
      </c>
      <c r="G119" s="106">
        <v>2.4542</v>
      </c>
      <c r="H119" s="254">
        <v>1.5848</v>
      </c>
      <c r="I119" s="167">
        <v>1.4602</v>
      </c>
      <c r="J119" s="134">
        <v>0.0518</v>
      </c>
      <c r="K119" s="106">
        <v>0.012</v>
      </c>
      <c r="L119" s="106">
        <v>0.006</v>
      </c>
      <c r="M119" s="139">
        <v>0.0201</v>
      </c>
      <c r="N119" s="139">
        <v>0.0281</v>
      </c>
      <c r="O119" s="106">
        <v>0.0183</v>
      </c>
      <c r="P119" s="8">
        <f t="shared" si="29"/>
        <v>12.1015</v>
      </c>
    </row>
    <row r="120" spans="1:16" ht="18.75">
      <c r="A120" s="51"/>
      <c r="B120" s="571"/>
      <c r="C120" s="49" t="s">
        <v>18</v>
      </c>
      <c r="D120" s="140">
        <v>855</v>
      </c>
      <c r="E120" s="140">
        <v>906.137</v>
      </c>
      <c r="F120" s="119">
        <v>987.222</v>
      </c>
      <c r="G120" s="107">
        <v>922.635</v>
      </c>
      <c r="H120" s="255">
        <v>754.451</v>
      </c>
      <c r="I120" s="33">
        <v>616.405</v>
      </c>
      <c r="J120" s="136">
        <v>31.479</v>
      </c>
      <c r="K120" s="107">
        <v>6.983</v>
      </c>
      <c r="L120" s="107">
        <v>2.93</v>
      </c>
      <c r="M120" s="140">
        <v>11.466</v>
      </c>
      <c r="N120" s="170">
        <v>25.862</v>
      </c>
      <c r="O120" s="107">
        <v>11.828</v>
      </c>
      <c r="P120" s="9">
        <f t="shared" si="29"/>
        <v>5132.398000000001</v>
      </c>
    </row>
    <row r="121" spans="1:16" ht="18.75">
      <c r="A121" s="51"/>
      <c r="B121" s="48" t="s">
        <v>20</v>
      </c>
      <c r="C121" s="55" t="s">
        <v>16</v>
      </c>
      <c r="D121" s="139"/>
      <c r="E121" s="139"/>
      <c r="F121" s="118"/>
      <c r="G121" s="106"/>
      <c r="H121" s="254"/>
      <c r="I121" s="167">
        <v>0.0306</v>
      </c>
      <c r="J121" s="134">
        <v>0.0744</v>
      </c>
      <c r="K121" s="106">
        <v>0.002</v>
      </c>
      <c r="L121" s="106"/>
      <c r="M121" s="139">
        <v>0.0003</v>
      </c>
      <c r="N121" s="139"/>
      <c r="O121" s="106">
        <v>0.0014</v>
      </c>
      <c r="P121" s="8">
        <f t="shared" si="29"/>
        <v>0.10869999999999999</v>
      </c>
    </row>
    <row r="122" spans="1:16" ht="18.75">
      <c r="A122" s="51"/>
      <c r="B122" s="49" t="s">
        <v>73</v>
      </c>
      <c r="C122" s="49" t="s">
        <v>18</v>
      </c>
      <c r="D122" s="140"/>
      <c r="E122" s="140"/>
      <c r="F122" s="119"/>
      <c r="G122" s="107"/>
      <c r="H122" s="255"/>
      <c r="I122" s="33">
        <v>92.82</v>
      </c>
      <c r="J122" s="136">
        <v>215.399</v>
      </c>
      <c r="K122" s="107">
        <v>20.16</v>
      </c>
      <c r="L122" s="107"/>
      <c r="M122" s="140">
        <v>2.1</v>
      </c>
      <c r="N122" s="140"/>
      <c r="O122" s="107">
        <v>13.23</v>
      </c>
      <c r="P122" s="9">
        <f t="shared" si="29"/>
        <v>343.70900000000006</v>
      </c>
    </row>
    <row r="123" spans="1:16" s="38" customFormat="1" ht="18.75">
      <c r="A123" s="51"/>
      <c r="B123" s="568" t="s">
        <v>107</v>
      </c>
      <c r="C123" s="55" t="s">
        <v>16</v>
      </c>
      <c r="D123" s="5">
        <f aca="true" t="shared" si="30" ref="D123:L123">+D101+D103+D105+D107+D109+D111+D113+D115+D117+D119+D121</f>
        <v>124.8123</v>
      </c>
      <c r="E123" s="5">
        <f t="shared" si="30"/>
        <v>5.2109</v>
      </c>
      <c r="F123" s="1">
        <f t="shared" si="30"/>
        <v>7.7105999999999995</v>
      </c>
      <c r="G123" s="1">
        <f t="shared" si="30"/>
        <v>7.8352</v>
      </c>
      <c r="H123" s="1">
        <f t="shared" si="30"/>
        <v>7.675799999999999</v>
      </c>
      <c r="I123" s="21">
        <f t="shared" si="30"/>
        <v>7.7264</v>
      </c>
      <c r="J123" s="1">
        <f t="shared" si="30"/>
        <v>4.495699999999999</v>
      </c>
      <c r="K123" s="1">
        <f t="shared" si="30"/>
        <v>6.080899999999999</v>
      </c>
      <c r="L123" s="87">
        <f t="shared" si="30"/>
        <v>632.3182999999999</v>
      </c>
      <c r="M123" s="87">
        <f aca="true" t="shared" si="31" ref="M123:O124">+M101+M103+M105+M107+M109+M111+M113+M115+M117+M119+M121</f>
        <v>254.99370000000005</v>
      </c>
      <c r="N123" s="87">
        <f t="shared" si="31"/>
        <v>352.38300000000004</v>
      </c>
      <c r="O123" s="5">
        <f t="shared" si="31"/>
        <v>426.0461999999999</v>
      </c>
      <c r="P123" s="8">
        <f>SUM(D123:O123)</f>
        <v>1837.2889999999998</v>
      </c>
    </row>
    <row r="124" spans="1:16" s="38" customFormat="1" ht="18.75">
      <c r="A124" s="50"/>
      <c r="B124" s="569"/>
      <c r="C124" s="49" t="s">
        <v>18</v>
      </c>
      <c r="D124" s="35">
        <f aca="true" t="shared" si="32" ref="D124:L124">+D102+D104+D106+D108+D110+D112+D114+D116+D118+D120+D122</f>
        <v>28392.664</v>
      </c>
      <c r="E124" s="35">
        <f t="shared" si="32"/>
        <v>2797.567</v>
      </c>
      <c r="F124" s="2">
        <f t="shared" si="32"/>
        <v>4095.4400000000005</v>
      </c>
      <c r="G124" s="2">
        <f t="shared" si="32"/>
        <v>6606.963</v>
      </c>
      <c r="H124" s="2">
        <f t="shared" si="32"/>
        <v>6176.112999999999</v>
      </c>
      <c r="I124" s="25">
        <f t="shared" si="32"/>
        <v>4904.548</v>
      </c>
      <c r="J124" s="2">
        <f t="shared" si="32"/>
        <v>2973.3079999999995</v>
      </c>
      <c r="K124" s="2">
        <f t="shared" si="32"/>
        <v>3351.1600000000003</v>
      </c>
      <c r="L124" s="35">
        <f t="shared" si="32"/>
        <v>127382.776</v>
      </c>
      <c r="M124" s="35">
        <f t="shared" si="31"/>
        <v>53783.954</v>
      </c>
      <c r="N124" s="35">
        <f t="shared" si="31"/>
        <v>92056.257</v>
      </c>
      <c r="O124" s="35">
        <f t="shared" si="31"/>
        <v>113172.786</v>
      </c>
      <c r="P124" s="9">
        <f>SUM(D124:O124)</f>
        <v>445693.53599999996</v>
      </c>
    </row>
    <row r="125" spans="1:16" ht="18.75">
      <c r="A125" s="45" t="s">
        <v>0</v>
      </c>
      <c r="B125" s="570" t="s">
        <v>74</v>
      </c>
      <c r="C125" s="55" t="s">
        <v>16</v>
      </c>
      <c r="D125" s="139"/>
      <c r="E125" s="139"/>
      <c r="F125" s="118"/>
      <c r="G125" s="106"/>
      <c r="H125" s="254"/>
      <c r="I125" s="165"/>
      <c r="J125" s="134"/>
      <c r="K125" s="106"/>
      <c r="L125" s="106"/>
      <c r="M125" s="139"/>
      <c r="N125" s="139"/>
      <c r="O125" s="106"/>
      <c r="P125" s="8"/>
    </row>
    <row r="126" spans="1:16" ht="18.75">
      <c r="A126" s="45" t="s">
        <v>0</v>
      </c>
      <c r="B126" s="571"/>
      <c r="C126" s="49" t="s">
        <v>18</v>
      </c>
      <c r="D126" s="140"/>
      <c r="E126" s="140"/>
      <c r="F126" s="119"/>
      <c r="G126" s="107"/>
      <c r="H126" s="255"/>
      <c r="I126" s="166"/>
      <c r="J126" s="136"/>
      <c r="K126" s="107"/>
      <c r="L126" s="107"/>
      <c r="M126" s="140"/>
      <c r="N126" s="140"/>
      <c r="O126" s="107"/>
      <c r="P126" s="9"/>
    </row>
    <row r="127" spans="1:16" ht="18.75">
      <c r="A127" s="45" t="s">
        <v>75</v>
      </c>
      <c r="B127" s="570" t="s">
        <v>76</v>
      </c>
      <c r="C127" s="55" t="s">
        <v>16</v>
      </c>
      <c r="D127" s="139"/>
      <c r="E127" s="139"/>
      <c r="F127" s="118"/>
      <c r="G127" s="106"/>
      <c r="H127" s="254"/>
      <c r="I127" s="165"/>
      <c r="J127" s="134"/>
      <c r="K127" s="106"/>
      <c r="L127" s="106"/>
      <c r="M127" s="139"/>
      <c r="N127" s="139"/>
      <c r="O127" s="106">
        <v>0.174</v>
      </c>
      <c r="P127" s="8">
        <f t="shared" si="29"/>
        <v>0.174</v>
      </c>
    </row>
    <row r="128" spans="1:16" ht="18.75">
      <c r="A128" s="51"/>
      <c r="B128" s="571"/>
      <c r="C128" s="49" t="s">
        <v>18</v>
      </c>
      <c r="D128" s="140"/>
      <c r="E128" s="140"/>
      <c r="F128" s="119"/>
      <c r="G128" s="107"/>
      <c r="H128" s="255"/>
      <c r="I128" s="166"/>
      <c r="J128" s="136"/>
      <c r="K128" s="107"/>
      <c r="L128" s="107"/>
      <c r="M128" s="140"/>
      <c r="N128" s="140"/>
      <c r="O128" s="107">
        <v>50.807</v>
      </c>
      <c r="P128" s="9">
        <f t="shared" si="29"/>
        <v>50.807</v>
      </c>
    </row>
    <row r="129" spans="1:16" ht="18.75">
      <c r="A129" s="45" t="s">
        <v>77</v>
      </c>
      <c r="B129" s="349" t="s">
        <v>20</v>
      </c>
      <c r="C129" s="466" t="s">
        <v>16</v>
      </c>
      <c r="D129" s="147"/>
      <c r="E129" s="147">
        <v>0.102</v>
      </c>
      <c r="F129" s="124">
        <v>0.5045</v>
      </c>
      <c r="G129" s="115">
        <v>0.015</v>
      </c>
      <c r="H129" s="271"/>
      <c r="I129" s="168"/>
      <c r="J129" s="138"/>
      <c r="K129" s="115"/>
      <c r="L129" s="115"/>
      <c r="M129" s="147"/>
      <c r="N129" s="147"/>
      <c r="O129" s="115">
        <v>0.018</v>
      </c>
      <c r="P129" s="13">
        <f t="shared" si="29"/>
        <v>0.6395</v>
      </c>
    </row>
    <row r="130" spans="1:16" ht="18.75">
      <c r="A130" s="51"/>
      <c r="B130" s="350" t="s">
        <v>78</v>
      </c>
      <c r="C130" s="55" t="s">
        <v>79</v>
      </c>
      <c r="D130" s="388"/>
      <c r="E130" s="388"/>
      <c r="F130" s="402"/>
      <c r="G130" s="389"/>
      <c r="H130" s="403"/>
      <c r="I130" s="404"/>
      <c r="J130" s="394"/>
      <c r="K130" s="389"/>
      <c r="L130" s="389"/>
      <c r="M130" s="388"/>
      <c r="N130" s="388"/>
      <c r="O130" s="389"/>
      <c r="P130" s="395"/>
    </row>
    <row r="131" spans="1:16" ht="18.75">
      <c r="A131" s="45" t="s">
        <v>23</v>
      </c>
      <c r="B131" s="25"/>
      <c r="C131" s="49" t="s">
        <v>18</v>
      </c>
      <c r="D131" s="140"/>
      <c r="E131" s="140">
        <v>58.224</v>
      </c>
      <c r="F131" s="119">
        <v>270.749</v>
      </c>
      <c r="G131" s="107">
        <v>4.2</v>
      </c>
      <c r="H131" s="253"/>
      <c r="I131" s="405"/>
      <c r="J131" s="136"/>
      <c r="K131" s="107"/>
      <c r="L131" s="107"/>
      <c r="M131" s="140"/>
      <c r="N131" s="140"/>
      <c r="O131" s="107">
        <v>8.401</v>
      </c>
      <c r="P131" s="9">
        <f aca="true" t="shared" si="33" ref="P131:P137">SUM(D131:O131)</f>
        <v>341.574</v>
      </c>
    </row>
    <row r="132" spans="1:16" s="38" customFormat="1" ht="18.75">
      <c r="A132" s="51"/>
      <c r="B132" s="56" t="s">
        <v>0</v>
      </c>
      <c r="C132" s="383" t="s">
        <v>16</v>
      </c>
      <c r="D132" s="5"/>
      <c r="E132" s="5">
        <f>+E125+E127+E129</f>
        <v>0.102</v>
      </c>
      <c r="F132" s="1">
        <f>+F125+F127+F129</f>
        <v>0.5045</v>
      </c>
      <c r="G132" s="1">
        <f>+G125+G127+G129</f>
        <v>0.015</v>
      </c>
      <c r="H132" s="1"/>
      <c r="I132" s="21"/>
      <c r="J132" s="1"/>
      <c r="K132" s="1"/>
      <c r="L132" s="5"/>
      <c r="M132" s="5"/>
      <c r="N132" s="5"/>
      <c r="O132" s="5">
        <f>+O125+O127+O129</f>
        <v>0.19199999999999998</v>
      </c>
      <c r="P132" s="382">
        <f t="shared" si="33"/>
        <v>0.8134999999999999</v>
      </c>
    </row>
    <row r="133" spans="1:16" s="38" customFormat="1" ht="18.75">
      <c r="A133" s="51"/>
      <c r="B133" s="57" t="s">
        <v>107</v>
      </c>
      <c r="C133" s="55" t="s">
        <v>79</v>
      </c>
      <c r="D133" s="5"/>
      <c r="E133" s="5"/>
      <c r="F133" s="1"/>
      <c r="G133" s="1"/>
      <c r="H133" s="1"/>
      <c r="I133" s="26"/>
      <c r="J133" s="1"/>
      <c r="K133" s="1"/>
      <c r="L133" s="5"/>
      <c r="M133" s="5"/>
      <c r="N133" s="5"/>
      <c r="O133" s="5"/>
      <c r="P133" s="8"/>
    </row>
    <row r="134" spans="1:16" s="38" customFormat="1" ht="18.75">
      <c r="A134" s="50"/>
      <c r="B134" s="2"/>
      <c r="C134" s="299" t="s">
        <v>18</v>
      </c>
      <c r="D134" s="362"/>
      <c r="E134" s="362">
        <f>+E126+E128+E131</f>
        <v>58.224</v>
      </c>
      <c r="F134" s="381">
        <f>+F126+F128+F131</f>
        <v>270.749</v>
      </c>
      <c r="G134" s="381">
        <f>+G126+G128+G131</f>
        <v>4.2</v>
      </c>
      <c r="H134" s="381"/>
      <c r="I134" s="18"/>
      <c r="J134" s="381"/>
      <c r="K134" s="381"/>
      <c r="L134" s="362"/>
      <c r="M134" s="362"/>
      <c r="N134" s="362"/>
      <c r="O134" s="362">
        <f>+O126+O128+O131</f>
        <v>59.208</v>
      </c>
      <c r="P134" s="17">
        <f t="shared" si="33"/>
        <v>392.381</v>
      </c>
    </row>
    <row r="135" spans="1:16" s="74" customFormat="1" ht="18.75">
      <c r="A135" s="58"/>
      <c r="B135" s="59" t="s">
        <v>0</v>
      </c>
      <c r="C135" s="63" t="s">
        <v>16</v>
      </c>
      <c r="D135" s="406">
        <f>D132+D123+D99</f>
        <v>401.1629599999999</v>
      </c>
      <c r="E135" s="406">
        <f aca="true" t="shared" si="34" ref="E135:N135">E132+E123+E99</f>
        <v>214.7343</v>
      </c>
      <c r="F135" s="407">
        <f t="shared" si="34"/>
        <v>227.54690000000005</v>
      </c>
      <c r="G135" s="408">
        <f t="shared" si="34"/>
        <v>1292.0647000000001</v>
      </c>
      <c r="H135" s="409">
        <f>H132+H123+H99</f>
        <v>918.2562</v>
      </c>
      <c r="I135" s="408">
        <f t="shared" si="34"/>
        <v>1762.4507999999998</v>
      </c>
      <c r="J135" s="408">
        <f>J132+J123+J99</f>
        <v>561.2544499999999</v>
      </c>
      <c r="K135" s="408">
        <f t="shared" si="34"/>
        <v>761.8193</v>
      </c>
      <c r="L135" s="408">
        <f t="shared" si="34"/>
        <v>3057.8113</v>
      </c>
      <c r="M135" s="406">
        <f t="shared" si="34"/>
        <v>1102.2006</v>
      </c>
      <c r="N135" s="406">
        <f t="shared" si="34"/>
        <v>991.3894999999999</v>
      </c>
      <c r="O135" s="406">
        <f>O132+O123+O99</f>
        <v>2054.1900299999998</v>
      </c>
      <c r="P135" s="386">
        <f t="shared" si="33"/>
        <v>13344.881039999998</v>
      </c>
    </row>
    <row r="136" spans="1:16" s="74" customFormat="1" ht="18.75">
      <c r="A136" s="58"/>
      <c r="B136" s="62" t="s">
        <v>221</v>
      </c>
      <c r="C136" s="63" t="s">
        <v>79</v>
      </c>
      <c r="D136" s="142"/>
      <c r="E136" s="142"/>
      <c r="F136" s="156"/>
      <c r="G136" s="109"/>
      <c r="H136" s="163"/>
      <c r="I136" s="109"/>
      <c r="J136" s="109"/>
      <c r="K136" s="109"/>
      <c r="L136" s="109"/>
      <c r="M136" s="142"/>
      <c r="N136" s="142"/>
      <c r="O136" s="142"/>
      <c r="P136" s="15"/>
    </row>
    <row r="137" spans="1:16" s="74" customFormat="1" ht="19.5" thickBot="1">
      <c r="A137" s="64"/>
      <c r="B137" s="65"/>
      <c r="C137" s="66" t="s">
        <v>18</v>
      </c>
      <c r="D137" s="149">
        <f>D134+D124+D100</f>
        <v>182151.02599999995</v>
      </c>
      <c r="E137" s="149">
        <f aca="true" t="shared" si="35" ref="E137:N137">E134+E124+E100</f>
        <v>147845.59699999998</v>
      </c>
      <c r="F137" s="157">
        <f t="shared" si="35"/>
        <v>190074.03100000005</v>
      </c>
      <c r="G137" s="117">
        <f t="shared" si="35"/>
        <v>575126.904</v>
      </c>
      <c r="H137" s="164">
        <f>H134+H124+H100</f>
        <v>426567.519</v>
      </c>
      <c r="I137" s="117">
        <f t="shared" si="35"/>
        <v>688625</v>
      </c>
      <c r="J137" s="117">
        <f>J134+J124+J100</f>
        <v>278850.527</v>
      </c>
      <c r="K137" s="117">
        <f t="shared" si="35"/>
        <v>456201.442</v>
      </c>
      <c r="L137" s="117">
        <f t="shared" si="35"/>
        <v>913558.1460000001</v>
      </c>
      <c r="M137" s="149">
        <f t="shared" si="35"/>
        <v>613629.1930000001</v>
      </c>
      <c r="N137" s="149">
        <f t="shared" si="35"/>
        <v>559704.6529999999</v>
      </c>
      <c r="O137" s="149">
        <f>O134+O124+O100</f>
        <v>871253.285</v>
      </c>
      <c r="P137" s="7">
        <f t="shared" si="33"/>
        <v>5903587.323000001</v>
      </c>
    </row>
    <row r="138" spans="15:16" ht="18.75">
      <c r="O138" s="67"/>
      <c r="P138" s="68" t="s">
        <v>92</v>
      </c>
    </row>
    <row r="141" spans="6:12" ht="18.75">
      <c r="F141" s="72"/>
      <c r="G141" s="72"/>
      <c r="H141" s="72"/>
      <c r="I141" s="72"/>
      <c r="J141" s="72"/>
      <c r="K141" s="72"/>
      <c r="L141" s="72"/>
    </row>
    <row r="142" spans="6:12" ht="18.75">
      <c r="F142" s="72"/>
      <c r="G142" s="72"/>
      <c r="H142" s="72"/>
      <c r="I142" s="72"/>
      <c r="J142" s="72"/>
      <c r="K142" s="72"/>
      <c r="L142" s="72"/>
    </row>
    <row r="143" spans="6:12" ht="18.75">
      <c r="F143" s="72"/>
      <c r="G143" s="72"/>
      <c r="H143" s="72"/>
      <c r="I143" s="72"/>
      <c r="J143" s="72"/>
      <c r="K143" s="72"/>
      <c r="L143" s="72"/>
    </row>
    <row r="144" spans="6:12" ht="18.75">
      <c r="F144" s="72"/>
      <c r="G144" s="72"/>
      <c r="H144" s="72"/>
      <c r="I144" s="72"/>
      <c r="J144" s="72"/>
      <c r="K144" s="72"/>
      <c r="L144" s="72"/>
    </row>
    <row r="145" spans="6:12" ht="18.75">
      <c r="F145" s="72"/>
      <c r="G145" s="72"/>
      <c r="H145" s="72"/>
      <c r="I145" s="72"/>
      <c r="J145" s="72"/>
      <c r="K145" s="72"/>
      <c r="L145" s="72"/>
    </row>
    <row r="146" spans="6:12" ht="18.75">
      <c r="F146" s="72"/>
      <c r="G146" s="72"/>
      <c r="H146" s="72"/>
      <c r="I146" s="72"/>
      <c r="J146" s="72"/>
      <c r="K146" s="72"/>
      <c r="L146" s="72"/>
    </row>
    <row r="147" spans="6:12" ht="18.75">
      <c r="F147" s="72"/>
      <c r="G147" s="72"/>
      <c r="H147" s="72"/>
      <c r="I147" s="72"/>
      <c r="J147" s="72"/>
      <c r="K147" s="72"/>
      <c r="L147" s="72"/>
    </row>
    <row r="148" spans="6:12" ht="18.75">
      <c r="F148" s="72"/>
      <c r="G148" s="72"/>
      <c r="H148" s="72"/>
      <c r="I148" s="72"/>
      <c r="J148" s="72"/>
      <c r="K148" s="72"/>
      <c r="L148" s="72"/>
    </row>
    <row r="149" spans="6:12" ht="18.75">
      <c r="F149" s="72"/>
      <c r="G149" s="72"/>
      <c r="H149" s="72"/>
      <c r="I149" s="72"/>
      <c r="J149" s="72"/>
      <c r="K149" s="72"/>
      <c r="L149" s="72"/>
    </row>
    <row r="150" spans="6:12" ht="18.75">
      <c r="F150" s="72"/>
      <c r="G150" s="72"/>
      <c r="H150" s="72"/>
      <c r="I150" s="72"/>
      <c r="J150" s="72"/>
      <c r="K150" s="72"/>
      <c r="L150" s="72"/>
    </row>
    <row r="151" spans="6:12" ht="18.75">
      <c r="F151" s="72"/>
      <c r="G151" s="72"/>
      <c r="H151" s="72"/>
      <c r="I151" s="72"/>
      <c r="J151" s="72"/>
      <c r="K151" s="72"/>
      <c r="L151" s="72"/>
    </row>
  </sheetData>
  <sheetProtection/>
  <mergeCells count="52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A1:P1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</mergeCells>
  <printOptions/>
  <pageMargins left="1.1811023622047245" right="0.7874015748031497" top="0.7874015748031497" bottom="0.7874015748031497" header="0.5118110236220472" footer="0.5118110236220472"/>
  <pageSetup firstPageNumber="45" useFirstPageNumber="1" fitToHeight="2" horizontalDpi="600" verticalDpi="600" orientation="landscape" paperSize="12" scale="50" r:id="rId1"/>
  <rowBreaks count="1" manualBreakCount="1">
    <brk id="6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="50" zoomScaleNormal="50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K7" sqref="K7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8" width="20.50390625" style="11" customWidth="1"/>
    <col min="9" max="10" width="20.50390625" style="72" customWidth="1"/>
    <col min="11" max="15" width="20.50390625" style="11" customWidth="1"/>
    <col min="16" max="16" width="23.00390625" style="37" customWidth="1"/>
    <col min="17" max="16384" width="9.00390625" style="38" customWidth="1"/>
  </cols>
  <sheetData>
    <row r="1" spans="1:16" ht="30.75">
      <c r="A1" s="580" t="s">
        <v>104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</row>
    <row r="2" spans="1:15" ht="19.5" thickBot="1">
      <c r="A2" s="12"/>
      <c r="B2" s="39" t="s">
        <v>81</v>
      </c>
      <c r="C2" s="12"/>
      <c r="O2" s="12" t="s">
        <v>90</v>
      </c>
    </row>
    <row r="3" spans="1:16" ht="18.75">
      <c r="A3" s="40"/>
      <c r="B3" s="41"/>
      <c r="C3" s="210"/>
      <c r="D3" s="43" t="s">
        <v>2</v>
      </c>
      <c r="E3" s="210" t="s">
        <v>3</v>
      </c>
      <c r="F3" s="43" t="s">
        <v>4</v>
      </c>
      <c r="G3" s="210" t="s">
        <v>5</v>
      </c>
      <c r="H3" s="43" t="s">
        <v>6</v>
      </c>
      <c r="I3" s="313" t="s">
        <v>7</v>
      </c>
      <c r="J3" s="86" t="s">
        <v>8</v>
      </c>
      <c r="K3" s="210" t="s">
        <v>9</v>
      </c>
      <c r="L3" s="43" t="s">
        <v>10</v>
      </c>
      <c r="M3" s="210" t="s">
        <v>11</v>
      </c>
      <c r="N3" s="43" t="s">
        <v>12</v>
      </c>
      <c r="O3" s="43" t="s">
        <v>13</v>
      </c>
      <c r="P3" s="70" t="s">
        <v>14</v>
      </c>
    </row>
    <row r="4" spans="1:16" ht="18.75">
      <c r="A4" s="45" t="s">
        <v>0</v>
      </c>
      <c r="B4" s="570" t="s">
        <v>15</v>
      </c>
      <c r="C4" s="55" t="s">
        <v>16</v>
      </c>
      <c r="D4" s="467">
        <v>2.5896</v>
      </c>
      <c r="E4" s="205">
        <v>0.068</v>
      </c>
      <c r="F4" s="471">
        <v>0.008</v>
      </c>
      <c r="G4" s="214">
        <v>0.1335</v>
      </c>
      <c r="H4" s="474">
        <v>0.2966</v>
      </c>
      <c r="I4" s="320">
        <v>236.3236</v>
      </c>
      <c r="J4" s="476">
        <v>4.2623</v>
      </c>
      <c r="K4" s="205">
        <v>0.2152</v>
      </c>
      <c r="L4" s="467">
        <v>0.0555</v>
      </c>
      <c r="M4" s="207">
        <v>0.008</v>
      </c>
      <c r="N4" s="481">
        <v>0.108</v>
      </c>
      <c r="O4" s="467">
        <v>1.0211</v>
      </c>
      <c r="P4" s="20">
        <f aca="true" t="shared" si="0" ref="P4:P9">SUM(D4:O4)</f>
        <v>245.0894</v>
      </c>
    </row>
    <row r="5" spans="1:16" ht="18.75">
      <c r="A5" s="46" t="s">
        <v>17</v>
      </c>
      <c r="B5" s="571"/>
      <c r="C5" s="49" t="s">
        <v>18</v>
      </c>
      <c r="D5" s="468">
        <v>187.269</v>
      </c>
      <c r="E5" s="201">
        <v>19.74</v>
      </c>
      <c r="F5" s="472">
        <v>2.604</v>
      </c>
      <c r="G5" s="215">
        <v>31.046</v>
      </c>
      <c r="H5" s="475">
        <v>120.224</v>
      </c>
      <c r="I5" s="206">
        <v>15874.682</v>
      </c>
      <c r="J5" s="477">
        <v>359.815</v>
      </c>
      <c r="K5" s="201">
        <v>64.031</v>
      </c>
      <c r="L5" s="468">
        <v>17.885</v>
      </c>
      <c r="M5" s="206">
        <v>1.656</v>
      </c>
      <c r="N5" s="482">
        <v>14.22</v>
      </c>
      <c r="O5" s="468">
        <v>55.195</v>
      </c>
      <c r="P5" s="24">
        <f t="shared" si="0"/>
        <v>16748.367</v>
      </c>
    </row>
    <row r="6" spans="1:16" ht="18.75">
      <c r="A6" s="46" t="s">
        <v>19</v>
      </c>
      <c r="B6" s="48" t="s">
        <v>20</v>
      </c>
      <c r="C6" s="55" t="s">
        <v>16</v>
      </c>
      <c r="D6" s="467"/>
      <c r="E6" s="205"/>
      <c r="F6" s="471"/>
      <c r="G6" s="214"/>
      <c r="H6" s="474">
        <v>0.282</v>
      </c>
      <c r="I6" s="207">
        <v>0.022</v>
      </c>
      <c r="J6" s="476"/>
      <c r="K6" s="205">
        <v>1.2775</v>
      </c>
      <c r="L6" s="467">
        <v>3.863</v>
      </c>
      <c r="M6" s="207"/>
      <c r="N6" s="481">
        <v>0.0905</v>
      </c>
      <c r="O6" s="467">
        <v>0.415</v>
      </c>
      <c r="P6" s="20">
        <f t="shared" si="0"/>
        <v>5.949999999999999</v>
      </c>
    </row>
    <row r="7" spans="1:16" ht="18.75">
      <c r="A7" s="46" t="s">
        <v>21</v>
      </c>
      <c r="B7" s="49" t="s">
        <v>22</v>
      </c>
      <c r="C7" s="299" t="s">
        <v>18</v>
      </c>
      <c r="D7" s="468"/>
      <c r="E7" s="201"/>
      <c r="F7" s="472"/>
      <c r="G7" s="215"/>
      <c r="H7" s="475">
        <v>4.662</v>
      </c>
      <c r="I7" s="206">
        <v>0.347</v>
      </c>
      <c r="J7" s="477"/>
      <c r="K7" s="201">
        <v>5.356</v>
      </c>
      <c r="L7" s="468">
        <v>10.625</v>
      </c>
      <c r="M7" s="206"/>
      <c r="N7" s="482">
        <v>3.455</v>
      </c>
      <c r="O7" s="468">
        <v>3.904</v>
      </c>
      <c r="P7" s="24">
        <f t="shared" si="0"/>
        <v>28.349</v>
      </c>
    </row>
    <row r="8" spans="1:16" ht="18.75">
      <c r="A8" s="45" t="s">
        <v>23</v>
      </c>
      <c r="B8" s="568" t="s">
        <v>114</v>
      </c>
      <c r="C8" s="55" t="s">
        <v>16</v>
      </c>
      <c r="D8" s="469">
        <f aca="true" t="shared" si="1" ref="D8:I8">+D4+D6</f>
        <v>2.5896</v>
      </c>
      <c r="E8" s="272">
        <f t="shared" si="1"/>
        <v>0.068</v>
      </c>
      <c r="F8" s="26">
        <f t="shared" si="1"/>
        <v>0.008</v>
      </c>
      <c r="G8" s="272">
        <f t="shared" si="1"/>
        <v>0.1335</v>
      </c>
      <c r="H8" s="26">
        <f t="shared" si="1"/>
        <v>0.5786</v>
      </c>
      <c r="I8" s="287">
        <f t="shared" si="1"/>
        <v>236.3456</v>
      </c>
      <c r="J8" s="28">
        <f aca="true" t="shared" si="2" ref="J8:L9">+J4+J6</f>
        <v>4.2623</v>
      </c>
      <c r="K8" s="272">
        <f t="shared" si="2"/>
        <v>1.4927000000000001</v>
      </c>
      <c r="L8" s="28">
        <f t="shared" si="2"/>
        <v>3.9185</v>
      </c>
      <c r="M8" s="287">
        <f aca="true" t="shared" si="3" ref="M8:O9">+M4+M6</f>
        <v>0.008</v>
      </c>
      <c r="N8" s="28">
        <f t="shared" si="3"/>
        <v>0.1985</v>
      </c>
      <c r="O8" s="28">
        <f t="shared" si="3"/>
        <v>1.4361</v>
      </c>
      <c r="P8" s="20">
        <f t="shared" si="0"/>
        <v>251.03940000000003</v>
      </c>
    </row>
    <row r="9" spans="1:16" ht="18.75">
      <c r="A9" s="50"/>
      <c r="B9" s="569"/>
      <c r="C9" s="49" t="s">
        <v>18</v>
      </c>
      <c r="D9" s="25">
        <f aca="true" t="shared" si="4" ref="D9:I9">+D5+D7</f>
        <v>187.269</v>
      </c>
      <c r="E9" s="54">
        <f t="shared" si="4"/>
        <v>19.74</v>
      </c>
      <c r="F9" s="25">
        <f t="shared" si="4"/>
        <v>2.604</v>
      </c>
      <c r="G9" s="54">
        <f t="shared" si="4"/>
        <v>31.046</v>
      </c>
      <c r="H9" s="25">
        <f t="shared" si="4"/>
        <v>124.88600000000001</v>
      </c>
      <c r="I9" s="288">
        <f t="shared" si="4"/>
        <v>15875.029</v>
      </c>
      <c r="J9" s="89">
        <f t="shared" si="2"/>
        <v>359.815</v>
      </c>
      <c r="K9" s="54">
        <f t="shared" si="2"/>
        <v>69.387</v>
      </c>
      <c r="L9" s="89">
        <f t="shared" si="2"/>
        <v>28.51</v>
      </c>
      <c r="M9" s="288">
        <f t="shared" si="3"/>
        <v>1.656</v>
      </c>
      <c r="N9" s="89">
        <f t="shared" si="3"/>
        <v>17.675</v>
      </c>
      <c r="O9" s="89">
        <f t="shared" si="3"/>
        <v>59.099000000000004</v>
      </c>
      <c r="P9" s="24">
        <f t="shared" si="0"/>
        <v>16776.715999999993</v>
      </c>
    </row>
    <row r="10" spans="1:16" ht="18.75">
      <c r="A10" s="572" t="s">
        <v>25</v>
      </c>
      <c r="B10" s="573"/>
      <c r="C10" s="55" t="s">
        <v>16</v>
      </c>
      <c r="D10" s="467">
        <v>0.042</v>
      </c>
      <c r="E10" s="205">
        <v>0.1619</v>
      </c>
      <c r="F10" s="471">
        <v>0.3986</v>
      </c>
      <c r="G10" s="214">
        <v>0.6019</v>
      </c>
      <c r="H10" s="474">
        <v>443.596</v>
      </c>
      <c r="I10" s="207">
        <v>2113.1002</v>
      </c>
      <c r="J10" s="476">
        <v>7484.9963</v>
      </c>
      <c r="K10" s="205">
        <v>4833.855</v>
      </c>
      <c r="L10" s="467">
        <v>4426.015</v>
      </c>
      <c r="M10" s="207">
        <v>3257.3445</v>
      </c>
      <c r="N10" s="481">
        <v>242.1017</v>
      </c>
      <c r="O10" s="467"/>
      <c r="P10" s="20">
        <f aca="true" t="shared" si="5" ref="P10:P61">SUM(D10:O10)</f>
        <v>22802.213099999997</v>
      </c>
    </row>
    <row r="11" spans="1:16" ht="18.75">
      <c r="A11" s="574"/>
      <c r="B11" s="575"/>
      <c r="C11" s="49" t="s">
        <v>18</v>
      </c>
      <c r="D11" s="468">
        <v>0.959</v>
      </c>
      <c r="E11" s="201">
        <v>71.923</v>
      </c>
      <c r="F11" s="472">
        <v>123.622</v>
      </c>
      <c r="G11" s="215">
        <v>268.778</v>
      </c>
      <c r="H11" s="475">
        <v>123356.183</v>
      </c>
      <c r="I11" s="206">
        <v>646315.865</v>
      </c>
      <c r="J11" s="477">
        <v>1836657.123</v>
      </c>
      <c r="K11" s="201">
        <v>1819121.399</v>
      </c>
      <c r="L11" s="468">
        <v>1454952.885</v>
      </c>
      <c r="M11" s="206">
        <v>1069623.732</v>
      </c>
      <c r="N11" s="482">
        <v>143476.417</v>
      </c>
      <c r="O11" s="468"/>
      <c r="P11" s="24">
        <f t="shared" si="5"/>
        <v>7093968.886</v>
      </c>
    </row>
    <row r="12" spans="1:16" ht="18.75">
      <c r="A12" s="51"/>
      <c r="B12" s="570" t="s">
        <v>26</v>
      </c>
      <c r="C12" s="55" t="s">
        <v>16</v>
      </c>
      <c r="D12" s="467"/>
      <c r="E12" s="205">
        <v>0.018</v>
      </c>
      <c r="F12" s="471">
        <v>1.233</v>
      </c>
      <c r="G12" s="214">
        <v>2.3408</v>
      </c>
      <c r="H12" s="474">
        <v>1.2678</v>
      </c>
      <c r="I12" s="207">
        <v>3.6886</v>
      </c>
      <c r="J12" s="476">
        <v>3.4368</v>
      </c>
      <c r="K12" s="205">
        <v>1.8166</v>
      </c>
      <c r="L12" s="467">
        <v>0.4058</v>
      </c>
      <c r="M12" s="207">
        <v>0.7091</v>
      </c>
      <c r="N12" s="481"/>
      <c r="O12" s="467">
        <v>0.2822</v>
      </c>
      <c r="P12" s="20">
        <f t="shared" si="5"/>
        <v>15.198699999999999</v>
      </c>
    </row>
    <row r="13" spans="1:16" ht="18.75">
      <c r="A13" s="45" t="s">
        <v>0</v>
      </c>
      <c r="B13" s="571"/>
      <c r="C13" s="49" t="s">
        <v>18</v>
      </c>
      <c r="D13" s="468"/>
      <c r="E13" s="201">
        <v>26.46</v>
      </c>
      <c r="F13" s="472">
        <v>2667.175</v>
      </c>
      <c r="G13" s="215">
        <v>4441.919</v>
      </c>
      <c r="H13" s="475">
        <v>3063.173</v>
      </c>
      <c r="I13" s="206">
        <v>4955.154</v>
      </c>
      <c r="J13" s="477">
        <v>4088.671</v>
      </c>
      <c r="K13" s="201">
        <v>3954.381</v>
      </c>
      <c r="L13" s="468">
        <v>1074.698</v>
      </c>
      <c r="M13" s="206">
        <v>943.916</v>
      </c>
      <c r="N13" s="482"/>
      <c r="O13" s="468">
        <v>934.645</v>
      </c>
      <c r="P13" s="24">
        <f t="shared" si="5"/>
        <v>26150.192000000003</v>
      </c>
    </row>
    <row r="14" spans="1:16" ht="18.75">
      <c r="A14" s="46" t="s">
        <v>27</v>
      </c>
      <c r="B14" s="570" t="s">
        <v>28</v>
      </c>
      <c r="C14" s="55" t="s">
        <v>16</v>
      </c>
      <c r="D14" s="467">
        <v>4.4092</v>
      </c>
      <c r="E14" s="205">
        <v>0.0078</v>
      </c>
      <c r="F14" s="471">
        <v>0.0234</v>
      </c>
      <c r="G14" s="214">
        <v>0.2434</v>
      </c>
      <c r="H14" s="474">
        <v>6.6808</v>
      </c>
      <c r="I14" s="207">
        <v>4.0143</v>
      </c>
      <c r="J14" s="476">
        <v>1.1446</v>
      </c>
      <c r="K14" s="205">
        <v>0.7744</v>
      </c>
      <c r="L14" s="467">
        <v>0.9926</v>
      </c>
      <c r="M14" s="207">
        <v>0.4924</v>
      </c>
      <c r="N14" s="481">
        <v>1.209</v>
      </c>
      <c r="O14" s="467">
        <v>1.1272</v>
      </c>
      <c r="P14" s="20">
        <f t="shared" si="5"/>
        <v>21.119099999999996</v>
      </c>
    </row>
    <row r="15" spans="1:16" ht="18.75">
      <c r="A15" s="46" t="s">
        <v>0</v>
      </c>
      <c r="B15" s="571"/>
      <c r="C15" s="49" t="s">
        <v>18</v>
      </c>
      <c r="D15" s="468">
        <v>5735.377</v>
      </c>
      <c r="E15" s="201">
        <v>11.302</v>
      </c>
      <c r="F15" s="472">
        <v>31.231</v>
      </c>
      <c r="G15" s="215">
        <v>493.67</v>
      </c>
      <c r="H15" s="475">
        <v>8044.931</v>
      </c>
      <c r="I15" s="206">
        <v>2964.431</v>
      </c>
      <c r="J15" s="477">
        <v>1120.244</v>
      </c>
      <c r="K15" s="201">
        <v>871.523</v>
      </c>
      <c r="L15" s="468">
        <v>1719.352</v>
      </c>
      <c r="M15" s="206">
        <v>607.88</v>
      </c>
      <c r="N15" s="482">
        <v>1070.023</v>
      </c>
      <c r="O15" s="468">
        <v>1370.523</v>
      </c>
      <c r="P15" s="24">
        <f t="shared" si="5"/>
        <v>24040.487</v>
      </c>
    </row>
    <row r="16" spans="1:16" ht="18.75">
      <c r="A16" s="46" t="s">
        <v>29</v>
      </c>
      <c r="B16" s="570" t="s">
        <v>30</v>
      </c>
      <c r="C16" s="55" t="s">
        <v>16</v>
      </c>
      <c r="D16" s="467">
        <v>60.3633</v>
      </c>
      <c r="E16" s="205">
        <v>31.7617</v>
      </c>
      <c r="F16" s="471">
        <v>38.4639</v>
      </c>
      <c r="G16" s="214">
        <v>44.1493</v>
      </c>
      <c r="H16" s="474">
        <v>65.8853</v>
      </c>
      <c r="I16" s="207">
        <v>308.1957</v>
      </c>
      <c r="J16" s="476">
        <v>252.9276</v>
      </c>
      <c r="K16" s="205">
        <v>72.9692</v>
      </c>
      <c r="L16" s="467">
        <v>87.6966</v>
      </c>
      <c r="M16" s="207">
        <v>53.2175</v>
      </c>
      <c r="N16" s="481">
        <v>71.097</v>
      </c>
      <c r="O16" s="467">
        <v>50.7612</v>
      </c>
      <c r="P16" s="20">
        <f t="shared" si="5"/>
        <v>1137.4883</v>
      </c>
    </row>
    <row r="17" spans="1:16" ht="18.75">
      <c r="A17" s="46"/>
      <c r="B17" s="571"/>
      <c r="C17" s="49" t="s">
        <v>18</v>
      </c>
      <c r="D17" s="468">
        <v>72428.588</v>
      </c>
      <c r="E17" s="201">
        <v>38045.3</v>
      </c>
      <c r="F17" s="472">
        <v>53244.395</v>
      </c>
      <c r="G17" s="215">
        <v>52714.814</v>
      </c>
      <c r="H17" s="475">
        <v>49157.871</v>
      </c>
      <c r="I17" s="206">
        <v>95048.869</v>
      </c>
      <c r="J17" s="477">
        <v>94437.879</v>
      </c>
      <c r="K17" s="201">
        <v>58992.502</v>
      </c>
      <c r="L17" s="468">
        <v>92737.066</v>
      </c>
      <c r="M17" s="206">
        <v>75440.222</v>
      </c>
      <c r="N17" s="482">
        <v>82345.704</v>
      </c>
      <c r="O17" s="468">
        <v>71095.919</v>
      </c>
      <c r="P17" s="24">
        <f t="shared" si="5"/>
        <v>835689.129</v>
      </c>
    </row>
    <row r="18" spans="1:16" ht="18.75">
      <c r="A18" s="46" t="s">
        <v>31</v>
      </c>
      <c r="B18" s="349" t="s">
        <v>108</v>
      </c>
      <c r="C18" s="55" t="s">
        <v>16</v>
      </c>
      <c r="D18" s="467">
        <v>3.3502</v>
      </c>
      <c r="E18" s="205">
        <v>0.62</v>
      </c>
      <c r="F18" s="471">
        <v>3.4223</v>
      </c>
      <c r="G18" s="214">
        <v>1.6436</v>
      </c>
      <c r="H18" s="474">
        <v>17.2019</v>
      </c>
      <c r="I18" s="207">
        <v>78.8718</v>
      </c>
      <c r="J18" s="476">
        <v>118.4457</v>
      </c>
      <c r="K18" s="205">
        <v>122.5795</v>
      </c>
      <c r="L18" s="467">
        <v>50.0137</v>
      </c>
      <c r="M18" s="207">
        <v>2.802</v>
      </c>
      <c r="N18" s="481">
        <v>4.247</v>
      </c>
      <c r="O18" s="467">
        <v>0.9064</v>
      </c>
      <c r="P18" s="20">
        <f t="shared" si="5"/>
        <v>404.1041</v>
      </c>
    </row>
    <row r="19" spans="1:16" ht="18.75">
      <c r="A19" s="46"/>
      <c r="B19" s="47" t="s">
        <v>109</v>
      </c>
      <c r="C19" s="49" t="s">
        <v>18</v>
      </c>
      <c r="D19" s="468">
        <v>3726.774</v>
      </c>
      <c r="E19" s="201">
        <v>853.912</v>
      </c>
      <c r="F19" s="472">
        <v>5005.233</v>
      </c>
      <c r="G19" s="215">
        <v>1858.079</v>
      </c>
      <c r="H19" s="475">
        <v>9456.075</v>
      </c>
      <c r="I19" s="206">
        <v>38590.831</v>
      </c>
      <c r="J19" s="477">
        <v>52761.795</v>
      </c>
      <c r="K19" s="201">
        <v>50704.325</v>
      </c>
      <c r="L19" s="468">
        <v>45422.994</v>
      </c>
      <c r="M19" s="206">
        <v>2342.802</v>
      </c>
      <c r="N19" s="482">
        <v>4476.741</v>
      </c>
      <c r="O19" s="468">
        <v>1173.14</v>
      </c>
      <c r="P19" s="24">
        <f t="shared" si="5"/>
        <v>216372.701</v>
      </c>
    </row>
    <row r="20" spans="1:16" ht="18.75">
      <c r="A20" s="46" t="s">
        <v>23</v>
      </c>
      <c r="B20" s="570" t="s">
        <v>32</v>
      </c>
      <c r="C20" s="55" t="s">
        <v>16</v>
      </c>
      <c r="D20" s="467">
        <v>39.5612</v>
      </c>
      <c r="E20" s="205">
        <v>10.2863</v>
      </c>
      <c r="F20" s="471">
        <v>13.665</v>
      </c>
      <c r="G20" s="214">
        <v>11.182</v>
      </c>
      <c r="H20" s="474">
        <v>11.7441</v>
      </c>
      <c r="I20" s="207">
        <v>3401.7379</v>
      </c>
      <c r="J20" s="476">
        <v>1337.7229</v>
      </c>
      <c r="K20" s="205">
        <v>64.5966</v>
      </c>
      <c r="L20" s="467">
        <v>0.1888</v>
      </c>
      <c r="M20" s="207">
        <v>4.9778</v>
      </c>
      <c r="N20" s="481">
        <v>17.0461</v>
      </c>
      <c r="O20" s="467">
        <v>22.2849</v>
      </c>
      <c r="P20" s="20">
        <f t="shared" si="5"/>
        <v>4934.993599999999</v>
      </c>
    </row>
    <row r="21" spans="1:16" ht="18.75">
      <c r="A21" s="51"/>
      <c r="B21" s="571"/>
      <c r="C21" s="299" t="s">
        <v>18</v>
      </c>
      <c r="D21" s="468">
        <v>14529.544</v>
      </c>
      <c r="E21" s="201">
        <v>4021.958</v>
      </c>
      <c r="F21" s="472">
        <v>5599.149</v>
      </c>
      <c r="G21" s="215">
        <v>3435.354</v>
      </c>
      <c r="H21" s="475">
        <v>2839.025</v>
      </c>
      <c r="I21" s="206">
        <v>602637.425</v>
      </c>
      <c r="J21" s="477">
        <v>250191.053</v>
      </c>
      <c r="K21" s="201">
        <v>14629.339</v>
      </c>
      <c r="L21" s="468">
        <v>107.142</v>
      </c>
      <c r="M21" s="206">
        <v>3126.403</v>
      </c>
      <c r="N21" s="482">
        <v>9097.111</v>
      </c>
      <c r="O21" s="468">
        <v>10357.955</v>
      </c>
      <c r="P21" s="24">
        <f t="shared" si="5"/>
        <v>920571.4580000002</v>
      </c>
    </row>
    <row r="22" spans="1:16" ht="18.75">
      <c r="A22" s="51"/>
      <c r="B22" s="568" t="s">
        <v>114</v>
      </c>
      <c r="C22" s="55" t="s">
        <v>16</v>
      </c>
      <c r="D22" s="469">
        <f aca="true" t="shared" si="6" ref="D22:K22">+D12+D14+D16+D18+D20</f>
        <v>107.68390000000001</v>
      </c>
      <c r="E22" s="272">
        <f t="shared" si="6"/>
        <v>42.693799999999996</v>
      </c>
      <c r="F22" s="26">
        <f t="shared" si="6"/>
        <v>56.8076</v>
      </c>
      <c r="G22" s="272">
        <f t="shared" si="6"/>
        <v>59.5591</v>
      </c>
      <c r="H22" s="26">
        <f t="shared" si="6"/>
        <v>102.7799</v>
      </c>
      <c r="I22" s="287">
        <f t="shared" si="6"/>
        <v>3796.5083</v>
      </c>
      <c r="J22" s="28">
        <f t="shared" si="6"/>
        <v>1713.6776</v>
      </c>
      <c r="K22" s="272">
        <f t="shared" si="6"/>
        <v>262.7363</v>
      </c>
      <c r="L22" s="28">
        <f aca="true" t="shared" si="7" ref="L22:O23">+L12+L14+L16+L18+L20</f>
        <v>139.29749999999999</v>
      </c>
      <c r="M22" s="287">
        <f t="shared" si="7"/>
        <v>62.198800000000006</v>
      </c>
      <c r="N22" s="28">
        <f>+N12+N14+N16+N18+N20</f>
        <v>93.59909999999999</v>
      </c>
      <c r="O22" s="28">
        <f t="shared" si="7"/>
        <v>75.36189999999999</v>
      </c>
      <c r="P22" s="20">
        <f>SUM(D22:O22)</f>
        <v>6512.9038</v>
      </c>
    </row>
    <row r="23" spans="1:16" ht="18.75">
      <c r="A23" s="50"/>
      <c r="B23" s="569"/>
      <c r="C23" s="49" t="s">
        <v>18</v>
      </c>
      <c r="D23" s="25">
        <f aca="true" t="shared" si="8" ref="D23:I23">+D13+D15+D17+D19+D21</f>
        <v>96420.283</v>
      </c>
      <c r="E23" s="54">
        <f t="shared" si="8"/>
        <v>42958.932</v>
      </c>
      <c r="F23" s="25">
        <f t="shared" si="8"/>
        <v>66547.183</v>
      </c>
      <c r="G23" s="54">
        <f t="shared" si="8"/>
        <v>62943.835999999996</v>
      </c>
      <c r="H23" s="25">
        <f t="shared" si="8"/>
        <v>72561.075</v>
      </c>
      <c r="I23" s="288">
        <f t="shared" si="8"/>
        <v>744196.7100000001</v>
      </c>
      <c r="J23" s="89">
        <f>+J13+J15+J17+J19+J21</f>
        <v>402599.642</v>
      </c>
      <c r="K23" s="54">
        <f>+K13+K15+K17+K19+K21</f>
        <v>129152.07</v>
      </c>
      <c r="L23" s="89">
        <f t="shared" si="7"/>
        <v>141061.252</v>
      </c>
      <c r="M23" s="288">
        <f t="shared" si="7"/>
        <v>82461.223</v>
      </c>
      <c r="N23" s="89">
        <f>+N13+N15+N17+N19+N21</f>
        <v>96989.579</v>
      </c>
      <c r="O23" s="89">
        <f t="shared" si="7"/>
        <v>84932.182</v>
      </c>
      <c r="P23" s="24">
        <f>SUM(D23:O23)</f>
        <v>2022823.9670000002</v>
      </c>
    </row>
    <row r="24" spans="1:16" ht="18.75">
      <c r="A24" s="45" t="s">
        <v>0</v>
      </c>
      <c r="B24" s="570" t="s">
        <v>33</v>
      </c>
      <c r="C24" s="55" t="s">
        <v>16</v>
      </c>
      <c r="D24" s="467">
        <v>230.9199</v>
      </c>
      <c r="E24" s="205">
        <v>165.1011</v>
      </c>
      <c r="F24" s="471">
        <v>174.0451</v>
      </c>
      <c r="G24" s="214">
        <v>206.3214</v>
      </c>
      <c r="H24" s="474">
        <v>188.1879</v>
      </c>
      <c r="I24" s="207">
        <v>142.417</v>
      </c>
      <c r="J24" s="476">
        <v>160.8553</v>
      </c>
      <c r="K24" s="205">
        <v>118.8848</v>
      </c>
      <c r="L24" s="467">
        <v>127.7417</v>
      </c>
      <c r="M24" s="207">
        <v>231.4564</v>
      </c>
      <c r="N24" s="481">
        <v>249.8359</v>
      </c>
      <c r="O24" s="467">
        <v>348.8328</v>
      </c>
      <c r="P24" s="20">
        <f t="shared" si="5"/>
        <v>2344.5993000000003</v>
      </c>
    </row>
    <row r="25" spans="1:16" ht="18.75">
      <c r="A25" s="46" t="s">
        <v>34</v>
      </c>
      <c r="B25" s="571"/>
      <c r="C25" s="49" t="s">
        <v>18</v>
      </c>
      <c r="D25" s="468">
        <v>207145.092</v>
      </c>
      <c r="E25" s="201">
        <v>176768.122</v>
      </c>
      <c r="F25" s="472">
        <v>190088.009</v>
      </c>
      <c r="G25" s="215">
        <v>195158.34</v>
      </c>
      <c r="H25" s="475">
        <v>165002.017</v>
      </c>
      <c r="I25" s="206">
        <v>128950.134</v>
      </c>
      <c r="J25" s="477">
        <v>147039.776</v>
      </c>
      <c r="K25" s="201">
        <v>116523.104</v>
      </c>
      <c r="L25" s="468">
        <v>121460.526</v>
      </c>
      <c r="M25" s="206">
        <v>185369.198</v>
      </c>
      <c r="N25" s="482">
        <v>210366.563</v>
      </c>
      <c r="O25" s="468">
        <v>271614.419</v>
      </c>
      <c r="P25" s="24">
        <f t="shared" si="5"/>
        <v>2115485.3000000003</v>
      </c>
    </row>
    <row r="26" spans="1:16" ht="18.75">
      <c r="A26" s="46" t="s">
        <v>35</v>
      </c>
      <c r="B26" s="48" t="s">
        <v>20</v>
      </c>
      <c r="C26" s="55" t="s">
        <v>16</v>
      </c>
      <c r="D26" s="467">
        <v>1.3868</v>
      </c>
      <c r="E26" s="205">
        <v>3.0516</v>
      </c>
      <c r="F26" s="471">
        <v>11.4812</v>
      </c>
      <c r="G26" s="214">
        <v>12.8732</v>
      </c>
      <c r="H26" s="474">
        <v>27.9452</v>
      </c>
      <c r="I26" s="207">
        <v>58.8214</v>
      </c>
      <c r="J26" s="476">
        <v>154.6696</v>
      </c>
      <c r="K26" s="205">
        <v>123.2582</v>
      </c>
      <c r="L26" s="467">
        <v>107.3916</v>
      </c>
      <c r="M26" s="207">
        <v>25.1928</v>
      </c>
      <c r="N26" s="481">
        <v>14.3364</v>
      </c>
      <c r="O26" s="467">
        <v>3.4462</v>
      </c>
      <c r="P26" s="20">
        <f t="shared" si="5"/>
        <v>543.8542</v>
      </c>
    </row>
    <row r="27" spans="1:16" ht="18.75">
      <c r="A27" s="46" t="s">
        <v>36</v>
      </c>
      <c r="B27" s="49" t="s">
        <v>110</v>
      </c>
      <c r="C27" s="49" t="s">
        <v>18</v>
      </c>
      <c r="D27" s="468">
        <v>809.126</v>
      </c>
      <c r="E27" s="201">
        <v>2825.735</v>
      </c>
      <c r="F27" s="472">
        <v>8574.892</v>
      </c>
      <c r="G27" s="215">
        <v>8490.641</v>
      </c>
      <c r="H27" s="475">
        <v>10458.47</v>
      </c>
      <c r="I27" s="206">
        <v>13436.083</v>
      </c>
      <c r="J27" s="477">
        <v>30763.023</v>
      </c>
      <c r="K27" s="201">
        <v>41832.752</v>
      </c>
      <c r="L27" s="468">
        <v>49922.545</v>
      </c>
      <c r="M27" s="206">
        <v>12248.21</v>
      </c>
      <c r="N27" s="482">
        <v>10774.34</v>
      </c>
      <c r="O27" s="468">
        <v>2784.684</v>
      </c>
      <c r="P27" s="24">
        <f t="shared" si="5"/>
        <v>192920.501</v>
      </c>
    </row>
    <row r="28" spans="1:16" ht="18.75">
      <c r="A28" s="45" t="s">
        <v>23</v>
      </c>
      <c r="B28" s="568" t="s">
        <v>114</v>
      </c>
      <c r="C28" s="326" t="s">
        <v>16</v>
      </c>
      <c r="D28" s="469">
        <v>232.3067</v>
      </c>
      <c r="E28" s="272">
        <f aca="true" t="shared" si="9" ref="E28:K28">+E24+E26</f>
        <v>168.1527</v>
      </c>
      <c r="F28" s="26">
        <f t="shared" si="9"/>
        <v>185.5263</v>
      </c>
      <c r="G28" s="272">
        <f t="shared" si="9"/>
        <v>219.1946</v>
      </c>
      <c r="H28" s="26">
        <f t="shared" si="9"/>
        <v>216.1331</v>
      </c>
      <c r="I28" s="287">
        <v>201.2384</v>
      </c>
      <c r="J28" s="28">
        <f t="shared" si="9"/>
        <v>315.5249</v>
      </c>
      <c r="K28" s="272">
        <f t="shared" si="9"/>
        <v>242.143</v>
      </c>
      <c r="L28" s="28">
        <f aca="true" t="shared" si="10" ref="L28:O29">+L24+L26</f>
        <v>235.1333</v>
      </c>
      <c r="M28" s="287">
        <f t="shared" si="10"/>
        <v>256.6492</v>
      </c>
      <c r="N28" s="28">
        <f t="shared" si="10"/>
        <v>264.1723</v>
      </c>
      <c r="O28" s="28">
        <f t="shared" si="10"/>
        <v>352.279</v>
      </c>
      <c r="P28" s="20">
        <f>SUM(D28:O28)</f>
        <v>2888.4535</v>
      </c>
    </row>
    <row r="29" spans="1:16" ht="18.75">
      <c r="A29" s="50"/>
      <c r="B29" s="569"/>
      <c r="C29" s="49" t="s">
        <v>18</v>
      </c>
      <c r="D29" s="25">
        <v>207954.218</v>
      </c>
      <c r="E29" s="54">
        <f aca="true" t="shared" si="11" ref="E29:K29">+E25+E27</f>
        <v>179593.857</v>
      </c>
      <c r="F29" s="25">
        <f t="shared" si="11"/>
        <v>198662.90099999998</v>
      </c>
      <c r="G29" s="54">
        <f t="shared" si="11"/>
        <v>203648.981</v>
      </c>
      <c r="H29" s="25">
        <f t="shared" si="11"/>
        <v>175460.487</v>
      </c>
      <c r="I29" s="288">
        <v>142386.217</v>
      </c>
      <c r="J29" s="89">
        <f t="shared" si="11"/>
        <v>177802.799</v>
      </c>
      <c r="K29" s="54">
        <f t="shared" si="11"/>
        <v>158355.856</v>
      </c>
      <c r="L29" s="89">
        <f t="shared" si="10"/>
        <v>171383.071</v>
      </c>
      <c r="M29" s="288">
        <f t="shared" si="10"/>
        <v>197617.408</v>
      </c>
      <c r="N29" s="89">
        <f t="shared" si="10"/>
        <v>221140.903</v>
      </c>
      <c r="O29" s="89">
        <f t="shared" si="10"/>
        <v>274399.103</v>
      </c>
      <c r="P29" s="24">
        <f>SUM(D29:O29)</f>
        <v>2308405.801</v>
      </c>
    </row>
    <row r="30" spans="1:16" ht="18.75">
      <c r="A30" s="45" t="s">
        <v>0</v>
      </c>
      <c r="B30" s="570" t="s">
        <v>37</v>
      </c>
      <c r="C30" s="55" t="s">
        <v>16</v>
      </c>
      <c r="D30" s="467">
        <v>15.6636</v>
      </c>
      <c r="E30" s="205">
        <v>6.8192</v>
      </c>
      <c r="F30" s="471">
        <v>11.3721</v>
      </c>
      <c r="G30" s="214">
        <v>6.4531</v>
      </c>
      <c r="H30" s="474">
        <v>7.4124</v>
      </c>
      <c r="I30" s="207">
        <v>16.0718</v>
      </c>
      <c r="J30" s="476">
        <v>7.756</v>
      </c>
      <c r="K30" s="205"/>
      <c r="L30" s="467">
        <v>0.5245</v>
      </c>
      <c r="M30" s="207">
        <v>0.8205</v>
      </c>
      <c r="N30" s="481">
        <v>5.7886</v>
      </c>
      <c r="O30" s="467">
        <v>6.8123</v>
      </c>
      <c r="P30" s="20">
        <f t="shared" si="5"/>
        <v>85.49409999999999</v>
      </c>
    </row>
    <row r="31" spans="1:16" ht="18.75">
      <c r="A31" s="46" t="s">
        <v>38</v>
      </c>
      <c r="B31" s="571"/>
      <c r="C31" s="49" t="s">
        <v>18</v>
      </c>
      <c r="D31" s="468">
        <v>4418.718</v>
      </c>
      <c r="E31" s="201">
        <v>1825.167</v>
      </c>
      <c r="F31" s="472">
        <v>1069.357</v>
      </c>
      <c r="G31" s="215">
        <v>651.171</v>
      </c>
      <c r="H31" s="475">
        <v>659.355</v>
      </c>
      <c r="I31" s="206">
        <v>311.46</v>
      </c>
      <c r="J31" s="477">
        <v>59.937</v>
      </c>
      <c r="K31" s="201"/>
      <c r="L31" s="468">
        <v>62.184</v>
      </c>
      <c r="M31" s="206">
        <v>400.481</v>
      </c>
      <c r="N31" s="482">
        <v>2571.704</v>
      </c>
      <c r="O31" s="468">
        <v>4362.418</v>
      </c>
      <c r="P31" s="24">
        <f t="shared" si="5"/>
        <v>16391.951999999997</v>
      </c>
    </row>
    <row r="32" spans="1:16" ht="18.75">
      <c r="A32" s="46" t="s">
        <v>0</v>
      </c>
      <c r="B32" s="570" t="s">
        <v>39</v>
      </c>
      <c r="C32" s="55" t="s">
        <v>16</v>
      </c>
      <c r="D32" s="467">
        <v>0.8703</v>
      </c>
      <c r="E32" s="205">
        <v>0.0213</v>
      </c>
      <c r="F32" s="471">
        <v>0.0614</v>
      </c>
      <c r="G32" s="214">
        <v>0.079</v>
      </c>
      <c r="H32" s="474">
        <v>0.0615</v>
      </c>
      <c r="I32" s="207"/>
      <c r="J32" s="476"/>
      <c r="K32" s="205"/>
      <c r="L32" s="467"/>
      <c r="M32" s="207">
        <v>0.16</v>
      </c>
      <c r="N32" s="481">
        <v>0.195</v>
      </c>
      <c r="O32" s="467">
        <v>0.1425</v>
      </c>
      <c r="P32" s="20">
        <f t="shared" si="5"/>
        <v>1.5910000000000002</v>
      </c>
    </row>
    <row r="33" spans="1:16" ht="18.75">
      <c r="A33" s="46" t="s">
        <v>40</v>
      </c>
      <c r="B33" s="571"/>
      <c r="C33" s="49" t="s">
        <v>18</v>
      </c>
      <c r="D33" s="468">
        <v>198.168</v>
      </c>
      <c r="E33" s="201">
        <v>10.273</v>
      </c>
      <c r="F33" s="472">
        <v>6.874</v>
      </c>
      <c r="G33" s="215">
        <v>6.578</v>
      </c>
      <c r="H33" s="475">
        <v>3.927</v>
      </c>
      <c r="I33" s="206"/>
      <c r="J33" s="477"/>
      <c r="K33" s="201"/>
      <c r="L33" s="468"/>
      <c r="M33" s="206">
        <v>96.186</v>
      </c>
      <c r="N33" s="482">
        <v>145.139</v>
      </c>
      <c r="O33" s="468">
        <v>123.077</v>
      </c>
      <c r="P33" s="24">
        <f t="shared" si="5"/>
        <v>590.222</v>
      </c>
    </row>
    <row r="34" spans="1:16" ht="18.75">
      <c r="A34" s="46"/>
      <c r="B34" s="48" t="s">
        <v>20</v>
      </c>
      <c r="C34" s="55" t="s">
        <v>16</v>
      </c>
      <c r="D34" s="467"/>
      <c r="E34" s="205"/>
      <c r="F34" s="471"/>
      <c r="G34" s="214"/>
      <c r="H34" s="474"/>
      <c r="I34" s="207"/>
      <c r="J34" s="476"/>
      <c r="K34" s="205"/>
      <c r="L34" s="467"/>
      <c r="M34" s="207"/>
      <c r="N34" s="481"/>
      <c r="O34" s="467"/>
      <c r="P34" s="20"/>
    </row>
    <row r="35" spans="1:16" ht="18.75">
      <c r="A35" s="46" t="s">
        <v>23</v>
      </c>
      <c r="B35" s="49" t="s">
        <v>111</v>
      </c>
      <c r="C35" s="49" t="s">
        <v>18</v>
      </c>
      <c r="D35" s="468"/>
      <c r="E35" s="201"/>
      <c r="F35" s="472"/>
      <c r="G35" s="215"/>
      <c r="H35" s="475"/>
      <c r="I35" s="206"/>
      <c r="J35" s="477"/>
      <c r="K35" s="201"/>
      <c r="L35" s="468"/>
      <c r="M35" s="206"/>
      <c r="N35" s="482"/>
      <c r="O35" s="468"/>
      <c r="P35" s="24"/>
    </row>
    <row r="36" spans="1:16" ht="18.75">
      <c r="A36" s="51"/>
      <c r="B36" s="568" t="s">
        <v>107</v>
      </c>
      <c r="C36" s="326" t="s">
        <v>16</v>
      </c>
      <c r="D36" s="469">
        <f aca="true" t="shared" si="12" ref="D36:J36">+D30+D32+D34</f>
        <v>16.5339</v>
      </c>
      <c r="E36" s="272">
        <f t="shared" si="12"/>
        <v>6.8405000000000005</v>
      </c>
      <c r="F36" s="26">
        <f t="shared" si="12"/>
        <v>11.4335</v>
      </c>
      <c r="G36" s="272">
        <f t="shared" si="12"/>
        <v>6.5321</v>
      </c>
      <c r="H36" s="26">
        <f t="shared" si="12"/>
        <v>7.4738999999999995</v>
      </c>
      <c r="I36" s="287">
        <f t="shared" si="12"/>
        <v>16.0718</v>
      </c>
      <c r="J36" s="28">
        <f t="shared" si="12"/>
        <v>7.756</v>
      </c>
      <c r="K36" s="272"/>
      <c r="L36" s="28">
        <f aca="true" t="shared" si="13" ref="L36:O37">+L30+L32+L34</f>
        <v>0.5245</v>
      </c>
      <c r="M36" s="287">
        <f>+M30+M32+M34</f>
        <v>0.9805</v>
      </c>
      <c r="N36" s="28">
        <f t="shared" si="13"/>
        <v>5.9836</v>
      </c>
      <c r="O36" s="28">
        <f t="shared" si="13"/>
        <v>6.9548</v>
      </c>
      <c r="P36" s="20">
        <f>SUM(D36:O36)</f>
        <v>87.08510000000001</v>
      </c>
    </row>
    <row r="37" spans="1:16" ht="18.75">
      <c r="A37" s="50"/>
      <c r="B37" s="569"/>
      <c r="C37" s="49" t="s">
        <v>18</v>
      </c>
      <c r="D37" s="25">
        <f aca="true" t="shared" si="14" ref="D37:J37">+D31+D33+D35</f>
        <v>4616.8859999999995</v>
      </c>
      <c r="E37" s="54">
        <f t="shared" si="14"/>
        <v>1835.4399999999998</v>
      </c>
      <c r="F37" s="25">
        <f t="shared" si="14"/>
        <v>1076.231</v>
      </c>
      <c r="G37" s="54">
        <f t="shared" si="14"/>
        <v>657.749</v>
      </c>
      <c r="H37" s="25">
        <f t="shared" si="14"/>
        <v>663.282</v>
      </c>
      <c r="I37" s="288">
        <f t="shared" si="14"/>
        <v>311.46</v>
      </c>
      <c r="J37" s="89">
        <f t="shared" si="14"/>
        <v>59.937</v>
      </c>
      <c r="K37" s="54"/>
      <c r="L37" s="89">
        <f t="shared" si="13"/>
        <v>62.184</v>
      </c>
      <c r="M37" s="288">
        <f>+M31+M33+M35</f>
        <v>496.66700000000003</v>
      </c>
      <c r="N37" s="89">
        <f t="shared" si="13"/>
        <v>2716.8430000000003</v>
      </c>
      <c r="O37" s="89">
        <f t="shared" si="13"/>
        <v>4485.495</v>
      </c>
      <c r="P37" s="24">
        <f>SUM(D37:O37)</f>
        <v>16982.173999999995</v>
      </c>
    </row>
    <row r="38" spans="1:16" ht="18.75">
      <c r="A38" s="572" t="s">
        <v>41</v>
      </c>
      <c r="B38" s="573"/>
      <c r="C38" s="55" t="s">
        <v>16</v>
      </c>
      <c r="D38" s="467"/>
      <c r="E38" s="205">
        <v>0</v>
      </c>
      <c r="F38" s="471">
        <v>0.01</v>
      </c>
      <c r="G38" s="214"/>
      <c r="H38" s="474">
        <v>0.0213</v>
      </c>
      <c r="I38" s="207">
        <v>0.0015</v>
      </c>
      <c r="J38" s="476">
        <v>0.1</v>
      </c>
      <c r="K38" s="205">
        <v>0.3396</v>
      </c>
      <c r="L38" s="467">
        <v>0.7692</v>
      </c>
      <c r="M38" s="207">
        <v>1.3154</v>
      </c>
      <c r="N38" s="481">
        <v>3.1922</v>
      </c>
      <c r="O38" s="467">
        <v>0.2291</v>
      </c>
      <c r="P38" s="20">
        <f t="shared" si="5"/>
        <v>5.9783</v>
      </c>
    </row>
    <row r="39" spans="1:16" ht="18.75">
      <c r="A39" s="574"/>
      <c r="B39" s="575"/>
      <c r="C39" s="49" t="s">
        <v>18</v>
      </c>
      <c r="D39" s="468"/>
      <c r="E39" s="201">
        <v>1.89</v>
      </c>
      <c r="F39" s="472">
        <v>3.57</v>
      </c>
      <c r="G39" s="215"/>
      <c r="H39" s="475">
        <v>16.862</v>
      </c>
      <c r="I39" s="206">
        <v>2.46</v>
      </c>
      <c r="J39" s="477">
        <v>65.767</v>
      </c>
      <c r="K39" s="201">
        <v>179.008</v>
      </c>
      <c r="L39" s="468">
        <v>200.378</v>
      </c>
      <c r="M39" s="206">
        <v>181.303</v>
      </c>
      <c r="N39" s="482">
        <v>142.414</v>
      </c>
      <c r="O39" s="468">
        <v>30.527</v>
      </c>
      <c r="P39" s="24">
        <f t="shared" si="5"/>
        <v>824.1790000000001</v>
      </c>
    </row>
    <row r="40" spans="1:16" ht="18.75">
      <c r="A40" s="572" t="s">
        <v>42</v>
      </c>
      <c r="B40" s="573"/>
      <c r="C40" s="55" t="s">
        <v>16</v>
      </c>
      <c r="D40" s="467"/>
      <c r="E40" s="205"/>
      <c r="F40" s="471">
        <v>0.0264</v>
      </c>
      <c r="G40" s="214"/>
      <c r="H40" s="474">
        <v>3.0148</v>
      </c>
      <c r="I40" s="207">
        <v>9.3591</v>
      </c>
      <c r="J40" s="476">
        <v>12.7764</v>
      </c>
      <c r="K40" s="205">
        <v>33.3693</v>
      </c>
      <c r="L40" s="467">
        <v>40.691</v>
      </c>
      <c r="M40" s="207">
        <v>33.2217</v>
      </c>
      <c r="N40" s="481">
        <v>160.414</v>
      </c>
      <c r="O40" s="467">
        <v>0.1339</v>
      </c>
      <c r="P40" s="20">
        <f t="shared" si="5"/>
        <v>293.0066</v>
      </c>
    </row>
    <row r="41" spans="1:16" ht="18.75">
      <c r="A41" s="574"/>
      <c r="B41" s="575"/>
      <c r="C41" s="49" t="s">
        <v>18</v>
      </c>
      <c r="D41" s="468"/>
      <c r="E41" s="201"/>
      <c r="F41" s="472">
        <v>5.483</v>
      </c>
      <c r="G41" s="215"/>
      <c r="H41" s="475">
        <v>801.753</v>
      </c>
      <c r="I41" s="206">
        <v>3189.437</v>
      </c>
      <c r="J41" s="477">
        <v>2770.899</v>
      </c>
      <c r="K41" s="201">
        <v>4899.037</v>
      </c>
      <c r="L41" s="468">
        <v>3681.401</v>
      </c>
      <c r="M41" s="206">
        <v>2682.864</v>
      </c>
      <c r="N41" s="482">
        <v>25234.85</v>
      </c>
      <c r="O41" s="468">
        <v>44.649</v>
      </c>
      <c r="P41" s="24">
        <f t="shared" si="5"/>
        <v>43310.373</v>
      </c>
    </row>
    <row r="42" spans="1:16" ht="18.75">
      <c r="A42" s="572" t="s">
        <v>43</v>
      </c>
      <c r="B42" s="573"/>
      <c r="C42" s="55" t="s">
        <v>16</v>
      </c>
      <c r="D42" s="467"/>
      <c r="E42" s="205"/>
      <c r="F42" s="471"/>
      <c r="G42" s="214"/>
      <c r="H42" s="474"/>
      <c r="I42" s="207"/>
      <c r="J42" s="476"/>
      <c r="K42" s="205"/>
      <c r="L42" s="467"/>
      <c r="M42" s="207"/>
      <c r="N42" s="481"/>
      <c r="O42" s="467"/>
      <c r="P42" s="20"/>
    </row>
    <row r="43" spans="1:16" ht="18.75">
      <c r="A43" s="574"/>
      <c r="B43" s="575"/>
      <c r="C43" s="49" t="s">
        <v>18</v>
      </c>
      <c r="D43" s="468"/>
      <c r="E43" s="201"/>
      <c r="F43" s="472"/>
      <c r="G43" s="215"/>
      <c r="H43" s="475"/>
      <c r="I43" s="206"/>
      <c r="J43" s="477"/>
      <c r="K43" s="201"/>
      <c r="L43" s="468"/>
      <c r="M43" s="206"/>
      <c r="N43" s="482"/>
      <c r="O43" s="468"/>
      <c r="P43" s="24"/>
    </row>
    <row r="44" spans="1:16" ht="18.75">
      <c r="A44" s="572" t="s">
        <v>44</v>
      </c>
      <c r="B44" s="573"/>
      <c r="C44" s="55" t="s">
        <v>16</v>
      </c>
      <c r="D44" s="467">
        <v>0.0087</v>
      </c>
      <c r="E44" s="205">
        <v>0.1424</v>
      </c>
      <c r="F44" s="471">
        <v>0.085</v>
      </c>
      <c r="G44" s="214">
        <v>0.0685</v>
      </c>
      <c r="H44" s="474">
        <v>0.051</v>
      </c>
      <c r="I44" s="207">
        <v>0</v>
      </c>
      <c r="J44" s="476">
        <v>0</v>
      </c>
      <c r="K44" s="205"/>
      <c r="L44" s="467"/>
      <c r="M44" s="207"/>
      <c r="N44" s="481"/>
      <c r="O44" s="467">
        <v>0.0171</v>
      </c>
      <c r="P44" s="20">
        <f t="shared" si="5"/>
        <v>0.37270000000000003</v>
      </c>
    </row>
    <row r="45" spans="1:16" ht="18.75">
      <c r="A45" s="574"/>
      <c r="B45" s="575"/>
      <c r="C45" s="49" t="s">
        <v>18</v>
      </c>
      <c r="D45" s="468">
        <v>8.722</v>
      </c>
      <c r="E45" s="201">
        <v>82.471</v>
      </c>
      <c r="F45" s="472">
        <v>68.717</v>
      </c>
      <c r="G45" s="215">
        <v>48.101</v>
      </c>
      <c r="H45" s="475">
        <v>30.621</v>
      </c>
      <c r="I45" s="206">
        <v>0.21</v>
      </c>
      <c r="J45" s="477">
        <v>1.313</v>
      </c>
      <c r="K45" s="201"/>
      <c r="L45" s="468"/>
      <c r="M45" s="206"/>
      <c r="N45" s="482"/>
      <c r="O45" s="468">
        <v>8.295</v>
      </c>
      <c r="P45" s="24">
        <f t="shared" si="5"/>
        <v>248.45</v>
      </c>
    </row>
    <row r="46" spans="1:16" ht="18.75">
      <c r="A46" s="572" t="s">
        <v>45</v>
      </c>
      <c r="B46" s="573"/>
      <c r="C46" s="55" t="s">
        <v>16</v>
      </c>
      <c r="D46" s="467">
        <v>0.0204</v>
      </c>
      <c r="E46" s="205">
        <v>0.07</v>
      </c>
      <c r="F46" s="471">
        <v>0.015</v>
      </c>
      <c r="G46" s="214">
        <v>0.0014</v>
      </c>
      <c r="H46" s="474">
        <v>0.1029</v>
      </c>
      <c r="I46" s="207">
        <v>0</v>
      </c>
      <c r="J46" s="476"/>
      <c r="K46" s="205"/>
      <c r="L46" s="467">
        <v>0.0165</v>
      </c>
      <c r="M46" s="207"/>
      <c r="N46" s="481"/>
      <c r="O46" s="467">
        <v>0</v>
      </c>
      <c r="P46" s="20">
        <f t="shared" si="5"/>
        <v>0.2262</v>
      </c>
    </row>
    <row r="47" spans="1:16" ht="18.75">
      <c r="A47" s="574"/>
      <c r="B47" s="575"/>
      <c r="C47" s="49" t="s">
        <v>18</v>
      </c>
      <c r="D47" s="468">
        <v>35.253</v>
      </c>
      <c r="E47" s="201">
        <v>35.167</v>
      </c>
      <c r="F47" s="472">
        <v>14.429</v>
      </c>
      <c r="G47" s="215">
        <v>2.999</v>
      </c>
      <c r="H47" s="475">
        <v>128.311</v>
      </c>
      <c r="I47" s="206">
        <v>1.238</v>
      </c>
      <c r="J47" s="477"/>
      <c r="K47" s="201"/>
      <c r="L47" s="468">
        <v>0.457</v>
      </c>
      <c r="M47" s="206"/>
      <c r="N47" s="482"/>
      <c r="O47" s="468">
        <v>10.353</v>
      </c>
      <c r="P47" s="24">
        <f t="shared" si="5"/>
        <v>228.207</v>
      </c>
    </row>
    <row r="48" spans="1:16" ht="18.75">
      <c r="A48" s="572" t="s">
        <v>46</v>
      </c>
      <c r="B48" s="573"/>
      <c r="C48" s="55" t="s">
        <v>16</v>
      </c>
      <c r="D48" s="467">
        <v>0</v>
      </c>
      <c r="E48" s="205">
        <v>0.016</v>
      </c>
      <c r="F48" s="471">
        <v>0.01</v>
      </c>
      <c r="G48" s="214">
        <v>0.03</v>
      </c>
      <c r="H48" s="474">
        <v>0.035</v>
      </c>
      <c r="I48" s="207">
        <v>0.9943</v>
      </c>
      <c r="J48" s="476">
        <v>16.3568</v>
      </c>
      <c r="K48" s="205">
        <v>158.6022</v>
      </c>
      <c r="L48" s="467">
        <v>63.0307</v>
      </c>
      <c r="M48" s="207">
        <v>1056.9925</v>
      </c>
      <c r="N48" s="481">
        <v>451.1819</v>
      </c>
      <c r="O48" s="467">
        <v>439.1542</v>
      </c>
      <c r="P48" s="20">
        <f t="shared" si="5"/>
        <v>2186.4036</v>
      </c>
    </row>
    <row r="49" spans="1:16" ht="18.75">
      <c r="A49" s="574"/>
      <c r="B49" s="575"/>
      <c r="C49" s="49" t="s">
        <v>18</v>
      </c>
      <c r="D49" s="468">
        <v>0.399</v>
      </c>
      <c r="E49" s="201">
        <v>2.184</v>
      </c>
      <c r="F49" s="472">
        <v>14.73</v>
      </c>
      <c r="G49" s="215">
        <v>4.202</v>
      </c>
      <c r="H49" s="475">
        <v>6.073</v>
      </c>
      <c r="I49" s="206">
        <v>220.267</v>
      </c>
      <c r="J49" s="477">
        <v>1599.287</v>
      </c>
      <c r="K49" s="201">
        <v>13350.188</v>
      </c>
      <c r="L49" s="468">
        <v>4359.245</v>
      </c>
      <c r="M49" s="206">
        <v>145133.134</v>
      </c>
      <c r="N49" s="482">
        <v>91777.178</v>
      </c>
      <c r="O49" s="468">
        <v>90183.767</v>
      </c>
      <c r="P49" s="24">
        <f t="shared" si="5"/>
        <v>346650.654</v>
      </c>
    </row>
    <row r="50" spans="1:16" ht="18.75">
      <c r="A50" s="572" t="s">
        <v>47</v>
      </c>
      <c r="B50" s="573"/>
      <c r="C50" s="55" t="s">
        <v>16</v>
      </c>
      <c r="D50" s="467"/>
      <c r="E50" s="205">
        <v>0</v>
      </c>
      <c r="F50" s="471">
        <v>0</v>
      </c>
      <c r="G50" s="214">
        <v>0</v>
      </c>
      <c r="H50" s="474">
        <v>0</v>
      </c>
      <c r="I50" s="207"/>
      <c r="J50" s="476"/>
      <c r="K50" s="205">
        <v>0.328</v>
      </c>
      <c r="L50" s="467">
        <v>1509.3664</v>
      </c>
      <c r="M50" s="207">
        <v>4752.9839</v>
      </c>
      <c r="N50" s="481">
        <v>4519.845</v>
      </c>
      <c r="O50" s="467">
        <v>160.313</v>
      </c>
      <c r="P50" s="20">
        <f t="shared" si="5"/>
        <v>10942.8363</v>
      </c>
    </row>
    <row r="51" spans="1:16" ht="18.75">
      <c r="A51" s="574"/>
      <c r="B51" s="575"/>
      <c r="C51" s="49" t="s">
        <v>18</v>
      </c>
      <c r="D51" s="468"/>
      <c r="E51" s="201">
        <v>1.575</v>
      </c>
      <c r="F51" s="472">
        <v>5.292</v>
      </c>
      <c r="G51" s="215">
        <v>1.05</v>
      </c>
      <c r="H51" s="475">
        <v>0.42</v>
      </c>
      <c r="I51" s="206"/>
      <c r="J51" s="477"/>
      <c r="K51" s="201">
        <v>375.879</v>
      </c>
      <c r="L51" s="468">
        <v>301337.789</v>
      </c>
      <c r="M51" s="206">
        <v>742083.847</v>
      </c>
      <c r="N51" s="482">
        <v>629415.287</v>
      </c>
      <c r="O51" s="468">
        <v>22463.107</v>
      </c>
      <c r="P51" s="24">
        <f t="shared" si="5"/>
        <v>1695684.246</v>
      </c>
    </row>
    <row r="52" spans="1:16" ht="18.75">
      <c r="A52" s="572" t="s">
        <v>48</v>
      </c>
      <c r="B52" s="573"/>
      <c r="C52" s="55" t="s">
        <v>16</v>
      </c>
      <c r="D52" s="467">
        <v>2.7216</v>
      </c>
      <c r="E52" s="205">
        <v>0.0579</v>
      </c>
      <c r="F52" s="471">
        <v>0.4969</v>
      </c>
      <c r="G52" s="214">
        <v>1.8294</v>
      </c>
      <c r="H52" s="474">
        <v>8.9113</v>
      </c>
      <c r="I52" s="207">
        <v>2.629</v>
      </c>
      <c r="J52" s="476">
        <v>1.2942</v>
      </c>
      <c r="K52" s="205">
        <v>0.7099</v>
      </c>
      <c r="L52" s="467">
        <v>26.3758</v>
      </c>
      <c r="M52" s="207">
        <v>547.7378</v>
      </c>
      <c r="N52" s="481">
        <v>732.2333</v>
      </c>
      <c r="O52" s="467">
        <v>156.6963</v>
      </c>
      <c r="P52" s="20">
        <f t="shared" si="5"/>
        <v>1481.6934</v>
      </c>
    </row>
    <row r="53" spans="1:16" ht="18.75">
      <c r="A53" s="574"/>
      <c r="B53" s="575"/>
      <c r="C53" s="49" t="s">
        <v>18</v>
      </c>
      <c r="D53" s="468">
        <v>1053.454</v>
      </c>
      <c r="E53" s="201">
        <v>133.025</v>
      </c>
      <c r="F53" s="472">
        <v>639.706</v>
      </c>
      <c r="G53" s="215">
        <v>1507.575</v>
      </c>
      <c r="H53" s="475">
        <v>4117.116</v>
      </c>
      <c r="I53" s="206">
        <v>2693.28</v>
      </c>
      <c r="J53" s="477">
        <v>1873.792</v>
      </c>
      <c r="K53" s="201">
        <v>970.607</v>
      </c>
      <c r="L53" s="468">
        <v>7847.407</v>
      </c>
      <c r="M53" s="206">
        <v>178646.224</v>
      </c>
      <c r="N53" s="482">
        <v>228917.673</v>
      </c>
      <c r="O53" s="468">
        <v>57232.712</v>
      </c>
      <c r="P53" s="24">
        <f t="shared" si="5"/>
        <v>485632.571</v>
      </c>
    </row>
    <row r="54" spans="1:16" ht="18.75">
      <c r="A54" s="45" t="s">
        <v>0</v>
      </c>
      <c r="B54" s="570" t="s">
        <v>112</v>
      </c>
      <c r="C54" s="55" t="s">
        <v>16</v>
      </c>
      <c r="D54" s="467">
        <v>0.0025</v>
      </c>
      <c r="E54" s="205"/>
      <c r="F54" s="471">
        <v>0.0325</v>
      </c>
      <c r="G54" s="214"/>
      <c r="H54" s="474">
        <v>0.1779</v>
      </c>
      <c r="I54" s="207">
        <v>0.0409</v>
      </c>
      <c r="J54" s="476">
        <v>0.0123</v>
      </c>
      <c r="K54" s="205">
        <v>0.0047</v>
      </c>
      <c r="L54" s="467">
        <v>0</v>
      </c>
      <c r="M54" s="207">
        <v>0.0201</v>
      </c>
      <c r="N54" s="481">
        <v>0.0246</v>
      </c>
      <c r="O54" s="467">
        <v>0.003</v>
      </c>
      <c r="P54" s="20">
        <f t="shared" si="5"/>
        <v>0.3185</v>
      </c>
    </row>
    <row r="55" spans="1:16" ht="18.75">
      <c r="A55" s="46" t="s">
        <v>38</v>
      </c>
      <c r="B55" s="571"/>
      <c r="C55" s="49" t="s">
        <v>18</v>
      </c>
      <c r="D55" s="468">
        <v>4.094</v>
      </c>
      <c r="E55" s="201"/>
      <c r="F55" s="472">
        <v>18.685</v>
      </c>
      <c r="G55" s="215"/>
      <c r="H55" s="475">
        <v>315.788</v>
      </c>
      <c r="I55" s="206">
        <v>114.388</v>
      </c>
      <c r="J55" s="477">
        <v>29.106</v>
      </c>
      <c r="K55" s="201">
        <v>25.095</v>
      </c>
      <c r="L55" s="468">
        <v>5.914</v>
      </c>
      <c r="M55" s="206">
        <v>23.479</v>
      </c>
      <c r="N55" s="482">
        <v>41.443</v>
      </c>
      <c r="O55" s="468">
        <v>11.871</v>
      </c>
      <c r="P55" s="24">
        <f t="shared" si="5"/>
        <v>589.863</v>
      </c>
    </row>
    <row r="56" spans="1:16" ht="18.75">
      <c r="A56" s="46" t="s">
        <v>17</v>
      </c>
      <c r="B56" s="48" t="s">
        <v>20</v>
      </c>
      <c r="C56" s="55" t="s">
        <v>16</v>
      </c>
      <c r="D56" s="467"/>
      <c r="E56" s="205">
        <v>0.001</v>
      </c>
      <c r="F56" s="471">
        <v>0.0078</v>
      </c>
      <c r="G56" s="214">
        <v>0</v>
      </c>
      <c r="H56" s="474">
        <v>0</v>
      </c>
      <c r="I56" s="207">
        <v>0.2397</v>
      </c>
      <c r="J56" s="476">
        <v>0.1336</v>
      </c>
      <c r="K56" s="205">
        <v>0.0402</v>
      </c>
      <c r="L56" s="467">
        <v>0.128</v>
      </c>
      <c r="M56" s="207">
        <v>0.3274</v>
      </c>
      <c r="N56" s="481">
        <v>0.1751</v>
      </c>
      <c r="O56" s="467">
        <v>0.0278</v>
      </c>
      <c r="P56" s="20">
        <f t="shared" si="5"/>
        <v>1.0806</v>
      </c>
    </row>
    <row r="57" spans="1:16" ht="18.75">
      <c r="A57" s="46" t="s">
        <v>23</v>
      </c>
      <c r="B57" s="49" t="s">
        <v>113</v>
      </c>
      <c r="C57" s="49" t="s">
        <v>18</v>
      </c>
      <c r="D57" s="468"/>
      <c r="E57" s="201">
        <v>1.46</v>
      </c>
      <c r="F57" s="472">
        <v>15.617</v>
      </c>
      <c r="G57" s="215">
        <v>0.893</v>
      </c>
      <c r="H57" s="475">
        <v>0.368</v>
      </c>
      <c r="I57" s="206">
        <v>150.63</v>
      </c>
      <c r="J57" s="477">
        <v>98.228</v>
      </c>
      <c r="K57" s="201">
        <v>41.634</v>
      </c>
      <c r="L57" s="468">
        <v>75.307</v>
      </c>
      <c r="M57" s="206">
        <v>150.328</v>
      </c>
      <c r="N57" s="482">
        <v>39.76</v>
      </c>
      <c r="O57" s="468">
        <v>12.988</v>
      </c>
      <c r="P57" s="24">
        <f t="shared" si="5"/>
        <v>587.213</v>
      </c>
    </row>
    <row r="58" spans="1:16" ht="18.75">
      <c r="A58" s="51"/>
      <c r="B58" s="568" t="s">
        <v>107</v>
      </c>
      <c r="C58" s="326" t="s">
        <v>16</v>
      </c>
      <c r="D58" s="469">
        <f aca="true" t="shared" si="15" ref="D58:K58">+D54+D56</f>
        <v>0.0025</v>
      </c>
      <c r="E58" s="272">
        <f t="shared" si="15"/>
        <v>0.001</v>
      </c>
      <c r="F58" s="26">
        <f t="shared" si="15"/>
        <v>0.0403</v>
      </c>
      <c r="G58" s="272">
        <f t="shared" si="15"/>
        <v>0</v>
      </c>
      <c r="H58" s="26">
        <f t="shared" si="15"/>
        <v>0.1779</v>
      </c>
      <c r="I58" s="287">
        <f t="shared" si="15"/>
        <v>0.2806</v>
      </c>
      <c r="J58" s="28">
        <f t="shared" si="15"/>
        <v>0.1459</v>
      </c>
      <c r="K58" s="272">
        <f t="shared" si="15"/>
        <v>0.0449</v>
      </c>
      <c r="L58" s="28">
        <f aca="true" t="shared" si="16" ref="L58:O59">+L54+L56</f>
        <v>0.128</v>
      </c>
      <c r="M58" s="287">
        <f t="shared" si="16"/>
        <v>0.34750000000000003</v>
      </c>
      <c r="N58" s="28">
        <f t="shared" si="16"/>
        <v>0.19970000000000002</v>
      </c>
      <c r="O58" s="28">
        <f t="shared" si="16"/>
        <v>0.030799999999999998</v>
      </c>
      <c r="P58" s="20">
        <f>SUM(D58:O58)</f>
        <v>1.3991</v>
      </c>
    </row>
    <row r="59" spans="1:16" ht="18.75">
      <c r="A59" s="50"/>
      <c r="B59" s="569"/>
      <c r="C59" s="49" t="s">
        <v>18</v>
      </c>
      <c r="D59" s="25">
        <f aca="true" t="shared" si="17" ref="D59:K59">+D55+D57</f>
        <v>4.094</v>
      </c>
      <c r="E59" s="54">
        <f t="shared" si="17"/>
        <v>1.46</v>
      </c>
      <c r="F59" s="25">
        <f t="shared" si="17"/>
        <v>34.302</v>
      </c>
      <c r="G59" s="54">
        <f t="shared" si="17"/>
        <v>0.893</v>
      </c>
      <c r="H59" s="25">
        <f t="shared" si="17"/>
        <v>316.156</v>
      </c>
      <c r="I59" s="288">
        <f t="shared" si="17"/>
        <v>265.01800000000003</v>
      </c>
      <c r="J59" s="89">
        <f t="shared" si="17"/>
        <v>127.334</v>
      </c>
      <c r="K59" s="54">
        <f t="shared" si="17"/>
        <v>66.729</v>
      </c>
      <c r="L59" s="89">
        <f t="shared" si="16"/>
        <v>81.221</v>
      </c>
      <c r="M59" s="288">
        <f t="shared" si="16"/>
        <v>173.80700000000002</v>
      </c>
      <c r="N59" s="89">
        <f t="shared" si="16"/>
        <v>81.203</v>
      </c>
      <c r="O59" s="89">
        <f t="shared" si="16"/>
        <v>24.859</v>
      </c>
      <c r="P59" s="24">
        <f>SUM(D59:O59)</f>
        <v>1177.076</v>
      </c>
    </row>
    <row r="60" spans="1:16" ht="18.75">
      <c r="A60" s="45" t="s">
        <v>0</v>
      </c>
      <c r="B60" s="570" t="s">
        <v>115</v>
      </c>
      <c r="C60" s="55" t="s">
        <v>16</v>
      </c>
      <c r="D60" s="467">
        <v>0.4379</v>
      </c>
      <c r="E60" s="205">
        <v>0.0995</v>
      </c>
      <c r="F60" s="471">
        <v>0.0836</v>
      </c>
      <c r="G60" s="214">
        <v>0.016</v>
      </c>
      <c r="H60" s="474">
        <v>0.007</v>
      </c>
      <c r="I60" s="207">
        <v>0.0055</v>
      </c>
      <c r="J60" s="476"/>
      <c r="K60" s="205"/>
      <c r="L60" s="467">
        <v>1.599</v>
      </c>
      <c r="M60" s="207">
        <v>0.9524</v>
      </c>
      <c r="N60" s="481">
        <v>0.0486</v>
      </c>
      <c r="O60" s="467">
        <v>0.0856</v>
      </c>
      <c r="P60" s="20">
        <f t="shared" si="5"/>
        <v>3.3350999999999997</v>
      </c>
    </row>
    <row r="61" spans="1:16" ht="18.75">
      <c r="A61" s="46" t="s">
        <v>49</v>
      </c>
      <c r="B61" s="571"/>
      <c r="C61" s="49" t="s">
        <v>18</v>
      </c>
      <c r="D61" s="468">
        <v>21.978</v>
      </c>
      <c r="E61" s="201">
        <v>7.979</v>
      </c>
      <c r="F61" s="472">
        <v>6.32</v>
      </c>
      <c r="G61" s="215">
        <v>1.44</v>
      </c>
      <c r="H61" s="475">
        <v>0.316</v>
      </c>
      <c r="I61" s="206">
        <v>0.491</v>
      </c>
      <c r="J61" s="477"/>
      <c r="K61" s="201"/>
      <c r="L61" s="468">
        <v>43.537</v>
      </c>
      <c r="M61" s="206">
        <v>10.401</v>
      </c>
      <c r="N61" s="482">
        <v>0.873</v>
      </c>
      <c r="O61" s="468">
        <v>4.433</v>
      </c>
      <c r="P61" s="24">
        <f t="shared" si="5"/>
        <v>97.768</v>
      </c>
    </row>
    <row r="62" spans="1:16" ht="18.75">
      <c r="A62" s="46" t="s">
        <v>0</v>
      </c>
      <c r="B62" s="48" t="s">
        <v>50</v>
      </c>
      <c r="C62" s="55" t="s">
        <v>16</v>
      </c>
      <c r="D62" s="467">
        <v>265.581</v>
      </c>
      <c r="E62" s="205">
        <v>307.548</v>
      </c>
      <c r="F62" s="471">
        <v>479.452</v>
      </c>
      <c r="G62" s="214">
        <v>258.175</v>
      </c>
      <c r="H62" s="474">
        <v>216.752</v>
      </c>
      <c r="I62" s="207">
        <v>451.489</v>
      </c>
      <c r="J62" s="476">
        <v>394.631</v>
      </c>
      <c r="K62" s="205">
        <v>501.165</v>
      </c>
      <c r="L62" s="467">
        <v>748.463</v>
      </c>
      <c r="M62" s="207">
        <v>973.825</v>
      </c>
      <c r="N62" s="481">
        <v>559.892</v>
      </c>
      <c r="O62" s="467">
        <v>279.182</v>
      </c>
      <c r="P62" s="20">
        <f aca="true" t="shared" si="18" ref="P62:P67">SUM(D62:O62)</f>
        <v>5436.155</v>
      </c>
    </row>
    <row r="63" spans="1:16" ht="18.75">
      <c r="A63" s="46" t="s">
        <v>51</v>
      </c>
      <c r="B63" s="49" t="s">
        <v>116</v>
      </c>
      <c r="C63" s="49" t="s">
        <v>18</v>
      </c>
      <c r="D63" s="468">
        <v>32995.171</v>
      </c>
      <c r="E63" s="201">
        <v>37264.527</v>
      </c>
      <c r="F63" s="472">
        <v>50913.564</v>
      </c>
      <c r="G63" s="215">
        <v>25230.319</v>
      </c>
      <c r="H63" s="475">
        <v>23370.302</v>
      </c>
      <c r="I63" s="206">
        <v>51412.421</v>
      </c>
      <c r="J63" s="477">
        <v>45575.738</v>
      </c>
      <c r="K63" s="201">
        <v>64255.514</v>
      </c>
      <c r="L63" s="468">
        <v>88155.968</v>
      </c>
      <c r="M63" s="206">
        <v>92777.636</v>
      </c>
      <c r="N63" s="482">
        <v>46122.921</v>
      </c>
      <c r="O63" s="468">
        <v>33845.161</v>
      </c>
      <c r="P63" s="24">
        <f t="shared" si="18"/>
        <v>591919.242</v>
      </c>
    </row>
    <row r="64" spans="1:16" ht="18.75">
      <c r="A64" s="46" t="s">
        <v>0</v>
      </c>
      <c r="B64" s="570" t="s">
        <v>53</v>
      </c>
      <c r="C64" s="55" t="s">
        <v>16</v>
      </c>
      <c r="D64" s="467">
        <v>141.623</v>
      </c>
      <c r="E64" s="205">
        <v>114.441</v>
      </c>
      <c r="F64" s="471">
        <v>248.7</v>
      </c>
      <c r="G64" s="214">
        <v>381.693</v>
      </c>
      <c r="H64" s="474">
        <v>751.992</v>
      </c>
      <c r="I64" s="207">
        <v>859.596</v>
      </c>
      <c r="J64" s="476">
        <v>197.441</v>
      </c>
      <c r="K64" s="205">
        <v>128.112</v>
      </c>
      <c r="L64" s="467">
        <v>127.312</v>
      </c>
      <c r="M64" s="207">
        <v>112.405</v>
      </c>
      <c r="N64" s="481">
        <v>108.4407</v>
      </c>
      <c r="O64" s="467">
        <v>125.131</v>
      </c>
      <c r="P64" s="20">
        <f t="shared" si="18"/>
        <v>3296.8867</v>
      </c>
    </row>
    <row r="65" spans="1:16" ht="18.75">
      <c r="A65" s="46" t="s">
        <v>23</v>
      </c>
      <c r="B65" s="571"/>
      <c r="C65" s="49" t="s">
        <v>18</v>
      </c>
      <c r="D65" s="468">
        <v>25740.399</v>
      </c>
      <c r="E65" s="201">
        <v>28430.933</v>
      </c>
      <c r="F65" s="472">
        <v>38339.115</v>
      </c>
      <c r="G65" s="215">
        <v>42133.614</v>
      </c>
      <c r="H65" s="475">
        <v>58678.401</v>
      </c>
      <c r="I65" s="206">
        <v>53905.116</v>
      </c>
      <c r="J65" s="477">
        <v>23886.074</v>
      </c>
      <c r="K65" s="201">
        <v>21797.493</v>
      </c>
      <c r="L65" s="468">
        <v>26382.412</v>
      </c>
      <c r="M65" s="206">
        <v>16292.131</v>
      </c>
      <c r="N65" s="482">
        <v>22326.872</v>
      </c>
      <c r="O65" s="468">
        <v>19235.699</v>
      </c>
      <c r="P65" s="24">
        <f t="shared" si="18"/>
        <v>377148.259</v>
      </c>
    </row>
    <row r="66" spans="1:16" ht="18.75">
      <c r="A66" s="51"/>
      <c r="B66" s="48" t="s">
        <v>20</v>
      </c>
      <c r="C66" s="55" t="s">
        <v>16</v>
      </c>
      <c r="D66" s="467">
        <v>51.3723</v>
      </c>
      <c r="E66" s="205">
        <v>46.6689</v>
      </c>
      <c r="F66" s="471">
        <v>38.3297</v>
      </c>
      <c r="G66" s="214">
        <v>33.0553</v>
      </c>
      <c r="H66" s="474">
        <v>42.3369</v>
      </c>
      <c r="I66" s="207">
        <v>115.6641</v>
      </c>
      <c r="J66" s="476">
        <v>128.6662</v>
      </c>
      <c r="K66" s="205">
        <v>66.6881</v>
      </c>
      <c r="L66" s="467">
        <v>87.1583</v>
      </c>
      <c r="M66" s="207">
        <v>56.0382</v>
      </c>
      <c r="N66" s="481">
        <v>60.3841</v>
      </c>
      <c r="O66" s="467">
        <v>22.6616</v>
      </c>
      <c r="P66" s="20">
        <f t="shared" si="18"/>
        <v>749.0237000000001</v>
      </c>
    </row>
    <row r="67" spans="1:16" ht="19.5" thickBot="1">
      <c r="A67" s="52" t="s">
        <v>0</v>
      </c>
      <c r="B67" s="53" t="s">
        <v>116</v>
      </c>
      <c r="C67" s="53" t="s">
        <v>18</v>
      </c>
      <c r="D67" s="470">
        <v>4578.353</v>
      </c>
      <c r="E67" s="284">
        <v>3826.075</v>
      </c>
      <c r="F67" s="473">
        <v>5609.061</v>
      </c>
      <c r="G67" s="277">
        <v>5014.906</v>
      </c>
      <c r="H67" s="479">
        <v>8467.743</v>
      </c>
      <c r="I67" s="291">
        <v>12707.123</v>
      </c>
      <c r="J67" s="478">
        <v>13558.138</v>
      </c>
      <c r="K67" s="284">
        <v>8755.601</v>
      </c>
      <c r="L67" s="480">
        <v>8953.542</v>
      </c>
      <c r="M67" s="291">
        <v>7209.337</v>
      </c>
      <c r="N67" s="483">
        <v>7588.354</v>
      </c>
      <c r="O67" s="470">
        <v>4293.753</v>
      </c>
      <c r="P67" s="484">
        <f t="shared" si="18"/>
        <v>90561.986</v>
      </c>
    </row>
    <row r="68" spans="4:16" ht="18.75">
      <c r="D68" s="101"/>
      <c r="E68" s="101"/>
      <c r="F68" s="174"/>
      <c r="G68" s="101"/>
      <c r="H68" s="101"/>
      <c r="I68" s="105"/>
      <c r="J68" s="105"/>
      <c r="K68" s="101"/>
      <c r="L68" s="101"/>
      <c r="M68" s="105"/>
      <c r="N68" s="105"/>
      <c r="O68" s="101"/>
      <c r="P68" s="11"/>
    </row>
    <row r="69" spans="1:16" ht="19.5" thickBot="1">
      <c r="A69" s="12"/>
      <c r="B69" s="39" t="s">
        <v>81</v>
      </c>
      <c r="C69" s="12"/>
      <c r="D69" s="171"/>
      <c r="E69" s="171"/>
      <c r="F69" s="174"/>
      <c r="G69" s="171"/>
      <c r="H69" s="101"/>
      <c r="I69" s="173"/>
      <c r="J69" s="105"/>
      <c r="K69" s="171"/>
      <c r="L69" s="101"/>
      <c r="M69" s="173"/>
      <c r="N69" s="105"/>
      <c r="O69" s="171"/>
      <c r="P69" s="12"/>
    </row>
    <row r="70" spans="1:16" ht="18.75">
      <c r="A70" s="50"/>
      <c r="B70" s="54"/>
      <c r="C70" s="54"/>
      <c r="D70" s="485" t="s">
        <v>2</v>
      </c>
      <c r="E70" s="285" t="s">
        <v>3</v>
      </c>
      <c r="F70" s="491" t="s">
        <v>4</v>
      </c>
      <c r="G70" s="279" t="s">
        <v>5</v>
      </c>
      <c r="H70" s="498" t="s">
        <v>6</v>
      </c>
      <c r="I70" s="292" t="s">
        <v>7</v>
      </c>
      <c r="J70" s="503" t="s">
        <v>8</v>
      </c>
      <c r="K70" s="285" t="s">
        <v>9</v>
      </c>
      <c r="L70" s="498" t="s">
        <v>10</v>
      </c>
      <c r="M70" s="292" t="s">
        <v>11</v>
      </c>
      <c r="N70" s="511" t="s">
        <v>12</v>
      </c>
      <c r="O70" s="285" t="s">
        <v>13</v>
      </c>
      <c r="P70" s="44" t="s">
        <v>14</v>
      </c>
    </row>
    <row r="71" spans="1:16" ht="18.75">
      <c r="A71" s="45" t="s">
        <v>49</v>
      </c>
      <c r="B71" s="568" t="s">
        <v>114</v>
      </c>
      <c r="C71" s="326" t="s">
        <v>16</v>
      </c>
      <c r="D71" s="469">
        <f aca="true" t="shared" si="19" ref="D71:K71">+D60+D62+D64+D66</f>
        <v>459.0142</v>
      </c>
      <c r="E71" s="272">
        <f t="shared" si="19"/>
        <v>468.75739999999996</v>
      </c>
      <c r="F71" s="26">
        <f t="shared" si="19"/>
        <v>766.5653</v>
      </c>
      <c r="G71" s="272">
        <f t="shared" si="19"/>
        <v>672.9393</v>
      </c>
      <c r="H71" s="26">
        <f t="shared" si="19"/>
        <v>1011.0879</v>
      </c>
      <c r="I71" s="287">
        <f t="shared" si="19"/>
        <v>1426.7546</v>
      </c>
      <c r="J71" s="28">
        <f t="shared" si="19"/>
        <v>720.7382</v>
      </c>
      <c r="K71" s="272">
        <f t="shared" si="19"/>
        <v>695.9651</v>
      </c>
      <c r="L71" s="28">
        <f>+L60+L62+L64+L66</f>
        <v>964.5323000000001</v>
      </c>
      <c r="M71" s="287">
        <f>+M60+M62+M64+M66</f>
        <v>1143.2206</v>
      </c>
      <c r="N71" s="28">
        <f aca="true" t="shared" si="20" ref="N71:P72">+N60+N62+N64+N66</f>
        <v>728.7654</v>
      </c>
      <c r="O71" s="287">
        <f t="shared" si="20"/>
        <v>427.0602</v>
      </c>
      <c r="P71" s="8">
        <f t="shared" si="20"/>
        <v>9485.4005</v>
      </c>
    </row>
    <row r="72" spans="1:16" ht="18.75">
      <c r="A72" s="71" t="s">
        <v>51</v>
      </c>
      <c r="B72" s="569"/>
      <c r="C72" s="49" t="s">
        <v>18</v>
      </c>
      <c r="D72" s="25">
        <f aca="true" t="shared" si="21" ref="D72:K72">+D61+D63+D65+D67</f>
        <v>63335.90100000001</v>
      </c>
      <c r="E72" s="54">
        <f t="shared" si="21"/>
        <v>69529.514</v>
      </c>
      <c r="F72" s="25">
        <f t="shared" si="21"/>
        <v>94868.06</v>
      </c>
      <c r="G72" s="54">
        <f t="shared" si="21"/>
        <v>72380.279</v>
      </c>
      <c r="H72" s="25">
        <f t="shared" si="21"/>
        <v>90516.762</v>
      </c>
      <c r="I72" s="288">
        <f t="shared" si="21"/>
        <v>118025.15100000001</v>
      </c>
      <c r="J72" s="89">
        <f t="shared" si="21"/>
        <v>83019.95000000001</v>
      </c>
      <c r="K72" s="54">
        <f t="shared" si="21"/>
        <v>94808.608</v>
      </c>
      <c r="L72" s="89">
        <f>+L61+L63+L65+L67</f>
        <v>123535.45899999999</v>
      </c>
      <c r="M72" s="426">
        <f>+M61+M63+M65+M67</f>
        <v>116289.50499999999</v>
      </c>
      <c r="N72" s="89">
        <f t="shared" si="20"/>
        <v>76039.02</v>
      </c>
      <c r="O72" s="288">
        <f t="shared" si="20"/>
        <v>57379.045999999995</v>
      </c>
      <c r="P72" s="9">
        <f t="shared" si="20"/>
        <v>1059727.2550000001</v>
      </c>
    </row>
    <row r="73" spans="1:16" ht="18.75">
      <c r="A73" s="45" t="s">
        <v>0</v>
      </c>
      <c r="B73" s="570" t="s">
        <v>54</v>
      </c>
      <c r="C73" s="55" t="s">
        <v>16</v>
      </c>
      <c r="D73" s="467">
        <v>0.533</v>
      </c>
      <c r="E73" s="205">
        <v>0.0591</v>
      </c>
      <c r="F73" s="492">
        <v>0.2588</v>
      </c>
      <c r="G73" s="214">
        <v>0.1365</v>
      </c>
      <c r="H73" s="474">
        <v>0.6035</v>
      </c>
      <c r="I73" s="207">
        <v>0.0565</v>
      </c>
      <c r="J73" s="476">
        <v>0.0355</v>
      </c>
      <c r="K73" s="205">
        <v>0.0539</v>
      </c>
      <c r="L73" s="467">
        <v>3.0492</v>
      </c>
      <c r="M73" s="207">
        <v>3.1023</v>
      </c>
      <c r="N73" s="481">
        <v>4.138</v>
      </c>
      <c r="O73" s="205">
        <v>1.4307</v>
      </c>
      <c r="P73" s="8">
        <f aca="true" t="shared" si="22" ref="P73:P102">SUM(D73:O73)</f>
        <v>13.456999999999999</v>
      </c>
    </row>
    <row r="74" spans="1:16" ht="18.75">
      <c r="A74" s="45" t="s">
        <v>34</v>
      </c>
      <c r="B74" s="571"/>
      <c r="C74" s="49" t="s">
        <v>18</v>
      </c>
      <c r="D74" s="468">
        <v>806.111</v>
      </c>
      <c r="E74" s="201">
        <v>154.42</v>
      </c>
      <c r="F74" s="472">
        <v>566.17</v>
      </c>
      <c r="G74" s="215">
        <v>304.007</v>
      </c>
      <c r="H74" s="475">
        <v>800.31</v>
      </c>
      <c r="I74" s="206">
        <v>42.316</v>
      </c>
      <c r="J74" s="477">
        <v>22.05</v>
      </c>
      <c r="K74" s="201">
        <v>77.397</v>
      </c>
      <c r="L74" s="468">
        <v>5031.404</v>
      </c>
      <c r="M74" s="206">
        <v>6061.756</v>
      </c>
      <c r="N74" s="482">
        <v>4679.181</v>
      </c>
      <c r="O74" s="201">
        <v>2542.166</v>
      </c>
      <c r="P74" s="9">
        <f t="shared" si="22"/>
        <v>21087.288</v>
      </c>
    </row>
    <row r="75" spans="1:16" ht="18.75">
      <c r="A75" s="45" t="s">
        <v>0</v>
      </c>
      <c r="B75" s="570" t="s">
        <v>55</v>
      </c>
      <c r="C75" s="55" t="s">
        <v>16</v>
      </c>
      <c r="D75" s="467">
        <v>0.025</v>
      </c>
      <c r="E75" s="205">
        <v>0.0778</v>
      </c>
      <c r="F75" s="471">
        <v>0.089</v>
      </c>
      <c r="G75" s="214">
        <v>0.005</v>
      </c>
      <c r="H75" s="474"/>
      <c r="I75" s="207"/>
      <c r="J75" s="476"/>
      <c r="K75" s="205"/>
      <c r="L75" s="467"/>
      <c r="M75" s="207"/>
      <c r="N75" s="481"/>
      <c r="O75" s="205">
        <v>0</v>
      </c>
      <c r="P75" s="8">
        <f t="shared" si="22"/>
        <v>0.1968</v>
      </c>
    </row>
    <row r="76" spans="1:16" ht="18.75">
      <c r="A76" s="45" t="s">
        <v>0</v>
      </c>
      <c r="B76" s="571"/>
      <c r="C76" s="49" t="s">
        <v>18</v>
      </c>
      <c r="D76" s="468">
        <v>7.074</v>
      </c>
      <c r="E76" s="201">
        <v>20.195</v>
      </c>
      <c r="F76" s="472">
        <v>16.657</v>
      </c>
      <c r="G76" s="215">
        <v>1.313</v>
      </c>
      <c r="H76" s="475"/>
      <c r="I76" s="206"/>
      <c r="J76" s="477"/>
      <c r="K76" s="201"/>
      <c r="L76" s="468"/>
      <c r="M76" s="206"/>
      <c r="N76" s="482"/>
      <c r="O76" s="201">
        <v>1.071</v>
      </c>
      <c r="P76" s="9">
        <f t="shared" si="22"/>
        <v>46.31</v>
      </c>
    </row>
    <row r="77" spans="1:16" ht="18.75">
      <c r="A77" s="45" t="s">
        <v>56</v>
      </c>
      <c r="B77" s="48" t="s">
        <v>57</v>
      </c>
      <c r="C77" s="55" t="s">
        <v>16</v>
      </c>
      <c r="D77" s="467"/>
      <c r="E77" s="205"/>
      <c r="F77" s="471"/>
      <c r="G77" s="214"/>
      <c r="H77" s="474"/>
      <c r="I77" s="207"/>
      <c r="J77" s="476"/>
      <c r="K77" s="205"/>
      <c r="L77" s="467"/>
      <c r="M77" s="207"/>
      <c r="N77" s="481"/>
      <c r="O77" s="205"/>
      <c r="P77" s="8">
        <f t="shared" si="22"/>
        <v>0</v>
      </c>
    </row>
    <row r="78" spans="1:16" ht="18.75">
      <c r="A78" s="51"/>
      <c r="B78" s="49" t="s">
        <v>58</v>
      </c>
      <c r="C78" s="49" t="s">
        <v>18</v>
      </c>
      <c r="D78" s="468"/>
      <c r="E78" s="201"/>
      <c r="F78" s="472"/>
      <c r="G78" s="215"/>
      <c r="H78" s="475"/>
      <c r="I78" s="206"/>
      <c r="J78" s="477"/>
      <c r="K78" s="201"/>
      <c r="L78" s="468"/>
      <c r="M78" s="206"/>
      <c r="N78" s="482"/>
      <c r="O78" s="201"/>
      <c r="P78" s="9">
        <f t="shared" si="22"/>
        <v>0</v>
      </c>
    </row>
    <row r="79" spans="1:16" ht="18.75">
      <c r="A79" s="51"/>
      <c r="B79" s="570" t="s">
        <v>59</v>
      </c>
      <c r="C79" s="55" t="s">
        <v>16</v>
      </c>
      <c r="D79" s="467">
        <v>6.4903</v>
      </c>
      <c r="E79" s="205"/>
      <c r="F79" s="471"/>
      <c r="G79" s="214"/>
      <c r="H79" s="474"/>
      <c r="I79" s="207"/>
      <c r="J79" s="476"/>
      <c r="K79" s="205"/>
      <c r="L79" s="467"/>
      <c r="M79" s="207"/>
      <c r="N79" s="481"/>
      <c r="O79" s="205"/>
      <c r="P79" s="8">
        <f t="shared" si="22"/>
        <v>6.4903</v>
      </c>
    </row>
    <row r="80" spans="1:16" ht="18.75">
      <c r="A80" s="45" t="s">
        <v>17</v>
      </c>
      <c r="B80" s="571"/>
      <c r="C80" s="49" t="s">
        <v>18</v>
      </c>
      <c r="D80" s="468">
        <v>2943.837</v>
      </c>
      <c r="E80" s="201"/>
      <c r="F80" s="472"/>
      <c r="G80" s="215"/>
      <c r="H80" s="475"/>
      <c r="I80" s="206"/>
      <c r="J80" s="477"/>
      <c r="K80" s="201"/>
      <c r="L80" s="468"/>
      <c r="M80" s="206"/>
      <c r="N80" s="482"/>
      <c r="O80" s="201"/>
      <c r="P80" s="9">
        <f t="shared" si="22"/>
        <v>2943.837</v>
      </c>
    </row>
    <row r="81" spans="1:16" ht="18.75">
      <c r="A81" s="51"/>
      <c r="B81" s="48" t="s">
        <v>20</v>
      </c>
      <c r="C81" s="55" t="s">
        <v>16</v>
      </c>
      <c r="D81" s="467"/>
      <c r="E81" s="205">
        <v>6.7894</v>
      </c>
      <c r="F81" s="471">
        <v>5.0466</v>
      </c>
      <c r="G81" s="214">
        <v>4.0306</v>
      </c>
      <c r="H81" s="474">
        <v>3.3486</v>
      </c>
      <c r="I81" s="207">
        <v>2.0252</v>
      </c>
      <c r="J81" s="476">
        <v>0.9524</v>
      </c>
      <c r="K81" s="205">
        <v>0.5715</v>
      </c>
      <c r="L81" s="467">
        <v>0.2262</v>
      </c>
      <c r="M81" s="207">
        <v>0.1093</v>
      </c>
      <c r="N81" s="481">
        <v>1.2436</v>
      </c>
      <c r="O81" s="205">
        <v>3.4708</v>
      </c>
      <c r="P81" s="8">
        <f t="shared" si="22"/>
        <v>27.814200000000003</v>
      </c>
    </row>
    <row r="82" spans="1:16" ht="18.75">
      <c r="A82" s="51"/>
      <c r="B82" s="49" t="s">
        <v>60</v>
      </c>
      <c r="C82" s="49" t="s">
        <v>18</v>
      </c>
      <c r="D82" s="468"/>
      <c r="E82" s="201">
        <v>2936.747</v>
      </c>
      <c r="F82" s="472">
        <v>2882.029</v>
      </c>
      <c r="G82" s="215">
        <v>2304.749</v>
      </c>
      <c r="H82" s="475">
        <v>2205.402</v>
      </c>
      <c r="I82" s="206">
        <v>1855.457</v>
      </c>
      <c r="J82" s="477">
        <v>1669.315</v>
      </c>
      <c r="K82" s="201">
        <v>1306.374</v>
      </c>
      <c r="L82" s="468">
        <v>383.122</v>
      </c>
      <c r="M82" s="206">
        <v>197.045</v>
      </c>
      <c r="N82" s="482">
        <v>1315.947</v>
      </c>
      <c r="O82" s="201">
        <v>4899.866</v>
      </c>
      <c r="P82" s="9">
        <f t="shared" si="22"/>
        <v>21956.053</v>
      </c>
    </row>
    <row r="83" spans="1:16" ht="18.75">
      <c r="A83" s="45" t="s">
        <v>23</v>
      </c>
      <c r="B83" s="568" t="s">
        <v>114</v>
      </c>
      <c r="C83" s="326" t="s">
        <v>16</v>
      </c>
      <c r="D83" s="469">
        <f aca="true" t="shared" si="23" ref="D83:K83">+D73+D75+D77+D79+D81</f>
        <v>7.0483</v>
      </c>
      <c r="E83" s="272">
        <f t="shared" si="23"/>
        <v>6.9262999999999995</v>
      </c>
      <c r="F83" s="26">
        <f t="shared" si="23"/>
        <v>5.3944</v>
      </c>
      <c r="G83" s="272">
        <f t="shared" si="23"/>
        <v>4.1720999999999995</v>
      </c>
      <c r="H83" s="26">
        <v>3.9520999999999997</v>
      </c>
      <c r="I83" s="287">
        <f t="shared" si="23"/>
        <v>2.0817</v>
      </c>
      <c r="J83" s="28">
        <f t="shared" si="23"/>
        <v>0.9879</v>
      </c>
      <c r="K83" s="272">
        <f t="shared" si="23"/>
        <v>0.6254</v>
      </c>
      <c r="L83" s="28">
        <f aca="true" t="shared" si="24" ref="L83:O84">+L73+L75+L77+L79+L81</f>
        <v>3.2754</v>
      </c>
      <c r="M83" s="287">
        <f t="shared" si="24"/>
        <v>3.2116000000000002</v>
      </c>
      <c r="N83" s="28">
        <f t="shared" si="24"/>
        <v>5.3816</v>
      </c>
      <c r="O83" s="287">
        <f t="shared" si="24"/>
        <v>4.9015</v>
      </c>
      <c r="P83" s="8">
        <f>SUM(D83:O83)</f>
        <v>47.958299999999994</v>
      </c>
    </row>
    <row r="84" spans="1:16" ht="18.75">
      <c r="A84" s="50"/>
      <c r="B84" s="569"/>
      <c r="C84" s="49" t="s">
        <v>18</v>
      </c>
      <c r="D84" s="25">
        <f aca="true" t="shared" si="25" ref="D84:K84">+D74+D76+D78+D80+D82</f>
        <v>3757.022</v>
      </c>
      <c r="E84" s="54">
        <f t="shared" si="25"/>
        <v>3111.3619999999996</v>
      </c>
      <c r="F84" s="25">
        <f t="shared" si="25"/>
        <v>3464.8559999999998</v>
      </c>
      <c r="G84" s="54">
        <f t="shared" si="25"/>
        <v>2610.069</v>
      </c>
      <c r="H84" s="25">
        <v>3005.712</v>
      </c>
      <c r="I84" s="288">
        <f t="shared" si="25"/>
        <v>1897.7730000000001</v>
      </c>
      <c r="J84" s="89">
        <f t="shared" si="25"/>
        <v>1691.365</v>
      </c>
      <c r="K84" s="54">
        <f t="shared" si="25"/>
        <v>1383.771</v>
      </c>
      <c r="L84" s="89">
        <f t="shared" si="24"/>
        <v>5414.526000000001</v>
      </c>
      <c r="M84" s="288">
        <f t="shared" si="24"/>
        <v>6258.801</v>
      </c>
      <c r="N84" s="89">
        <f t="shared" si="24"/>
        <v>5995.128</v>
      </c>
      <c r="O84" s="288">
        <f t="shared" si="24"/>
        <v>7443.103</v>
      </c>
      <c r="P84" s="9">
        <f>SUM(D84:O84)</f>
        <v>46033.488000000005</v>
      </c>
    </row>
    <row r="85" spans="1:16" ht="18.75">
      <c r="A85" s="572" t="s">
        <v>118</v>
      </c>
      <c r="B85" s="573"/>
      <c r="C85" s="55" t="s">
        <v>16</v>
      </c>
      <c r="D85" s="467">
        <v>3.0762</v>
      </c>
      <c r="E85" s="205">
        <v>1.184</v>
      </c>
      <c r="F85" s="471">
        <v>0.2746</v>
      </c>
      <c r="G85" s="214">
        <v>0.0939</v>
      </c>
      <c r="H85" s="474">
        <v>1.7306</v>
      </c>
      <c r="I85" s="207">
        <v>7.173</v>
      </c>
      <c r="J85" s="476">
        <v>11.1722</v>
      </c>
      <c r="K85" s="205">
        <v>10.5255</v>
      </c>
      <c r="L85" s="467">
        <v>6.1106</v>
      </c>
      <c r="M85" s="207">
        <v>7.6325</v>
      </c>
      <c r="N85" s="481">
        <v>10.0063</v>
      </c>
      <c r="O85" s="205">
        <v>8.3975</v>
      </c>
      <c r="P85" s="8">
        <f t="shared" si="22"/>
        <v>67.3769</v>
      </c>
    </row>
    <row r="86" spans="1:16" ht="18.75">
      <c r="A86" s="574"/>
      <c r="B86" s="575"/>
      <c r="C86" s="49" t="s">
        <v>18</v>
      </c>
      <c r="D86" s="468">
        <v>2738.843</v>
      </c>
      <c r="E86" s="201">
        <v>1786.591</v>
      </c>
      <c r="F86" s="472">
        <v>645.417</v>
      </c>
      <c r="G86" s="215">
        <v>238.293</v>
      </c>
      <c r="H86" s="475">
        <v>1902.9</v>
      </c>
      <c r="I86" s="206">
        <v>5963.34</v>
      </c>
      <c r="J86" s="477">
        <v>11241.384</v>
      </c>
      <c r="K86" s="201">
        <v>11629.321</v>
      </c>
      <c r="L86" s="468">
        <v>6880.068</v>
      </c>
      <c r="M86" s="206">
        <v>9606.892</v>
      </c>
      <c r="N86" s="482">
        <v>8024.893</v>
      </c>
      <c r="O86" s="201">
        <v>9030.656</v>
      </c>
      <c r="P86" s="9">
        <f t="shared" si="22"/>
        <v>69688.598</v>
      </c>
    </row>
    <row r="87" spans="1:16" ht="18.75">
      <c r="A87" s="572" t="s">
        <v>61</v>
      </c>
      <c r="B87" s="573"/>
      <c r="C87" s="55" t="s">
        <v>16</v>
      </c>
      <c r="D87" s="467"/>
      <c r="E87" s="205"/>
      <c r="F87" s="471">
        <v>0.06</v>
      </c>
      <c r="G87" s="214">
        <v>1.598</v>
      </c>
      <c r="H87" s="474">
        <v>4.39</v>
      </c>
      <c r="I87" s="207"/>
      <c r="J87" s="476">
        <v>0.07</v>
      </c>
      <c r="K87" s="205">
        <v>0</v>
      </c>
      <c r="L87" s="467">
        <v>0</v>
      </c>
      <c r="M87" s="207"/>
      <c r="N87" s="481">
        <v>0</v>
      </c>
      <c r="O87" s="205"/>
      <c r="P87" s="8">
        <f t="shared" si="22"/>
        <v>6.118</v>
      </c>
    </row>
    <row r="88" spans="1:16" ht="18.75">
      <c r="A88" s="574"/>
      <c r="B88" s="575"/>
      <c r="C88" s="49" t="s">
        <v>18</v>
      </c>
      <c r="D88" s="468"/>
      <c r="E88" s="201"/>
      <c r="F88" s="472">
        <v>22.369</v>
      </c>
      <c r="G88" s="215">
        <v>280.492</v>
      </c>
      <c r="H88" s="475">
        <v>229.248</v>
      </c>
      <c r="I88" s="206"/>
      <c r="J88" s="477">
        <v>2.473</v>
      </c>
      <c r="K88" s="201">
        <v>6.93</v>
      </c>
      <c r="L88" s="468">
        <v>2.31</v>
      </c>
      <c r="M88" s="206"/>
      <c r="N88" s="482">
        <v>4.62</v>
      </c>
      <c r="O88" s="201"/>
      <c r="P88" s="9">
        <f t="shared" si="22"/>
        <v>548.4419999999998</v>
      </c>
    </row>
    <row r="89" spans="1:16" ht="18.75">
      <c r="A89" s="572" t="s">
        <v>119</v>
      </c>
      <c r="B89" s="573"/>
      <c r="C89" s="55" t="s">
        <v>16</v>
      </c>
      <c r="D89" s="467"/>
      <c r="E89" s="205"/>
      <c r="F89" s="471">
        <v>0.0034</v>
      </c>
      <c r="G89" s="214">
        <v>0.0049</v>
      </c>
      <c r="H89" s="474"/>
      <c r="I89" s="207"/>
      <c r="J89" s="476"/>
      <c r="K89" s="205"/>
      <c r="L89" s="467"/>
      <c r="M89" s="207"/>
      <c r="N89" s="481"/>
      <c r="O89" s="205">
        <v>0.001</v>
      </c>
      <c r="P89" s="8">
        <f t="shared" si="22"/>
        <v>0.0093</v>
      </c>
    </row>
    <row r="90" spans="1:16" ht="18.75">
      <c r="A90" s="574"/>
      <c r="B90" s="575"/>
      <c r="C90" s="49" t="s">
        <v>18</v>
      </c>
      <c r="D90" s="468"/>
      <c r="E90" s="201"/>
      <c r="F90" s="472">
        <v>9.668</v>
      </c>
      <c r="G90" s="215">
        <v>15.513</v>
      </c>
      <c r="H90" s="475"/>
      <c r="I90" s="206"/>
      <c r="J90" s="477"/>
      <c r="K90" s="201"/>
      <c r="L90" s="468"/>
      <c r="M90" s="206"/>
      <c r="N90" s="482"/>
      <c r="O90" s="201">
        <v>3.497</v>
      </c>
      <c r="P90" s="9">
        <f t="shared" si="22"/>
        <v>28.677999999999997</v>
      </c>
    </row>
    <row r="91" spans="1:16" ht="18.75">
      <c r="A91" s="572" t="s">
        <v>120</v>
      </c>
      <c r="B91" s="573"/>
      <c r="C91" s="55" t="s">
        <v>16</v>
      </c>
      <c r="D91" s="467">
        <v>0.0226</v>
      </c>
      <c r="E91" s="205">
        <v>0.0292</v>
      </c>
      <c r="F91" s="471">
        <v>0.0584</v>
      </c>
      <c r="G91" s="214">
        <v>0.1055</v>
      </c>
      <c r="H91" s="474">
        <v>0.0264</v>
      </c>
      <c r="I91" s="207">
        <v>0.0097</v>
      </c>
      <c r="J91" s="476"/>
      <c r="K91" s="205"/>
      <c r="L91" s="467"/>
      <c r="M91" s="207"/>
      <c r="N91" s="481">
        <v>0</v>
      </c>
      <c r="O91" s="205">
        <v>0.0033</v>
      </c>
      <c r="P91" s="8">
        <f t="shared" si="22"/>
        <v>0.25510000000000005</v>
      </c>
    </row>
    <row r="92" spans="1:16" ht="18.75">
      <c r="A92" s="574"/>
      <c r="B92" s="575"/>
      <c r="C92" s="49" t="s">
        <v>18</v>
      </c>
      <c r="D92" s="468">
        <v>35.651</v>
      </c>
      <c r="E92" s="201">
        <v>72.14</v>
      </c>
      <c r="F92" s="472">
        <v>69.201</v>
      </c>
      <c r="G92" s="215">
        <v>130.417</v>
      </c>
      <c r="H92" s="475">
        <v>33.981</v>
      </c>
      <c r="I92" s="206">
        <v>9.346</v>
      </c>
      <c r="J92" s="477"/>
      <c r="K92" s="201"/>
      <c r="L92" s="468"/>
      <c r="M92" s="206"/>
      <c r="N92" s="482">
        <v>1.67</v>
      </c>
      <c r="O92" s="201">
        <v>108.682</v>
      </c>
      <c r="P92" s="9">
        <f t="shared" si="22"/>
        <v>461.088</v>
      </c>
    </row>
    <row r="93" spans="1:16" ht="18.75">
      <c r="A93" s="572" t="s">
        <v>63</v>
      </c>
      <c r="B93" s="573"/>
      <c r="C93" s="55" t="s">
        <v>16</v>
      </c>
      <c r="D93" s="467">
        <v>0.007</v>
      </c>
      <c r="E93" s="205">
        <v>0.021</v>
      </c>
      <c r="F93" s="471"/>
      <c r="G93" s="214">
        <v>0.007</v>
      </c>
      <c r="H93" s="474"/>
      <c r="I93" s="207">
        <v>0.007</v>
      </c>
      <c r="J93" s="476"/>
      <c r="K93" s="205"/>
      <c r="L93" s="467"/>
      <c r="M93" s="207"/>
      <c r="N93" s="481"/>
      <c r="O93" s="205"/>
      <c r="P93" s="8">
        <f t="shared" si="22"/>
        <v>0.042</v>
      </c>
    </row>
    <row r="94" spans="1:16" ht="18.75">
      <c r="A94" s="574"/>
      <c r="B94" s="575"/>
      <c r="C94" s="49" t="s">
        <v>18</v>
      </c>
      <c r="D94" s="468">
        <v>3.675</v>
      </c>
      <c r="E94" s="201">
        <v>11.025</v>
      </c>
      <c r="F94" s="472"/>
      <c r="G94" s="215">
        <v>2.94</v>
      </c>
      <c r="H94" s="475"/>
      <c r="I94" s="206">
        <v>3.675</v>
      </c>
      <c r="J94" s="477"/>
      <c r="K94" s="201"/>
      <c r="L94" s="468"/>
      <c r="M94" s="206"/>
      <c r="N94" s="482"/>
      <c r="O94" s="201"/>
      <c r="P94" s="9">
        <f t="shared" si="22"/>
        <v>21.315</v>
      </c>
    </row>
    <row r="95" spans="1:16" ht="18.75">
      <c r="A95" s="572" t="s">
        <v>121</v>
      </c>
      <c r="B95" s="573"/>
      <c r="C95" s="55" t="s">
        <v>16</v>
      </c>
      <c r="D95" s="467">
        <v>0.0212</v>
      </c>
      <c r="E95" s="205"/>
      <c r="F95" s="471">
        <v>0.018</v>
      </c>
      <c r="G95" s="214">
        <v>0.031</v>
      </c>
      <c r="H95" s="474">
        <v>0.099</v>
      </c>
      <c r="I95" s="207">
        <v>0.0565</v>
      </c>
      <c r="J95" s="476">
        <v>0.0145</v>
      </c>
      <c r="K95" s="205"/>
      <c r="L95" s="467">
        <v>0.02</v>
      </c>
      <c r="M95" s="207">
        <v>0.008</v>
      </c>
      <c r="N95" s="481"/>
      <c r="O95" s="205"/>
      <c r="P95" s="8">
        <f t="shared" si="22"/>
        <v>0.26820000000000005</v>
      </c>
    </row>
    <row r="96" spans="1:16" ht="18.75">
      <c r="A96" s="574"/>
      <c r="B96" s="575"/>
      <c r="C96" s="49" t="s">
        <v>18</v>
      </c>
      <c r="D96" s="468">
        <v>5.98</v>
      </c>
      <c r="E96" s="201"/>
      <c r="F96" s="472">
        <v>15.12</v>
      </c>
      <c r="G96" s="215">
        <v>26.04</v>
      </c>
      <c r="H96" s="475">
        <v>119.28</v>
      </c>
      <c r="I96" s="206">
        <v>59.325</v>
      </c>
      <c r="J96" s="477">
        <v>15.225</v>
      </c>
      <c r="K96" s="201"/>
      <c r="L96" s="468">
        <v>15.645</v>
      </c>
      <c r="M96" s="206">
        <v>6.72</v>
      </c>
      <c r="N96" s="482"/>
      <c r="O96" s="201"/>
      <c r="P96" s="9">
        <f t="shared" si="22"/>
        <v>263.33500000000004</v>
      </c>
    </row>
    <row r="97" spans="1:16" ht="18.75">
      <c r="A97" s="572" t="s">
        <v>64</v>
      </c>
      <c r="B97" s="573"/>
      <c r="C97" s="55" t="s">
        <v>16</v>
      </c>
      <c r="D97" s="467">
        <v>6.1652</v>
      </c>
      <c r="E97" s="205">
        <v>4.4646</v>
      </c>
      <c r="F97" s="471">
        <v>7.4817</v>
      </c>
      <c r="G97" s="214">
        <v>10.775</v>
      </c>
      <c r="H97" s="474">
        <v>57.1914</v>
      </c>
      <c r="I97" s="207">
        <v>74.6713</v>
      </c>
      <c r="J97" s="476">
        <v>74.9873</v>
      </c>
      <c r="K97" s="205">
        <v>32.153</v>
      </c>
      <c r="L97" s="467">
        <v>46.2764</v>
      </c>
      <c r="M97" s="207">
        <v>21.4577</v>
      </c>
      <c r="N97" s="481">
        <v>9.2774</v>
      </c>
      <c r="O97" s="205">
        <v>13.2301</v>
      </c>
      <c r="P97" s="8">
        <f t="shared" si="22"/>
        <v>358.1311</v>
      </c>
    </row>
    <row r="98" spans="1:16" ht="18.75">
      <c r="A98" s="574"/>
      <c r="B98" s="575"/>
      <c r="C98" s="49" t="s">
        <v>18</v>
      </c>
      <c r="D98" s="468">
        <v>4742.745</v>
      </c>
      <c r="E98" s="201">
        <v>3630.461</v>
      </c>
      <c r="F98" s="472">
        <v>9513.101</v>
      </c>
      <c r="G98" s="215">
        <v>12654.882</v>
      </c>
      <c r="H98" s="475">
        <v>17970.895</v>
      </c>
      <c r="I98" s="206">
        <v>10710.257</v>
      </c>
      <c r="J98" s="477">
        <v>8885.164</v>
      </c>
      <c r="K98" s="201">
        <v>5869.822</v>
      </c>
      <c r="L98" s="468">
        <v>6755.38</v>
      </c>
      <c r="M98" s="206">
        <v>4585.336</v>
      </c>
      <c r="N98" s="482">
        <v>5716.943</v>
      </c>
      <c r="O98" s="201">
        <v>7614.753</v>
      </c>
      <c r="P98" s="9">
        <f t="shared" si="22"/>
        <v>98649.739</v>
      </c>
    </row>
    <row r="99" spans="1:16" ht="18.75">
      <c r="A99" s="576" t="s">
        <v>65</v>
      </c>
      <c r="B99" s="577"/>
      <c r="C99" s="326" t="s">
        <v>16</v>
      </c>
      <c r="D99" s="469">
        <f aca="true" t="shared" si="26" ref="D99:K99">+D8+D10+D22+D28+D36+D38+D40+D42+D44+D46+D48+D50+D52+D58+D71+D83+D85+D87+D89+D91+D93+D95+D97</f>
        <v>837.2640000000001</v>
      </c>
      <c r="E99" s="272">
        <f t="shared" si="26"/>
        <v>699.5866999999998</v>
      </c>
      <c r="F99" s="26">
        <f t="shared" si="26"/>
        <v>1034.7133999999999</v>
      </c>
      <c r="G99" s="272">
        <f t="shared" si="26"/>
        <v>977.6771999999997</v>
      </c>
      <c r="H99" s="26">
        <f t="shared" si="26"/>
        <v>1861.3531</v>
      </c>
      <c r="I99" s="287">
        <f t="shared" si="26"/>
        <v>7887.282599999999</v>
      </c>
      <c r="J99" s="28">
        <f t="shared" si="26"/>
        <v>10364.8605</v>
      </c>
      <c r="K99" s="272">
        <f t="shared" si="26"/>
        <v>6272.8899</v>
      </c>
      <c r="L99" s="28">
        <f aca="true" t="shared" si="27" ref="L99:O100">+L8+L10+L22+L28+L36+L38+L40+L42+L44+L46+L48+L50+L52+L58+L71+L83+L85+L87+L89+L91+L93+L95+L97</f>
        <v>7465.4811</v>
      </c>
      <c r="M99" s="287">
        <f>+M8+M10+M22+M28+M36+M38+M40+M42+M44+M46+M48+M50+M52+M58+M71+M83+M85+M87+M89+M91+M93+M95+M97</f>
        <v>11145.310200000004</v>
      </c>
      <c r="N99" s="28">
        <f t="shared" si="27"/>
        <v>7226.552</v>
      </c>
      <c r="O99" s="287">
        <f t="shared" si="27"/>
        <v>1646.1998</v>
      </c>
      <c r="P99" s="8">
        <f>SUM(D99:O99)</f>
        <v>57419.17049999999</v>
      </c>
    </row>
    <row r="100" spans="1:16" ht="18.75">
      <c r="A100" s="578"/>
      <c r="B100" s="579"/>
      <c r="C100" s="49" t="s">
        <v>18</v>
      </c>
      <c r="D100" s="25">
        <f aca="true" t="shared" si="28" ref="D100:K100">+D9+D11+D23+D29+D37+D39+D41+D43+D45+D47+D49+D51+D53+D59+D72+D84+D86+D88+D90+D92+D94+D96+D98</f>
        <v>384901.354</v>
      </c>
      <c r="E100" s="54">
        <f t="shared" si="28"/>
        <v>302878.75700000004</v>
      </c>
      <c r="F100" s="25">
        <f t="shared" si="28"/>
        <v>375806.56200000015</v>
      </c>
      <c r="G100" s="54">
        <f t="shared" si="28"/>
        <v>357454.135</v>
      </c>
      <c r="H100" s="25">
        <f t="shared" si="28"/>
        <v>491362.0030000001</v>
      </c>
      <c r="I100" s="288">
        <f t="shared" si="28"/>
        <v>1692126.0579999997</v>
      </c>
      <c r="J100" s="89">
        <f t="shared" si="28"/>
        <v>2528773.269000001</v>
      </c>
      <c r="K100" s="54">
        <f t="shared" si="28"/>
        <v>2240238.6120000007</v>
      </c>
      <c r="L100" s="89">
        <f t="shared" si="27"/>
        <v>2227599.188</v>
      </c>
      <c r="M100" s="288">
        <f>+M9+M11+M23+M29+M37+M39+M41+M43+M45+M47+M49+M51+M53+M59+M72+M84+M86+M88+M90+M92+M94+M96+M98</f>
        <v>2555849.1190000004</v>
      </c>
      <c r="N100" s="89">
        <f t="shared" si="27"/>
        <v>1535692.2959999999</v>
      </c>
      <c r="O100" s="288">
        <f t="shared" si="27"/>
        <v>615453.885</v>
      </c>
      <c r="P100" s="9">
        <f>SUM(D100:O100)</f>
        <v>15308135.238000002</v>
      </c>
    </row>
    <row r="101" spans="1:16" ht="18.75">
      <c r="A101" s="45" t="s">
        <v>0</v>
      </c>
      <c r="B101" s="570" t="s">
        <v>122</v>
      </c>
      <c r="C101" s="55" t="s">
        <v>16</v>
      </c>
      <c r="D101" s="467"/>
      <c r="E101" s="205"/>
      <c r="F101" s="471"/>
      <c r="G101" s="214">
        <v>1.345</v>
      </c>
      <c r="H101" s="474"/>
      <c r="I101" s="207"/>
      <c r="J101" s="476"/>
      <c r="K101" s="205"/>
      <c r="L101" s="467"/>
      <c r="M101" s="207"/>
      <c r="N101" s="481"/>
      <c r="O101" s="205">
        <v>0</v>
      </c>
      <c r="P101" s="8">
        <f t="shared" si="22"/>
        <v>1.345</v>
      </c>
    </row>
    <row r="102" spans="1:16" ht="18.75">
      <c r="A102" s="45" t="s">
        <v>0</v>
      </c>
      <c r="B102" s="571"/>
      <c r="C102" s="49" t="s">
        <v>18</v>
      </c>
      <c r="D102" s="468"/>
      <c r="E102" s="201"/>
      <c r="F102" s="472"/>
      <c r="G102" s="215">
        <v>145.625</v>
      </c>
      <c r="H102" s="475"/>
      <c r="I102" s="206"/>
      <c r="J102" s="477"/>
      <c r="K102" s="201"/>
      <c r="L102" s="468"/>
      <c r="M102" s="206"/>
      <c r="N102" s="482"/>
      <c r="O102" s="201">
        <v>966</v>
      </c>
      <c r="P102" s="9">
        <f t="shared" si="22"/>
        <v>1111.625</v>
      </c>
    </row>
    <row r="103" spans="1:16" ht="18.75">
      <c r="A103" s="45" t="s">
        <v>66</v>
      </c>
      <c r="B103" s="570" t="s">
        <v>123</v>
      </c>
      <c r="C103" s="55" t="s">
        <v>16</v>
      </c>
      <c r="D103" s="467">
        <v>4.3842</v>
      </c>
      <c r="E103" s="205">
        <v>2.5157</v>
      </c>
      <c r="F103" s="471">
        <v>2.1988</v>
      </c>
      <c r="G103" s="214">
        <v>2.5174</v>
      </c>
      <c r="H103" s="474">
        <v>7.4291</v>
      </c>
      <c r="I103" s="207">
        <v>17.8136</v>
      </c>
      <c r="J103" s="476">
        <v>19.1033</v>
      </c>
      <c r="K103" s="205">
        <v>6.9195</v>
      </c>
      <c r="L103" s="467">
        <v>2.2807</v>
      </c>
      <c r="M103" s="207">
        <v>4.8212</v>
      </c>
      <c r="N103" s="481">
        <v>18.7139</v>
      </c>
      <c r="O103" s="205">
        <v>18.6834</v>
      </c>
      <c r="P103" s="8">
        <f aca="true" t="shared" si="29" ref="P103:P112">SUM(D103:O103)</f>
        <v>107.3808</v>
      </c>
    </row>
    <row r="104" spans="1:16" ht="18.75">
      <c r="A104" s="45" t="s">
        <v>0</v>
      </c>
      <c r="B104" s="571"/>
      <c r="C104" s="49" t="s">
        <v>18</v>
      </c>
      <c r="D104" s="468">
        <v>3385.747</v>
      </c>
      <c r="E104" s="201">
        <v>1991.827</v>
      </c>
      <c r="F104" s="472">
        <v>2245.511</v>
      </c>
      <c r="G104" s="215">
        <v>2699.868</v>
      </c>
      <c r="H104" s="475">
        <v>5268.31</v>
      </c>
      <c r="I104" s="206">
        <v>8819.869</v>
      </c>
      <c r="J104" s="477">
        <v>9383.796</v>
      </c>
      <c r="K104" s="201">
        <v>4754.297</v>
      </c>
      <c r="L104" s="468">
        <v>1996.989</v>
      </c>
      <c r="M104" s="206">
        <v>4511.993</v>
      </c>
      <c r="N104" s="482">
        <v>8394.496</v>
      </c>
      <c r="O104" s="201">
        <v>11090.343</v>
      </c>
      <c r="P104" s="9">
        <f t="shared" si="29"/>
        <v>64543.046</v>
      </c>
    </row>
    <row r="105" spans="1:16" ht="18.75">
      <c r="A105" s="45" t="s">
        <v>0</v>
      </c>
      <c r="B105" s="570" t="s">
        <v>124</v>
      </c>
      <c r="C105" s="55" t="s">
        <v>16</v>
      </c>
      <c r="D105" s="467">
        <v>12.494</v>
      </c>
      <c r="E105" s="205">
        <v>1.1914</v>
      </c>
      <c r="F105" s="471">
        <v>0.8289</v>
      </c>
      <c r="G105" s="214">
        <v>0.3365</v>
      </c>
      <c r="H105" s="474">
        <v>1.7273</v>
      </c>
      <c r="I105" s="207">
        <v>10.4007</v>
      </c>
      <c r="J105" s="476">
        <v>6.9393</v>
      </c>
      <c r="K105" s="205">
        <v>12.0432</v>
      </c>
      <c r="L105" s="467">
        <v>19.0199</v>
      </c>
      <c r="M105" s="207">
        <v>40.2038</v>
      </c>
      <c r="N105" s="481">
        <v>70.1624</v>
      </c>
      <c r="O105" s="205">
        <v>52.7809</v>
      </c>
      <c r="P105" s="8">
        <f t="shared" si="29"/>
        <v>228.1283</v>
      </c>
    </row>
    <row r="106" spans="1:16" ht="18.75">
      <c r="A106" s="51"/>
      <c r="B106" s="571"/>
      <c r="C106" s="49" t="s">
        <v>18</v>
      </c>
      <c r="D106" s="468">
        <v>6052.52</v>
      </c>
      <c r="E106" s="201">
        <v>576.81</v>
      </c>
      <c r="F106" s="472">
        <v>503.255</v>
      </c>
      <c r="G106" s="215">
        <v>256.531</v>
      </c>
      <c r="H106" s="475">
        <v>1113.247</v>
      </c>
      <c r="I106" s="206">
        <v>970.374</v>
      </c>
      <c r="J106" s="477">
        <v>1449.637</v>
      </c>
      <c r="K106" s="201">
        <v>4224.346</v>
      </c>
      <c r="L106" s="468">
        <v>6803.462</v>
      </c>
      <c r="M106" s="206">
        <v>15627.445</v>
      </c>
      <c r="N106" s="482">
        <v>25820.981</v>
      </c>
      <c r="O106" s="201">
        <v>20881.889</v>
      </c>
      <c r="P106" s="9">
        <f t="shared" si="29"/>
        <v>84280.497</v>
      </c>
    </row>
    <row r="107" spans="1:16" ht="18.75">
      <c r="A107" s="45" t="s">
        <v>67</v>
      </c>
      <c r="B107" s="570" t="s">
        <v>125</v>
      </c>
      <c r="C107" s="55" t="s">
        <v>16</v>
      </c>
      <c r="D107" s="467">
        <v>0.0056</v>
      </c>
      <c r="E107" s="205">
        <v>0.0108</v>
      </c>
      <c r="F107" s="471">
        <v>0.001</v>
      </c>
      <c r="G107" s="214">
        <v>0.01</v>
      </c>
      <c r="H107" s="474">
        <v>0.0082</v>
      </c>
      <c r="I107" s="207">
        <v>0</v>
      </c>
      <c r="J107" s="476">
        <v>0.084</v>
      </c>
      <c r="K107" s="205">
        <v>0.1042</v>
      </c>
      <c r="L107" s="467">
        <v>0.084</v>
      </c>
      <c r="M107" s="207">
        <v>0.023</v>
      </c>
      <c r="N107" s="481">
        <v>0.005</v>
      </c>
      <c r="O107" s="205">
        <v>0.0084</v>
      </c>
      <c r="P107" s="8">
        <f t="shared" si="29"/>
        <v>0.34420000000000006</v>
      </c>
    </row>
    <row r="108" spans="1:16" ht="18.75">
      <c r="A108" s="51"/>
      <c r="B108" s="571"/>
      <c r="C108" s="49" t="s">
        <v>18</v>
      </c>
      <c r="D108" s="468">
        <v>6.93</v>
      </c>
      <c r="E108" s="201">
        <v>13.787</v>
      </c>
      <c r="F108" s="472">
        <v>5.25</v>
      </c>
      <c r="G108" s="215">
        <v>30.639</v>
      </c>
      <c r="H108" s="475">
        <v>24.414</v>
      </c>
      <c r="I108" s="206">
        <v>23.529</v>
      </c>
      <c r="J108" s="477">
        <v>98.499</v>
      </c>
      <c r="K108" s="201">
        <v>54.555</v>
      </c>
      <c r="L108" s="468">
        <v>39.726</v>
      </c>
      <c r="M108" s="206">
        <v>7.441</v>
      </c>
      <c r="N108" s="482">
        <v>7.088</v>
      </c>
      <c r="O108" s="201">
        <v>133.152</v>
      </c>
      <c r="P108" s="9">
        <f t="shared" si="29"/>
        <v>445.01</v>
      </c>
    </row>
    <row r="109" spans="1:16" ht="18.75">
      <c r="A109" s="51"/>
      <c r="B109" s="570" t="s">
        <v>126</v>
      </c>
      <c r="C109" s="55" t="s">
        <v>16</v>
      </c>
      <c r="D109" s="467">
        <v>0.3996</v>
      </c>
      <c r="E109" s="205">
        <v>1.5077</v>
      </c>
      <c r="F109" s="471">
        <v>1.226</v>
      </c>
      <c r="G109" s="214">
        <v>1.845</v>
      </c>
      <c r="H109" s="474">
        <v>1.1283</v>
      </c>
      <c r="I109" s="207">
        <v>1.5601</v>
      </c>
      <c r="J109" s="476">
        <v>1.5462</v>
      </c>
      <c r="K109" s="205">
        <v>0.4722</v>
      </c>
      <c r="L109" s="467">
        <v>0.1722</v>
      </c>
      <c r="M109" s="207">
        <v>1.8794</v>
      </c>
      <c r="N109" s="481">
        <v>1.9251</v>
      </c>
      <c r="O109" s="205">
        <v>0.355</v>
      </c>
      <c r="P109" s="8">
        <f t="shared" si="29"/>
        <v>14.016800000000003</v>
      </c>
    </row>
    <row r="110" spans="1:16" ht="18.75">
      <c r="A110" s="51"/>
      <c r="B110" s="571"/>
      <c r="C110" s="49" t="s">
        <v>18</v>
      </c>
      <c r="D110" s="468">
        <v>548.273</v>
      </c>
      <c r="E110" s="201">
        <v>2285.846</v>
      </c>
      <c r="F110" s="472">
        <v>2576.263</v>
      </c>
      <c r="G110" s="215">
        <v>2679.777</v>
      </c>
      <c r="H110" s="475">
        <v>1224.31</v>
      </c>
      <c r="I110" s="206">
        <v>1606.325</v>
      </c>
      <c r="J110" s="477">
        <v>1535.787</v>
      </c>
      <c r="K110" s="201">
        <v>392.488</v>
      </c>
      <c r="L110" s="468">
        <v>106.13</v>
      </c>
      <c r="M110" s="206">
        <v>691.409</v>
      </c>
      <c r="N110" s="482">
        <v>767.592</v>
      </c>
      <c r="O110" s="201">
        <v>273.537</v>
      </c>
      <c r="P110" s="9">
        <f t="shared" si="29"/>
        <v>14687.737</v>
      </c>
    </row>
    <row r="111" spans="1:16" ht="18.75">
      <c r="A111" s="45" t="s">
        <v>68</v>
      </c>
      <c r="B111" s="570" t="s">
        <v>127</v>
      </c>
      <c r="C111" s="55" t="s">
        <v>16</v>
      </c>
      <c r="D111" s="467"/>
      <c r="E111" s="205"/>
      <c r="F111" s="471">
        <v>1647.93</v>
      </c>
      <c r="G111" s="214">
        <v>1656.51</v>
      </c>
      <c r="H111" s="474">
        <v>525.39</v>
      </c>
      <c r="I111" s="207"/>
      <c r="J111" s="476"/>
      <c r="K111" s="205"/>
      <c r="L111" s="467"/>
      <c r="M111" s="207"/>
      <c r="N111" s="481"/>
      <c r="O111" s="205"/>
      <c r="P111" s="8">
        <f t="shared" si="29"/>
        <v>3829.83</v>
      </c>
    </row>
    <row r="112" spans="1:16" ht="18.75">
      <c r="A112" s="51"/>
      <c r="B112" s="571"/>
      <c r="C112" s="49" t="s">
        <v>18</v>
      </c>
      <c r="D112" s="468"/>
      <c r="E112" s="201"/>
      <c r="F112" s="472">
        <v>47797.844</v>
      </c>
      <c r="G112" s="215">
        <v>60948.549</v>
      </c>
      <c r="H112" s="475">
        <v>16824.206</v>
      </c>
      <c r="I112" s="206"/>
      <c r="J112" s="477"/>
      <c r="K112" s="201"/>
      <c r="L112" s="468"/>
      <c r="M112" s="206"/>
      <c r="N112" s="482"/>
      <c r="O112" s="201"/>
      <c r="P112" s="9">
        <f t="shared" si="29"/>
        <v>125570.59899999999</v>
      </c>
    </row>
    <row r="113" spans="1:16" ht="18.75">
      <c r="A113" s="51"/>
      <c r="B113" s="570" t="s">
        <v>128</v>
      </c>
      <c r="C113" s="55" t="s">
        <v>16</v>
      </c>
      <c r="D113" s="467">
        <v>0.2064</v>
      </c>
      <c r="E113" s="205">
        <v>0.1575</v>
      </c>
      <c r="F113" s="471">
        <v>0.1755</v>
      </c>
      <c r="G113" s="214">
        <v>0.003</v>
      </c>
      <c r="H113" s="474"/>
      <c r="I113" s="207"/>
      <c r="J113" s="476"/>
      <c r="K113" s="205"/>
      <c r="L113" s="467"/>
      <c r="M113" s="207"/>
      <c r="N113" s="481">
        <v>0.0045</v>
      </c>
      <c r="O113" s="205">
        <v>0.1708</v>
      </c>
      <c r="P113" s="8">
        <f aca="true" t="shared" si="30" ref="P113:P126">SUM(D113:O113)</f>
        <v>0.7177</v>
      </c>
    </row>
    <row r="114" spans="1:16" ht="18.75">
      <c r="A114" s="51"/>
      <c r="B114" s="571"/>
      <c r="C114" s="49" t="s">
        <v>18</v>
      </c>
      <c r="D114" s="468">
        <v>236.65</v>
      </c>
      <c r="E114" s="201">
        <v>148.519</v>
      </c>
      <c r="F114" s="472">
        <v>175.764</v>
      </c>
      <c r="G114" s="215">
        <v>2.621</v>
      </c>
      <c r="H114" s="475"/>
      <c r="I114" s="206"/>
      <c r="J114" s="477"/>
      <c r="K114" s="201"/>
      <c r="L114" s="468"/>
      <c r="M114" s="206"/>
      <c r="N114" s="482">
        <v>35.795</v>
      </c>
      <c r="O114" s="201">
        <v>175.472</v>
      </c>
      <c r="P114" s="9">
        <f t="shared" si="30"/>
        <v>774.8209999999999</v>
      </c>
    </row>
    <row r="115" spans="1:16" ht="18.75">
      <c r="A115" s="45" t="s">
        <v>70</v>
      </c>
      <c r="B115" s="570" t="s">
        <v>129</v>
      </c>
      <c r="C115" s="55" t="s">
        <v>16</v>
      </c>
      <c r="D115" s="467"/>
      <c r="E115" s="205"/>
      <c r="F115" s="471"/>
      <c r="G115" s="214"/>
      <c r="H115" s="474"/>
      <c r="I115" s="207"/>
      <c r="J115" s="476"/>
      <c r="K115" s="205"/>
      <c r="L115" s="467"/>
      <c r="M115" s="207">
        <v>0</v>
      </c>
      <c r="N115" s="481"/>
      <c r="O115" s="205">
        <v>0.02</v>
      </c>
      <c r="P115" s="8">
        <f t="shared" si="30"/>
        <v>0.02</v>
      </c>
    </row>
    <row r="116" spans="1:16" ht="18.75">
      <c r="A116" s="51"/>
      <c r="B116" s="571"/>
      <c r="C116" s="49" t="s">
        <v>18</v>
      </c>
      <c r="D116" s="468"/>
      <c r="E116" s="201"/>
      <c r="F116" s="472"/>
      <c r="G116" s="215"/>
      <c r="H116" s="475"/>
      <c r="I116" s="206"/>
      <c r="J116" s="477"/>
      <c r="K116" s="201"/>
      <c r="L116" s="468"/>
      <c r="M116" s="206">
        <v>38.247</v>
      </c>
      <c r="N116" s="482"/>
      <c r="O116" s="201">
        <v>23.1</v>
      </c>
      <c r="P116" s="9">
        <f t="shared" si="30"/>
        <v>61.347</v>
      </c>
    </row>
    <row r="117" spans="1:16" ht="18.75">
      <c r="A117" s="51"/>
      <c r="B117" s="570" t="s">
        <v>72</v>
      </c>
      <c r="C117" s="55" t="s">
        <v>16</v>
      </c>
      <c r="D117" s="467">
        <v>0.0319</v>
      </c>
      <c r="E117" s="205">
        <v>0.003</v>
      </c>
      <c r="F117" s="471">
        <v>0.034</v>
      </c>
      <c r="G117" s="214">
        <v>0.1717</v>
      </c>
      <c r="H117" s="474">
        <v>0.0566</v>
      </c>
      <c r="I117" s="207">
        <v>0.006</v>
      </c>
      <c r="J117" s="476">
        <v>0</v>
      </c>
      <c r="K117" s="205">
        <v>4.6654</v>
      </c>
      <c r="L117" s="467">
        <v>1.1634</v>
      </c>
      <c r="M117" s="207">
        <v>0.8126</v>
      </c>
      <c r="N117" s="481">
        <v>0.493</v>
      </c>
      <c r="O117" s="205">
        <v>1.1181</v>
      </c>
      <c r="P117" s="8">
        <f t="shared" si="30"/>
        <v>8.555700000000002</v>
      </c>
    </row>
    <row r="118" spans="1:16" ht="18.75">
      <c r="A118" s="51"/>
      <c r="B118" s="571"/>
      <c r="C118" s="49" t="s">
        <v>18</v>
      </c>
      <c r="D118" s="468">
        <v>227.632</v>
      </c>
      <c r="E118" s="201">
        <v>2.531</v>
      </c>
      <c r="F118" s="472">
        <v>44.395</v>
      </c>
      <c r="G118" s="215">
        <v>375.481</v>
      </c>
      <c r="H118" s="475">
        <v>92.611</v>
      </c>
      <c r="I118" s="206">
        <v>48.568</v>
      </c>
      <c r="J118" s="477">
        <v>25.83</v>
      </c>
      <c r="K118" s="201">
        <v>5602.692</v>
      </c>
      <c r="L118" s="468">
        <v>448.414</v>
      </c>
      <c r="M118" s="206">
        <v>623.429</v>
      </c>
      <c r="N118" s="482">
        <v>695.097</v>
      </c>
      <c r="O118" s="201">
        <v>1952.191</v>
      </c>
      <c r="P118" s="9">
        <f t="shared" si="30"/>
        <v>10138.871</v>
      </c>
    </row>
    <row r="119" spans="1:16" ht="18.75">
      <c r="A119" s="45" t="s">
        <v>23</v>
      </c>
      <c r="B119" s="570" t="s">
        <v>130</v>
      </c>
      <c r="C119" s="55" t="s">
        <v>16</v>
      </c>
      <c r="D119" s="467">
        <v>0.2724</v>
      </c>
      <c r="E119" s="205">
        <v>0.39</v>
      </c>
      <c r="F119" s="471">
        <v>0.2788</v>
      </c>
      <c r="G119" s="214">
        <v>0.5468</v>
      </c>
      <c r="H119" s="474">
        <v>0.9405</v>
      </c>
      <c r="I119" s="207">
        <v>1.7979</v>
      </c>
      <c r="J119" s="476">
        <v>4.7654</v>
      </c>
      <c r="K119" s="205">
        <v>1.8264</v>
      </c>
      <c r="L119" s="467">
        <v>0.0384</v>
      </c>
      <c r="M119" s="207">
        <v>0.0559</v>
      </c>
      <c r="N119" s="481">
        <v>0.2174</v>
      </c>
      <c r="O119" s="205">
        <v>0.3339</v>
      </c>
      <c r="P119" s="8">
        <f t="shared" si="30"/>
        <v>11.463799999999997</v>
      </c>
    </row>
    <row r="120" spans="1:16" ht="18.75">
      <c r="A120" s="51"/>
      <c r="B120" s="571"/>
      <c r="C120" s="49" t="s">
        <v>18</v>
      </c>
      <c r="D120" s="468">
        <v>106.73</v>
      </c>
      <c r="E120" s="201">
        <v>165.666</v>
      </c>
      <c r="F120" s="472">
        <v>141.987</v>
      </c>
      <c r="G120" s="215">
        <v>267.995</v>
      </c>
      <c r="H120" s="475">
        <v>325.591</v>
      </c>
      <c r="I120" s="206">
        <v>471.305</v>
      </c>
      <c r="J120" s="477">
        <v>1026.283</v>
      </c>
      <c r="K120" s="201">
        <v>492.864</v>
      </c>
      <c r="L120" s="468">
        <v>60.331</v>
      </c>
      <c r="M120" s="206">
        <v>30.073</v>
      </c>
      <c r="N120" s="482">
        <v>152.462</v>
      </c>
      <c r="O120" s="201">
        <v>197.405</v>
      </c>
      <c r="P120" s="9">
        <f t="shared" si="30"/>
        <v>3438.692</v>
      </c>
    </row>
    <row r="121" spans="1:16" ht="18.75">
      <c r="A121" s="51"/>
      <c r="B121" s="48" t="s">
        <v>20</v>
      </c>
      <c r="C121" s="55" t="s">
        <v>16</v>
      </c>
      <c r="D121" s="467"/>
      <c r="E121" s="205"/>
      <c r="F121" s="471"/>
      <c r="G121" s="214">
        <v>0.15</v>
      </c>
      <c r="H121" s="474">
        <v>5.78</v>
      </c>
      <c r="I121" s="207">
        <v>7.6</v>
      </c>
      <c r="J121" s="476">
        <v>7.07</v>
      </c>
      <c r="K121" s="205">
        <v>4.73</v>
      </c>
      <c r="L121" s="467">
        <v>0.09</v>
      </c>
      <c r="M121" s="207">
        <v>0</v>
      </c>
      <c r="N121" s="481"/>
      <c r="O121" s="205"/>
      <c r="P121" s="8">
        <f t="shared" si="30"/>
        <v>25.42</v>
      </c>
    </row>
    <row r="122" spans="1:16" ht="18.75">
      <c r="A122" s="51"/>
      <c r="B122" s="49" t="s">
        <v>73</v>
      </c>
      <c r="C122" s="49" t="s">
        <v>18</v>
      </c>
      <c r="D122" s="468"/>
      <c r="E122" s="201"/>
      <c r="F122" s="472"/>
      <c r="G122" s="215">
        <v>99.261</v>
      </c>
      <c r="H122" s="475">
        <v>2389.601</v>
      </c>
      <c r="I122" s="206">
        <v>2934.906</v>
      </c>
      <c r="J122" s="477">
        <v>2941.961</v>
      </c>
      <c r="K122" s="201">
        <v>2172.346</v>
      </c>
      <c r="L122" s="468">
        <v>31.911</v>
      </c>
      <c r="M122" s="206">
        <v>1.428</v>
      </c>
      <c r="N122" s="482"/>
      <c r="O122" s="201"/>
      <c r="P122" s="9">
        <f t="shared" si="30"/>
        <v>10571.413999999999</v>
      </c>
    </row>
    <row r="123" spans="1:16" ht="18.75">
      <c r="A123" s="51"/>
      <c r="B123" s="568" t="s">
        <v>107</v>
      </c>
      <c r="C123" s="326" t="s">
        <v>16</v>
      </c>
      <c r="D123" s="469">
        <f aca="true" t="shared" si="31" ref="D123:K123">+D101+D103+D105+D107+D109+D111+D113+D115+D117+D119+D121</f>
        <v>17.7941</v>
      </c>
      <c r="E123" s="272">
        <f t="shared" si="31"/>
        <v>5.7761</v>
      </c>
      <c r="F123" s="26">
        <f t="shared" si="31"/>
        <v>1652.6730000000002</v>
      </c>
      <c r="G123" s="272">
        <f t="shared" si="31"/>
        <v>1663.4354000000003</v>
      </c>
      <c r="H123" s="26">
        <f t="shared" si="31"/>
        <v>542.46</v>
      </c>
      <c r="I123" s="287">
        <f t="shared" si="31"/>
        <v>39.1783</v>
      </c>
      <c r="J123" s="28">
        <f t="shared" si="31"/>
        <v>39.508199999999995</v>
      </c>
      <c r="K123" s="272">
        <f t="shared" si="31"/>
        <v>30.760900000000003</v>
      </c>
      <c r="L123" s="87">
        <f aca="true" t="shared" si="32" ref="L123:O124">+L101+L103+L105+L107+L109+L111+L113+L115+L117+L119+L121</f>
        <v>22.848599999999998</v>
      </c>
      <c r="M123" s="293">
        <f t="shared" si="32"/>
        <v>47.7959</v>
      </c>
      <c r="N123" s="87">
        <f t="shared" si="32"/>
        <v>91.52129999999998</v>
      </c>
      <c r="O123" s="287">
        <f t="shared" si="32"/>
        <v>73.4705</v>
      </c>
      <c r="P123" s="8">
        <f>SUM(D123:O123)</f>
        <v>4227.222300000001</v>
      </c>
    </row>
    <row r="124" spans="1:16" ht="18.75">
      <c r="A124" s="50"/>
      <c r="B124" s="569"/>
      <c r="C124" s="49" t="s">
        <v>18</v>
      </c>
      <c r="D124" s="25">
        <f aca="true" t="shared" si="33" ref="D124:K124">+D102+D104+D106+D108+D110+D112+D114+D116+D118+D120+D122</f>
        <v>10564.481999999998</v>
      </c>
      <c r="E124" s="54">
        <f t="shared" si="33"/>
        <v>5184.986</v>
      </c>
      <c r="F124" s="25">
        <f t="shared" si="33"/>
        <v>53490.269</v>
      </c>
      <c r="G124" s="54">
        <f t="shared" si="33"/>
        <v>67506.347</v>
      </c>
      <c r="H124" s="25">
        <f t="shared" si="33"/>
        <v>27262.29</v>
      </c>
      <c r="I124" s="288">
        <f t="shared" si="33"/>
        <v>14874.876</v>
      </c>
      <c r="J124" s="89">
        <f t="shared" si="33"/>
        <v>16461.793</v>
      </c>
      <c r="K124" s="54">
        <f t="shared" si="33"/>
        <v>17693.588</v>
      </c>
      <c r="L124" s="89">
        <f t="shared" si="32"/>
        <v>9486.963000000002</v>
      </c>
      <c r="M124" s="288">
        <f t="shared" si="32"/>
        <v>21531.465</v>
      </c>
      <c r="N124" s="89">
        <f t="shared" si="32"/>
        <v>35873.511</v>
      </c>
      <c r="O124" s="288">
        <f t="shared" si="32"/>
        <v>35693.089</v>
      </c>
      <c r="P124" s="9">
        <f>SUM(D124:O124)</f>
        <v>315623.6589999999</v>
      </c>
    </row>
    <row r="125" spans="1:16" ht="18.75">
      <c r="A125" s="45" t="s">
        <v>0</v>
      </c>
      <c r="B125" s="570" t="s">
        <v>74</v>
      </c>
      <c r="C125" s="55" t="s">
        <v>16</v>
      </c>
      <c r="D125" s="467">
        <v>0</v>
      </c>
      <c r="E125" s="205">
        <v>0</v>
      </c>
      <c r="F125" s="471">
        <v>0</v>
      </c>
      <c r="G125" s="214">
        <v>0</v>
      </c>
      <c r="H125" s="474">
        <v>0.01</v>
      </c>
      <c r="I125" s="207">
        <v>0</v>
      </c>
      <c r="J125" s="476"/>
      <c r="K125" s="205">
        <v>0</v>
      </c>
      <c r="L125" s="467"/>
      <c r="M125" s="207"/>
      <c r="N125" s="481"/>
      <c r="O125" s="205">
        <v>0.0075</v>
      </c>
      <c r="P125" s="8">
        <f t="shared" si="30"/>
        <v>0.0175</v>
      </c>
    </row>
    <row r="126" spans="1:16" ht="18.75">
      <c r="A126" s="45" t="s">
        <v>0</v>
      </c>
      <c r="B126" s="571"/>
      <c r="C126" s="49" t="s">
        <v>18</v>
      </c>
      <c r="D126" s="468">
        <v>28.004</v>
      </c>
      <c r="E126" s="201">
        <v>3.948</v>
      </c>
      <c r="F126" s="472">
        <v>6.72</v>
      </c>
      <c r="G126" s="215">
        <v>29.4</v>
      </c>
      <c r="H126" s="475">
        <v>7.14</v>
      </c>
      <c r="I126" s="206">
        <v>1.68</v>
      </c>
      <c r="J126" s="477"/>
      <c r="K126" s="201">
        <v>7.728</v>
      </c>
      <c r="L126" s="468"/>
      <c r="M126" s="206"/>
      <c r="N126" s="482"/>
      <c r="O126" s="201">
        <v>21.272</v>
      </c>
      <c r="P126" s="9">
        <f t="shared" si="30"/>
        <v>105.892</v>
      </c>
    </row>
    <row r="127" spans="1:16" ht="18.75">
      <c r="A127" s="45" t="s">
        <v>75</v>
      </c>
      <c r="B127" s="570" t="s">
        <v>76</v>
      </c>
      <c r="C127" s="55" t="s">
        <v>16</v>
      </c>
      <c r="D127" s="467">
        <v>21.5822</v>
      </c>
      <c r="E127" s="205">
        <v>33.1053</v>
      </c>
      <c r="F127" s="471">
        <v>40.46</v>
      </c>
      <c r="G127" s="214">
        <v>30.242</v>
      </c>
      <c r="H127" s="474">
        <v>4.7435</v>
      </c>
      <c r="I127" s="207">
        <v>0</v>
      </c>
      <c r="J127" s="476">
        <v>0</v>
      </c>
      <c r="K127" s="205">
        <v>0</v>
      </c>
      <c r="L127" s="467">
        <v>0</v>
      </c>
      <c r="M127" s="207">
        <v>0</v>
      </c>
      <c r="N127" s="481">
        <v>0.2615</v>
      </c>
      <c r="O127" s="205">
        <v>5.5866</v>
      </c>
      <c r="P127" s="8">
        <f>SUM(D127:O127)</f>
        <v>135.98110000000003</v>
      </c>
    </row>
    <row r="128" spans="1:16" ht="18.75">
      <c r="A128" s="51"/>
      <c r="B128" s="571"/>
      <c r="C128" s="49" t="s">
        <v>18</v>
      </c>
      <c r="D128" s="468">
        <v>4736.224</v>
      </c>
      <c r="E128" s="201">
        <v>7730.392</v>
      </c>
      <c r="F128" s="472">
        <v>7667.004</v>
      </c>
      <c r="G128" s="215">
        <v>5175.876</v>
      </c>
      <c r="H128" s="475">
        <v>658.208</v>
      </c>
      <c r="I128" s="206">
        <v>23.667</v>
      </c>
      <c r="J128" s="477">
        <v>20.265</v>
      </c>
      <c r="K128" s="201">
        <v>32.193</v>
      </c>
      <c r="L128" s="468">
        <v>9.975</v>
      </c>
      <c r="M128" s="206">
        <v>19.95</v>
      </c>
      <c r="N128" s="482">
        <v>51.631</v>
      </c>
      <c r="O128" s="201">
        <v>1505.926</v>
      </c>
      <c r="P128" s="9">
        <f>SUM(D128:O128)</f>
        <v>27631.310999999998</v>
      </c>
    </row>
    <row r="129" spans="1:16" ht="18.75">
      <c r="A129" s="45" t="s">
        <v>77</v>
      </c>
      <c r="B129" s="48" t="s">
        <v>20</v>
      </c>
      <c r="C129" s="326" t="s">
        <v>16</v>
      </c>
      <c r="D129" s="486">
        <v>0.0902</v>
      </c>
      <c r="E129" s="286">
        <v>0.5571</v>
      </c>
      <c r="F129" s="493">
        <v>1.0989</v>
      </c>
      <c r="G129" s="280">
        <v>0.5883</v>
      </c>
      <c r="H129" s="499">
        <v>0.1034</v>
      </c>
      <c r="I129" s="294">
        <v>0</v>
      </c>
      <c r="J129" s="504">
        <v>0</v>
      </c>
      <c r="K129" s="286">
        <v>0</v>
      </c>
      <c r="L129" s="486">
        <v>0</v>
      </c>
      <c r="M129" s="294">
        <v>0</v>
      </c>
      <c r="N129" s="512">
        <v>0.0125</v>
      </c>
      <c r="O129" s="286">
        <v>0.0338</v>
      </c>
      <c r="P129" s="13">
        <f>SUM(D129:O129)</f>
        <v>2.4842000000000004</v>
      </c>
    </row>
    <row r="130" spans="1:16" ht="18.75">
      <c r="A130" s="51"/>
      <c r="B130" s="48" t="s">
        <v>78</v>
      </c>
      <c r="C130" s="55" t="s">
        <v>79</v>
      </c>
      <c r="D130" s="487"/>
      <c r="E130" s="414"/>
      <c r="F130" s="494"/>
      <c r="G130" s="411"/>
      <c r="H130" s="500"/>
      <c r="I130" s="413"/>
      <c r="J130" s="505"/>
      <c r="K130" s="414"/>
      <c r="L130" s="487"/>
      <c r="M130" s="413"/>
      <c r="N130" s="513"/>
      <c r="O130" s="414"/>
      <c r="P130" s="395"/>
    </row>
    <row r="131" spans="1:16" ht="18.75">
      <c r="A131" s="45" t="s">
        <v>23</v>
      </c>
      <c r="B131" s="2"/>
      <c r="C131" s="299" t="s">
        <v>18</v>
      </c>
      <c r="D131" s="468">
        <v>218.679</v>
      </c>
      <c r="E131" s="201">
        <v>935.933</v>
      </c>
      <c r="F131" s="472">
        <v>1242.155</v>
      </c>
      <c r="G131" s="215">
        <v>561.665</v>
      </c>
      <c r="H131" s="475">
        <v>99.888</v>
      </c>
      <c r="I131" s="206">
        <v>5.005</v>
      </c>
      <c r="J131" s="477">
        <v>0.809</v>
      </c>
      <c r="K131" s="201">
        <v>0.21</v>
      </c>
      <c r="L131" s="468">
        <v>12.831</v>
      </c>
      <c r="M131" s="206">
        <v>8.4</v>
      </c>
      <c r="N131" s="482">
        <v>30.787</v>
      </c>
      <c r="O131" s="201">
        <v>45.419</v>
      </c>
      <c r="P131" s="9">
        <f>SUM(D131:O131)</f>
        <v>3161.781</v>
      </c>
    </row>
    <row r="132" spans="1:16" ht="18.75">
      <c r="A132" s="51"/>
      <c r="B132" s="56" t="s">
        <v>0</v>
      </c>
      <c r="C132" s="48" t="s">
        <v>16</v>
      </c>
      <c r="D132" s="469">
        <f aca="true" t="shared" si="34" ref="D132:I132">D125+D127+D129</f>
        <v>21.6724</v>
      </c>
      <c r="E132" s="272">
        <f t="shared" si="34"/>
        <v>33.6624</v>
      </c>
      <c r="F132" s="26">
        <f t="shared" si="34"/>
        <v>41.5589</v>
      </c>
      <c r="G132" s="272">
        <f t="shared" si="34"/>
        <v>30.8303</v>
      </c>
      <c r="H132" s="26">
        <f t="shared" si="34"/>
        <v>4.8568999999999996</v>
      </c>
      <c r="I132" s="287">
        <f t="shared" si="34"/>
        <v>0</v>
      </c>
      <c r="J132" s="28">
        <f>J125+J127+J129</f>
        <v>0</v>
      </c>
      <c r="K132" s="272">
        <f>+K125+K127+K129</f>
        <v>0</v>
      </c>
      <c r="L132" s="28">
        <f>+L125+L127+L129</f>
        <v>0</v>
      </c>
      <c r="M132" s="287">
        <f>+M125+M127+M129</f>
        <v>0</v>
      </c>
      <c r="N132" s="28">
        <f>+N125+N127+N129</f>
        <v>0.274</v>
      </c>
      <c r="O132" s="287">
        <f>+O125+O127+O129</f>
        <v>5.6279</v>
      </c>
      <c r="P132" s="382">
        <f aca="true" t="shared" si="35" ref="P132:P137">SUM(D132:O132)</f>
        <v>138.4828</v>
      </c>
    </row>
    <row r="133" spans="1:16" ht="18.75">
      <c r="A133" s="51"/>
      <c r="B133" s="57" t="s">
        <v>107</v>
      </c>
      <c r="C133" s="55" t="s">
        <v>79</v>
      </c>
      <c r="D133" s="26"/>
      <c r="E133" s="272"/>
      <c r="F133" s="26"/>
      <c r="G133" s="272"/>
      <c r="H133" s="26"/>
      <c r="I133" s="287"/>
      <c r="J133" s="28"/>
      <c r="K133" s="272"/>
      <c r="L133" s="28"/>
      <c r="M133" s="287"/>
      <c r="N133" s="28"/>
      <c r="O133" s="287"/>
      <c r="P133" s="8"/>
    </row>
    <row r="134" spans="1:16" ht="18.75">
      <c r="A134" s="50"/>
      <c r="B134" s="2"/>
      <c r="C134" s="49" t="s">
        <v>18</v>
      </c>
      <c r="D134" s="25">
        <f aca="true" t="shared" si="36" ref="D134:I134">D126+D128+D131</f>
        <v>4982.907</v>
      </c>
      <c r="E134" s="54">
        <f t="shared" si="36"/>
        <v>8670.273000000001</v>
      </c>
      <c r="F134" s="25">
        <f t="shared" si="36"/>
        <v>8915.879</v>
      </c>
      <c r="G134" s="54">
        <f t="shared" si="36"/>
        <v>5766.941</v>
      </c>
      <c r="H134" s="25">
        <f t="shared" si="36"/>
        <v>765.236</v>
      </c>
      <c r="I134" s="288">
        <f t="shared" si="36"/>
        <v>30.352</v>
      </c>
      <c r="J134" s="89">
        <f>J126+J128+J131</f>
        <v>21.074</v>
      </c>
      <c r="K134" s="54">
        <f>+K126+K128+K131</f>
        <v>40.131</v>
      </c>
      <c r="L134" s="89">
        <f>+L126+L128+L131</f>
        <v>22.805999999999997</v>
      </c>
      <c r="M134" s="288">
        <f>+M126+M128+M131</f>
        <v>28.35</v>
      </c>
      <c r="N134" s="89">
        <f>+N126+N128+N131</f>
        <v>82.418</v>
      </c>
      <c r="O134" s="288">
        <f>+O126+O128+O131</f>
        <v>1572.617</v>
      </c>
      <c r="P134" s="9">
        <f t="shared" si="35"/>
        <v>30898.984</v>
      </c>
    </row>
    <row r="135" spans="1:16" s="61" customFormat="1" ht="18.75">
      <c r="A135" s="58"/>
      <c r="B135" s="59" t="s">
        <v>0</v>
      </c>
      <c r="C135" s="384" t="s">
        <v>16</v>
      </c>
      <c r="D135" s="488">
        <f aca="true" t="shared" si="37" ref="D135:I135">D132+D123+D99</f>
        <v>876.7305000000001</v>
      </c>
      <c r="E135" s="417">
        <f t="shared" si="37"/>
        <v>739.0251999999998</v>
      </c>
      <c r="F135" s="495">
        <f t="shared" si="37"/>
        <v>2728.9453000000003</v>
      </c>
      <c r="G135" s="417">
        <f t="shared" si="37"/>
        <v>2671.9429</v>
      </c>
      <c r="H135" s="501">
        <f t="shared" si="37"/>
        <v>2408.67</v>
      </c>
      <c r="I135" s="418">
        <f t="shared" si="37"/>
        <v>7926.460899999998</v>
      </c>
      <c r="J135" s="506">
        <f aca="true" t="shared" si="38" ref="J135:O135">J132+J123+J99</f>
        <v>10404.3687</v>
      </c>
      <c r="K135" s="417">
        <f t="shared" si="38"/>
        <v>6303.6508</v>
      </c>
      <c r="L135" s="488">
        <f t="shared" si="38"/>
        <v>7488.3297</v>
      </c>
      <c r="M135" s="418">
        <f t="shared" si="38"/>
        <v>11193.106100000003</v>
      </c>
      <c r="N135" s="514">
        <f t="shared" si="38"/>
        <v>7318.347299999999</v>
      </c>
      <c r="O135" s="417">
        <f t="shared" si="38"/>
        <v>1725.2982000000002</v>
      </c>
      <c r="P135" s="386">
        <f t="shared" si="35"/>
        <v>61784.87560000001</v>
      </c>
    </row>
    <row r="136" spans="1:16" s="61" customFormat="1" ht="18.75">
      <c r="A136" s="58"/>
      <c r="B136" s="62" t="s">
        <v>221</v>
      </c>
      <c r="C136" s="63" t="s">
        <v>79</v>
      </c>
      <c r="D136" s="489"/>
      <c r="E136" s="281"/>
      <c r="F136" s="496"/>
      <c r="G136" s="281"/>
      <c r="H136" s="502"/>
      <c r="I136" s="296"/>
      <c r="J136" s="507"/>
      <c r="K136" s="281"/>
      <c r="L136" s="489"/>
      <c r="M136" s="296"/>
      <c r="N136" s="515"/>
      <c r="O136" s="281"/>
      <c r="P136" s="15"/>
    </row>
    <row r="137" spans="1:16" s="61" customFormat="1" ht="19.5" thickBot="1">
      <c r="A137" s="64"/>
      <c r="B137" s="65"/>
      <c r="C137" s="66" t="s">
        <v>18</v>
      </c>
      <c r="D137" s="490">
        <f aca="true" t="shared" si="39" ref="D137:I137">D134+D124+D100</f>
        <v>400448.743</v>
      </c>
      <c r="E137" s="282">
        <f t="shared" si="39"/>
        <v>316734.01600000006</v>
      </c>
      <c r="F137" s="497">
        <f t="shared" si="39"/>
        <v>438212.71000000014</v>
      </c>
      <c r="G137" s="282">
        <f t="shared" si="39"/>
        <v>430727.423</v>
      </c>
      <c r="H137" s="508">
        <f t="shared" si="39"/>
        <v>519389.5290000001</v>
      </c>
      <c r="I137" s="282">
        <f t="shared" si="39"/>
        <v>1707031.2859999996</v>
      </c>
      <c r="J137" s="509">
        <f aca="true" t="shared" si="40" ref="J137:O137">J134+J124+J100</f>
        <v>2545256.136000001</v>
      </c>
      <c r="K137" s="282">
        <f t="shared" si="40"/>
        <v>2257972.3310000007</v>
      </c>
      <c r="L137" s="510">
        <f t="shared" si="40"/>
        <v>2237108.957</v>
      </c>
      <c r="M137" s="282">
        <f t="shared" si="40"/>
        <v>2577408.9340000004</v>
      </c>
      <c r="N137" s="510">
        <f t="shared" si="40"/>
        <v>1571648.2249999999</v>
      </c>
      <c r="O137" s="282">
        <f t="shared" si="40"/>
        <v>652719.591</v>
      </c>
      <c r="P137" s="7">
        <f t="shared" si="35"/>
        <v>15654657.881000001</v>
      </c>
    </row>
    <row r="138" spans="15:16" ht="18.75">
      <c r="O138" s="67"/>
      <c r="P138" s="68" t="s">
        <v>92</v>
      </c>
    </row>
    <row r="140" spans="5:9" ht="18.75">
      <c r="E140" s="69"/>
      <c r="F140" s="36"/>
      <c r="G140" s="36"/>
      <c r="H140" s="36"/>
      <c r="I140" s="23"/>
    </row>
    <row r="141" spans="5:9" ht="18.75">
      <c r="E141" s="36"/>
      <c r="F141" s="36"/>
      <c r="G141" s="36"/>
      <c r="H141" s="36"/>
      <c r="I141" s="23"/>
    </row>
    <row r="142" spans="5:9" ht="18.75">
      <c r="E142" s="69"/>
      <c r="F142" s="69"/>
      <c r="G142" s="69"/>
      <c r="H142" s="69"/>
      <c r="I142" s="23"/>
    </row>
    <row r="143" spans="5:9" ht="18.75">
      <c r="E143" s="69"/>
      <c r="F143" s="69"/>
      <c r="G143" s="69"/>
      <c r="H143" s="69"/>
      <c r="I143" s="23"/>
    </row>
    <row r="145" spans="3:4" ht="18.75">
      <c r="C145" s="69"/>
      <c r="D145" s="295"/>
    </row>
    <row r="146" ht="18.75">
      <c r="D146" s="69"/>
    </row>
  </sheetData>
  <sheetProtection/>
  <mergeCells count="52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A1:P1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8"/>
  <sheetViews>
    <sheetView view="pageBreakPreview" zoomScale="50" zoomScaleNormal="75" zoomScaleSheetLayoutView="50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8" width="20.50390625" style="11" customWidth="1"/>
    <col min="9" max="9" width="20.50390625" style="72" customWidth="1"/>
    <col min="10" max="10" width="20.50390625" style="11" customWidth="1"/>
    <col min="11" max="11" width="20.50390625" style="72" customWidth="1"/>
    <col min="12" max="15" width="20.50390625" style="11" customWidth="1"/>
    <col min="16" max="16" width="23.00390625" style="37" customWidth="1"/>
    <col min="17" max="16384" width="9.00390625" style="11" customWidth="1"/>
  </cols>
  <sheetData>
    <row r="1" spans="1:16" ht="30.75">
      <c r="A1" s="580" t="s">
        <v>104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</row>
    <row r="2" spans="1:15" ht="19.5" thickBot="1">
      <c r="A2" s="12" t="s">
        <v>82</v>
      </c>
      <c r="B2" s="39"/>
      <c r="C2" s="12"/>
      <c r="O2" s="12" t="s">
        <v>90</v>
      </c>
    </row>
    <row r="3" spans="1:16" ht="18.75">
      <c r="A3" s="40"/>
      <c r="B3" s="41"/>
      <c r="C3" s="210"/>
      <c r="D3" s="211" t="s">
        <v>2</v>
      </c>
      <c r="E3" s="210" t="s">
        <v>3</v>
      </c>
      <c r="F3" s="211" t="s">
        <v>4</v>
      </c>
      <c r="G3" s="210" t="s">
        <v>5</v>
      </c>
      <c r="H3" s="211" t="s">
        <v>6</v>
      </c>
      <c r="I3" s="313" t="s">
        <v>7</v>
      </c>
      <c r="J3" s="211" t="s">
        <v>8</v>
      </c>
      <c r="K3" s="313" t="s">
        <v>9</v>
      </c>
      <c r="L3" s="211" t="s">
        <v>10</v>
      </c>
      <c r="M3" s="210" t="s">
        <v>11</v>
      </c>
      <c r="N3" s="211" t="s">
        <v>12</v>
      </c>
      <c r="O3" s="210" t="s">
        <v>13</v>
      </c>
      <c r="P3" s="211" t="s">
        <v>14</v>
      </c>
    </row>
    <row r="4" spans="1:16" ht="18.75">
      <c r="A4" s="45" t="s">
        <v>0</v>
      </c>
      <c r="B4" s="570" t="s">
        <v>15</v>
      </c>
      <c r="C4" s="55" t="s">
        <v>16</v>
      </c>
      <c r="D4" s="242">
        <v>600.687</v>
      </c>
      <c r="E4" s="214">
        <v>10.033</v>
      </c>
      <c r="F4" s="209">
        <v>47.1492</v>
      </c>
      <c r="G4" s="214">
        <v>0.0369</v>
      </c>
      <c r="H4" s="213">
        <v>1142.1468</v>
      </c>
      <c r="I4" s="314">
        <v>5518.9948</v>
      </c>
      <c r="J4" s="203">
        <v>2068.6374</v>
      </c>
      <c r="K4" s="314">
        <v>42.6954</v>
      </c>
      <c r="L4" s="242">
        <v>10.8196</v>
      </c>
      <c r="M4" s="314">
        <v>7.4592</v>
      </c>
      <c r="N4" s="246">
        <v>52.3896</v>
      </c>
      <c r="O4" s="214">
        <v>455.9308</v>
      </c>
      <c r="P4" s="222">
        <f aca="true" t="shared" si="0" ref="P4:P9">SUM(D4:O4)</f>
        <v>9956.979700000002</v>
      </c>
    </row>
    <row r="5" spans="1:16" ht="18.75">
      <c r="A5" s="45" t="s">
        <v>17</v>
      </c>
      <c r="B5" s="571"/>
      <c r="C5" s="49" t="s">
        <v>18</v>
      </c>
      <c r="D5" s="300">
        <v>45972.203</v>
      </c>
      <c r="E5" s="215">
        <v>582.678</v>
      </c>
      <c r="F5" s="208">
        <v>2542.762</v>
      </c>
      <c r="G5" s="215">
        <v>8.944</v>
      </c>
      <c r="H5" s="212">
        <v>57943.406</v>
      </c>
      <c r="I5" s="315">
        <v>303613.168</v>
      </c>
      <c r="J5" s="204">
        <v>160666.367</v>
      </c>
      <c r="K5" s="315">
        <v>5968.134</v>
      </c>
      <c r="L5" s="300">
        <v>971.406</v>
      </c>
      <c r="M5" s="315">
        <v>725.104</v>
      </c>
      <c r="N5" s="274">
        <v>8606.001</v>
      </c>
      <c r="O5" s="215">
        <v>30245.98</v>
      </c>
      <c r="P5" s="223">
        <f t="shared" si="0"/>
        <v>617846.153</v>
      </c>
    </row>
    <row r="6" spans="1:16" ht="18.75">
      <c r="A6" s="45" t="s">
        <v>19</v>
      </c>
      <c r="B6" s="48" t="s">
        <v>20</v>
      </c>
      <c r="C6" s="55" t="s">
        <v>16</v>
      </c>
      <c r="D6" s="242">
        <v>10.105</v>
      </c>
      <c r="E6" s="214">
        <v>52.539</v>
      </c>
      <c r="F6" s="209">
        <v>0.119</v>
      </c>
      <c r="G6" s="214">
        <v>0.68</v>
      </c>
      <c r="H6" s="213">
        <v>1189.6444</v>
      </c>
      <c r="I6" s="314">
        <v>912.05</v>
      </c>
      <c r="J6" s="203">
        <v>796.068</v>
      </c>
      <c r="K6" s="314">
        <v>689.17</v>
      </c>
      <c r="L6" s="242">
        <v>56.862</v>
      </c>
      <c r="M6" s="314">
        <v>59.96</v>
      </c>
      <c r="N6" s="246">
        <v>646.038</v>
      </c>
      <c r="O6" s="214">
        <v>622.896</v>
      </c>
      <c r="P6" s="222">
        <f t="shared" si="0"/>
        <v>5036.131399999999</v>
      </c>
    </row>
    <row r="7" spans="1:16" ht="18.75">
      <c r="A7" s="45" t="s">
        <v>21</v>
      </c>
      <c r="B7" s="49" t="s">
        <v>22</v>
      </c>
      <c r="C7" s="49" t="s">
        <v>18</v>
      </c>
      <c r="D7" s="300">
        <v>345.147</v>
      </c>
      <c r="E7" s="215">
        <v>2477.328</v>
      </c>
      <c r="F7" s="208">
        <v>2.499</v>
      </c>
      <c r="G7" s="215">
        <v>24.99</v>
      </c>
      <c r="H7" s="212">
        <v>61331.693</v>
      </c>
      <c r="I7" s="315">
        <v>39013.442</v>
      </c>
      <c r="J7" s="204">
        <v>43851.228</v>
      </c>
      <c r="K7" s="315">
        <v>32958.623</v>
      </c>
      <c r="L7" s="300">
        <v>1611.716</v>
      </c>
      <c r="M7" s="315">
        <v>1491.344</v>
      </c>
      <c r="N7" s="274">
        <v>31579.751</v>
      </c>
      <c r="O7" s="215">
        <v>34052.011</v>
      </c>
      <c r="P7" s="223">
        <f t="shared" si="0"/>
        <v>248739.77199999997</v>
      </c>
    </row>
    <row r="8" spans="1:16" s="38" customFormat="1" ht="18.75">
      <c r="A8" s="45" t="s">
        <v>23</v>
      </c>
      <c r="B8" s="568" t="s">
        <v>114</v>
      </c>
      <c r="C8" s="55" t="s">
        <v>16</v>
      </c>
      <c r="D8" s="222">
        <f aca="true" t="shared" si="1" ref="D8:J8">+D4+D6</f>
        <v>610.792</v>
      </c>
      <c r="E8" s="272">
        <f t="shared" si="1"/>
        <v>62.572</v>
      </c>
      <c r="F8" s="222">
        <f t="shared" si="1"/>
        <v>47.2682</v>
      </c>
      <c r="G8" s="272">
        <f>+G4+G6</f>
        <v>0.7169000000000001</v>
      </c>
      <c r="H8" s="222">
        <f t="shared" si="1"/>
        <v>2331.7911999999997</v>
      </c>
      <c r="I8" s="287">
        <f t="shared" si="1"/>
        <v>6431.044800000001</v>
      </c>
      <c r="J8" s="222">
        <f t="shared" si="1"/>
        <v>2864.7054</v>
      </c>
      <c r="K8" s="287">
        <f>+K4+K6</f>
        <v>731.8653999999999</v>
      </c>
      <c r="L8" s="225">
        <f>+L4+L6</f>
        <v>67.6816</v>
      </c>
      <c r="M8" s="287">
        <f aca="true" t="shared" si="2" ref="M8:O9">+M4+M6</f>
        <v>67.4192</v>
      </c>
      <c r="N8" s="225">
        <f t="shared" si="2"/>
        <v>698.4276</v>
      </c>
      <c r="O8" s="287">
        <f t="shared" si="2"/>
        <v>1078.8267999999998</v>
      </c>
      <c r="P8" s="222">
        <f t="shared" si="0"/>
        <v>14993.111100000002</v>
      </c>
    </row>
    <row r="9" spans="1:16" s="38" customFormat="1" ht="18.75">
      <c r="A9" s="50"/>
      <c r="B9" s="569"/>
      <c r="C9" s="49" t="s">
        <v>18</v>
      </c>
      <c r="D9" s="223">
        <f aca="true" t="shared" si="3" ref="D9:J9">+D5+D7</f>
        <v>46317.35</v>
      </c>
      <c r="E9" s="54">
        <f t="shared" si="3"/>
        <v>3060.006</v>
      </c>
      <c r="F9" s="223">
        <f t="shared" si="3"/>
        <v>2545.261</v>
      </c>
      <c r="G9" s="54">
        <f>+G5+G7</f>
        <v>33.934</v>
      </c>
      <c r="H9" s="223">
        <f t="shared" si="3"/>
        <v>119275.099</v>
      </c>
      <c r="I9" s="288">
        <f t="shared" si="3"/>
        <v>342626.61</v>
      </c>
      <c r="J9" s="223">
        <f t="shared" si="3"/>
        <v>204517.595</v>
      </c>
      <c r="K9" s="288">
        <f>+K5+K7</f>
        <v>38926.757</v>
      </c>
      <c r="L9" s="289">
        <f>+L5+L7</f>
        <v>2583.122</v>
      </c>
      <c r="M9" s="288">
        <f t="shared" si="2"/>
        <v>2216.4480000000003</v>
      </c>
      <c r="N9" s="289">
        <f t="shared" si="2"/>
        <v>40185.752</v>
      </c>
      <c r="O9" s="288">
        <f t="shared" si="2"/>
        <v>64297.990999999995</v>
      </c>
      <c r="P9" s="223">
        <f t="shared" si="0"/>
        <v>866585.9249999999</v>
      </c>
    </row>
    <row r="10" spans="1:16" ht="18.75">
      <c r="A10" s="572" t="s">
        <v>25</v>
      </c>
      <c r="B10" s="573"/>
      <c r="C10" s="55" t="s">
        <v>16</v>
      </c>
      <c r="D10" s="242"/>
      <c r="E10" s="214"/>
      <c r="F10" s="209"/>
      <c r="G10" s="214"/>
      <c r="H10" s="213">
        <v>332.946</v>
      </c>
      <c r="I10" s="314">
        <v>769.52</v>
      </c>
      <c r="J10" s="203">
        <v>5209.186</v>
      </c>
      <c r="K10" s="314">
        <v>2341.642</v>
      </c>
      <c r="L10" s="242">
        <v>1144.753</v>
      </c>
      <c r="M10" s="314"/>
      <c r="N10" s="246"/>
      <c r="O10" s="214"/>
      <c r="P10" s="222">
        <f aca="true" t="shared" si="4" ref="P10:P33">SUM(D10:O10)</f>
        <v>9798.047</v>
      </c>
    </row>
    <row r="11" spans="1:16" ht="18.75">
      <c r="A11" s="574"/>
      <c r="B11" s="575"/>
      <c r="C11" s="49" t="s">
        <v>18</v>
      </c>
      <c r="D11" s="300"/>
      <c r="E11" s="215"/>
      <c r="F11" s="208"/>
      <c r="G11" s="215"/>
      <c r="H11" s="212">
        <v>74871.258</v>
      </c>
      <c r="I11" s="315">
        <v>153488.993</v>
      </c>
      <c r="J11" s="204">
        <v>1001630.743</v>
      </c>
      <c r="K11" s="315">
        <v>441617.108</v>
      </c>
      <c r="L11" s="300">
        <v>211468.298</v>
      </c>
      <c r="M11" s="315"/>
      <c r="N11" s="274"/>
      <c r="O11" s="215"/>
      <c r="P11" s="223">
        <f t="shared" si="4"/>
        <v>1883076.4</v>
      </c>
    </row>
    <row r="12" spans="1:16" ht="18.75">
      <c r="A12" s="51"/>
      <c r="B12" s="570" t="s">
        <v>26</v>
      </c>
      <c r="C12" s="55" t="s">
        <v>16</v>
      </c>
      <c r="D12" s="242">
        <v>0.023</v>
      </c>
      <c r="E12" s="214"/>
      <c r="F12" s="209"/>
      <c r="G12" s="214"/>
      <c r="H12" s="213">
        <v>23.4384</v>
      </c>
      <c r="I12" s="314">
        <v>6.292</v>
      </c>
      <c r="J12" s="203">
        <v>0.729</v>
      </c>
      <c r="K12" s="314"/>
      <c r="L12" s="242">
        <v>0.1</v>
      </c>
      <c r="M12" s="314">
        <v>0.148</v>
      </c>
      <c r="N12" s="246">
        <v>0.113</v>
      </c>
      <c r="O12" s="214">
        <v>0.022</v>
      </c>
      <c r="P12" s="222">
        <f t="shared" si="4"/>
        <v>30.865399999999998</v>
      </c>
    </row>
    <row r="13" spans="1:16" ht="18.75">
      <c r="A13" s="45" t="s">
        <v>0</v>
      </c>
      <c r="B13" s="571"/>
      <c r="C13" s="49" t="s">
        <v>18</v>
      </c>
      <c r="D13" s="300">
        <v>96.6</v>
      </c>
      <c r="E13" s="215"/>
      <c r="F13" s="208"/>
      <c r="G13" s="215"/>
      <c r="H13" s="212">
        <v>41512.864</v>
      </c>
      <c r="I13" s="315">
        <v>11564.315</v>
      </c>
      <c r="J13" s="204">
        <v>1174.069</v>
      </c>
      <c r="K13" s="315"/>
      <c r="L13" s="300">
        <v>155.694</v>
      </c>
      <c r="M13" s="315">
        <v>295.733</v>
      </c>
      <c r="N13" s="274">
        <v>175.655</v>
      </c>
      <c r="O13" s="215">
        <v>64.68</v>
      </c>
      <c r="P13" s="223">
        <f t="shared" si="4"/>
        <v>55039.61000000001</v>
      </c>
    </row>
    <row r="14" spans="1:16" ht="18.75">
      <c r="A14" s="45" t="s">
        <v>27</v>
      </c>
      <c r="B14" s="570" t="s">
        <v>28</v>
      </c>
      <c r="C14" s="55" t="s">
        <v>16</v>
      </c>
      <c r="D14" s="242">
        <v>0.278</v>
      </c>
      <c r="E14" s="214"/>
      <c r="F14" s="209"/>
      <c r="G14" s="214"/>
      <c r="H14" s="213">
        <v>17.6212</v>
      </c>
      <c r="I14" s="314">
        <v>24.516</v>
      </c>
      <c r="J14" s="203">
        <v>2.7198</v>
      </c>
      <c r="K14" s="314">
        <v>0.3608</v>
      </c>
      <c r="L14" s="242">
        <v>2.373</v>
      </c>
      <c r="M14" s="314">
        <v>1.635</v>
      </c>
      <c r="N14" s="246">
        <v>1.9062</v>
      </c>
      <c r="O14" s="214">
        <v>0.067</v>
      </c>
      <c r="P14" s="222">
        <f t="shared" si="4"/>
        <v>51.47699999999999</v>
      </c>
    </row>
    <row r="15" spans="1:16" ht="18.75">
      <c r="A15" s="45" t="s">
        <v>0</v>
      </c>
      <c r="B15" s="571"/>
      <c r="C15" s="49" t="s">
        <v>18</v>
      </c>
      <c r="D15" s="300">
        <v>567.357</v>
      </c>
      <c r="E15" s="215"/>
      <c r="F15" s="208"/>
      <c r="G15" s="215"/>
      <c r="H15" s="212">
        <v>21746.218</v>
      </c>
      <c r="I15" s="315">
        <v>23927.686</v>
      </c>
      <c r="J15" s="204">
        <v>3772.063</v>
      </c>
      <c r="K15" s="315">
        <v>579.253</v>
      </c>
      <c r="L15" s="300">
        <v>4192.347</v>
      </c>
      <c r="M15" s="315">
        <v>2591.278</v>
      </c>
      <c r="N15" s="274">
        <v>2615.551</v>
      </c>
      <c r="O15" s="215">
        <v>151.568</v>
      </c>
      <c r="P15" s="223">
        <f t="shared" si="4"/>
        <v>60143.320999999996</v>
      </c>
    </row>
    <row r="16" spans="1:16" ht="18.75">
      <c r="A16" s="45" t="s">
        <v>29</v>
      </c>
      <c r="B16" s="570" t="s">
        <v>30</v>
      </c>
      <c r="C16" s="55" t="s">
        <v>16</v>
      </c>
      <c r="D16" s="242"/>
      <c r="E16" s="214"/>
      <c r="F16" s="209"/>
      <c r="G16" s="214"/>
      <c r="H16" s="213">
        <v>39.78</v>
      </c>
      <c r="I16" s="314">
        <v>16.369</v>
      </c>
      <c r="J16" s="203">
        <v>85.219</v>
      </c>
      <c r="K16" s="314">
        <v>12.886</v>
      </c>
      <c r="L16" s="242">
        <v>6.129</v>
      </c>
      <c r="M16" s="314"/>
      <c r="N16" s="246"/>
      <c r="O16" s="214"/>
      <c r="P16" s="222">
        <f t="shared" si="4"/>
        <v>160.38299999999998</v>
      </c>
    </row>
    <row r="17" spans="1:16" ht="18.75">
      <c r="A17" s="51"/>
      <c r="B17" s="571"/>
      <c r="C17" s="49" t="s">
        <v>18</v>
      </c>
      <c r="D17" s="300"/>
      <c r="E17" s="215"/>
      <c r="F17" s="208"/>
      <c r="G17" s="215"/>
      <c r="H17" s="212">
        <v>7845.124</v>
      </c>
      <c r="I17" s="315">
        <v>3565.885</v>
      </c>
      <c r="J17" s="204">
        <v>13996.136</v>
      </c>
      <c r="K17" s="315">
        <v>2019.262</v>
      </c>
      <c r="L17" s="300">
        <v>1097.237</v>
      </c>
      <c r="M17" s="315"/>
      <c r="N17" s="274"/>
      <c r="O17" s="215"/>
      <c r="P17" s="223">
        <f t="shared" si="4"/>
        <v>28523.644</v>
      </c>
    </row>
    <row r="18" spans="1:16" ht="18.75">
      <c r="A18" s="45" t="s">
        <v>31</v>
      </c>
      <c r="B18" s="349" t="s">
        <v>108</v>
      </c>
      <c r="C18" s="55" t="s">
        <v>16</v>
      </c>
      <c r="D18" s="242"/>
      <c r="E18" s="214"/>
      <c r="F18" s="209"/>
      <c r="G18" s="214"/>
      <c r="H18" s="213">
        <v>50.874</v>
      </c>
      <c r="I18" s="314">
        <v>5.229</v>
      </c>
      <c r="J18" s="203">
        <v>69.276</v>
      </c>
      <c r="K18" s="314">
        <v>89.685</v>
      </c>
      <c r="L18" s="242">
        <v>4.497</v>
      </c>
      <c r="M18" s="314"/>
      <c r="N18" s="246"/>
      <c r="O18" s="214"/>
      <c r="P18" s="222">
        <f t="shared" si="4"/>
        <v>219.56099999999998</v>
      </c>
    </row>
    <row r="19" spans="1:16" ht="18.75">
      <c r="A19" s="51"/>
      <c r="B19" s="47" t="s">
        <v>109</v>
      </c>
      <c r="C19" s="49" t="s">
        <v>18</v>
      </c>
      <c r="D19" s="300"/>
      <c r="E19" s="215"/>
      <c r="F19" s="208"/>
      <c r="G19" s="215"/>
      <c r="H19" s="212">
        <v>20230.737</v>
      </c>
      <c r="I19" s="315">
        <v>2000.813</v>
      </c>
      <c r="J19" s="204">
        <v>20874.14</v>
      </c>
      <c r="K19" s="315">
        <v>29032.255</v>
      </c>
      <c r="L19" s="300">
        <v>1236.942</v>
      </c>
      <c r="M19" s="315"/>
      <c r="N19" s="274"/>
      <c r="O19" s="215"/>
      <c r="P19" s="223">
        <f t="shared" si="4"/>
        <v>73374.887</v>
      </c>
    </row>
    <row r="20" spans="1:16" ht="18.75">
      <c r="A20" s="45" t="s">
        <v>23</v>
      </c>
      <c r="B20" s="570" t="s">
        <v>32</v>
      </c>
      <c r="C20" s="55" t="s">
        <v>16</v>
      </c>
      <c r="D20" s="242"/>
      <c r="E20" s="214"/>
      <c r="F20" s="209"/>
      <c r="G20" s="214"/>
      <c r="H20" s="213">
        <v>155.548</v>
      </c>
      <c r="I20" s="314">
        <v>227.462</v>
      </c>
      <c r="J20" s="203">
        <v>173.347</v>
      </c>
      <c r="K20" s="314"/>
      <c r="L20" s="242"/>
      <c r="M20" s="314"/>
      <c r="N20" s="246"/>
      <c r="O20" s="214"/>
      <c r="P20" s="222">
        <f t="shared" si="4"/>
        <v>556.357</v>
      </c>
    </row>
    <row r="21" spans="1:16" ht="18.75">
      <c r="A21" s="51"/>
      <c r="B21" s="571"/>
      <c r="C21" s="49" t="s">
        <v>18</v>
      </c>
      <c r="D21" s="300"/>
      <c r="E21" s="215"/>
      <c r="F21" s="208"/>
      <c r="G21" s="215"/>
      <c r="H21" s="212">
        <v>28163.16</v>
      </c>
      <c r="I21" s="315">
        <v>40153.509</v>
      </c>
      <c r="J21" s="204">
        <v>31009.781</v>
      </c>
      <c r="K21" s="315"/>
      <c r="L21" s="300"/>
      <c r="M21" s="315"/>
      <c r="N21" s="274"/>
      <c r="O21" s="215"/>
      <c r="P21" s="223">
        <f t="shared" si="4"/>
        <v>99326.45</v>
      </c>
    </row>
    <row r="22" spans="1:16" s="38" customFormat="1" ht="18.75">
      <c r="A22" s="51"/>
      <c r="B22" s="568" t="s">
        <v>114</v>
      </c>
      <c r="C22" s="55" t="s">
        <v>16</v>
      </c>
      <c r="D22" s="222">
        <f aca="true" t="shared" si="5" ref="D22:J22">+D12+D14+D16+D18+D20</f>
        <v>0.30100000000000005</v>
      </c>
      <c r="E22" s="272"/>
      <c r="F22" s="222"/>
      <c r="G22" s="272"/>
      <c r="H22" s="222">
        <f t="shared" si="5"/>
        <v>287.26160000000004</v>
      </c>
      <c r="I22" s="287">
        <f t="shared" si="5"/>
        <v>279.868</v>
      </c>
      <c r="J22" s="222">
        <f t="shared" si="5"/>
        <v>331.2908</v>
      </c>
      <c r="K22" s="287">
        <f>+K12+K14+K16+K18+K20</f>
        <v>102.9318</v>
      </c>
      <c r="L22" s="225">
        <f>+L12+L14+L16+L18+L20</f>
        <v>13.099</v>
      </c>
      <c r="M22" s="287">
        <f aca="true" t="shared" si="6" ref="M22:O23">+M12+M14+M16+M18+M20</f>
        <v>1.783</v>
      </c>
      <c r="N22" s="225">
        <f t="shared" si="6"/>
        <v>2.0192</v>
      </c>
      <c r="O22" s="287">
        <f t="shared" si="6"/>
        <v>0.089</v>
      </c>
      <c r="P22" s="222">
        <f>SUM(D22:O22)</f>
        <v>1018.6434</v>
      </c>
    </row>
    <row r="23" spans="1:16" s="38" customFormat="1" ht="18.75">
      <c r="A23" s="50"/>
      <c r="B23" s="569"/>
      <c r="C23" s="49" t="s">
        <v>18</v>
      </c>
      <c r="D23" s="223">
        <f aca="true" t="shared" si="7" ref="D23:I23">+D13+D15+D17+D19+D21</f>
        <v>663.957</v>
      </c>
      <c r="E23" s="54"/>
      <c r="F23" s="223"/>
      <c r="G23" s="54"/>
      <c r="H23" s="223">
        <f t="shared" si="7"/>
        <v>119498.103</v>
      </c>
      <c r="I23" s="288">
        <f t="shared" si="7"/>
        <v>81212.20800000001</v>
      </c>
      <c r="J23" s="223">
        <f>+J13+J15+J17+J19+J21</f>
        <v>70826.189</v>
      </c>
      <c r="K23" s="288">
        <f>+K13+K15+K17+K19+K21</f>
        <v>31630.77</v>
      </c>
      <c r="L23" s="289">
        <f>+L13+L15+L17+L19+L21</f>
        <v>6682.22</v>
      </c>
      <c r="M23" s="288">
        <f t="shared" si="6"/>
        <v>2887.011</v>
      </c>
      <c r="N23" s="289">
        <f t="shared" si="6"/>
        <v>2791.206</v>
      </c>
      <c r="O23" s="288">
        <f t="shared" si="6"/>
        <v>216.24800000000002</v>
      </c>
      <c r="P23" s="223">
        <f>SUM(D23:O23)</f>
        <v>316407.912</v>
      </c>
    </row>
    <row r="24" spans="1:16" ht="18.75">
      <c r="A24" s="45" t="s">
        <v>0</v>
      </c>
      <c r="B24" s="570" t="s">
        <v>33</v>
      </c>
      <c r="C24" s="55" t="s">
        <v>16</v>
      </c>
      <c r="D24" s="242"/>
      <c r="E24" s="214"/>
      <c r="F24" s="209"/>
      <c r="G24" s="214"/>
      <c r="H24" s="213"/>
      <c r="I24" s="314"/>
      <c r="J24" s="203"/>
      <c r="K24" s="314"/>
      <c r="L24" s="242">
        <v>0.453</v>
      </c>
      <c r="M24" s="314"/>
      <c r="N24" s="246">
        <v>0.0044</v>
      </c>
      <c r="O24" s="214"/>
      <c r="P24" s="222">
        <f t="shared" si="4"/>
        <v>0.45740000000000003</v>
      </c>
    </row>
    <row r="25" spans="1:16" ht="18.75">
      <c r="A25" s="45" t="s">
        <v>34</v>
      </c>
      <c r="B25" s="571"/>
      <c r="C25" s="49" t="s">
        <v>18</v>
      </c>
      <c r="D25" s="300"/>
      <c r="E25" s="215"/>
      <c r="F25" s="208"/>
      <c r="G25" s="215"/>
      <c r="H25" s="212"/>
      <c r="I25" s="315"/>
      <c r="J25" s="204"/>
      <c r="K25" s="315"/>
      <c r="L25" s="300">
        <v>336.42</v>
      </c>
      <c r="M25" s="315"/>
      <c r="N25" s="274">
        <v>1.386</v>
      </c>
      <c r="O25" s="215"/>
      <c r="P25" s="223">
        <f t="shared" si="4"/>
        <v>337.80600000000004</v>
      </c>
    </row>
    <row r="26" spans="1:16" ht="18.75">
      <c r="A26" s="45" t="s">
        <v>35</v>
      </c>
      <c r="B26" s="48" t="s">
        <v>20</v>
      </c>
      <c r="C26" s="55" t="s">
        <v>16</v>
      </c>
      <c r="D26" s="242"/>
      <c r="E26" s="214"/>
      <c r="F26" s="209"/>
      <c r="G26" s="214"/>
      <c r="H26" s="213">
        <v>0.04</v>
      </c>
      <c r="I26" s="314">
        <v>0.145</v>
      </c>
      <c r="J26" s="203">
        <v>2.196</v>
      </c>
      <c r="K26" s="314">
        <v>1.526</v>
      </c>
      <c r="L26" s="242">
        <v>2.705</v>
      </c>
      <c r="M26" s="314"/>
      <c r="N26" s="246"/>
      <c r="O26" s="214"/>
      <c r="P26" s="222">
        <f t="shared" si="4"/>
        <v>6.612</v>
      </c>
    </row>
    <row r="27" spans="1:16" ht="18.75">
      <c r="A27" s="45" t="s">
        <v>36</v>
      </c>
      <c r="B27" s="49" t="s">
        <v>110</v>
      </c>
      <c r="C27" s="299" t="s">
        <v>18</v>
      </c>
      <c r="D27" s="257"/>
      <c r="E27" s="215"/>
      <c r="F27" s="208"/>
      <c r="G27" s="215"/>
      <c r="H27" s="245">
        <v>8.4</v>
      </c>
      <c r="I27" s="315">
        <v>18.375</v>
      </c>
      <c r="J27" s="204">
        <v>107.175</v>
      </c>
      <c r="K27" s="316">
        <v>239.474</v>
      </c>
      <c r="L27" s="300">
        <v>336.344</v>
      </c>
      <c r="M27" s="316"/>
      <c r="N27" s="321"/>
      <c r="O27" s="215"/>
      <c r="P27" s="223">
        <f t="shared" si="4"/>
        <v>709.768</v>
      </c>
    </row>
    <row r="28" spans="1:16" s="38" customFormat="1" ht="18.75">
      <c r="A28" s="45" t="s">
        <v>23</v>
      </c>
      <c r="B28" s="568" t="s">
        <v>114</v>
      </c>
      <c r="C28" s="55" t="s">
        <v>16</v>
      </c>
      <c r="D28" s="222"/>
      <c r="E28" s="272"/>
      <c r="F28" s="222"/>
      <c r="G28" s="272"/>
      <c r="H28" s="222">
        <f aca="true" t="shared" si="8" ref="H28:J29">+H24+H26</f>
        <v>0.04</v>
      </c>
      <c r="I28" s="287">
        <v>0.145</v>
      </c>
      <c r="J28" s="222">
        <f t="shared" si="8"/>
        <v>2.196</v>
      </c>
      <c r="K28" s="287">
        <f>+K24+K26</f>
        <v>1.526</v>
      </c>
      <c r="L28" s="225">
        <f>+L24+L26</f>
        <v>3.158</v>
      </c>
      <c r="M28" s="287"/>
      <c r="N28" s="225">
        <f>+N24+N26</f>
        <v>0.0044</v>
      </c>
      <c r="O28" s="287"/>
      <c r="P28" s="222">
        <f>SUM(D28:O28)</f>
        <v>7.0694</v>
      </c>
    </row>
    <row r="29" spans="1:16" s="38" customFormat="1" ht="18.75">
      <c r="A29" s="50"/>
      <c r="B29" s="569"/>
      <c r="C29" s="49" t="s">
        <v>18</v>
      </c>
      <c r="D29" s="223"/>
      <c r="E29" s="54"/>
      <c r="F29" s="223"/>
      <c r="G29" s="54"/>
      <c r="H29" s="223">
        <f t="shared" si="8"/>
        <v>8.4</v>
      </c>
      <c r="I29" s="288">
        <v>18.375</v>
      </c>
      <c r="J29" s="223">
        <f t="shared" si="8"/>
        <v>107.175</v>
      </c>
      <c r="K29" s="288">
        <f>+K25+K27</f>
        <v>239.474</v>
      </c>
      <c r="L29" s="289">
        <f>+L25+L27</f>
        <v>672.764</v>
      </c>
      <c r="M29" s="288"/>
      <c r="N29" s="289">
        <f>+N25+N27</f>
        <v>1.386</v>
      </c>
      <c r="O29" s="288"/>
      <c r="P29" s="223">
        <f>SUM(D29:O29)</f>
        <v>1047.574</v>
      </c>
    </row>
    <row r="30" spans="1:16" ht="18.75">
      <c r="A30" s="45" t="s">
        <v>0</v>
      </c>
      <c r="B30" s="570" t="s">
        <v>37</v>
      </c>
      <c r="C30" s="55" t="s">
        <v>16</v>
      </c>
      <c r="D30" s="242">
        <v>709.6325</v>
      </c>
      <c r="E30" s="214">
        <v>611.8556</v>
      </c>
      <c r="F30" s="209">
        <v>812.325</v>
      </c>
      <c r="G30" s="214">
        <v>327.4424</v>
      </c>
      <c r="H30" s="213">
        <v>249.896</v>
      </c>
      <c r="I30" s="314">
        <v>125.8818</v>
      </c>
      <c r="J30" s="203">
        <v>95.2138</v>
      </c>
      <c r="K30" s="314">
        <v>96.9132</v>
      </c>
      <c r="L30" s="242">
        <v>236.6504</v>
      </c>
      <c r="M30" s="314">
        <v>336.8186</v>
      </c>
      <c r="N30" s="246">
        <v>363.6334</v>
      </c>
      <c r="O30" s="214">
        <v>462.7208</v>
      </c>
      <c r="P30" s="222">
        <f t="shared" si="4"/>
        <v>4428.9835</v>
      </c>
    </row>
    <row r="31" spans="1:16" ht="18.75">
      <c r="A31" s="45" t="s">
        <v>38</v>
      </c>
      <c r="B31" s="571"/>
      <c r="C31" s="49" t="s">
        <v>18</v>
      </c>
      <c r="D31" s="300">
        <v>59478.793</v>
      </c>
      <c r="E31" s="215">
        <v>64411.319</v>
      </c>
      <c r="F31" s="208">
        <v>99361.606</v>
      </c>
      <c r="G31" s="215">
        <v>51680.606</v>
      </c>
      <c r="H31" s="212">
        <v>20107.798</v>
      </c>
      <c r="I31" s="315">
        <v>8578.824</v>
      </c>
      <c r="J31" s="204">
        <v>15875.827</v>
      </c>
      <c r="K31" s="315">
        <v>17182.033</v>
      </c>
      <c r="L31" s="300">
        <v>33913.539</v>
      </c>
      <c r="M31" s="315">
        <v>74638.266</v>
      </c>
      <c r="N31" s="274">
        <v>101795.315</v>
      </c>
      <c r="O31" s="215">
        <v>151703.489</v>
      </c>
      <c r="P31" s="223">
        <f t="shared" si="4"/>
        <v>698727.415</v>
      </c>
    </row>
    <row r="32" spans="1:16" ht="18.75">
      <c r="A32" s="45" t="s">
        <v>0</v>
      </c>
      <c r="B32" s="570" t="s">
        <v>39</v>
      </c>
      <c r="C32" s="55" t="s">
        <v>16</v>
      </c>
      <c r="D32" s="242">
        <v>178.6038</v>
      </c>
      <c r="E32" s="214">
        <v>716.4978</v>
      </c>
      <c r="F32" s="209">
        <v>1524.039</v>
      </c>
      <c r="G32" s="214">
        <v>623.3664</v>
      </c>
      <c r="H32" s="213">
        <v>744.001</v>
      </c>
      <c r="I32" s="314">
        <v>191.205</v>
      </c>
      <c r="J32" s="203">
        <v>3.605</v>
      </c>
      <c r="K32" s="314">
        <v>2.5</v>
      </c>
      <c r="L32" s="242">
        <v>33.2474</v>
      </c>
      <c r="M32" s="314">
        <v>67.9648</v>
      </c>
      <c r="N32" s="246">
        <v>63.5384</v>
      </c>
      <c r="O32" s="214">
        <v>61.9224</v>
      </c>
      <c r="P32" s="222">
        <f t="shared" si="4"/>
        <v>4210.491000000001</v>
      </c>
    </row>
    <row r="33" spans="1:16" ht="18.75">
      <c r="A33" s="45" t="s">
        <v>40</v>
      </c>
      <c r="B33" s="571"/>
      <c r="C33" s="49" t="s">
        <v>18</v>
      </c>
      <c r="D33" s="300">
        <v>8520.951</v>
      </c>
      <c r="E33" s="215">
        <v>35509.66</v>
      </c>
      <c r="F33" s="208">
        <v>69200.27</v>
      </c>
      <c r="G33" s="215">
        <v>28025.825</v>
      </c>
      <c r="H33" s="212">
        <v>32671.87</v>
      </c>
      <c r="I33" s="315">
        <v>8289.055</v>
      </c>
      <c r="J33" s="204">
        <v>555.571</v>
      </c>
      <c r="K33" s="315">
        <v>733.215</v>
      </c>
      <c r="L33" s="300">
        <v>1619.486</v>
      </c>
      <c r="M33" s="315">
        <v>4016.457</v>
      </c>
      <c r="N33" s="274">
        <v>4175.206</v>
      </c>
      <c r="O33" s="215">
        <v>4362.631</v>
      </c>
      <c r="P33" s="223">
        <f t="shared" si="4"/>
        <v>197680.197</v>
      </c>
    </row>
    <row r="34" spans="1:16" ht="18.75">
      <c r="A34" s="51"/>
      <c r="B34" s="48" t="s">
        <v>20</v>
      </c>
      <c r="C34" s="55" t="s">
        <v>16</v>
      </c>
      <c r="D34" s="242">
        <v>348.456</v>
      </c>
      <c r="E34" s="305">
        <v>621.136</v>
      </c>
      <c r="F34" s="209">
        <v>1004.008</v>
      </c>
      <c r="G34" s="214">
        <v>903.429</v>
      </c>
      <c r="H34" s="213">
        <v>1892.005</v>
      </c>
      <c r="I34" s="314">
        <v>2276.534</v>
      </c>
      <c r="J34" s="203">
        <v>84.194</v>
      </c>
      <c r="K34" s="314"/>
      <c r="L34" s="242">
        <v>225.506</v>
      </c>
      <c r="M34" s="314">
        <v>662.55</v>
      </c>
      <c r="N34" s="246">
        <v>565.314</v>
      </c>
      <c r="O34" s="214">
        <v>322.3554</v>
      </c>
      <c r="P34" s="222">
        <f>SUM(D34:O34)</f>
        <v>8905.4874</v>
      </c>
    </row>
    <row r="35" spans="1:16" ht="18.75">
      <c r="A35" s="45" t="s">
        <v>23</v>
      </c>
      <c r="B35" s="49" t="s">
        <v>111</v>
      </c>
      <c r="C35" s="49" t="s">
        <v>18</v>
      </c>
      <c r="D35" s="300">
        <v>14257.524</v>
      </c>
      <c r="E35" s="215">
        <v>31780.536</v>
      </c>
      <c r="F35" s="208">
        <v>61535.917</v>
      </c>
      <c r="G35" s="215">
        <v>88479.262</v>
      </c>
      <c r="H35" s="212">
        <v>113137.167</v>
      </c>
      <c r="I35" s="315">
        <v>128818.469</v>
      </c>
      <c r="J35" s="204">
        <v>6154.477</v>
      </c>
      <c r="K35" s="315"/>
      <c r="L35" s="300">
        <v>12792.909</v>
      </c>
      <c r="M35" s="315">
        <v>82195.645</v>
      </c>
      <c r="N35" s="274">
        <v>69930.194</v>
      </c>
      <c r="O35" s="215">
        <v>69988.333</v>
      </c>
      <c r="P35" s="223">
        <f>SUM(D35:O35)</f>
        <v>679070.433</v>
      </c>
    </row>
    <row r="36" spans="1:16" s="38" customFormat="1" ht="18.75">
      <c r="A36" s="51"/>
      <c r="B36" s="568" t="s">
        <v>107</v>
      </c>
      <c r="C36" s="55" t="s">
        <v>16</v>
      </c>
      <c r="D36" s="222">
        <f aca="true" t="shared" si="9" ref="D36:J37">+D30+D32+D34</f>
        <v>1236.6923000000002</v>
      </c>
      <c r="E36" s="272">
        <f t="shared" si="9"/>
        <v>1949.4894</v>
      </c>
      <c r="F36" s="222">
        <f t="shared" si="9"/>
        <v>3340.3720000000003</v>
      </c>
      <c r="G36" s="272">
        <f>+G30+G32+G34</f>
        <v>1854.2377999999999</v>
      </c>
      <c r="H36" s="222">
        <f t="shared" si="9"/>
        <v>2885.902</v>
      </c>
      <c r="I36" s="287">
        <f t="shared" si="9"/>
        <v>2593.6208</v>
      </c>
      <c r="J36" s="222">
        <f t="shared" si="9"/>
        <v>183.01280000000003</v>
      </c>
      <c r="K36" s="287">
        <f aca="true" t="shared" si="10" ref="K36:O37">+K30+K32+K34</f>
        <v>99.4132</v>
      </c>
      <c r="L36" s="225">
        <f t="shared" si="10"/>
        <v>495.40379999999993</v>
      </c>
      <c r="M36" s="287">
        <f t="shared" si="10"/>
        <v>1067.3334</v>
      </c>
      <c r="N36" s="225">
        <f t="shared" si="10"/>
        <v>992.4857999999999</v>
      </c>
      <c r="O36" s="287">
        <f t="shared" si="10"/>
        <v>846.9985999999999</v>
      </c>
      <c r="P36" s="222">
        <f>SUM(D36:O36)</f>
        <v>17544.9619</v>
      </c>
    </row>
    <row r="37" spans="1:16" s="38" customFormat="1" ht="18.75">
      <c r="A37" s="50"/>
      <c r="B37" s="569"/>
      <c r="C37" s="49" t="s">
        <v>18</v>
      </c>
      <c r="D37" s="223">
        <f t="shared" si="9"/>
        <v>82257.268</v>
      </c>
      <c r="E37" s="54">
        <f t="shared" si="9"/>
        <v>131701.515</v>
      </c>
      <c r="F37" s="223">
        <f t="shared" si="9"/>
        <v>230097.793</v>
      </c>
      <c r="G37" s="54">
        <f>+G31+G33+G35</f>
        <v>168185.693</v>
      </c>
      <c r="H37" s="223">
        <f t="shared" si="9"/>
        <v>165916.835</v>
      </c>
      <c r="I37" s="288">
        <f t="shared" si="9"/>
        <v>145686.348</v>
      </c>
      <c r="J37" s="223">
        <f t="shared" si="9"/>
        <v>22585.875</v>
      </c>
      <c r="K37" s="288">
        <f t="shared" si="10"/>
        <v>17915.248</v>
      </c>
      <c r="L37" s="289">
        <f t="shared" si="10"/>
        <v>48325.933999999994</v>
      </c>
      <c r="M37" s="288">
        <f t="shared" si="10"/>
        <v>160850.36800000002</v>
      </c>
      <c r="N37" s="289">
        <f t="shared" si="10"/>
        <v>175900.71500000003</v>
      </c>
      <c r="O37" s="288">
        <f t="shared" si="10"/>
        <v>226054.45299999998</v>
      </c>
      <c r="P37" s="223">
        <f>SUM(D37:O37)</f>
        <v>1575478.045</v>
      </c>
    </row>
    <row r="38" spans="1:16" ht="18.75">
      <c r="A38" s="572" t="s">
        <v>41</v>
      </c>
      <c r="B38" s="573"/>
      <c r="C38" s="55" t="s">
        <v>16</v>
      </c>
      <c r="D38" s="242">
        <v>1.528</v>
      </c>
      <c r="E38" s="214">
        <v>15.844</v>
      </c>
      <c r="F38" s="209"/>
      <c r="G38" s="214"/>
      <c r="H38" s="213">
        <v>36.2796</v>
      </c>
      <c r="I38" s="314">
        <v>296.0206</v>
      </c>
      <c r="J38" s="203">
        <v>90.7526</v>
      </c>
      <c r="K38" s="314">
        <v>96.3628</v>
      </c>
      <c r="L38" s="242">
        <v>151.3306</v>
      </c>
      <c r="M38" s="314">
        <v>91.6062</v>
      </c>
      <c r="N38" s="246">
        <v>29.9416</v>
      </c>
      <c r="O38" s="214">
        <v>9.5048</v>
      </c>
      <c r="P38" s="222">
        <f aca="true" t="shared" si="11" ref="P38:P51">SUM(D38:O38)</f>
        <v>819.1708000000001</v>
      </c>
    </row>
    <row r="39" spans="1:16" ht="18.75">
      <c r="A39" s="574"/>
      <c r="B39" s="575"/>
      <c r="C39" s="49" t="s">
        <v>18</v>
      </c>
      <c r="D39" s="300">
        <v>526.455</v>
      </c>
      <c r="E39" s="215">
        <v>3339.971</v>
      </c>
      <c r="F39" s="208"/>
      <c r="G39" s="215"/>
      <c r="H39" s="212">
        <v>8779.066</v>
      </c>
      <c r="I39" s="315">
        <v>74063.442</v>
      </c>
      <c r="J39" s="204">
        <v>27464.435</v>
      </c>
      <c r="K39" s="315">
        <v>37110.429</v>
      </c>
      <c r="L39" s="300">
        <v>55832.307</v>
      </c>
      <c r="M39" s="315">
        <v>30554.552</v>
      </c>
      <c r="N39" s="274">
        <v>4566.031</v>
      </c>
      <c r="O39" s="215">
        <v>1212.96</v>
      </c>
      <c r="P39" s="223">
        <f t="shared" si="11"/>
        <v>243449.64799999996</v>
      </c>
    </row>
    <row r="40" spans="1:16" ht="18.75">
      <c r="A40" s="572" t="s">
        <v>42</v>
      </c>
      <c r="B40" s="573"/>
      <c r="C40" s="55" t="s">
        <v>16</v>
      </c>
      <c r="D40" s="242">
        <v>0.3179</v>
      </c>
      <c r="E40" s="214">
        <v>0.2832</v>
      </c>
      <c r="F40" s="209"/>
      <c r="G40" s="214">
        <v>0.2603</v>
      </c>
      <c r="H40" s="213">
        <v>73.3968</v>
      </c>
      <c r="I40" s="314">
        <v>40.4222</v>
      </c>
      <c r="J40" s="203">
        <v>398.0422</v>
      </c>
      <c r="K40" s="314">
        <v>191.9962</v>
      </c>
      <c r="L40" s="242">
        <v>73.9052</v>
      </c>
      <c r="M40" s="314">
        <v>261.5984</v>
      </c>
      <c r="N40" s="246">
        <v>1159.7532</v>
      </c>
      <c r="O40" s="214">
        <v>1.063</v>
      </c>
      <c r="P40" s="222">
        <f t="shared" si="11"/>
        <v>2201.0386</v>
      </c>
    </row>
    <row r="41" spans="1:16" ht="18.75">
      <c r="A41" s="574"/>
      <c r="B41" s="575"/>
      <c r="C41" s="49" t="s">
        <v>18</v>
      </c>
      <c r="D41" s="300">
        <v>112.05</v>
      </c>
      <c r="E41" s="215">
        <v>100.843</v>
      </c>
      <c r="F41" s="208"/>
      <c r="G41" s="215">
        <v>54.663</v>
      </c>
      <c r="H41" s="212">
        <v>11286.652</v>
      </c>
      <c r="I41" s="315">
        <v>9914.368</v>
      </c>
      <c r="J41" s="204">
        <v>74582.311</v>
      </c>
      <c r="K41" s="315">
        <v>42615.054</v>
      </c>
      <c r="L41" s="300">
        <v>13474.954</v>
      </c>
      <c r="M41" s="315">
        <v>32403.566</v>
      </c>
      <c r="N41" s="274">
        <v>178215.669</v>
      </c>
      <c r="O41" s="215">
        <v>321.218</v>
      </c>
      <c r="P41" s="223">
        <f t="shared" si="11"/>
        <v>363081.348</v>
      </c>
    </row>
    <row r="42" spans="1:16" ht="18.75">
      <c r="A42" s="572" t="s">
        <v>43</v>
      </c>
      <c r="B42" s="573"/>
      <c r="C42" s="55" t="s">
        <v>16</v>
      </c>
      <c r="D42" s="242"/>
      <c r="E42" s="214"/>
      <c r="F42" s="209"/>
      <c r="G42" s="214"/>
      <c r="H42" s="213">
        <v>0.0094</v>
      </c>
      <c r="I42" s="314"/>
      <c r="J42" s="203"/>
      <c r="K42" s="314"/>
      <c r="L42" s="242">
        <v>0.007</v>
      </c>
      <c r="M42" s="314"/>
      <c r="N42" s="246"/>
      <c r="O42" s="214"/>
      <c r="P42" s="222">
        <f t="shared" si="11"/>
        <v>0.0164</v>
      </c>
    </row>
    <row r="43" spans="1:16" ht="18.75">
      <c r="A43" s="574"/>
      <c r="B43" s="575"/>
      <c r="C43" s="49" t="s">
        <v>18</v>
      </c>
      <c r="D43" s="300"/>
      <c r="E43" s="215"/>
      <c r="F43" s="208"/>
      <c r="G43" s="215"/>
      <c r="H43" s="212">
        <v>19.74</v>
      </c>
      <c r="I43" s="315"/>
      <c r="J43" s="204"/>
      <c r="K43" s="315"/>
      <c r="L43" s="300">
        <v>20.58</v>
      </c>
      <c r="M43" s="315"/>
      <c r="N43" s="274"/>
      <c r="O43" s="215"/>
      <c r="P43" s="223">
        <f t="shared" si="11"/>
        <v>40.31999999999999</v>
      </c>
    </row>
    <row r="44" spans="1:16" ht="18.75">
      <c r="A44" s="572" t="s">
        <v>44</v>
      </c>
      <c r="B44" s="573"/>
      <c r="C44" s="55" t="s">
        <v>16</v>
      </c>
      <c r="D44" s="242">
        <v>0.6488</v>
      </c>
      <c r="E44" s="214">
        <v>0.3584</v>
      </c>
      <c r="F44" s="209">
        <v>0.3649</v>
      </c>
      <c r="G44" s="214">
        <v>0.169</v>
      </c>
      <c r="H44" s="213">
        <v>0.0261</v>
      </c>
      <c r="I44" s="314">
        <v>0.015</v>
      </c>
      <c r="J44" s="203"/>
      <c r="K44" s="314"/>
      <c r="L44" s="242">
        <v>0.0028</v>
      </c>
      <c r="M44" s="314">
        <v>0.0034</v>
      </c>
      <c r="N44" s="246">
        <v>0.057</v>
      </c>
      <c r="O44" s="214">
        <v>0.047</v>
      </c>
      <c r="P44" s="222">
        <f t="shared" si="11"/>
        <v>1.6924</v>
      </c>
    </row>
    <row r="45" spans="1:16" ht="18.75">
      <c r="A45" s="574"/>
      <c r="B45" s="575"/>
      <c r="C45" s="49" t="s">
        <v>18</v>
      </c>
      <c r="D45" s="300">
        <v>127.844</v>
      </c>
      <c r="E45" s="306">
        <v>160.168</v>
      </c>
      <c r="F45" s="208">
        <v>182.552</v>
      </c>
      <c r="G45" s="215">
        <v>104.706</v>
      </c>
      <c r="H45" s="212">
        <v>16.592</v>
      </c>
      <c r="I45" s="315">
        <v>10.983</v>
      </c>
      <c r="J45" s="204"/>
      <c r="K45" s="315"/>
      <c r="L45" s="300">
        <v>2.289</v>
      </c>
      <c r="M45" s="315">
        <v>2.352</v>
      </c>
      <c r="N45" s="274">
        <v>14.775</v>
      </c>
      <c r="O45" s="215">
        <v>15.131</v>
      </c>
      <c r="P45" s="223">
        <f t="shared" si="11"/>
        <v>637.3919999999998</v>
      </c>
    </row>
    <row r="46" spans="1:16" ht="18.75">
      <c r="A46" s="572" t="s">
        <v>45</v>
      </c>
      <c r="B46" s="573"/>
      <c r="C46" s="55" t="s">
        <v>16</v>
      </c>
      <c r="D46" s="242">
        <v>0.1478</v>
      </c>
      <c r="E46" s="214">
        <v>0.0108</v>
      </c>
      <c r="F46" s="209">
        <v>0.1568</v>
      </c>
      <c r="G46" s="214">
        <v>0.1484</v>
      </c>
      <c r="H46" s="213">
        <v>0.3638</v>
      </c>
      <c r="I46" s="314">
        <v>0.0604</v>
      </c>
      <c r="J46" s="203">
        <v>0.003</v>
      </c>
      <c r="K46" s="314"/>
      <c r="L46" s="242">
        <v>0.2044</v>
      </c>
      <c r="M46" s="314">
        <v>0.0682</v>
      </c>
      <c r="N46" s="246">
        <v>0.0228</v>
      </c>
      <c r="O46" s="214">
        <v>0.0288</v>
      </c>
      <c r="P46" s="222">
        <f t="shared" si="11"/>
        <v>1.2151999999999998</v>
      </c>
    </row>
    <row r="47" spans="1:16" ht="18.75">
      <c r="A47" s="574"/>
      <c r="B47" s="575"/>
      <c r="C47" s="49" t="s">
        <v>18</v>
      </c>
      <c r="D47" s="300">
        <v>133.098</v>
      </c>
      <c r="E47" s="215">
        <v>13.251</v>
      </c>
      <c r="F47" s="208">
        <v>56.28</v>
      </c>
      <c r="G47" s="215">
        <v>209.937</v>
      </c>
      <c r="H47" s="212">
        <v>264.624</v>
      </c>
      <c r="I47" s="315">
        <v>19.272</v>
      </c>
      <c r="J47" s="204">
        <v>0.504</v>
      </c>
      <c r="K47" s="315"/>
      <c r="L47" s="300">
        <v>58.014</v>
      </c>
      <c r="M47" s="315">
        <v>30.703</v>
      </c>
      <c r="N47" s="274">
        <v>13.346</v>
      </c>
      <c r="O47" s="215">
        <v>20.591</v>
      </c>
      <c r="P47" s="223">
        <f t="shared" si="11"/>
        <v>819.6200000000001</v>
      </c>
    </row>
    <row r="48" spans="1:16" ht="18.75">
      <c r="A48" s="572" t="s">
        <v>46</v>
      </c>
      <c r="B48" s="573"/>
      <c r="C48" s="55" t="s">
        <v>16</v>
      </c>
      <c r="D48" s="242">
        <v>519.2022</v>
      </c>
      <c r="E48" s="214">
        <v>718.8792</v>
      </c>
      <c r="F48" s="209">
        <v>152.1278</v>
      </c>
      <c r="G48" s="214"/>
      <c r="H48" s="213">
        <v>241.872</v>
      </c>
      <c r="I48" s="314">
        <v>387.8588</v>
      </c>
      <c r="J48" s="203">
        <v>495.1202</v>
      </c>
      <c r="K48" s="314">
        <v>760.878</v>
      </c>
      <c r="L48" s="242">
        <v>1098.3488</v>
      </c>
      <c r="M48" s="314">
        <v>8574.585</v>
      </c>
      <c r="N48" s="246">
        <v>3917.0668</v>
      </c>
      <c r="O48" s="214">
        <v>4015.3906</v>
      </c>
      <c r="P48" s="222">
        <f t="shared" si="11"/>
        <v>20881.3294</v>
      </c>
    </row>
    <row r="49" spans="1:16" ht="18.75">
      <c r="A49" s="574"/>
      <c r="B49" s="575"/>
      <c r="C49" s="49" t="s">
        <v>18</v>
      </c>
      <c r="D49" s="300">
        <v>63625.395</v>
      </c>
      <c r="E49" s="215">
        <v>71515.833</v>
      </c>
      <c r="F49" s="208">
        <v>14956.935</v>
      </c>
      <c r="G49" s="215"/>
      <c r="H49" s="212">
        <v>17833.635</v>
      </c>
      <c r="I49" s="315">
        <v>53027.58</v>
      </c>
      <c r="J49" s="204">
        <v>80885.829</v>
      </c>
      <c r="K49" s="315">
        <v>92623.645</v>
      </c>
      <c r="L49" s="300">
        <v>166507.361</v>
      </c>
      <c r="M49" s="315">
        <v>1093809.782</v>
      </c>
      <c r="N49" s="274">
        <v>652195.949</v>
      </c>
      <c r="O49" s="215">
        <v>668852.581</v>
      </c>
      <c r="P49" s="223">
        <f t="shared" si="11"/>
        <v>2975834.5250000004</v>
      </c>
    </row>
    <row r="50" spans="1:16" ht="18.75">
      <c r="A50" s="572" t="s">
        <v>47</v>
      </c>
      <c r="B50" s="573"/>
      <c r="C50" s="55" t="s">
        <v>16</v>
      </c>
      <c r="D50" s="242"/>
      <c r="E50" s="214">
        <v>1.807</v>
      </c>
      <c r="F50" s="209"/>
      <c r="G50" s="214"/>
      <c r="H50" s="213"/>
      <c r="I50" s="314">
        <v>0.055</v>
      </c>
      <c r="J50" s="203">
        <v>0.0464</v>
      </c>
      <c r="K50" s="314"/>
      <c r="L50" s="242">
        <v>13.4271</v>
      </c>
      <c r="M50" s="314">
        <v>53.5992</v>
      </c>
      <c r="N50" s="246">
        <v>128.4024</v>
      </c>
      <c r="O50" s="214"/>
      <c r="P50" s="222">
        <f t="shared" si="11"/>
        <v>197.33710000000002</v>
      </c>
    </row>
    <row r="51" spans="1:16" ht="18.75">
      <c r="A51" s="574"/>
      <c r="B51" s="575"/>
      <c r="C51" s="49" t="s">
        <v>18</v>
      </c>
      <c r="D51" s="300"/>
      <c r="E51" s="215">
        <v>236.972</v>
      </c>
      <c r="F51" s="208"/>
      <c r="G51" s="215"/>
      <c r="H51" s="212"/>
      <c r="I51" s="315">
        <v>1.155</v>
      </c>
      <c r="J51" s="204">
        <v>14.637</v>
      </c>
      <c r="K51" s="315"/>
      <c r="L51" s="300">
        <v>5861.756</v>
      </c>
      <c r="M51" s="315">
        <v>11011.954</v>
      </c>
      <c r="N51" s="274">
        <v>12544.572</v>
      </c>
      <c r="O51" s="215"/>
      <c r="P51" s="223">
        <f t="shared" si="11"/>
        <v>29671.046000000002</v>
      </c>
    </row>
    <row r="52" spans="1:16" ht="18.75">
      <c r="A52" s="572" t="s">
        <v>48</v>
      </c>
      <c r="B52" s="573"/>
      <c r="C52" s="55" t="s">
        <v>16</v>
      </c>
      <c r="D52" s="242">
        <v>0.113</v>
      </c>
      <c r="E52" s="214">
        <v>0.1523</v>
      </c>
      <c r="F52" s="209">
        <v>2.9629</v>
      </c>
      <c r="G52" s="214">
        <v>6.9354</v>
      </c>
      <c r="H52" s="213">
        <v>9.9201</v>
      </c>
      <c r="I52" s="314">
        <v>1.5196</v>
      </c>
      <c r="J52" s="203">
        <v>0.0558</v>
      </c>
      <c r="K52" s="314">
        <v>0.3114</v>
      </c>
      <c r="L52" s="242">
        <v>75.697</v>
      </c>
      <c r="M52" s="314">
        <v>947.5312</v>
      </c>
      <c r="N52" s="246">
        <v>623.5167</v>
      </c>
      <c r="O52" s="214">
        <v>14.9053</v>
      </c>
      <c r="P52" s="222">
        <f>SUM(D52:O52)</f>
        <v>1683.6207</v>
      </c>
    </row>
    <row r="53" spans="1:16" ht="18.75">
      <c r="A53" s="574"/>
      <c r="B53" s="575"/>
      <c r="C53" s="49" t="s">
        <v>18</v>
      </c>
      <c r="D53" s="300">
        <v>114.05</v>
      </c>
      <c r="E53" s="215">
        <v>278.491</v>
      </c>
      <c r="F53" s="208">
        <v>2537.845</v>
      </c>
      <c r="G53" s="215">
        <v>5522.392</v>
      </c>
      <c r="H53" s="212">
        <v>5086.068</v>
      </c>
      <c r="I53" s="315">
        <v>760.359</v>
      </c>
      <c r="J53" s="204">
        <v>36.725</v>
      </c>
      <c r="K53" s="315">
        <v>287.417</v>
      </c>
      <c r="L53" s="300">
        <v>30028.866</v>
      </c>
      <c r="M53" s="315">
        <v>332200.85</v>
      </c>
      <c r="N53" s="274">
        <v>217079.194</v>
      </c>
      <c r="O53" s="215">
        <v>4550.226</v>
      </c>
      <c r="P53" s="223">
        <f>SUM(D53:O53)</f>
        <v>598482.483</v>
      </c>
    </row>
    <row r="54" spans="1:16" ht="18.75">
      <c r="A54" s="45" t="s">
        <v>0</v>
      </c>
      <c r="B54" s="570" t="s">
        <v>132</v>
      </c>
      <c r="C54" s="55" t="s">
        <v>16</v>
      </c>
      <c r="D54" s="242">
        <v>0.084</v>
      </c>
      <c r="E54" s="214">
        <v>0.001</v>
      </c>
      <c r="F54" s="209">
        <v>0.0128</v>
      </c>
      <c r="G54" s="214">
        <v>0.0737</v>
      </c>
      <c r="H54" s="213">
        <v>3.9314</v>
      </c>
      <c r="I54" s="314">
        <v>9.7732</v>
      </c>
      <c r="J54" s="203">
        <v>46.388</v>
      </c>
      <c r="K54" s="314">
        <v>74.0462</v>
      </c>
      <c r="L54" s="242">
        <v>69.9926</v>
      </c>
      <c r="M54" s="314">
        <v>66.5566</v>
      </c>
      <c r="N54" s="246">
        <v>7.0306</v>
      </c>
      <c r="O54" s="214">
        <v>6.8822</v>
      </c>
      <c r="P54" s="222">
        <f aca="true" t="shared" si="12" ref="P54:P65">SUM(D54:O54)</f>
        <v>284.7723</v>
      </c>
    </row>
    <row r="55" spans="1:16" ht="18.75">
      <c r="A55" s="45" t="s">
        <v>38</v>
      </c>
      <c r="B55" s="571"/>
      <c r="C55" s="49" t="s">
        <v>18</v>
      </c>
      <c r="D55" s="300">
        <v>43.693</v>
      </c>
      <c r="E55" s="215">
        <v>2.415</v>
      </c>
      <c r="F55" s="208">
        <v>4.096</v>
      </c>
      <c r="G55" s="215">
        <v>65.923</v>
      </c>
      <c r="H55" s="212">
        <v>3986.353</v>
      </c>
      <c r="I55" s="315">
        <v>6730.056</v>
      </c>
      <c r="J55" s="204">
        <v>11146.304</v>
      </c>
      <c r="K55" s="315">
        <v>24423.24</v>
      </c>
      <c r="L55" s="300">
        <v>26479.819</v>
      </c>
      <c r="M55" s="315">
        <v>16651.921</v>
      </c>
      <c r="N55" s="274">
        <v>3101.439</v>
      </c>
      <c r="O55" s="215">
        <v>2271.219</v>
      </c>
      <c r="P55" s="223">
        <f t="shared" si="12"/>
        <v>94906.478</v>
      </c>
    </row>
    <row r="56" spans="1:16" ht="18.75">
      <c r="A56" s="45" t="s">
        <v>17</v>
      </c>
      <c r="B56" s="48" t="s">
        <v>20</v>
      </c>
      <c r="C56" s="55" t="s">
        <v>16</v>
      </c>
      <c r="D56" s="242">
        <v>0.0006</v>
      </c>
      <c r="E56" s="214"/>
      <c r="F56" s="209">
        <v>0.014</v>
      </c>
      <c r="G56" s="214">
        <v>0.001</v>
      </c>
      <c r="H56" s="213">
        <v>0.0202</v>
      </c>
      <c r="I56" s="314">
        <v>0.0174</v>
      </c>
      <c r="J56" s="203">
        <v>0.1412</v>
      </c>
      <c r="K56" s="314">
        <v>0.2398</v>
      </c>
      <c r="L56" s="242">
        <v>0.3416</v>
      </c>
      <c r="M56" s="314">
        <v>0.0612</v>
      </c>
      <c r="N56" s="246">
        <v>0.0534</v>
      </c>
      <c r="O56" s="214"/>
      <c r="P56" s="222">
        <f t="shared" si="12"/>
        <v>0.8904000000000001</v>
      </c>
    </row>
    <row r="57" spans="1:16" ht="18.75">
      <c r="A57" s="45" t="s">
        <v>23</v>
      </c>
      <c r="B57" s="49" t="s">
        <v>113</v>
      </c>
      <c r="C57" s="49" t="s">
        <v>18</v>
      </c>
      <c r="D57" s="300">
        <v>1.04</v>
      </c>
      <c r="E57" s="306"/>
      <c r="F57" s="208">
        <v>13.23</v>
      </c>
      <c r="G57" s="215">
        <v>3.045</v>
      </c>
      <c r="H57" s="212">
        <v>48.009</v>
      </c>
      <c r="I57" s="315">
        <v>39.025</v>
      </c>
      <c r="J57" s="204">
        <v>197.284</v>
      </c>
      <c r="K57" s="315">
        <v>331.9</v>
      </c>
      <c r="L57" s="300">
        <v>417.777</v>
      </c>
      <c r="M57" s="315">
        <v>77.84</v>
      </c>
      <c r="N57" s="274">
        <v>7.702</v>
      </c>
      <c r="O57" s="215"/>
      <c r="P57" s="223">
        <f t="shared" si="12"/>
        <v>1136.8519999999999</v>
      </c>
    </row>
    <row r="58" spans="1:16" s="38" customFormat="1" ht="18.75">
      <c r="A58" s="51"/>
      <c r="B58" s="568" t="s">
        <v>107</v>
      </c>
      <c r="C58" s="55" t="s">
        <v>16</v>
      </c>
      <c r="D58" s="222">
        <f aca="true" t="shared" si="13" ref="D58:J58">+D54+D56</f>
        <v>0.08460000000000001</v>
      </c>
      <c r="E58" s="272">
        <f t="shared" si="13"/>
        <v>0.001</v>
      </c>
      <c r="F58" s="222">
        <f t="shared" si="13"/>
        <v>0.0268</v>
      </c>
      <c r="G58" s="272">
        <f t="shared" si="13"/>
        <v>0.0747</v>
      </c>
      <c r="H58" s="222">
        <f t="shared" si="13"/>
        <v>3.9516</v>
      </c>
      <c r="I58" s="287">
        <f t="shared" si="13"/>
        <v>9.7906</v>
      </c>
      <c r="J58" s="222">
        <f t="shared" si="13"/>
        <v>46.529199999999996</v>
      </c>
      <c r="K58" s="287">
        <f>+K54+K56</f>
        <v>74.286</v>
      </c>
      <c r="L58" s="225">
        <f>+L54+L56</f>
        <v>70.3342</v>
      </c>
      <c r="M58" s="287">
        <f aca="true" t="shared" si="14" ref="M58:O59">+M54+M56</f>
        <v>66.6178</v>
      </c>
      <c r="N58" s="225">
        <f t="shared" si="14"/>
        <v>7.084</v>
      </c>
      <c r="O58" s="287">
        <f t="shared" si="14"/>
        <v>6.8822</v>
      </c>
      <c r="P58" s="222">
        <f>SUM(D58:O58)</f>
        <v>285.6627</v>
      </c>
    </row>
    <row r="59" spans="1:16" s="38" customFormat="1" ht="18.75">
      <c r="A59" s="50"/>
      <c r="B59" s="569"/>
      <c r="C59" s="49" t="s">
        <v>18</v>
      </c>
      <c r="D59" s="223">
        <f aca="true" t="shared" si="15" ref="D59:J59">+D55+D57</f>
        <v>44.733</v>
      </c>
      <c r="E59" s="54">
        <f t="shared" si="15"/>
        <v>2.415</v>
      </c>
      <c r="F59" s="223">
        <f t="shared" si="15"/>
        <v>17.326</v>
      </c>
      <c r="G59" s="54">
        <f t="shared" si="15"/>
        <v>68.968</v>
      </c>
      <c r="H59" s="223">
        <f t="shared" si="15"/>
        <v>4034.362</v>
      </c>
      <c r="I59" s="288">
        <f t="shared" si="15"/>
        <v>6769.080999999999</v>
      </c>
      <c r="J59" s="223">
        <f t="shared" si="15"/>
        <v>11343.588</v>
      </c>
      <c r="K59" s="288">
        <f>+K55+K57</f>
        <v>24755.140000000003</v>
      </c>
      <c r="L59" s="289">
        <f>+L55+L57</f>
        <v>26897.595999999998</v>
      </c>
      <c r="M59" s="288">
        <f t="shared" si="14"/>
        <v>16729.761</v>
      </c>
      <c r="N59" s="289">
        <f t="shared" si="14"/>
        <v>3109.141</v>
      </c>
      <c r="O59" s="288">
        <f t="shared" si="14"/>
        <v>2271.219</v>
      </c>
      <c r="P59" s="223">
        <f>SUM(D59:O59)</f>
        <v>96043.33</v>
      </c>
    </row>
    <row r="60" spans="1:16" ht="18.75">
      <c r="A60" s="45" t="s">
        <v>0</v>
      </c>
      <c r="B60" s="570" t="s">
        <v>115</v>
      </c>
      <c r="C60" s="55" t="s">
        <v>16</v>
      </c>
      <c r="D60" s="242">
        <v>17.3406</v>
      </c>
      <c r="E60" s="214">
        <v>1.69</v>
      </c>
      <c r="F60" s="209">
        <v>0.9358</v>
      </c>
      <c r="G60" s="214">
        <v>0.4064</v>
      </c>
      <c r="H60" s="213">
        <v>1.0296</v>
      </c>
      <c r="I60" s="314">
        <v>1.5774</v>
      </c>
      <c r="J60" s="203">
        <v>0.007</v>
      </c>
      <c r="K60" s="314">
        <v>2.084</v>
      </c>
      <c r="L60" s="242">
        <v>6.257</v>
      </c>
      <c r="M60" s="314">
        <v>0.7026</v>
      </c>
      <c r="N60" s="246">
        <v>0.296</v>
      </c>
      <c r="O60" s="214">
        <v>3.375</v>
      </c>
      <c r="P60" s="222">
        <f t="shared" si="12"/>
        <v>35.7014</v>
      </c>
    </row>
    <row r="61" spans="1:16" ht="18.75">
      <c r="A61" s="45" t="s">
        <v>49</v>
      </c>
      <c r="B61" s="571"/>
      <c r="C61" s="49" t="s">
        <v>18</v>
      </c>
      <c r="D61" s="300">
        <v>1293.749</v>
      </c>
      <c r="E61" s="215">
        <v>139.229</v>
      </c>
      <c r="F61" s="208">
        <v>46.311</v>
      </c>
      <c r="G61" s="215">
        <v>11.538</v>
      </c>
      <c r="H61" s="212">
        <v>28.45</v>
      </c>
      <c r="I61" s="315">
        <v>41.253</v>
      </c>
      <c r="J61" s="204">
        <v>0.515</v>
      </c>
      <c r="K61" s="315">
        <v>56.672</v>
      </c>
      <c r="L61" s="300">
        <v>156.766</v>
      </c>
      <c r="M61" s="315">
        <v>15.843</v>
      </c>
      <c r="N61" s="274">
        <v>8.338</v>
      </c>
      <c r="O61" s="215">
        <v>96.589</v>
      </c>
      <c r="P61" s="223">
        <f t="shared" si="12"/>
        <v>1895.2530000000002</v>
      </c>
    </row>
    <row r="62" spans="1:16" ht="18.75">
      <c r="A62" s="45" t="s">
        <v>0</v>
      </c>
      <c r="B62" s="48" t="s">
        <v>50</v>
      </c>
      <c r="C62" s="55" t="s">
        <v>16</v>
      </c>
      <c r="D62" s="242"/>
      <c r="E62" s="214"/>
      <c r="F62" s="209"/>
      <c r="G62" s="214"/>
      <c r="H62" s="213"/>
      <c r="I62" s="314"/>
      <c r="J62" s="203"/>
      <c r="K62" s="314"/>
      <c r="L62" s="242"/>
      <c r="M62" s="314"/>
      <c r="N62" s="246"/>
      <c r="O62" s="214"/>
      <c r="P62" s="222"/>
    </row>
    <row r="63" spans="1:16" ht="18.75">
      <c r="A63" s="45" t="s">
        <v>51</v>
      </c>
      <c r="B63" s="49" t="s">
        <v>116</v>
      </c>
      <c r="C63" s="49" t="s">
        <v>18</v>
      </c>
      <c r="D63" s="300"/>
      <c r="E63" s="215"/>
      <c r="F63" s="208"/>
      <c r="G63" s="215"/>
      <c r="H63" s="212"/>
      <c r="I63" s="315"/>
      <c r="J63" s="204"/>
      <c r="K63" s="315"/>
      <c r="L63" s="300"/>
      <c r="M63" s="315"/>
      <c r="N63" s="274"/>
      <c r="O63" s="215"/>
      <c r="P63" s="223"/>
    </row>
    <row r="64" spans="1:16" ht="18.75">
      <c r="A64" s="45" t="s">
        <v>0</v>
      </c>
      <c r="B64" s="570" t="s">
        <v>53</v>
      </c>
      <c r="C64" s="55" t="s">
        <v>16</v>
      </c>
      <c r="D64" s="242">
        <v>0.004</v>
      </c>
      <c r="E64" s="214">
        <v>0.004</v>
      </c>
      <c r="F64" s="209">
        <v>0.005</v>
      </c>
      <c r="G64" s="214">
        <v>0.01</v>
      </c>
      <c r="H64" s="213"/>
      <c r="I64" s="314">
        <v>0.036</v>
      </c>
      <c r="J64" s="203"/>
      <c r="K64" s="314"/>
      <c r="L64" s="242"/>
      <c r="M64" s="314"/>
      <c r="N64" s="246">
        <v>0.006</v>
      </c>
      <c r="O64" s="214">
        <v>0.018</v>
      </c>
      <c r="P64" s="222">
        <f t="shared" si="12"/>
        <v>0.083</v>
      </c>
    </row>
    <row r="65" spans="1:16" ht="18.75">
      <c r="A65" s="45" t="s">
        <v>23</v>
      </c>
      <c r="B65" s="571"/>
      <c r="C65" s="49" t="s">
        <v>18</v>
      </c>
      <c r="D65" s="300">
        <v>3.675</v>
      </c>
      <c r="E65" s="215">
        <v>4.2</v>
      </c>
      <c r="F65" s="208">
        <v>5.775</v>
      </c>
      <c r="G65" s="215">
        <v>3.15</v>
      </c>
      <c r="H65" s="212"/>
      <c r="I65" s="315">
        <v>10.5</v>
      </c>
      <c r="J65" s="204"/>
      <c r="K65" s="315"/>
      <c r="L65" s="300"/>
      <c r="M65" s="315"/>
      <c r="N65" s="274">
        <v>3.15</v>
      </c>
      <c r="O65" s="215">
        <v>7.875</v>
      </c>
      <c r="P65" s="223">
        <f t="shared" si="12"/>
        <v>38.325</v>
      </c>
    </row>
    <row r="66" spans="1:16" ht="18.75">
      <c r="A66" s="51"/>
      <c r="B66" s="48" t="s">
        <v>20</v>
      </c>
      <c r="C66" s="55" t="s">
        <v>16</v>
      </c>
      <c r="D66" s="242"/>
      <c r="E66" s="214"/>
      <c r="F66" s="209"/>
      <c r="G66" s="214"/>
      <c r="H66" s="213"/>
      <c r="I66" s="314"/>
      <c r="J66" s="203"/>
      <c r="K66" s="314"/>
      <c r="L66" s="242"/>
      <c r="M66" s="314"/>
      <c r="N66" s="246"/>
      <c r="O66" s="214"/>
      <c r="P66" s="222"/>
    </row>
    <row r="67" spans="1:16" ht="19.5" thickBot="1">
      <c r="A67" s="52" t="s">
        <v>0</v>
      </c>
      <c r="B67" s="53" t="s">
        <v>116</v>
      </c>
      <c r="C67" s="53" t="s">
        <v>18</v>
      </c>
      <c r="D67" s="301"/>
      <c r="E67" s="277"/>
      <c r="F67" s="307"/>
      <c r="G67" s="277"/>
      <c r="H67" s="278"/>
      <c r="I67" s="317"/>
      <c r="J67" s="311"/>
      <c r="K67" s="317"/>
      <c r="L67" s="301"/>
      <c r="M67" s="317"/>
      <c r="N67" s="275"/>
      <c r="O67" s="277"/>
      <c r="P67" s="297"/>
    </row>
    <row r="68" spans="4:16" ht="18.75">
      <c r="D68" s="101"/>
      <c r="E68" s="101"/>
      <c r="F68" s="102"/>
      <c r="G68" s="101"/>
      <c r="H68" s="101"/>
      <c r="I68" s="105"/>
      <c r="J68" s="101"/>
      <c r="K68" s="105"/>
      <c r="L68" s="101"/>
      <c r="M68" s="105"/>
      <c r="N68" s="105"/>
      <c r="O68" s="101"/>
      <c r="P68" s="11"/>
    </row>
    <row r="69" spans="1:16" ht="19.5" thickBot="1">
      <c r="A69" s="12" t="s">
        <v>82</v>
      </c>
      <c r="B69" s="39"/>
      <c r="C69" s="12"/>
      <c r="D69" s="101"/>
      <c r="E69" s="171"/>
      <c r="F69" s="102"/>
      <c r="G69" s="171"/>
      <c r="H69" s="101"/>
      <c r="I69" s="173"/>
      <c r="J69" s="101"/>
      <c r="K69" s="173"/>
      <c r="L69" s="101"/>
      <c r="M69" s="173"/>
      <c r="N69" s="105"/>
      <c r="O69" s="171"/>
      <c r="P69" s="12"/>
    </row>
    <row r="70" spans="1:16" ht="18.75">
      <c r="A70" s="50"/>
      <c r="B70" s="54"/>
      <c r="C70" s="75"/>
      <c r="D70" s="244" t="s">
        <v>2</v>
      </c>
      <c r="E70" s="308" t="s">
        <v>3</v>
      </c>
      <c r="F70" s="309" t="s">
        <v>4</v>
      </c>
      <c r="G70" s="308" t="s">
        <v>5</v>
      </c>
      <c r="H70" s="244" t="s">
        <v>6</v>
      </c>
      <c r="I70" s="318" t="s">
        <v>7</v>
      </c>
      <c r="J70" s="244" t="s">
        <v>8</v>
      </c>
      <c r="K70" s="318" t="s">
        <v>9</v>
      </c>
      <c r="L70" s="244" t="s">
        <v>10</v>
      </c>
      <c r="M70" s="318" t="s">
        <v>11</v>
      </c>
      <c r="N70" s="298" t="s">
        <v>12</v>
      </c>
      <c r="O70" s="227" t="s">
        <v>13</v>
      </c>
      <c r="P70" s="211" t="s">
        <v>14</v>
      </c>
    </row>
    <row r="71" spans="1:16" s="38" customFormat="1" ht="18.75">
      <c r="A71" s="45" t="s">
        <v>49</v>
      </c>
      <c r="B71" s="568" t="s">
        <v>114</v>
      </c>
      <c r="C71" s="55" t="s">
        <v>16</v>
      </c>
      <c r="D71" s="222">
        <f aca="true" t="shared" si="16" ref="D71:J71">+D60+D62+D64+D66</f>
        <v>17.3446</v>
      </c>
      <c r="E71" s="272">
        <f t="shared" si="16"/>
        <v>1.694</v>
      </c>
      <c r="F71" s="222">
        <f t="shared" si="16"/>
        <v>0.9408</v>
      </c>
      <c r="G71" s="272">
        <f t="shared" si="16"/>
        <v>0.4164</v>
      </c>
      <c r="H71" s="222">
        <f t="shared" si="16"/>
        <v>1.0296</v>
      </c>
      <c r="I71" s="287">
        <f t="shared" si="16"/>
        <v>1.6134</v>
      </c>
      <c r="J71" s="222">
        <f t="shared" si="16"/>
        <v>0.007</v>
      </c>
      <c r="K71" s="287">
        <f>+K60+K62+K64+K66</f>
        <v>2.084</v>
      </c>
      <c r="L71" s="225">
        <f>+L60+L62+L64+L66</f>
        <v>6.257</v>
      </c>
      <c r="M71" s="287">
        <f aca="true" t="shared" si="17" ref="M71:P72">+M60+M62+M64+M66</f>
        <v>0.7026</v>
      </c>
      <c r="N71" s="225">
        <f t="shared" si="17"/>
        <v>0.302</v>
      </c>
      <c r="O71" s="287">
        <f t="shared" si="17"/>
        <v>3.393</v>
      </c>
      <c r="P71" s="222">
        <f t="shared" si="17"/>
        <v>35.7844</v>
      </c>
    </row>
    <row r="72" spans="1:16" s="38" customFormat="1" ht="18.75">
      <c r="A72" s="71" t="s">
        <v>51</v>
      </c>
      <c r="B72" s="569"/>
      <c r="C72" s="49" t="s">
        <v>18</v>
      </c>
      <c r="D72" s="223">
        <f aca="true" t="shared" si="18" ref="D72:J72">+D61+D63+D65+D67</f>
        <v>1297.424</v>
      </c>
      <c r="E72" s="54">
        <f t="shared" si="18"/>
        <v>143.429</v>
      </c>
      <c r="F72" s="223">
        <f t="shared" si="18"/>
        <v>52.086</v>
      </c>
      <c r="G72" s="54">
        <f t="shared" si="18"/>
        <v>14.688</v>
      </c>
      <c r="H72" s="223">
        <f t="shared" si="18"/>
        <v>28.45</v>
      </c>
      <c r="I72" s="288">
        <f t="shared" si="18"/>
        <v>51.753</v>
      </c>
      <c r="J72" s="223">
        <f t="shared" si="18"/>
        <v>0.515</v>
      </c>
      <c r="K72" s="288">
        <f>+K61+K63+K65+K67</f>
        <v>56.672</v>
      </c>
      <c r="L72" s="289">
        <f>+L61+L63+L65+L67</f>
        <v>156.766</v>
      </c>
      <c r="M72" s="355">
        <f t="shared" si="17"/>
        <v>15.843</v>
      </c>
      <c r="N72" s="289">
        <f t="shared" si="17"/>
        <v>11.488</v>
      </c>
      <c r="O72" s="288">
        <f t="shared" si="17"/>
        <v>104.464</v>
      </c>
      <c r="P72" s="223">
        <f t="shared" si="17"/>
        <v>1933.5780000000002</v>
      </c>
    </row>
    <row r="73" spans="1:16" ht="18.75">
      <c r="A73" s="45" t="s">
        <v>0</v>
      </c>
      <c r="B73" s="570" t="s">
        <v>54</v>
      </c>
      <c r="C73" s="55" t="s">
        <v>16</v>
      </c>
      <c r="D73" s="242">
        <v>20.578</v>
      </c>
      <c r="E73" s="214">
        <v>27.0198</v>
      </c>
      <c r="F73" s="209">
        <v>33.6716</v>
      </c>
      <c r="G73" s="214">
        <v>27.3658</v>
      </c>
      <c r="H73" s="213">
        <v>25.6912</v>
      </c>
      <c r="I73" s="314">
        <v>57.5577</v>
      </c>
      <c r="J73" s="203">
        <v>88.8877</v>
      </c>
      <c r="K73" s="314">
        <v>55.4178</v>
      </c>
      <c r="L73" s="242">
        <v>20.6507</v>
      </c>
      <c r="M73" s="314">
        <v>72.8866</v>
      </c>
      <c r="N73" s="246">
        <v>172.9108</v>
      </c>
      <c r="O73" s="214">
        <v>44.3916</v>
      </c>
      <c r="P73" s="222">
        <f aca="true" t="shared" si="19" ref="P73:P78">SUM(D73:O73)</f>
        <v>647.0293</v>
      </c>
    </row>
    <row r="74" spans="1:16" ht="18.75">
      <c r="A74" s="45" t="s">
        <v>34</v>
      </c>
      <c r="B74" s="571"/>
      <c r="C74" s="49" t="s">
        <v>18</v>
      </c>
      <c r="D74" s="300">
        <v>11429.487</v>
      </c>
      <c r="E74" s="215">
        <v>17724.327</v>
      </c>
      <c r="F74" s="208">
        <v>23180.539</v>
      </c>
      <c r="G74" s="215">
        <v>23688.01</v>
      </c>
      <c r="H74" s="212">
        <v>15266.493</v>
      </c>
      <c r="I74" s="315">
        <v>17131.754</v>
      </c>
      <c r="J74" s="204">
        <v>33458.982</v>
      </c>
      <c r="K74" s="315">
        <v>33122.834</v>
      </c>
      <c r="L74" s="300">
        <v>12449.551</v>
      </c>
      <c r="M74" s="315">
        <v>20332.288</v>
      </c>
      <c r="N74" s="274">
        <v>34084.817</v>
      </c>
      <c r="O74" s="215">
        <v>23700.372</v>
      </c>
      <c r="P74" s="223">
        <f t="shared" si="19"/>
        <v>265569.454</v>
      </c>
    </row>
    <row r="75" spans="1:16" ht="18.75">
      <c r="A75" s="45" t="s">
        <v>0</v>
      </c>
      <c r="B75" s="570" t="s">
        <v>55</v>
      </c>
      <c r="C75" s="55" t="s">
        <v>16</v>
      </c>
      <c r="D75" s="242">
        <v>0.3006</v>
      </c>
      <c r="E75" s="214">
        <v>5.4984</v>
      </c>
      <c r="F75" s="209">
        <v>9.7466</v>
      </c>
      <c r="G75" s="214">
        <v>2.093</v>
      </c>
      <c r="H75" s="213">
        <v>1.5504</v>
      </c>
      <c r="I75" s="314">
        <v>2.4338</v>
      </c>
      <c r="J75" s="203">
        <v>0.334</v>
      </c>
      <c r="K75" s="314"/>
      <c r="L75" s="242">
        <v>0.6512</v>
      </c>
      <c r="M75" s="314">
        <v>0.4504</v>
      </c>
      <c r="N75" s="246">
        <v>0.694</v>
      </c>
      <c r="O75" s="214">
        <v>0.0338</v>
      </c>
      <c r="P75" s="222">
        <f t="shared" si="19"/>
        <v>23.786199999999997</v>
      </c>
    </row>
    <row r="76" spans="1:16" ht="18.75">
      <c r="A76" s="45" t="s">
        <v>0</v>
      </c>
      <c r="B76" s="571"/>
      <c r="C76" s="49" t="s">
        <v>18</v>
      </c>
      <c r="D76" s="300">
        <v>14.491</v>
      </c>
      <c r="E76" s="215">
        <v>800.286</v>
      </c>
      <c r="F76" s="208">
        <v>1198.312</v>
      </c>
      <c r="G76" s="215">
        <v>249.337</v>
      </c>
      <c r="H76" s="212">
        <v>122.763</v>
      </c>
      <c r="I76" s="315">
        <v>245.448</v>
      </c>
      <c r="J76" s="204">
        <v>35.07</v>
      </c>
      <c r="K76" s="315"/>
      <c r="L76" s="300">
        <v>48.807</v>
      </c>
      <c r="M76" s="315">
        <v>25.587</v>
      </c>
      <c r="N76" s="274">
        <v>19.319</v>
      </c>
      <c r="O76" s="215">
        <v>4.16</v>
      </c>
      <c r="P76" s="223">
        <f t="shared" si="19"/>
        <v>2763.5799999999995</v>
      </c>
    </row>
    <row r="77" spans="1:16" ht="18.75">
      <c r="A77" s="45" t="s">
        <v>56</v>
      </c>
      <c r="B77" s="48" t="s">
        <v>57</v>
      </c>
      <c r="C77" s="55" t="s">
        <v>16</v>
      </c>
      <c r="D77" s="242"/>
      <c r="E77" s="214"/>
      <c r="F77" s="209"/>
      <c r="G77" s="214"/>
      <c r="H77" s="213"/>
      <c r="I77" s="314"/>
      <c r="J77" s="203"/>
      <c r="K77" s="314"/>
      <c r="L77" s="242"/>
      <c r="M77" s="314"/>
      <c r="N77" s="246"/>
      <c r="O77" s="214"/>
      <c r="P77" s="222">
        <f t="shared" si="19"/>
        <v>0</v>
      </c>
    </row>
    <row r="78" spans="1:16" ht="18.75">
      <c r="A78" s="51"/>
      <c r="B78" s="49" t="s">
        <v>58</v>
      </c>
      <c r="C78" s="49" t="s">
        <v>18</v>
      </c>
      <c r="D78" s="300"/>
      <c r="E78" s="215"/>
      <c r="F78" s="208"/>
      <c r="G78" s="215"/>
      <c r="H78" s="212"/>
      <c r="I78" s="315"/>
      <c r="J78" s="204"/>
      <c r="K78" s="315"/>
      <c r="L78" s="300"/>
      <c r="M78" s="315"/>
      <c r="N78" s="274"/>
      <c r="O78" s="215"/>
      <c r="P78" s="223">
        <f t="shared" si="19"/>
        <v>0</v>
      </c>
    </row>
    <row r="79" spans="1:16" ht="18.75">
      <c r="A79" s="51"/>
      <c r="B79" s="570" t="s">
        <v>59</v>
      </c>
      <c r="C79" s="55" t="s">
        <v>16</v>
      </c>
      <c r="D79" s="242"/>
      <c r="E79" s="214"/>
      <c r="F79" s="209"/>
      <c r="G79" s="214"/>
      <c r="H79" s="213"/>
      <c r="I79" s="314"/>
      <c r="J79" s="203"/>
      <c r="K79" s="314"/>
      <c r="L79" s="242"/>
      <c r="M79" s="314"/>
      <c r="N79" s="246">
        <v>0.014</v>
      </c>
      <c r="O79" s="214"/>
      <c r="P79" s="222">
        <f aca="true" t="shared" si="20" ref="P79:P102">SUM(D79:O79)</f>
        <v>0.014</v>
      </c>
    </row>
    <row r="80" spans="1:16" ht="18.75">
      <c r="A80" s="45" t="s">
        <v>17</v>
      </c>
      <c r="B80" s="571"/>
      <c r="C80" s="49" t="s">
        <v>18</v>
      </c>
      <c r="D80" s="300"/>
      <c r="E80" s="306"/>
      <c r="F80" s="208"/>
      <c r="G80" s="215"/>
      <c r="H80" s="212"/>
      <c r="I80" s="315"/>
      <c r="J80" s="204"/>
      <c r="K80" s="315"/>
      <c r="L80" s="300"/>
      <c r="M80" s="315"/>
      <c r="N80" s="274">
        <v>1.47</v>
      </c>
      <c r="O80" s="215"/>
      <c r="P80" s="223">
        <f t="shared" si="20"/>
        <v>1.47</v>
      </c>
    </row>
    <row r="81" spans="1:16" ht="18.75">
      <c r="A81" s="51"/>
      <c r="B81" s="48" t="s">
        <v>20</v>
      </c>
      <c r="C81" s="55" t="s">
        <v>16</v>
      </c>
      <c r="D81" s="242">
        <v>41.5585</v>
      </c>
      <c r="E81" s="214">
        <v>52.2416</v>
      </c>
      <c r="F81" s="209">
        <v>71.9408</v>
      </c>
      <c r="G81" s="214">
        <v>79.5778</v>
      </c>
      <c r="H81" s="213">
        <v>90.1338</v>
      </c>
      <c r="I81" s="314">
        <v>60.316</v>
      </c>
      <c r="J81" s="203">
        <v>22.3479</v>
      </c>
      <c r="K81" s="314">
        <v>24.7087</v>
      </c>
      <c r="L81" s="242">
        <v>116.1102</v>
      </c>
      <c r="M81" s="314">
        <v>145.4062</v>
      </c>
      <c r="N81" s="246">
        <v>153.5284</v>
      </c>
      <c r="O81" s="214">
        <v>85.1233</v>
      </c>
      <c r="P81" s="222">
        <f t="shared" si="20"/>
        <v>942.9932</v>
      </c>
    </row>
    <row r="82" spans="1:16" ht="18.75">
      <c r="A82" s="51"/>
      <c r="B82" s="49" t="s">
        <v>60</v>
      </c>
      <c r="C82" s="49" t="s">
        <v>18</v>
      </c>
      <c r="D82" s="300">
        <v>19291.174</v>
      </c>
      <c r="E82" s="215">
        <v>27011.184</v>
      </c>
      <c r="F82" s="208">
        <v>32354.699</v>
      </c>
      <c r="G82" s="215">
        <v>32789.926</v>
      </c>
      <c r="H82" s="212">
        <v>23815.866</v>
      </c>
      <c r="I82" s="315">
        <v>13923.027</v>
      </c>
      <c r="J82" s="204">
        <v>9055.464</v>
      </c>
      <c r="K82" s="315">
        <v>11840.839</v>
      </c>
      <c r="L82" s="300">
        <v>40224.168</v>
      </c>
      <c r="M82" s="315">
        <v>47078.341</v>
      </c>
      <c r="N82" s="274">
        <v>35414.288</v>
      </c>
      <c r="O82" s="215">
        <v>32130.543</v>
      </c>
      <c r="P82" s="223">
        <f t="shared" si="20"/>
        <v>324929.51900000003</v>
      </c>
    </row>
    <row r="83" spans="1:16" s="38" customFormat="1" ht="18.75">
      <c r="A83" s="45" t="s">
        <v>23</v>
      </c>
      <c r="B83" s="568" t="s">
        <v>114</v>
      </c>
      <c r="C83" s="55" t="s">
        <v>16</v>
      </c>
      <c r="D83" s="222">
        <f aca="true" t="shared" si="21" ref="D83:I84">+D73+D75+D77+D79+D81</f>
        <v>62.4371</v>
      </c>
      <c r="E83" s="272">
        <f t="shared" si="21"/>
        <v>84.7598</v>
      </c>
      <c r="F83" s="222">
        <f>+F73+F75+F77+F79+F81</f>
        <v>115.359</v>
      </c>
      <c r="G83" s="272">
        <f>+G73+G75+G77+G79+G81</f>
        <v>109.03659999999999</v>
      </c>
      <c r="H83" s="222">
        <f t="shared" si="21"/>
        <v>117.37539999999998</v>
      </c>
      <c r="I83" s="287">
        <f t="shared" si="21"/>
        <v>120.3075</v>
      </c>
      <c r="J83" s="222">
        <f aca="true" t="shared" si="22" ref="J83:L84">+J73+J75+J77+J79+J81</f>
        <v>111.5696</v>
      </c>
      <c r="K83" s="287">
        <f t="shared" si="22"/>
        <v>80.1265</v>
      </c>
      <c r="L83" s="225">
        <f t="shared" si="22"/>
        <v>137.4121</v>
      </c>
      <c r="M83" s="287">
        <f aca="true" t="shared" si="23" ref="M83:O84">+M73+M75+M77+M79+M81</f>
        <v>218.7432</v>
      </c>
      <c r="N83" s="225">
        <f t="shared" si="23"/>
        <v>327.1472</v>
      </c>
      <c r="O83" s="287">
        <f t="shared" si="23"/>
        <v>129.5487</v>
      </c>
      <c r="P83" s="222">
        <f>SUM(D83:O83)</f>
        <v>1613.8227</v>
      </c>
    </row>
    <row r="84" spans="1:16" s="38" customFormat="1" ht="18.75">
      <c r="A84" s="50"/>
      <c r="B84" s="569"/>
      <c r="C84" s="49" t="s">
        <v>18</v>
      </c>
      <c r="D84" s="223">
        <f t="shared" si="21"/>
        <v>30735.152</v>
      </c>
      <c r="E84" s="54">
        <f t="shared" si="21"/>
        <v>45535.797000000006</v>
      </c>
      <c r="F84" s="223">
        <f>+F74+F76+F78+F80+F82</f>
        <v>56733.55</v>
      </c>
      <c r="G84" s="54">
        <f>+G74+G76+G78+G80+G82</f>
        <v>56727.273</v>
      </c>
      <c r="H84" s="223">
        <f t="shared" si="21"/>
        <v>39205.122</v>
      </c>
      <c r="I84" s="288">
        <f t="shared" si="21"/>
        <v>31300.229</v>
      </c>
      <c r="J84" s="223">
        <f t="shared" si="22"/>
        <v>42549.516</v>
      </c>
      <c r="K84" s="288">
        <f t="shared" si="22"/>
        <v>44963.673</v>
      </c>
      <c r="L84" s="289">
        <f t="shared" si="22"/>
        <v>52722.526</v>
      </c>
      <c r="M84" s="288">
        <f t="shared" si="23"/>
        <v>67436.216</v>
      </c>
      <c r="N84" s="289">
        <f t="shared" si="23"/>
        <v>69519.894</v>
      </c>
      <c r="O84" s="288">
        <f t="shared" si="23"/>
        <v>55835.075</v>
      </c>
      <c r="P84" s="223">
        <f>SUM(D84:O84)</f>
        <v>593264.0229999999</v>
      </c>
    </row>
    <row r="85" spans="1:16" ht="18.75">
      <c r="A85" s="572" t="s">
        <v>118</v>
      </c>
      <c r="B85" s="573"/>
      <c r="C85" s="55" t="s">
        <v>16</v>
      </c>
      <c r="D85" s="242">
        <v>4.9102</v>
      </c>
      <c r="E85" s="214">
        <v>1.8478</v>
      </c>
      <c r="F85" s="209">
        <v>1.5996</v>
      </c>
      <c r="G85" s="214">
        <v>1.1363</v>
      </c>
      <c r="H85" s="213">
        <v>5.9516</v>
      </c>
      <c r="I85" s="314">
        <v>9.4238</v>
      </c>
      <c r="J85" s="203">
        <v>15.7794</v>
      </c>
      <c r="K85" s="314">
        <v>18.0235</v>
      </c>
      <c r="L85" s="242">
        <v>15.3518</v>
      </c>
      <c r="M85" s="314">
        <v>29.1517</v>
      </c>
      <c r="N85" s="246">
        <v>57.7384</v>
      </c>
      <c r="O85" s="214">
        <v>27.2078</v>
      </c>
      <c r="P85" s="222">
        <f t="shared" si="20"/>
        <v>188.1219</v>
      </c>
    </row>
    <row r="86" spans="1:16" ht="18.75">
      <c r="A86" s="574"/>
      <c r="B86" s="575"/>
      <c r="C86" s="49" t="s">
        <v>18</v>
      </c>
      <c r="D86" s="300">
        <v>3066.093</v>
      </c>
      <c r="E86" s="215">
        <v>1932.349</v>
      </c>
      <c r="F86" s="208">
        <v>2537.574</v>
      </c>
      <c r="G86" s="215">
        <v>2230.753</v>
      </c>
      <c r="H86" s="212">
        <v>8027.44</v>
      </c>
      <c r="I86" s="315">
        <v>10189.859</v>
      </c>
      <c r="J86" s="204">
        <v>14208.78</v>
      </c>
      <c r="K86" s="315">
        <v>15582.891</v>
      </c>
      <c r="L86" s="300">
        <v>13257.328</v>
      </c>
      <c r="M86" s="315">
        <v>19583.838</v>
      </c>
      <c r="N86" s="274">
        <v>35936.189</v>
      </c>
      <c r="O86" s="215">
        <v>15629.703</v>
      </c>
      <c r="P86" s="223">
        <f t="shared" si="20"/>
        <v>142182.797</v>
      </c>
    </row>
    <row r="87" spans="1:16" ht="18.75">
      <c r="A87" s="572" t="s">
        <v>61</v>
      </c>
      <c r="B87" s="573"/>
      <c r="C87" s="55" t="s">
        <v>16</v>
      </c>
      <c r="D87" s="242"/>
      <c r="E87" s="214">
        <v>9.863</v>
      </c>
      <c r="F87" s="209">
        <v>452.245</v>
      </c>
      <c r="G87" s="214">
        <v>991.9886</v>
      </c>
      <c r="H87" s="213">
        <v>1164.316</v>
      </c>
      <c r="I87" s="314">
        <v>0.847</v>
      </c>
      <c r="J87" s="203"/>
      <c r="K87" s="314"/>
      <c r="L87" s="242"/>
      <c r="M87" s="314"/>
      <c r="N87" s="246"/>
      <c r="O87" s="214"/>
      <c r="P87" s="222">
        <f t="shared" si="20"/>
        <v>2619.2596000000003</v>
      </c>
    </row>
    <row r="88" spans="1:16" ht="18.75">
      <c r="A88" s="574"/>
      <c r="B88" s="575"/>
      <c r="C88" s="49" t="s">
        <v>18</v>
      </c>
      <c r="D88" s="300"/>
      <c r="E88" s="215">
        <v>748.871</v>
      </c>
      <c r="F88" s="208">
        <v>36769.402</v>
      </c>
      <c r="G88" s="215">
        <v>215188.685</v>
      </c>
      <c r="H88" s="212">
        <v>111668.376</v>
      </c>
      <c r="I88" s="315">
        <v>44.468</v>
      </c>
      <c r="J88" s="204"/>
      <c r="K88" s="315"/>
      <c r="L88" s="300"/>
      <c r="M88" s="315"/>
      <c r="N88" s="274"/>
      <c r="O88" s="215"/>
      <c r="P88" s="223">
        <f t="shared" si="20"/>
        <v>364419.80199999997</v>
      </c>
    </row>
    <row r="89" spans="1:16" ht="18.75">
      <c r="A89" s="572" t="s">
        <v>119</v>
      </c>
      <c r="B89" s="573"/>
      <c r="C89" s="55" t="s">
        <v>16</v>
      </c>
      <c r="D89" s="242">
        <v>0.0072</v>
      </c>
      <c r="E89" s="214">
        <v>0.0074</v>
      </c>
      <c r="F89" s="209">
        <v>0.0188</v>
      </c>
      <c r="G89" s="214">
        <v>0.0438</v>
      </c>
      <c r="H89" s="213">
        <v>0.193</v>
      </c>
      <c r="I89" s="314">
        <v>0.039</v>
      </c>
      <c r="J89" s="203">
        <v>0.0024</v>
      </c>
      <c r="K89" s="314">
        <v>0.0058</v>
      </c>
      <c r="L89" s="242">
        <v>0.0114</v>
      </c>
      <c r="M89" s="314">
        <v>0.004</v>
      </c>
      <c r="N89" s="246">
        <v>0.021</v>
      </c>
      <c r="O89" s="214">
        <v>0.0092</v>
      </c>
      <c r="P89" s="222">
        <f t="shared" si="20"/>
        <v>0.36300000000000004</v>
      </c>
    </row>
    <row r="90" spans="1:16" ht="18.75">
      <c r="A90" s="574"/>
      <c r="B90" s="575"/>
      <c r="C90" s="49" t="s">
        <v>18</v>
      </c>
      <c r="D90" s="300">
        <v>18.774</v>
      </c>
      <c r="E90" s="215">
        <v>18.963</v>
      </c>
      <c r="F90" s="208">
        <v>41.685</v>
      </c>
      <c r="G90" s="215">
        <v>78.876</v>
      </c>
      <c r="H90" s="212">
        <v>399.861</v>
      </c>
      <c r="I90" s="315">
        <v>94.983</v>
      </c>
      <c r="J90" s="204">
        <v>4.452</v>
      </c>
      <c r="K90" s="315">
        <v>5.712</v>
      </c>
      <c r="L90" s="300">
        <v>36.288</v>
      </c>
      <c r="M90" s="315">
        <v>7.518</v>
      </c>
      <c r="N90" s="274">
        <v>67.767</v>
      </c>
      <c r="O90" s="215">
        <v>14.28</v>
      </c>
      <c r="P90" s="223">
        <f t="shared" si="20"/>
        <v>789.1590000000001</v>
      </c>
    </row>
    <row r="91" spans="1:16" ht="18.75">
      <c r="A91" s="572" t="s">
        <v>120</v>
      </c>
      <c r="B91" s="573"/>
      <c r="C91" s="55" t="s">
        <v>16</v>
      </c>
      <c r="D91" s="242">
        <v>0.953</v>
      </c>
      <c r="E91" s="214">
        <v>4.1644</v>
      </c>
      <c r="F91" s="209">
        <v>7.9226</v>
      </c>
      <c r="G91" s="214">
        <v>16.7804</v>
      </c>
      <c r="H91" s="213">
        <v>26.357</v>
      </c>
      <c r="I91" s="314">
        <v>13.2558</v>
      </c>
      <c r="J91" s="203">
        <v>3.1182</v>
      </c>
      <c r="K91" s="314">
        <v>0.175</v>
      </c>
      <c r="L91" s="242">
        <v>6.8686</v>
      </c>
      <c r="M91" s="314">
        <v>2.3038</v>
      </c>
      <c r="N91" s="246">
        <v>8.8006</v>
      </c>
      <c r="O91" s="214">
        <v>0.04</v>
      </c>
      <c r="P91" s="222">
        <f t="shared" si="20"/>
        <v>90.7394</v>
      </c>
    </row>
    <row r="92" spans="1:16" ht="18.75">
      <c r="A92" s="574"/>
      <c r="B92" s="575"/>
      <c r="C92" s="49" t="s">
        <v>18</v>
      </c>
      <c r="D92" s="300">
        <v>1716.383</v>
      </c>
      <c r="E92" s="215">
        <v>7849.08</v>
      </c>
      <c r="F92" s="208">
        <v>14852.04</v>
      </c>
      <c r="G92" s="215">
        <v>25889.885</v>
      </c>
      <c r="H92" s="212">
        <v>38159.189</v>
      </c>
      <c r="I92" s="315">
        <v>17334.191</v>
      </c>
      <c r="J92" s="204">
        <v>3891.006</v>
      </c>
      <c r="K92" s="315">
        <v>215.04</v>
      </c>
      <c r="L92" s="300">
        <v>10863.057</v>
      </c>
      <c r="M92" s="315">
        <v>3969.568</v>
      </c>
      <c r="N92" s="274">
        <v>15217.571</v>
      </c>
      <c r="O92" s="215">
        <v>93.975</v>
      </c>
      <c r="P92" s="223">
        <f t="shared" si="20"/>
        <v>140050.985</v>
      </c>
    </row>
    <row r="93" spans="1:16" ht="18.75">
      <c r="A93" s="572" t="s">
        <v>63</v>
      </c>
      <c r="B93" s="573"/>
      <c r="C93" s="55" t="s">
        <v>16</v>
      </c>
      <c r="D93" s="242">
        <v>0.0004</v>
      </c>
      <c r="E93" s="305">
        <v>0.002</v>
      </c>
      <c r="F93" s="209">
        <v>0.0016</v>
      </c>
      <c r="G93" s="214">
        <v>0.002</v>
      </c>
      <c r="H93" s="213">
        <v>0.0016</v>
      </c>
      <c r="I93" s="314">
        <v>0.0072</v>
      </c>
      <c r="J93" s="203"/>
      <c r="K93" s="314"/>
      <c r="L93" s="242">
        <v>0.0004</v>
      </c>
      <c r="M93" s="314">
        <v>0.0004</v>
      </c>
      <c r="N93" s="246"/>
      <c r="O93" s="214">
        <v>0.06</v>
      </c>
      <c r="P93" s="222">
        <f t="shared" si="20"/>
        <v>0.0756</v>
      </c>
    </row>
    <row r="94" spans="1:16" ht="18.75">
      <c r="A94" s="574"/>
      <c r="B94" s="575"/>
      <c r="C94" s="49" t="s">
        <v>18</v>
      </c>
      <c r="D94" s="300">
        <v>0.168</v>
      </c>
      <c r="E94" s="215">
        <v>2.289</v>
      </c>
      <c r="F94" s="208">
        <v>1.932</v>
      </c>
      <c r="G94" s="215">
        <v>2.016</v>
      </c>
      <c r="H94" s="212">
        <v>1.428</v>
      </c>
      <c r="I94" s="315">
        <v>6.489</v>
      </c>
      <c r="J94" s="204"/>
      <c r="K94" s="315"/>
      <c r="L94" s="300">
        <v>0.294</v>
      </c>
      <c r="M94" s="315">
        <v>0.294</v>
      </c>
      <c r="N94" s="274"/>
      <c r="O94" s="215">
        <v>19.53</v>
      </c>
      <c r="P94" s="223">
        <f t="shared" si="20"/>
        <v>34.44</v>
      </c>
    </row>
    <row r="95" spans="1:16" ht="18.75">
      <c r="A95" s="572" t="s">
        <v>121</v>
      </c>
      <c r="B95" s="573"/>
      <c r="C95" s="55" t="s">
        <v>16</v>
      </c>
      <c r="D95" s="242"/>
      <c r="E95" s="214"/>
      <c r="F95" s="209"/>
      <c r="G95" s="214"/>
      <c r="H95" s="213"/>
      <c r="I95" s="314"/>
      <c r="J95" s="203"/>
      <c r="K95" s="314"/>
      <c r="L95" s="242"/>
      <c r="M95" s="314"/>
      <c r="N95" s="246"/>
      <c r="O95" s="214"/>
      <c r="P95" s="222">
        <f t="shared" si="20"/>
        <v>0</v>
      </c>
    </row>
    <row r="96" spans="1:16" ht="18.75">
      <c r="A96" s="574"/>
      <c r="B96" s="575"/>
      <c r="C96" s="49" t="s">
        <v>18</v>
      </c>
      <c r="D96" s="300"/>
      <c r="E96" s="215"/>
      <c r="F96" s="208"/>
      <c r="G96" s="215"/>
      <c r="H96" s="212"/>
      <c r="I96" s="315"/>
      <c r="J96" s="204"/>
      <c r="K96" s="315"/>
      <c r="L96" s="300"/>
      <c r="M96" s="315"/>
      <c r="N96" s="274"/>
      <c r="O96" s="215"/>
      <c r="P96" s="223">
        <f t="shared" si="20"/>
        <v>0</v>
      </c>
    </row>
    <row r="97" spans="1:16" ht="18.75">
      <c r="A97" s="572" t="s">
        <v>64</v>
      </c>
      <c r="B97" s="573"/>
      <c r="C97" s="55" t="s">
        <v>16</v>
      </c>
      <c r="D97" s="242">
        <v>45.6188</v>
      </c>
      <c r="E97" s="214">
        <v>71.0568</v>
      </c>
      <c r="F97" s="209">
        <v>67.9855</v>
      </c>
      <c r="G97" s="214">
        <v>268.26777</v>
      </c>
      <c r="H97" s="213">
        <v>731.1857</v>
      </c>
      <c r="I97" s="314">
        <v>1152.3644</v>
      </c>
      <c r="J97" s="203">
        <v>1963.8254</v>
      </c>
      <c r="K97" s="314">
        <v>237.4333</v>
      </c>
      <c r="L97" s="242">
        <v>255.9137</v>
      </c>
      <c r="M97" s="314">
        <v>254.8408</v>
      </c>
      <c r="N97" s="246">
        <v>300.5046</v>
      </c>
      <c r="O97" s="214">
        <v>91.9931</v>
      </c>
      <c r="P97" s="222">
        <f t="shared" si="20"/>
        <v>5440.989869999999</v>
      </c>
    </row>
    <row r="98" spans="1:16" ht="18.75">
      <c r="A98" s="574"/>
      <c r="B98" s="575"/>
      <c r="C98" s="49" t="s">
        <v>18</v>
      </c>
      <c r="D98" s="300">
        <v>18522.794</v>
      </c>
      <c r="E98" s="215">
        <v>30188.318</v>
      </c>
      <c r="F98" s="208">
        <v>32069.182</v>
      </c>
      <c r="G98" s="215">
        <v>136553.033</v>
      </c>
      <c r="H98" s="212">
        <v>283682.132</v>
      </c>
      <c r="I98" s="315">
        <v>392983.861</v>
      </c>
      <c r="J98" s="204">
        <v>763063.848</v>
      </c>
      <c r="K98" s="315">
        <v>75854.038</v>
      </c>
      <c r="L98" s="300">
        <v>62062.483</v>
      </c>
      <c r="M98" s="315">
        <v>60738.469</v>
      </c>
      <c r="N98" s="274">
        <v>96979.095</v>
      </c>
      <c r="O98" s="215">
        <v>34130.098</v>
      </c>
      <c r="P98" s="223">
        <f t="shared" si="20"/>
        <v>1986827.351</v>
      </c>
    </row>
    <row r="99" spans="1:16" s="38" customFormat="1" ht="18.75">
      <c r="A99" s="576" t="s">
        <v>65</v>
      </c>
      <c r="B99" s="577"/>
      <c r="C99" s="55" t="s">
        <v>16</v>
      </c>
      <c r="D99" s="222">
        <f aca="true" t="shared" si="24" ref="D99:I99">+D8+D10+D22+D28+D36+D38+D40+D42+D44+D46+D48+D50+D52+D58+D71+D83+D85+D87+D89+D91+D93+D95+D97</f>
        <v>2501.0989</v>
      </c>
      <c r="E99" s="272">
        <f t="shared" si="24"/>
        <v>2922.7925</v>
      </c>
      <c r="F99" s="222">
        <f t="shared" si="24"/>
        <v>4189.3523</v>
      </c>
      <c r="G99" s="272">
        <f t="shared" si="24"/>
        <v>3250.2143699999997</v>
      </c>
      <c r="H99" s="222">
        <f t="shared" si="24"/>
        <v>8250.1701</v>
      </c>
      <c r="I99" s="287">
        <f t="shared" si="24"/>
        <v>12107.798900000005</v>
      </c>
      <c r="J99" s="222">
        <f aca="true" t="shared" si="25" ref="J99:L100">+J8+J10+J22+J28+J36+J38+J40+J42+J44+J46+J48+J50+J52+J58+J71+J83+J85+J87+J89+J91+J93+J95+J97</f>
        <v>11715.2424</v>
      </c>
      <c r="K99" s="287">
        <f t="shared" si="25"/>
        <v>4739.060899999999</v>
      </c>
      <c r="L99" s="225">
        <f t="shared" si="25"/>
        <v>3629.167499999999</v>
      </c>
      <c r="M99" s="287">
        <f aca="true" t="shared" si="26" ref="M99:O100">+M8+M10+M22+M28+M36+M38+M40+M42+M44+M46+M48+M50+M52+M58+M71+M83+M85+M87+M89+M91+M93+M95+M97</f>
        <v>11637.891500000002</v>
      </c>
      <c r="N99" s="225">
        <f t="shared" si="26"/>
        <v>8253.2953</v>
      </c>
      <c r="O99" s="287">
        <f t="shared" si="26"/>
        <v>6225.987900000001</v>
      </c>
      <c r="P99" s="222">
        <f>SUM(D99:O99)</f>
        <v>79422.07257</v>
      </c>
    </row>
    <row r="100" spans="1:16" s="38" customFormat="1" ht="18.75">
      <c r="A100" s="578"/>
      <c r="B100" s="579"/>
      <c r="C100" s="49" t="s">
        <v>18</v>
      </c>
      <c r="D100" s="223">
        <f aca="true" t="shared" si="27" ref="D100:I100">+D9+D11+D23+D29+D37+D39+D41+D43+D45+D47+D49+D51+D53+D59+D72+D84+D86+D88+D90+D92+D94+D96+D98</f>
        <v>249278.98799999998</v>
      </c>
      <c r="E100" s="54">
        <f t="shared" si="27"/>
        <v>296828.561</v>
      </c>
      <c r="F100" s="223">
        <f t="shared" si="27"/>
        <v>393451.44299999997</v>
      </c>
      <c r="G100" s="54">
        <f t="shared" si="27"/>
        <v>610865.5020000001</v>
      </c>
      <c r="H100" s="223">
        <f t="shared" si="27"/>
        <v>1008062.432</v>
      </c>
      <c r="I100" s="288">
        <f t="shared" si="27"/>
        <v>1319604.607</v>
      </c>
      <c r="J100" s="223">
        <f t="shared" si="25"/>
        <v>2317713.723</v>
      </c>
      <c r="K100" s="288">
        <f t="shared" si="25"/>
        <v>864399.068</v>
      </c>
      <c r="L100" s="289">
        <f t="shared" si="25"/>
        <v>707514.803</v>
      </c>
      <c r="M100" s="288">
        <f t="shared" si="26"/>
        <v>1834449.0929999996</v>
      </c>
      <c r="N100" s="289">
        <f t="shared" si="26"/>
        <v>1504349.7399999998</v>
      </c>
      <c r="O100" s="288">
        <f t="shared" si="26"/>
        <v>1073639.743</v>
      </c>
      <c r="P100" s="223">
        <f>SUM(D100:O100)</f>
        <v>12180157.703000002</v>
      </c>
    </row>
    <row r="101" spans="1:16" ht="18.75">
      <c r="A101" s="45" t="s">
        <v>0</v>
      </c>
      <c r="B101" s="570" t="s">
        <v>134</v>
      </c>
      <c r="C101" s="55" t="s">
        <v>16</v>
      </c>
      <c r="D101" s="242">
        <v>0.7081</v>
      </c>
      <c r="E101" s="214"/>
      <c r="F101" s="209">
        <v>0.235</v>
      </c>
      <c r="G101" s="214">
        <v>0.4793</v>
      </c>
      <c r="H101" s="213">
        <v>1.5617</v>
      </c>
      <c r="I101" s="314">
        <v>0.3631</v>
      </c>
      <c r="J101" s="203">
        <v>0.1582</v>
      </c>
      <c r="K101" s="314">
        <v>0.1397</v>
      </c>
      <c r="L101" s="242">
        <v>2.5344</v>
      </c>
      <c r="M101" s="314">
        <v>1.21</v>
      </c>
      <c r="N101" s="246"/>
      <c r="O101" s="214"/>
      <c r="P101" s="222">
        <f t="shared" si="20"/>
        <v>7.3895</v>
      </c>
    </row>
    <row r="102" spans="1:16" ht="18.75">
      <c r="A102" s="45" t="s">
        <v>0</v>
      </c>
      <c r="B102" s="571"/>
      <c r="C102" s="49" t="s">
        <v>18</v>
      </c>
      <c r="D102" s="300">
        <v>1957.151</v>
      </c>
      <c r="E102" s="215"/>
      <c r="F102" s="208">
        <v>746.024</v>
      </c>
      <c r="G102" s="215">
        <v>1189.803</v>
      </c>
      <c r="H102" s="212">
        <v>5146.525</v>
      </c>
      <c r="I102" s="315">
        <v>966.678</v>
      </c>
      <c r="J102" s="204">
        <v>198.273</v>
      </c>
      <c r="K102" s="315">
        <v>377.321</v>
      </c>
      <c r="L102" s="300">
        <v>4824.584</v>
      </c>
      <c r="M102" s="315">
        <v>2131.127</v>
      </c>
      <c r="N102" s="274"/>
      <c r="O102" s="215"/>
      <c r="P102" s="223">
        <f t="shared" si="20"/>
        <v>17537.486</v>
      </c>
    </row>
    <row r="103" spans="1:16" ht="18.75">
      <c r="A103" s="45" t="s">
        <v>66</v>
      </c>
      <c r="B103" s="570" t="s">
        <v>135</v>
      </c>
      <c r="C103" s="55" t="s">
        <v>16</v>
      </c>
      <c r="D103" s="242">
        <v>20.4476</v>
      </c>
      <c r="E103" s="214">
        <v>15.5086</v>
      </c>
      <c r="F103" s="209">
        <v>24.3868</v>
      </c>
      <c r="G103" s="214">
        <v>33.7816</v>
      </c>
      <c r="H103" s="213">
        <v>40.0244</v>
      </c>
      <c r="I103" s="314">
        <v>46.111</v>
      </c>
      <c r="J103" s="203">
        <v>40.0062</v>
      </c>
      <c r="K103" s="314">
        <v>16.1462</v>
      </c>
      <c r="L103" s="242">
        <v>24.6604</v>
      </c>
      <c r="M103" s="314">
        <v>26.9572</v>
      </c>
      <c r="N103" s="246">
        <v>58.8432</v>
      </c>
      <c r="O103" s="214">
        <v>48.4848</v>
      </c>
      <c r="P103" s="222">
        <f aca="true" t="shared" si="28" ref="P103:P110">SUM(D103:O103)</f>
        <v>395.358</v>
      </c>
    </row>
    <row r="104" spans="1:16" ht="18.75">
      <c r="A104" s="45" t="s">
        <v>0</v>
      </c>
      <c r="B104" s="571"/>
      <c r="C104" s="49" t="s">
        <v>18</v>
      </c>
      <c r="D104" s="300">
        <v>8830.631</v>
      </c>
      <c r="E104" s="215">
        <v>6510.059</v>
      </c>
      <c r="F104" s="208">
        <v>9042.52</v>
      </c>
      <c r="G104" s="215">
        <v>12438.141</v>
      </c>
      <c r="H104" s="212">
        <v>14679.191</v>
      </c>
      <c r="I104" s="315">
        <v>17885.656</v>
      </c>
      <c r="J104" s="204">
        <v>15236.185</v>
      </c>
      <c r="K104" s="315">
        <v>7128.329</v>
      </c>
      <c r="L104" s="300">
        <v>8056.963</v>
      </c>
      <c r="M104" s="315">
        <v>10097.233</v>
      </c>
      <c r="N104" s="274">
        <v>20624.724</v>
      </c>
      <c r="O104" s="215">
        <v>16254.927</v>
      </c>
      <c r="P104" s="223">
        <f t="shared" si="28"/>
        <v>146784.559</v>
      </c>
    </row>
    <row r="105" spans="1:16" ht="18.75">
      <c r="A105" s="45" t="s">
        <v>0</v>
      </c>
      <c r="B105" s="570" t="s">
        <v>124</v>
      </c>
      <c r="C105" s="55" t="s">
        <v>16</v>
      </c>
      <c r="D105" s="242">
        <v>626.2439</v>
      </c>
      <c r="E105" s="214">
        <v>120.17</v>
      </c>
      <c r="F105" s="209">
        <v>105.3662</v>
      </c>
      <c r="G105" s="214">
        <v>43.549</v>
      </c>
      <c r="H105" s="213">
        <v>81.6949</v>
      </c>
      <c r="I105" s="314">
        <v>17.083</v>
      </c>
      <c r="J105" s="203">
        <v>6.9594</v>
      </c>
      <c r="K105" s="314">
        <v>32.54</v>
      </c>
      <c r="L105" s="242">
        <v>2005.1774</v>
      </c>
      <c r="M105" s="314">
        <v>845.525</v>
      </c>
      <c r="N105" s="246">
        <v>918.3516</v>
      </c>
      <c r="O105" s="214">
        <v>1444.123</v>
      </c>
      <c r="P105" s="222">
        <f t="shared" si="28"/>
        <v>6246.7834</v>
      </c>
    </row>
    <row r="106" spans="1:16" ht="18.75">
      <c r="A106" s="51"/>
      <c r="B106" s="571"/>
      <c r="C106" s="49" t="s">
        <v>18</v>
      </c>
      <c r="D106" s="300">
        <v>154001.164</v>
      </c>
      <c r="E106" s="215">
        <v>42963.401</v>
      </c>
      <c r="F106" s="208">
        <v>42203.834</v>
      </c>
      <c r="G106" s="215">
        <v>21813.115</v>
      </c>
      <c r="H106" s="212">
        <v>14326.33</v>
      </c>
      <c r="I106" s="315">
        <v>2271.867</v>
      </c>
      <c r="J106" s="204">
        <v>2346.832</v>
      </c>
      <c r="K106" s="315">
        <v>11976.451</v>
      </c>
      <c r="L106" s="300">
        <v>386065.483</v>
      </c>
      <c r="M106" s="315">
        <v>164515.37</v>
      </c>
      <c r="N106" s="274">
        <v>235847.969</v>
      </c>
      <c r="O106" s="215">
        <v>395791.391</v>
      </c>
      <c r="P106" s="223">
        <f t="shared" si="28"/>
        <v>1474123.207</v>
      </c>
    </row>
    <row r="107" spans="1:16" ht="18.75">
      <c r="A107" s="45" t="s">
        <v>67</v>
      </c>
      <c r="B107" s="570" t="s">
        <v>125</v>
      </c>
      <c r="C107" s="55" t="s">
        <v>16</v>
      </c>
      <c r="D107" s="242">
        <v>0.05</v>
      </c>
      <c r="E107" s="214">
        <v>0.1861</v>
      </c>
      <c r="F107" s="209">
        <v>0.1153</v>
      </c>
      <c r="G107" s="214">
        <v>0.9028</v>
      </c>
      <c r="H107" s="213">
        <v>3.4846</v>
      </c>
      <c r="I107" s="314">
        <v>9.732</v>
      </c>
      <c r="J107" s="203">
        <v>1.7598</v>
      </c>
      <c r="K107" s="314">
        <v>0.3958</v>
      </c>
      <c r="L107" s="242">
        <v>0.3982</v>
      </c>
      <c r="M107" s="314">
        <v>1.2479</v>
      </c>
      <c r="N107" s="246">
        <v>1.3304</v>
      </c>
      <c r="O107" s="214">
        <v>1.4756</v>
      </c>
      <c r="P107" s="222">
        <f t="shared" si="28"/>
        <v>21.078500000000002</v>
      </c>
    </row>
    <row r="108" spans="1:16" ht="18.75">
      <c r="A108" s="51"/>
      <c r="B108" s="571"/>
      <c r="C108" s="49" t="s">
        <v>18</v>
      </c>
      <c r="D108" s="300">
        <v>309.467</v>
      </c>
      <c r="E108" s="215">
        <v>1347.854</v>
      </c>
      <c r="F108" s="208">
        <v>494.55</v>
      </c>
      <c r="G108" s="215">
        <v>3511.2</v>
      </c>
      <c r="H108" s="212">
        <v>10816.583</v>
      </c>
      <c r="I108" s="315">
        <v>18125.441</v>
      </c>
      <c r="J108" s="204">
        <v>3558.296</v>
      </c>
      <c r="K108" s="315">
        <v>625.007</v>
      </c>
      <c r="L108" s="300">
        <v>1045.92</v>
      </c>
      <c r="M108" s="315">
        <v>1124.245</v>
      </c>
      <c r="N108" s="274">
        <v>2244.142</v>
      </c>
      <c r="O108" s="215">
        <v>1078.945</v>
      </c>
      <c r="P108" s="223">
        <f t="shared" si="28"/>
        <v>44281.65</v>
      </c>
    </row>
    <row r="109" spans="1:16" ht="18.75">
      <c r="A109" s="51"/>
      <c r="B109" s="570" t="s">
        <v>126</v>
      </c>
      <c r="C109" s="55" t="s">
        <v>16</v>
      </c>
      <c r="D109" s="242">
        <v>1.402</v>
      </c>
      <c r="E109" s="305">
        <v>1.046</v>
      </c>
      <c r="F109" s="209">
        <v>2.0442</v>
      </c>
      <c r="G109" s="214">
        <v>1.9966</v>
      </c>
      <c r="H109" s="213">
        <v>1.1304</v>
      </c>
      <c r="I109" s="314">
        <v>2.4242</v>
      </c>
      <c r="J109" s="203">
        <v>2.0738</v>
      </c>
      <c r="K109" s="314">
        <v>1.8463</v>
      </c>
      <c r="L109" s="242">
        <v>3.089</v>
      </c>
      <c r="M109" s="314">
        <v>2.4132</v>
      </c>
      <c r="N109" s="246">
        <v>1.8184</v>
      </c>
      <c r="O109" s="214">
        <v>0.88</v>
      </c>
      <c r="P109" s="222">
        <f t="shared" si="28"/>
        <v>22.164099999999998</v>
      </c>
    </row>
    <row r="110" spans="1:16" ht="18.75">
      <c r="A110" s="51"/>
      <c r="B110" s="571"/>
      <c r="C110" s="49" t="s">
        <v>18</v>
      </c>
      <c r="D110" s="300">
        <v>1454.25</v>
      </c>
      <c r="E110" s="215">
        <v>1410.633</v>
      </c>
      <c r="F110" s="208">
        <v>3402.756</v>
      </c>
      <c r="G110" s="215">
        <v>2925.951</v>
      </c>
      <c r="H110" s="212">
        <v>1695.677</v>
      </c>
      <c r="I110" s="315">
        <v>4106.928</v>
      </c>
      <c r="J110" s="204">
        <v>2650.704</v>
      </c>
      <c r="K110" s="315">
        <v>2844.387</v>
      </c>
      <c r="L110" s="300">
        <v>3076.983</v>
      </c>
      <c r="M110" s="315">
        <v>4021.764</v>
      </c>
      <c r="N110" s="274">
        <v>2087.307</v>
      </c>
      <c r="O110" s="215">
        <v>1147.116</v>
      </c>
      <c r="P110" s="223">
        <f t="shared" si="28"/>
        <v>30824.456</v>
      </c>
    </row>
    <row r="111" spans="1:16" ht="18.75">
      <c r="A111" s="45" t="s">
        <v>68</v>
      </c>
      <c r="B111" s="570" t="s">
        <v>127</v>
      </c>
      <c r="C111" s="55" t="s">
        <v>16</v>
      </c>
      <c r="D111" s="242"/>
      <c r="E111" s="214"/>
      <c r="F111" s="209"/>
      <c r="G111" s="214"/>
      <c r="H111" s="213"/>
      <c r="I111" s="314"/>
      <c r="J111" s="203"/>
      <c r="K111" s="314"/>
      <c r="L111" s="242"/>
      <c r="M111" s="314"/>
      <c r="N111" s="246"/>
      <c r="O111" s="214"/>
      <c r="P111" s="222"/>
    </row>
    <row r="112" spans="1:16" ht="18.75">
      <c r="A112" s="51"/>
      <c r="B112" s="571"/>
      <c r="C112" s="49" t="s">
        <v>18</v>
      </c>
      <c r="D112" s="300"/>
      <c r="E112" s="215"/>
      <c r="F112" s="208"/>
      <c r="G112" s="215"/>
      <c r="H112" s="212"/>
      <c r="I112" s="315"/>
      <c r="J112" s="204"/>
      <c r="K112" s="315"/>
      <c r="L112" s="300"/>
      <c r="M112" s="315"/>
      <c r="N112" s="274"/>
      <c r="O112" s="215"/>
      <c r="P112" s="223"/>
    </row>
    <row r="113" spans="1:16" ht="18.75">
      <c r="A113" s="51"/>
      <c r="B113" s="570" t="s">
        <v>128</v>
      </c>
      <c r="C113" s="55" t="s">
        <v>16</v>
      </c>
      <c r="D113" s="242">
        <v>7.3648</v>
      </c>
      <c r="E113" s="214">
        <v>5.5465</v>
      </c>
      <c r="F113" s="209">
        <v>2.6696</v>
      </c>
      <c r="G113" s="214">
        <v>0.5586</v>
      </c>
      <c r="H113" s="213"/>
      <c r="I113" s="314"/>
      <c r="J113" s="203"/>
      <c r="K113" s="314"/>
      <c r="L113" s="242"/>
      <c r="M113" s="314"/>
      <c r="N113" s="246">
        <v>8.9812</v>
      </c>
      <c r="O113" s="214">
        <v>12.8254</v>
      </c>
      <c r="P113" s="222">
        <f aca="true" t="shared" si="29" ref="P113:P129">SUM(D113:O113)</f>
        <v>37.9461</v>
      </c>
    </row>
    <row r="114" spans="1:16" ht="18.75">
      <c r="A114" s="51"/>
      <c r="B114" s="571"/>
      <c r="C114" s="49" t="s">
        <v>18</v>
      </c>
      <c r="D114" s="300">
        <v>12237.552</v>
      </c>
      <c r="E114" s="215">
        <v>11891.404</v>
      </c>
      <c r="F114" s="208">
        <v>5296.338</v>
      </c>
      <c r="G114" s="215">
        <v>1068.536</v>
      </c>
      <c r="H114" s="212"/>
      <c r="I114" s="315"/>
      <c r="J114" s="204"/>
      <c r="K114" s="315"/>
      <c r="L114" s="300"/>
      <c r="M114" s="315"/>
      <c r="N114" s="274">
        <v>17751.093</v>
      </c>
      <c r="O114" s="215">
        <v>29333.315</v>
      </c>
      <c r="P114" s="223">
        <f t="shared" si="29"/>
        <v>77578.238</v>
      </c>
    </row>
    <row r="115" spans="1:16" ht="18.75">
      <c r="A115" s="45" t="s">
        <v>70</v>
      </c>
      <c r="B115" s="570" t="s">
        <v>144</v>
      </c>
      <c r="C115" s="55" t="s">
        <v>16</v>
      </c>
      <c r="D115" s="242">
        <v>2.2878</v>
      </c>
      <c r="E115" s="214">
        <v>1.834</v>
      </c>
      <c r="F115" s="209">
        <v>1.6575</v>
      </c>
      <c r="G115" s="214">
        <v>0.2356</v>
      </c>
      <c r="H115" s="213">
        <v>0.033</v>
      </c>
      <c r="I115" s="314">
        <v>0.077</v>
      </c>
      <c r="J115" s="203">
        <v>0.137</v>
      </c>
      <c r="K115" s="314">
        <v>0.028</v>
      </c>
      <c r="L115" s="242">
        <v>0.014</v>
      </c>
      <c r="M115" s="314">
        <v>1.5476</v>
      </c>
      <c r="N115" s="246">
        <v>3.3647</v>
      </c>
      <c r="O115" s="214">
        <v>4.2669</v>
      </c>
      <c r="P115" s="222">
        <f t="shared" si="29"/>
        <v>15.4831</v>
      </c>
    </row>
    <row r="116" spans="1:16" ht="18.75">
      <c r="A116" s="51"/>
      <c r="B116" s="571"/>
      <c r="C116" s="49" t="s">
        <v>18</v>
      </c>
      <c r="D116" s="300">
        <v>3142.054</v>
      </c>
      <c r="E116" s="215">
        <v>1858.793</v>
      </c>
      <c r="F116" s="208">
        <v>1625.54</v>
      </c>
      <c r="G116" s="215">
        <v>260.328</v>
      </c>
      <c r="H116" s="212">
        <v>45.675</v>
      </c>
      <c r="I116" s="315">
        <v>121.275</v>
      </c>
      <c r="J116" s="204">
        <v>165.375</v>
      </c>
      <c r="K116" s="315">
        <v>44.1</v>
      </c>
      <c r="L116" s="300">
        <v>22.05</v>
      </c>
      <c r="M116" s="315">
        <v>1884.981</v>
      </c>
      <c r="N116" s="274">
        <v>3299.095</v>
      </c>
      <c r="O116" s="215">
        <v>4641.143</v>
      </c>
      <c r="P116" s="223">
        <f t="shared" si="29"/>
        <v>17110.409</v>
      </c>
    </row>
    <row r="117" spans="1:16" ht="18.75">
      <c r="A117" s="51"/>
      <c r="B117" s="570" t="s">
        <v>72</v>
      </c>
      <c r="C117" s="55" t="s">
        <v>16</v>
      </c>
      <c r="D117" s="242">
        <v>3.4873</v>
      </c>
      <c r="E117" s="214">
        <v>1.6966</v>
      </c>
      <c r="F117" s="209">
        <v>3.0544</v>
      </c>
      <c r="G117" s="214">
        <v>4.482</v>
      </c>
      <c r="H117" s="213">
        <v>5.0938</v>
      </c>
      <c r="I117" s="314">
        <v>4.5576</v>
      </c>
      <c r="J117" s="203">
        <v>3.3291</v>
      </c>
      <c r="K117" s="314">
        <v>4.0144</v>
      </c>
      <c r="L117" s="242">
        <v>3.7111</v>
      </c>
      <c r="M117" s="314">
        <v>5.2744</v>
      </c>
      <c r="N117" s="246">
        <v>4.1876</v>
      </c>
      <c r="O117" s="214">
        <v>3.4071</v>
      </c>
      <c r="P117" s="222">
        <f t="shared" si="29"/>
        <v>46.2954</v>
      </c>
    </row>
    <row r="118" spans="1:16" ht="18.75">
      <c r="A118" s="51"/>
      <c r="B118" s="571"/>
      <c r="C118" s="49" t="s">
        <v>18</v>
      </c>
      <c r="D118" s="300">
        <v>1866.424</v>
      </c>
      <c r="E118" s="215">
        <v>1586.715</v>
      </c>
      <c r="F118" s="208">
        <v>2508.162</v>
      </c>
      <c r="G118" s="215">
        <v>3503.869</v>
      </c>
      <c r="H118" s="212">
        <v>3917.647</v>
      </c>
      <c r="I118" s="315">
        <v>3529.248</v>
      </c>
      <c r="J118" s="204">
        <v>3081.474</v>
      </c>
      <c r="K118" s="315">
        <v>3096.616</v>
      </c>
      <c r="L118" s="300">
        <v>2283.44</v>
      </c>
      <c r="M118" s="315">
        <v>2680.517</v>
      </c>
      <c r="N118" s="274">
        <v>1913.997</v>
      </c>
      <c r="O118" s="215">
        <v>2137.517</v>
      </c>
      <c r="P118" s="223">
        <f t="shared" si="29"/>
        <v>32105.625999999997</v>
      </c>
    </row>
    <row r="119" spans="1:16" ht="18.75">
      <c r="A119" s="45" t="s">
        <v>23</v>
      </c>
      <c r="B119" s="570" t="s">
        <v>130</v>
      </c>
      <c r="C119" s="55" t="s">
        <v>16</v>
      </c>
      <c r="D119" s="242">
        <v>2.2188</v>
      </c>
      <c r="E119" s="214">
        <v>2.1228</v>
      </c>
      <c r="F119" s="209">
        <v>1.4269</v>
      </c>
      <c r="G119" s="214">
        <v>1.1979</v>
      </c>
      <c r="H119" s="213">
        <v>2.2776</v>
      </c>
      <c r="I119" s="314">
        <v>3.0865</v>
      </c>
      <c r="J119" s="203">
        <v>11.7839</v>
      </c>
      <c r="K119" s="314">
        <v>12.1723</v>
      </c>
      <c r="L119" s="242">
        <v>0.7076</v>
      </c>
      <c r="M119" s="314">
        <v>0.4112</v>
      </c>
      <c r="N119" s="246">
        <v>3.5558</v>
      </c>
      <c r="O119" s="214">
        <v>4.8499</v>
      </c>
      <c r="P119" s="222">
        <f t="shared" si="29"/>
        <v>45.81119999999999</v>
      </c>
    </row>
    <row r="120" spans="1:16" ht="18.75">
      <c r="A120" s="51"/>
      <c r="B120" s="571"/>
      <c r="C120" s="49" t="s">
        <v>18</v>
      </c>
      <c r="D120" s="300">
        <v>5879.571</v>
      </c>
      <c r="E120" s="215">
        <v>6505.225</v>
      </c>
      <c r="F120" s="208">
        <v>1526.46</v>
      </c>
      <c r="G120" s="215">
        <v>911.164</v>
      </c>
      <c r="H120" s="212">
        <v>7042.074</v>
      </c>
      <c r="I120" s="315">
        <v>5549.727</v>
      </c>
      <c r="J120" s="204">
        <v>10634.144</v>
      </c>
      <c r="K120" s="315">
        <v>4689.873</v>
      </c>
      <c r="L120" s="300">
        <v>367.654</v>
      </c>
      <c r="M120" s="315">
        <v>257.516</v>
      </c>
      <c r="N120" s="274">
        <v>12595.615</v>
      </c>
      <c r="O120" s="215">
        <v>16815.544</v>
      </c>
      <c r="P120" s="223">
        <f t="shared" si="29"/>
        <v>72774.56700000001</v>
      </c>
    </row>
    <row r="121" spans="1:16" ht="18.75">
      <c r="A121" s="51"/>
      <c r="B121" s="48" t="s">
        <v>20</v>
      </c>
      <c r="C121" s="55" t="s">
        <v>16</v>
      </c>
      <c r="D121" s="242">
        <v>0.0399</v>
      </c>
      <c r="E121" s="214">
        <v>0.0316</v>
      </c>
      <c r="F121" s="209">
        <v>0.1289</v>
      </c>
      <c r="G121" s="214">
        <v>0.054</v>
      </c>
      <c r="H121" s="213">
        <v>1.8208</v>
      </c>
      <c r="I121" s="314">
        <v>4.2202</v>
      </c>
      <c r="J121" s="203">
        <v>4.8236</v>
      </c>
      <c r="K121" s="314">
        <v>4.3006</v>
      </c>
      <c r="L121" s="242">
        <v>1.0706</v>
      </c>
      <c r="M121" s="314">
        <v>0.0919</v>
      </c>
      <c r="N121" s="246">
        <v>0.021</v>
      </c>
      <c r="O121" s="214">
        <v>0.23</v>
      </c>
      <c r="P121" s="222">
        <f t="shared" si="29"/>
        <v>16.833099999999998</v>
      </c>
    </row>
    <row r="122" spans="1:16" ht="18.75">
      <c r="A122" s="51"/>
      <c r="B122" s="49" t="s">
        <v>73</v>
      </c>
      <c r="C122" s="49" t="s">
        <v>18</v>
      </c>
      <c r="D122" s="300">
        <v>524.423</v>
      </c>
      <c r="E122" s="215">
        <v>579.075</v>
      </c>
      <c r="F122" s="208">
        <v>1263.549</v>
      </c>
      <c r="G122" s="215">
        <v>1041.6</v>
      </c>
      <c r="H122" s="212">
        <v>2238.584</v>
      </c>
      <c r="I122" s="315">
        <v>4944.694</v>
      </c>
      <c r="J122" s="204">
        <v>7198.026</v>
      </c>
      <c r="K122" s="315">
        <v>5976.655</v>
      </c>
      <c r="L122" s="300">
        <v>2306.64</v>
      </c>
      <c r="M122" s="315">
        <v>676.935</v>
      </c>
      <c r="N122" s="274">
        <v>434.7</v>
      </c>
      <c r="O122" s="215">
        <v>1079.4</v>
      </c>
      <c r="P122" s="223">
        <f t="shared" si="29"/>
        <v>28264.281000000003</v>
      </c>
    </row>
    <row r="123" spans="1:16" s="38" customFormat="1" ht="18.75">
      <c r="A123" s="51"/>
      <c r="B123" s="568" t="s">
        <v>107</v>
      </c>
      <c r="C123" s="55" t="s">
        <v>16</v>
      </c>
      <c r="D123" s="222">
        <f aca="true" t="shared" si="30" ref="D123:J124">+D101+D103+D105+D107+D109+D111+D113+D115+D117+D119+D121</f>
        <v>664.2502</v>
      </c>
      <c r="E123" s="272">
        <f t="shared" si="30"/>
        <v>148.1422</v>
      </c>
      <c r="F123" s="222">
        <f t="shared" si="30"/>
        <v>141.08479999999994</v>
      </c>
      <c r="G123" s="272">
        <f t="shared" si="30"/>
        <v>87.23740000000001</v>
      </c>
      <c r="H123" s="222">
        <f t="shared" si="30"/>
        <v>137.1212</v>
      </c>
      <c r="I123" s="287">
        <f t="shared" si="30"/>
        <v>87.65459999999999</v>
      </c>
      <c r="J123" s="222">
        <f t="shared" si="30"/>
        <v>71.03099999999999</v>
      </c>
      <c r="K123" s="287">
        <f>+K101+K103+K105+K107+K109+K111+K113+K115+K117+K119+K121</f>
        <v>71.58330000000001</v>
      </c>
      <c r="L123" s="290">
        <f>+L101+L103+L105+L107+L109+L111+L113+L115+L117+L119+L121</f>
        <v>2041.3627</v>
      </c>
      <c r="M123" s="293">
        <f aca="true" t="shared" si="31" ref="M123:O124">+M101+M103+M105+M107+M109+M111+M113+M115+M117+M119+M121</f>
        <v>884.6783999999999</v>
      </c>
      <c r="N123" s="290">
        <f t="shared" si="31"/>
        <v>1000.4538999999999</v>
      </c>
      <c r="O123" s="287">
        <f t="shared" si="31"/>
        <v>1520.5427</v>
      </c>
      <c r="P123" s="222">
        <f>SUM(D123:O123)</f>
        <v>6855.1424</v>
      </c>
    </row>
    <row r="124" spans="1:16" s="38" customFormat="1" ht="18.75">
      <c r="A124" s="50"/>
      <c r="B124" s="569"/>
      <c r="C124" s="49" t="s">
        <v>18</v>
      </c>
      <c r="D124" s="223">
        <f t="shared" si="30"/>
        <v>190202.687</v>
      </c>
      <c r="E124" s="54">
        <f t="shared" si="30"/>
        <v>74653.159</v>
      </c>
      <c r="F124" s="223">
        <f t="shared" si="30"/>
        <v>68109.73300000001</v>
      </c>
      <c r="G124" s="54">
        <f t="shared" si="30"/>
        <v>48663.706999999995</v>
      </c>
      <c r="H124" s="223">
        <f t="shared" si="30"/>
        <v>59908.28600000001</v>
      </c>
      <c r="I124" s="288">
        <f t="shared" si="30"/>
        <v>57501.514</v>
      </c>
      <c r="J124" s="223">
        <f t="shared" si="30"/>
        <v>45069.308999999994</v>
      </c>
      <c r="K124" s="288">
        <f>+K102+K104+K106+K108+K110+K112+K114+K116+K118+K120+K122</f>
        <v>36758.738999999994</v>
      </c>
      <c r="L124" s="289">
        <f>+L102+L104+L106+L108+L110+L112+L114+L116+L118+L120+L122</f>
        <v>408049.717</v>
      </c>
      <c r="M124" s="288">
        <f t="shared" si="31"/>
        <v>187389.68799999997</v>
      </c>
      <c r="N124" s="289">
        <f t="shared" si="31"/>
        <v>296798.64199999993</v>
      </c>
      <c r="O124" s="288">
        <f t="shared" si="31"/>
        <v>468279.298</v>
      </c>
      <c r="P124" s="223">
        <f>SUM(D124:O124)</f>
        <v>1941384.4789999998</v>
      </c>
    </row>
    <row r="125" spans="1:16" ht="18.75">
      <c r="A125" s="45" t="s">
        <v>0</v>
      </c>
      <c r="B125" s="570" t="s">
        <v>74</v>
      </c>
      <c r="C125" s="55" t="s">
        <v>16</v>
      </c>
      <c r="D125" s="242"/>
      <c r="E125" s="214"/>
      <c r="F125" s="209"/>
      <c r="G125" s="214"/>
      <c r="H125" s="213"/>
      <c r="I125" s="314"/>
      <c r="J125" s="203"/>
      <c r="K125" s="314"/>
      <c r="L125" s="242"/>
      <c r="M125" s="314"/>
      <c r="N125" s="246"/>
      <c r="O125" s="214"/>
      <c r="P125" s="222"/>
    </row>
    <row r="126" spans="1:16" ht="18.75">
      <c r="A126" s="45" t="s">
        <v>0</v>
      </c>
      <c r="B126" s="571"/>
      <c r="C126" s="49" t="s">
        <v>18</v>
      </c>
      <c r="D126" s="300"/>
      <c r="E126" s="215"/>
      <c r="F126" s="208"/>
      <c r="G126" s="215"/>
      <c r="H126" s="212"/>
      <c r="I126" s="315"/>
      <c r="J126" s="204"/>
      <c r="K126" s="315"/>
      <c r="L126" s="300"/>
      <c r="M126" s="315"/>
      <c r="N126" s="274"/>
      <c r="O126" s="215"/>
      <c r="P126" s="223"/>
    </row>
    <row r="127" spans="1:16" ht="18.75">
      <c r="A127" s="45" t="s">
        <v>75</v>
      </c>
      <c r="B127" s="570" t="s">
        <v>76</v>
      </c>
      <c r="C127" s="55" t="s">
        <v>16</v>
      </c>
      <c r="D127" s="242"/>
      <c r="E127" s="214"/>
      <c r="F127" s="209"/>
      <c r="G127" s="214"/>
      <c r="H127" s="213"/>
      <c r="I127" s="314"/>
      <c r="J127" s="203"/>
      <c r="K127" s="314"/>
      <c r="L127" s="242"/>
      <c r="M127" s="314"/>
      <c r="N127" s="246"/>
      <c r="O127" s="214"/>
      <c r="P127" s="222"/>
    </row>
    <row r="128" spans="1:16" ht="18.75">
      <c r="A128" s="51"/>
      <c r="B128" s="571"/>
      <c r="C128" s="49" t="s">
        <v>18</v>
      </c>
      <c r="D128" s="300"/>
      <c r="E128" s="215"/>
      <c r="F128" s="208"/>
      <c r="G128" s="215"/>
      <c r="H128" s="212"/>
      <c r="I128" s="315"/>
      <c r="J128" s="204"/>
      <c r="K128" s="315"/>
      <c r="L128" s="300"/>
      <c r="M128" s="315"/>
      <c r="N128" s="274"/>
      <c r="O128" s="215"/>
      <c r="P128" s="223"/>
    </row>
    <row r="129" spans="1:16" ht="18.75">
      <c r="A129" s="45" t="s">
        <v>77</v>
      </c>
      <c r="B129" s="48" t="s">
        <v>20</v>
      </c>
      <c r="C129" s="423" t="s">
        <v>16</v>
      </c>
      <c r="D129" s="302">
        <v>4.1278</v>
      </c>
      <c r="E129" s="103">
        <v>7.196</v>
      </c>
      <c r="F129" s="216">
        <v>6.9334</v>
      </c>
      <c r="G129" s="103">
        <v>1.6132</v>
      </c>
      <c r="H129" s="221">
        <v>0.8998</v>
      </c>
      <c r="I129" s="319">
        <v>0.0747</v>
      </c>
      <c r="J129" s="312">
        <v>0.088</v>
      </c>
      <c r="K129" s="319">
        <v>0.049</v>
      </c>
      <c r="L129" s="302">
        <v>0.065</v>
      </c>
      <c r="M129" s="319">
        <v>0.02</v>
      </c>
      <c r="N129" s="276">
        <v>1.188</v>
      </c>
      <c r="O129" s="103">
        <v>2.9123</v>
      </c>
      <c r="P129" s="224">
        <f t="shared" si="29"/>
        <v>25.167199999999994</v>
      </c>
    </row>
    <row r="130" spans="1:16" ht="18.75">
      <c r="A130" s="51"/>
      <c r="B130" s="48" t="s">
        <v>78</v>
      </c>
      <c r="C130" s="424" t="s">
        <v>79</v>
      </c>
      <c r="D130" s="419"/>
      <c r="E130" s="411"/>
      <c r="F130" s="420"/>
      <c r="G130" s="411"/>
      <c r="H130" s="412"/>
      <c r="I130" s="421"/>
      <c r="J130" s="422"/>
      <c r="K130" s="421"/>
      <c r="L130" s="419"/>
      <c r="M130" s="421"/>
      <c r="N130" s="410"/>
      <c r="O130" s="411"/>
      <c r="P130" s="415"/>
    </row>
    <row r="131" spans="1:16" ht="18.75">
      <c r="A131" s="45" t="s">
        <v>23</v>
      </c>
      <c r="B131" s="2"/>
      <c r="C131" s="273" t="s">
        <v>18</v>
      </c>
      <c r="D131" s="257">
        <v>1542.787</v>
      </c>
      <c r="E131" s="306">
        <v>4032.305</v>
      </c>
      <c r="F131" s="324">
        <v>3789.72</v>
      </c>
      <c r="G131" s="215">
        <v>1260.889</v>
      </c>
      <c r="H131" s="245">
        <v>588.88</v>
      </c>
      <c r="I131" s="316">
        <v>91.404</v>
      </c>
      <c r="J131" s="202">
        <v>92.349</v>
      </c>
      <c r="K131" s="316">
        <v>20.687</v>
      </c>
      <c r="L131" s="325">
        <v>39.009</v>
      </c>
      <c r="M131" s="316">
        <v>6.091</v>
      </c>
      <c r="N131" s="321">
        <v>219.686</v>
      </c>
      <c r="O131" s="306">
        <v>574.832</v>
      </c>
      <c r="P131" s="223">
        <f aca="true" t="shared" si="32" ref="P131:P137">SUM(D131:O131)</f>
        <v>12258.639</v>
      </c>
    </row>
    <row r="132" spans="1:16" s="38" customFormat="1" ht="18.75">
      <c r="A132" s="51"/>
      <c r="B132" s="56" t="s">
        <v>0</v>
      </c>
      <c r="C132" s="243" t="s">
        <v>16</v>
      </c>
      <c r="D132" s="222">
        <f>D125+D127+D129</f>
        <v>4.1278</v>
      </c>
      <c r="E132" s="272">
        <f aca="true" t="shared" si="33" ref="E132:O132">+E125+E127+E129</f>
        <v>7.196</v>
      </c>
      <c r="F132" s="222">
        <f>F125+F127+F129</f>
        <v>6.9334</v>
      </c>
      <c r="G132" s="272">
        <f t="shared" si="33"/>
        <v>1.6132</v>
      </c>
      <c r="H132" s="225">
        <f>+H125+H127+H129</f>
        <v>0.8998</v>
      </c>
      <c r="I132" s="287">
        <f t="shared" si="33"/>
        <v>0.0747</v>
      </c>
      <c r="J132" s="222">
        <f>+J125+J127+J129</f>
        <v>0.088</v>
      </c>
      <c r="K132" s="287">
        <f>+K125+K127+K129</f>
        <v>0.049</v>
      </c>
      <c r="L132" s="225">
        <f t="shared" si="33"/>
        <v>0.065</v>
      </c>
      <c r="M132" s="287">
        <f t="shared" si="33"/>
        <v>0.02</v>
      </c>
      <c r="N132" s="225">
        <f t="shared" si="33"/>
        <v>1.188</v>
      </c>
      <c r="O132" s="287">
        <f t="shared" si="33"/>
        <v>2.9123</v>
      </c>
      <c r="P132" s="416">
        <f t="shared" si="32"/>
        <v>25.167199999999994</v>
      </c>
    </row>
    <row r="133" spans="1:16" s="38" customFormat="1" ht="18.75">
      <c r="A133" s="51"/>
      <c r="B133" s="57" t="s">
        <v>107</v>
      </c>
      <c r="C133" s="55" t="s">
        <v>79</v>
      </c>
      <c r="D133" s="222"/>
      <c r="E133" s="272"/>
      <c r="F133" s="222"/>
      <c r="G133" s="272"/>
      <c r="H133" s="225"/>
      <c r="I133" s="287"/>
      <c r="J133" s="222"/>
      <c r="K133" s="287"/>
      <c r="L133" s="225"/>
      <c r="M133" s="287"/>
      <c r="N133" s="225"/>
      <c r="O133" s="287"/>
      <c r="P133" s="222"/>
    </row>
    <row r="134" spans="1:16" s="38" customFormat="1" ht="18.75">
      <c r="A134" s="50"/>
      <c r="B134" s="2"/>
      <c r="C134" s="299" t="s">
        <v>18</v>
      </c>
      <c r="D134" s="346">
        <f>D126+D128+D131</f>
        <v>1542.787</v>
      </c>
      <c r="E134" s="425">
        <f aca="true" t="shared" si="34" ref="E134:O134">+E126+E128+E131</f>
        <v>4032.305</v>
      </c>
      <c r="F134" s="346">
        <f t="shared" si="34"/>
        <v>3789.72</v>
      </c>
      <c r="G134" s="425">
        <f t="shared" si="34"/>
        <v>1260.889</v>
      </c>
      <c r="H134" s="355">
        <f>+H126+H128+H131</f>
        <v>588.88</v>
      </c>
      <c r="I134" s="426">
        <f t="shared" si="34"/>
        <v>91.404</v>
      </c>
      <c r="J134" s="346">
        <f>+J126+J128+J131</f>
        <v>92.349</v>
      </c>
      <c r="K134" s="426">
        <f>+K126+K128+K131</f>
        <v>20.687</v>
      </c>
      <c r="L134" s="355">
        <f t="shared" si="34"/>
        <v>39.009</v>
      </c>
      <c r="M134" s="426">
        <f t="shared" si="34"/>
        <v>6.091</v>
      </c>
      <c r="N134" s="355">
        <f t="shared" si="34"/>
        <v>219.686</v>
      </c>
      <c r="O134" s="426">
        <f t="shared" si="34"/>
        <v>574.832</v>
      </c>
      <c r="P134" s="346">
        <f t="shared" si="32"/>
        <v>12258.639</v>
      </c>
    </row>
    <row r="135" spans="1:16" s="72" customFormat="1" ht="18.75">
      <c r="A135" s="58"/>
      <c r="B135" s="59" t="s">
        <v>0</v>
      </c>
      <c r="C135" s="63" t="s">
        <v>16</v>
      </c>
      <c r="D135" s="427">
        <f>D132+D123+D99</f>
        <v>3169.4768999999997</v>
      </c>
      <c r="E135" s="428">
        <f aca="true" t="shared" si="35" ref="E135:O135">E132+E123+E99</f>
        <v>3078.1307</v>
      </c>
      <c r="F135" s="429">
        <f t="shared" si="35"/>
        <v>4337.370499999999</v>
      </c>
      <c r="G135" s="428">
        <f t="shared" si="35"/>
        <v>3339.06497</v>
      </c>
      <c r="H135" s="430">
        <f>H132+H123+H99</f>
        <v>8388.1911</v>
      </c>
      <c r="I135" s="431">
        <f t="shared" si="35"/>
        <v>12195.528200000006</v>
      </c>
      <c r="J135" s="427">
        <f>J132+J123+J99</f>
        <v>11786.3614</v>
      </c>
      <c r="K135" s="431">
        <f>K132+K123+K99</f>
        <v>4810.693199999999</v>
      </c>
      <c r="L135" s="427">
        <f t="shared" si="35"/>
        <v>5670.595199999999</v>
      </c>
      <c r="M135" s="431">
        <f t="shared" si="35"/>
        <v>12522.5899</v>
      </c>
      <c r="N135" s="432">
        <f t="shared" si="35"/>
        <v>9254.9372</v>
      </c>
      <c r="O135" s="428">
        <f t="shared" si="35"/>
        <v>7749.442900000001</v>
      </c>
      <c r="P135" s="290">
        <f t="shared" si="32"/>
        <v>86302.38217</v>
      </c>
    </row>
    <row r="136" spans="1:16" s="72" customFormat="1" ht="18.75">
      <c r="A136" s="58"/>
      <c r="B136" s="62" t="s">
        <v>221</v>
      </c>
      <c r="C136" s="63" t="s">
        <v>79</v>
      </c>
      <c r="D136" s="303"/>
      <c r="E136" s="283"/>
      <c r="F136" s="303"/>
      <c r="G136" s="283"/>
      <c r="H136" s="359"/>
      <c r="I136" s="320"/>
      <c r="J136" s="303"/>
      <c r="K136" s="320"/>
      <c r="L136" s="303"/>
      <c r="M136" s="320"/>
      <c r="N136" s="322"/>
      <c r="O136" s="283"/>
      <c r="P136" s="225"/>
    </row>
    <row r="137" spans="1:16" s="72" customFormat="1" ht="19.5" thickBot="1">
      <c r="A137" s="64"/>
      <c r="B137" s="65"/>
      <c r="C137" s="66" t="s">
        <v>18</v>
      </c>
      <c r="D137" s="304">
        <f>D134+D124+D100</f>
        <v>441024.462</v>
      </c>
      <c r="E137" s="171">
        <f aca="true" t="shared" si="36" ref="E137:O137">E134+E124+E100</f>
        <v>375514.02499999997</v>
      </c>
      <c r="F137" s="310">
        <f t="shared" si="36"/>
        <v>465350.89599999995</v>
      </c>
      <c r="G137" s="171">
        <f t="shared" si="36"/>
        <v>660790.0980000001</v>
      </c>
      <c r="H137" s="360">
        <f>H134+H124+H100</f>
        <v>1068559.598</v>
      </c>
      <c r="I137" s="173">
        <f t="shared" si="36"/>
        <v>1377197.5250000001</v>
      </c>
      <c r="J137" s="304">
        <f>J134+J124+J100</f>
        <v>2362875.381</v>
      </c>
      <c r="K137" s="173">
        <f>K134+K124+K100</f>
        <v>901178.494</v>
      </c>
      <c r="L137" s="304">
        <f t="shared" si="36"/>
        <v>1115603.529</v>
      </c>
      <c r="M137" s="173">
        <f t="shared" si="36"/>
        <v>2021844.8719999995</v>
      </c>
      <c r="N137" s="323">
        <f t="shared" si="36"/>
        <v>1801368.0679999997</v>
      </c>
      <c r="O137" s="171">
        <f t="shared" si="36"/>
        <v>1542493.8730000001</v>
      </c>
      <c r="P137" s="226">
        <f t="shared" si="32"/>
        <v>14133800.821</v>
      </c>
    </row>
    <row r="138" spans="15:16" ht="18.75">
      <c r="O138" s="67"/>
      <c r="P138" s="68" t="s">
        <v>92</v>
      </c>
    </row>
  </sheetData>
  <sheetProtection/>
  <mergeCells count="52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A1:P1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</mergeCells>
  <printOptions/>
  <pageMargins left="1.1811023622047245" right="0.7874015748031497" top="0.7874015748031497" bottom="0.7874015748031497" header="0.5118110236220472" footer="0.5118110236220472"/>
  <pageSetup firstPageNumber="45" useFirstPageNumber="1" fitToHeight="2" fitToWidth="2" horizontalDpi="600" verticalDpi="600" orientation="landscape" paperSize="12" scale="48" r:id="rId1"/>
  <rowBreaks count="1" manualBreakCount="1"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38"/>
  <sheetViews>
    <sheetView zoomScale="50" zoomScaleNormal="50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15" width="20.50390625" style="11" customWidth="1"/>
    <col min="16" max="16" width="23.00390625" style="37" customWidth="1"/>
    <col min="17" max="16384" width="9.00390625" style="38" customWidth="1"/>
  </cols>
  <sheetData>
    <row r="1" spans="1:16" ht="30.75">
      <c r="A1" s="580" t="s">
        <v>104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</row>
    <row r="2" spans="1:15" ht="19.5" thickBot="1">
      <c r="A2" s="12" t="s">
        <v>84</v>
      </c>
      <c r="B2" s="39"/>
      <c r="C2" s="12"/>
      <c r="O2" s="12" t="s">
        <v>90</v>
      </c>
    </row>
    <row r="3" spans="1:16" ht="18.75">
      <c r="A3" s="40"/>
      <c r="B3" s="41"/>
      <c r="C3" s="41"/>
      <c r="D3" s="43" t="s">
        <v>2</v>
      </c>
      <c r="E3" s="43" t="s">
        <v>3</v>
      </c>
      <c r="F3" s="43" t="s">
        <v>4</v>
      </c>
      <c r="G3" s="43" t="s">
        <v>5</v>
      </c>
      <c r="H3" s="43" t="s">
        <v>6</v>
      </c>
      <c r="I3" s="42" t="s">
        <v>7</v>
      </c>
      <c r="J3" s="43" t="s">
        <v>8</v>
      </c>
      <c r="K3" s="43" t="s">
        <v>9</v>
      </c>
      <c r="L3" s="43" t="s">
        <v>10</v>
      </c>
      <c r="M3" s="43" t="s">
        <v>11</v>
      </c>
      <c r="N3" s="43" t="s">
        <v>12</v>
      </c>
      <c r="O3" s="43" t="s">
        <v>13</v>
      </c>
      <c r="P3" s="44" t="s">
        <v>14</v>
      </c>
    </row>
    <row r="4" spans="1:16" ht="18.75">
      <c r="A4" s="45" t="s">
        <v>0</v>
      </c>
      <c r="B4" s="570" t="s">
        <v>15</v>
      </c>
      <c r="C4" s="55" t="s">
        <v>16</v>
      </c>
      <c r="D4" s="175"/>
      <c r="E4" s="175"/>
      <c r="F4" s="180"/>
      <c r="G4" s="175"/>
      <c r="H4" s="239"/>
      <c r="I4" s="214"/>
      <c r="J4" s="192"/>
      <c r="K4" s="175"/>
      <c r="L4" s="175"/>
      <c r="M4" s="196"/>
      <c r="N4" s="196"/>
      <c r="O4" s="175"/>
      <c r="P4" s="8"/>
    </row>
    <row r="5" spans="1:16" ht="18.75">
      <c r="A5" s="45" t="s">
        <v>17</v>
      </c>
      <c r="B5" s="571"/>
      <c r="C5" s="49" t="s">
        <v>18</v>
      </c>
      <c r="D5" s="176"/>
      <c r="E5" s="176"/>
      <c r="F5" s="181"/>
      <c r="G5" s="176"/>
      <c r="H5" s="240"/>
      <c r="I5" s="215"/>
      <c r="J5" s="193"/>
      <c r="K5" s="176"/>
      <c r="L5" s="176"/>
      <c r="M5" s="197"/>
      <c r="N5" s="197"/>
      <c r="O5" s="176"/>
      <c r="P5" s="9"/>
    </row>
    <row r="6" spans="1:16" ht="18.75">
      <c r="A6" s="45" t="s">
        <v>19</v>
      </c>
      <c r="B6" s="48" t="s">
        <v>20</v>
      </c>
      <c r="C6" s="55" t="s">
        <v>16</v>
      </c>
      <c r="D6" s="175"/>
      <c r="E6" s="175"/>
      <c r="F6" s="180"/>
      <c r="G6" s="175"/>
      <c r="H6" s="241"/>
      <c r="I6" s="214"/>
      <c r="J6" s="192"/>
      <c r="K6" s="175"/>
      <c r="L6" s="175"/>
      <c r="M6" s="196"/>
      <c r="N6" s="196"/>
      <c r="O6" s="175"/>
      <c r="P6" s="8"/>
    </row>
    <row r="7" spans="1:16" ht="18.75">
      <c r="A7" s="45" t="s">
        <v>21</v>
      </c>
      <c r="B7" s="49" t="s">
        <v>22</v>
      </c>
      <c r="C7" s="49" t="s">
        <v>18</v>
      </c>
      <c r="D7" s="176"/>
      <c r="E7" s="176"/>
      <c r="F7" s="181"/>
      <c r="G7" s="176"/>
      <c r="H7" s="240"/>
      <c r="I7" s="215"/>
      <c r="J7" s="193"/>
      <c r="K7" s="176"/>
      <c r="L7" s="176"/>
      <c r="M7" s="197"/>
      <c r="N7" s="197"/>
      <c r="O7" s="176"/>
      <c r="P7" s="9"/>
    </row>
    <row r="8" spans="1:16" ht="18.75">
      <c r="A8" s="45" t="s">
        <v>23</v>
      </c>
      <c r="B8" s="568" t="s">
        <v>114</v>
      </c>
      <c r="C8" s="55" t="s">
        <v>16</v>
      </c>
      <c r="D8" s="1"/>
      <c r="E8" s="1"/>
      <c r="F8" s="1"/>
      <c r="G8" s="1"/>
      <c r="H8" s="1"/>
      <c r="I8" s="1"/>
      <c r="J8" s="1"/>
      <c r="K8" s="1"/>
      <c r="L8" s="5"/>
      <c r="M8" s="5"/>
      <c r="N8" s="5"/>
      <c r="O8" s="5"/>
      <c r="P8" s="8"/>
    </row>
    <row r="9" spans="1:16" ht="18.75">
      <c r="A9" s="50"/>
      <c r="B9" s="569"/>
      <c r="C9" s="49" t="s">
        <v>18</v>
      </c>
      <c r="D9" s="2"/>
      <c r="E9" s="2"/>
      <c r="F9" s="2"/>
      <c r="G9" s="2"/>
      <c r="H9" s="2"/>
      <c r="I9" s="2"/>
      <c r="J9" s="2"/>
      <c r="K9" s="2"/>
      <c r="L9" s="35"/>
      <c r="M9" s="35"/>
      <c r="N9" s="35"/>
      <c r="O9" s="35"/>
      <c r="P9" s="9"/>
    </row>
    <row r="10" spans="1:16" ht="18.75">
      <c r="A10" s="572" t="s">
        <v>25</v>
      </c>
      <c r="B10" s="573"/>
      <c r="C10" s="55" t="s">
        <v>16</v>
      </c>
      <c r="D10" s="175"/>
      <c r="E10" s="175"/>
      <c r="F10" s="180"/>
      <c r="G10" s="175"/>
      <c r="H10" s="239"/>
      <c r="I10" s="214"/>
      <c r="J10" s="192"/>
      <c r="K10" s="175"/>
      <c r="L10" s="175"/>
      <c r="M10" s="196"/>
      <c r="N10" s="196"/>
      <c r="O10" s="175"/>
      <c r="P10" s="8"/>
    </row>
    <row r="11" spans="1:16" ht="18.75">
      <c r="A11" s="574"/>
      <c r="B11" s="575"/>
      <c r="C11" s="49" t="s">
        <v>18</v>
      </c>
      <c r="D11" s="176"/>
      <c r="E11" s="176"/>
      <c r="F11" s="181"/>
      <c r="G11" s="176"/>
      <c r="H11" s="240"/>
      <c r="I11" s="215"/>
      <c r="J11" s="193"/>
      <c r="K11" s="176"/>
      <c r="L11" s="176"/>
      <c r="M11" s="197"/>
      <c r="N11" s="197"/>
      <c r="O11" s="176"/>
      <c r="P11" s="9"/>
    </row>
    <row r="12" spans="1:16" ht="18.75">
      <c r="A12" s="51"/>
      <c r="B12" s="570" t="s">
        <v>26</v>
      </c>
      <c r="C12" s="55" t="s">
        <v>16</v>
      </c>
      <c r="D12" s="175"/>
      <c r="E12" s="175"/>
      <c r="F12" s="180"/>
      <c r="G12" s="175"/>
      <c r="H12" s="188"/>
      <c r="I12" s="175"/>
      <c r="J12" s="192"/>
      <c r="K12" s="175"/>
      <c r="L12" s="175"/>
      <c r="M12" s="196"/>
      <c r="N12" s="196"/>
      <c r="O12" s="175"/>
      <c r="P12" s="8"/>
    </row>
    <row r="13" spans="1:16" ht="18.75">
      <c r="A13" s="45" t="s">
        <v>0</v>
      </c>
      <c r="B13" s="571"/>
      <c r="C13" s="49" t="s">
        <v>18</v>
      </c>
      <c r="D13" s="176"/>
      <c r="E13" s="176"/>
      <c r="F13" s="181"/>
      <c r="G13" s="176"/>
      <c r="H13" s="189"/>
      <c r="I13" s="176"/>
      <c r="J13" s="193"/>
      <c r="K13" s="176"/>
      <c r="L13" s="176"/>
      <c r="M13" s="197"/>
      <c r="N13" s="197"/>
      <c r="O13" s="176"/>
      <c r="P13" s="9"/>
    </row>
    <row r="14" spans="1:16" ht="18.75">
      <c r="A14" s="45" t="s">
        <v>27</v>
      </c>
      <c r="B14" s="570" t="s">
        <v>28</v>
      </c>
      <c r="C14" s="55" t="s">
        <v>16</v>
      </c>
      <c r="D14" s="175"/>
      <c r="E14" s="175"/>
      <c r="F14" s="180"/>
      <c r="G14" s="175"/>
      <c r="H14" s="188"/>
      <c r="I14" s="175"/>
      <c r="J14" s="192"/>
      <c r="K14" s="175"/>
      <c r="L14" s="175"/>
      <c r="M14" s="196"/>
      <c r="N14" s="196"/>
      <c r="O14" s="175"/>
      <c r="P14" s="8"/>
    </row>
    <row r="15" spans="1:16" ht="18.75">
      <c r="A15" s="45" t="s">
        <v>0</v>
      </c>
      <c r="B15" s="571"/>
      <c r="C15" s="49" t="s">
        <v>18</v>
      </c>
      <c r="D15" s="176"/>
      <c r="E15" s="176"/>
      <c r="F15" s="181"/>
      <c r="G15" s="176"/>
      <c r="H15" s="189"/>
      <c r="I15" s="176"/>
      <c r="J15" s="193"/>
      <c r="K15" s="176"/>
      <c r="L15" s="176"/>
      <c r="M15" s="197"/>
      <c r="N15" s="197"/>
      <c r="O15" s="176"/>
      <c r="P15" s="9"/>
    </row>
    <row r="16" spans="1:16" ht="18.75">
      <c r="A16" s="45" t="s">
        <v>29</v>
      </c>
      <c r="B16" s="570" t="s">
        <v>30</v>
      </c>
      <c r="C16" s="55" t="s">
        <v>16</v>
      </c>
      <c r="D16" s="175"/>
      <c r="E16" s="175"/>
      <c r="F16" s="180"/>
      <c r="G16" s="175"/>
      <c r="H16" s="188"/>
      <c r="I16" s="175"/>
      <c r="J16" s="192"/>
      <c r="K16" s="175"/>
      <c r="L16" s="175"/>
      <c r="M16" s="196"/>
      <c r="N16" s="196"/>
      <c r="O16" s="175"/>
      <c r="P16" s="8"/>
    </row>
    <row r="17" spans="1:16" ht="18.75">
      <c r="A17" s="51"/>
      <c r="B17" s="571"/>
      <c r="C17" s="49" t="s">
        <v>18</v>
      </c>
      <c r="D17" s="176"/>
      <c r="E17" s="176"/>
      <c r="F17" s="181"/>
      <c r="G17" s="176"/>
      <c r="H17" s="189"/>
      <c r="I17" s="176"/>
      <c r="J17" s="193"/>
      <c r="K17" s="176"/>
      <c r="L17" s="176"/>
      <c r="M17" s="197"/>
      <c r="N17" s="197"/>
      <c r="O17" s="176"/>
      <c r="P17" s="9"/>
    </row>
    <row r="18" spans="1:16" ht="18.75">
      <c r="A18" s="45" t="s">
        <v>31</v>
      </c>
      <c r="B18" s="48" t="s">
        <v>108</v>
      </c>
      <c r="C18" s="55" t="s">
        <v>16</v>
      </c>
      <c r="D18" s="175"/>
      <c r="E18" s="175"/>
      <c r="F18" s="180"/>
      <c r="G18" s="175"/>
      <c r="H18" s="188"/>
      <c r="I18" s="175"/>
      <c r="J18" s="192"/>
      <c r="K18" s="175"/>
      <c r="L18" s="175"/>
      <c r="M18" s="196"/>
      <c r="N18" s="196"/>
      <c r="O18" s="175"/>
      <c r="P18" s="8"/>
    </row>
    <row r="19" spans="1:16" ht="18.75">
      <c r="A19" s="51"/>
      <c r="B19" s="49" t="s">
        <v>109</v>
      </c>
      <c r="C19" s="49" t="s">
        <v>18</v>
      </c>
      <c r="D19" s="176"/>
      <c r="E19" s="176"/>
      <c r="F19" s="181"/>
      <c r="G19" s="176"/>
      <c r="H19" s="189"/>
      <c r="I19" s="176"/>
      <c r="J19" s="193"/>
      <c r="K19" s="176"/>
      <c r="L19" s="176"/>
      <c r="M19" s="197"/>
      <c r="N19" s="197"/>
      <c r="O19" s="176"/>
      <c r="P19" s="9"/>
    </row>
    <row r="20" spans="1:16" ht="18.75">
      <c r="A20" s="45" t="s">
        <v>23</v>
      </c>
      <c r="B20" s="570" t="s">
        <v>32</v>
      </c>
      <c r="C20" s="55" t="s">
        <v>16</v>
      </c>
      <c r="D20" s="175"/>
      <c r="E20" s="175"/>
      <c r="F20" s="180"/>
      <c r="G20" s="175"/>
      <c r="H20" s="188"/>
      <c r="I20" s="175"/>
      <c r="J20" s="192"/>
      <c r="K20" s="175"/>
      <c r="L20" s="175"/>
      <c r="M20" s="196"/>
      <c r="N20" s="196"/>
      <c r="O20" s="175"/>
      <c r="P20" s="8"/>
    </row>
    <row r="21" spans="1:16" ht="18.75">
      <c r="A21" s="51"/>
      <c r="B21" s="571"/>
      <c r="C21" s="49" t="s">
        <v>18</v>
      </c>
      <c r="D21" s="176"/>
      <c r="E21" s="176"/>
      <c r="F21" s="181"/>
      <c r="G21" s="176"/>
      <c r="H21" s="189"/>
      <c r="I21" s="176"/>
      <c r="J21" s="193"/>
      <c r="K21" s="176"/>
      <c r="L21" s="176"/>
      <c r="M21" s="197"/>
      <c r="N21" s="197"/>
      <c r="O21" s="176"/>
      <c r="P21" s="9"/>
    </row>
    <row r="22" spans="1:16" ht="18.75">
      <c r="A22" s="51"/>
      <c r="B22" s="568" t="s">
        <v>114</v>
      </c>
      <c r="C22" s="55" t="s">
        <v>16</v>
      </c>
      <c r="D22" s="1"/>
      <c r="E22" s="1"/>
      <c r="F22" s="1"/>
      <c r="G22" s="1"/>
      <c r="H22" s="1"/>
      <c r="I22" s="1"/>
      <c r="J22" s="1"/>
      <c r="K22" s="1"/>
      <c r="L22" s="5"/>
      <c r="M22" s="5"/>
      <c r="N22" s="5"/>
      <c r="O22" s="5"/>
      <c r="P22" s="8"/>
    </row>
    <row r="23" spans="1:16" ht="18.75">
      <c r="A23" s="50"/>
      <c r="B23" s="569"/>
      <c r="C23" s="49" t="s">
        <v>18</v>
      </c>
      <c r="D23" s="2"/>
      <c r="E23" s="2"/>
      <c r="F23" s="2"/>
      <c r="G23" s="2"/>
      <c r="H23" s="2"/>
      <c r="I23" s="2"/>
      <c r="J23" s="2"/>
      <c r="K23" s="2"/>
      <c r="L23" s="35"/>
      <c r="M23" s="35"/>
      <c r="N23" s="35"/>
      <c r="O23" s="35"/>
      <c r="P23" s="9"/>
    </row>
    <row r="24" spans="1:16" ht="18.75">
      <c r="A24" s="45" t="s">
        <v>0</v>
      </c>
      <c r="B24" s="570" t="s">
        <v>33</v>
      </c>
      <c r="C24" s="55" t="s">
        <v>16</v>
      </c>
      <c r="D24" s="175"/>
      <c r="E24" s="175"/>
      <c r="F24" s="180"/>
      <c r="G24" s="175"/>
      <c r="H24" s="188"/>
      <c r="I24" s="175"/>
      <c r="J24" s="192"/>
      <c r="K24" s="175"/>
      <c r="L24" s="175"/>
      <c r="M24" s="196"/>
      <c r="N24" s="196"/>
      <c r="O24" s="175"/>
      <c r="P24" s="8"/>
    </row>
    <row r="25" spans="1:16" ht="18.75">
      <c r="A25" s="45" t="s">
        <v>34</v>
      </c>
      <c r="B25" s="571"/>
      <c r="C25" s="49" t="s">
        <v>18</v>
      </c>
      <c r="D25" s="176"/>
      <c r="E25" s="176"/>
      <c r="F25" s="181"/>
      <c r="G25" s="176"/>
      <c r="H25" s="189"/>
      <c r="I25" s="176"/>
      <c r="J25" s="193"/>
      <c r="K25" s="176"/>
      <c r="L25" s="176"/>
      <c r="M25" s="197"/>
      <c r="N25" s="197"/>
      <c r="O25" s="176"/>
      <c r="P25" s="9"/>
    </row>
    <row r="26" spans="1:16" ht="18.75">
      <c r="A26" s="45" t="s">
        <v>35</v>
      </c>
      <c r="B26" s="48" t="s">
        <v>20</v>
      </c>
      <c r="C26" s="55" t="s">
        <v>16</v>
      </c>
      <c r="D26" s="175"/>
      <c r="E26" s="175"/>
      <c r="F26" s="180"/>
      <c r="G26" s="175"/>
      <c r="H26" s="188"/>
      <c r="I26" s="175"/>
      <c r="J26" s="192"/>
      <c r="K26" s="175"/>
      <c r="L26" s="175"/>
      <c r="M26" s="196"/>
      <c r="N26" s="196"/>
      <c r="O26" s="175"/>
      <c r="P26" s="8"/>
    </row>
    <row r="27" spans="1:16" ht="18.75">
      <c r="A27" s="45" t="s">
        <v>36</v>
      </c>
      <c r="B27" s="49" t="s">
        <v>110</v>
      </c>
      <c r="C27" s="49" t="s">
        <v>18</v>
      </c>
      <c r="D27" s="176"/>
      <c r="E27" s="176"/>
      <c r="F27" s="181"/>
      <c r="G27" s="176"/>
      <c r="H27" s="189"/>
      <c r="I27" s="176"/>
      <c r="J27" s="193"/>
      <c r="K27" s="176"/>
      <c r="L27" s="176"/>
      <c r="M27" s="197"/>
      <c r="N27" s="197"/>
      <c r="O27" s="176"/>
      <c r="P27" s="9"/>
    </row>
    <row r="28" spans="1:16" ht="18.75">
      <c r="A28" s="45" t="s">
        <v>23</v>
      </c>
      <c r="B28" s="568" t="s">
        <v>114</v>
      </c>
      <c r="C28" s="55" t="s">
        <v>16</v>
      </c>
      <c r="D28" s="1"/>
      <c r="E28" s="1"/>
      <c r="F28" s="1"/>
      <c r="G28" s="1"/>
      <c r="H28" s="1"/>
      <c r="I28" s="1"/>
      <c r="J28" s="1"/>
      <c r="K28" s="1"/>
      <c r="L28" s="5"/>
      <c r="M28" s="5"/>
      <c r="N28" s="5"/>
      <c r="O28" s="5"/>
      <c r="P28" s="8"/>
    </row>
    <row r="29" spans="1:16" ht="18.75">
      <c r="A29" s="50"/>
      <c r="B29" s="569"/>
      <c r="C29" s="49" t="s">
        <v>18</v>
      </c>
      <c r="D29" s="2"/>
      <c r="E29" s="2"/>
      <c r="F29" s="2"/>
      <c r="G29" s="2"/>
      <c r="H29" s="2"/>
      <c r="I29" s="2"/>
      <c r="J29" s="2"/>
      <c r="K29" s="2"/>
      <c r="L29" s="35"/>
      <c r="M29" s="35"/>
      <c r="N29" s="35"/>
      <c r="O29" s="35"/>
      <c r="P29" s="9"/>
    </row>
    <row r="30" spans="1:16" ht="18.75">
      <c r="A30" s="45" t="s">
        <v>0</v>
      </c>
      <c r="B30" s="570" t="s">
        <v>37</v>
      </c>
      <c r="C30" s="55" t="s">
        <v>16</v>
      </c>
      <c r="D30" s="175"/>
      <c r="E30" s="175"/>
      <c r="F30" s="180"/>
      <c r="G30" s="175"/>
      <c r="H30" s="188"/>
      <c r="I30" s="175"/>
      <c r="J30" s="192"/>
      <c r="K30" s="175"/>
      <c r="L30" s="175"/>
      <c r="M30" s="196"/>
      <c r="N30" s="196"/>
      <c r="O30" s="175"/>
      <c r="P30" s="8"/>
    </row>
    <row r="31" spans="1:16" ht="18.75">
      <c r="A31" s="45" t="s">
        <v>38</v>
      </c>
      <c r="B31" s="571"/>
      <c r="C31" s="49" t="s">
        <v>18</v>
      </c>
      <c r="D31" s="176"/>
      <c r="E31" s="176"/>
      <c r="F31" s="181"/>
      <c r="G31" s="176"/>
      <c r="H31" s="189"/>
      <c r="I31" s="176"/>
      <c r="J31" s="193"/>
      <c r="K31" s="176"/>
      <c r="L31" s="176"/>
      <c r="M31" s="197"/>
      <c r="N31" s="197"/>
      <c r="O31" s="176"/>
      <c r="P31" s="9"/>
    </row>
    <row r="32" spans="1:16" ht="18.75">
      <c r="A32" s="45" t="s">
        <v>0</v>
      </c>
      <c r="B32" s="570" t="s">
        <v>39</v>
      </c>
      <c r="C32" s="55" t="s">
        <v>16</v>
      </c>
      <c r="D32" s="175"/>
      <c r="E32" s="175"/>
      <c r="F32" s="180"/>
      <c r="G32" s="175"/>
      <c r="H32" s="188"/>
      <c r="I32" s="175"/>
      <c r="J32" s="192"/>
      <c r="K32" s="175"/>
      <c r="L32" s="175"/>
      <c r="M32" s="196"/>
      <c r="N32" s="196"/>
      <c r="O32" s="175"/>
      <c r="P32" s="8"/>
    </row>
    <row r="33" spans="1:16" ht="18.75">
      <c r="A33" s="45" t="s">
        <v>40</v>
      </c>
      <c r="B33" s="571"/>
      <c r="C33" s="49" t="s">
        <v>18</v>
      </c>
      <c r="D33" s="176"/>
      <c r="E33" s="176"/>
      <c r="F33" s="181"/>
      <c r="G33" s="176"/>
      <c r="H33" s="189"/>
      <c r="I33" s="176"/>
      <c r="J33" s="193"/>
      <c r="K33" s="176"/>
      <c r="L33" s="176"/>
      <c r="M33" s="197"/>
      <c r="N33" s="197"/>
      <c r="O33" s="176"/>
      <c r="P33" s="9"/>
    </row>
    <row r="34" spans="1:16" ht="18.75">
      <c r="A34" s="51"/>
      <c r="B34" s="48" t="s">
        <v>20</v>
      </c>
      <c r="C34" s="55" t="s">
        <v>16</v>
      </c>
      <c r="D34" s="175"/>
      <c r="E34" s="175"/>
      <c r="F34" s="180"/>
      <c r="G34" s="175"/>
      <c r="H34" s="188"/>
      <c r="I34" s="175"/>
      <c r="J34" s="192"/>
      <c r="K34" s="175"/>
      <c r="L34" s="175"/>
      <c r="M34" s="196"/>
      <c r="N34" s="196"/>
      <c r="O34" s="175"/>
      <c r="P34" s="8"/>
    </row>
    <row r="35" spans="1:16" ht="18.75">
      <c r="A35" s="45" t="s">
        <v>23</v>
      </c>
      <c r="B35" s="49" t="s">
        <v>111</v>
      </c>
      <c r="C35" s="49" t="s">
        <v>18</v>
      </c>
      <c r="D35" s="176"/>
      <c r="E35" s="176"/>
      <c r="F35" s="181"/>
      <c r="G35" s="176"/>
      <c r="H35" s="189"/>
      <c r="I35" s="176"/>
      <c r="J35" s="193"/>
      <c r="K35" s="176"/>
      <c r="L35" s="176"/>
      <c r="M35" s="197"/>
      <c r="N35" s="197"/>
      <c r="O35" s="176"/>
      <c r="P35" s="9"/>
    </row>
    <row r="36" spans="1:16" ht="18.75">
      <c r="A36" s="51"/>
      <c r="B36" s="568" t="s">
        <v>107</v>
      </c>
      <c r="C36" s="55" t="s">
        <v>16</v>
      </c>
      <c r="D36" s="1"/>
      <c r="E36" s="1"/>
      <c r="F36" s="1"/>
      <c r="G36" s="1"/>
      <c r="H36" s="1"/>
      <c r="I36" s="1"/>
      <c r="J36" s="1"/>
      <c r="K36" s="1"/>
      <c r="L36" s="5"/>
      <c r="M36" s="5"/>
      <c r="N36" s="5"/>
      <c r="O36" s="5"/>
      <c r="P36" s="8"/>
    </row>
    <row r="37" spans="1:16" ht="18.75">
      <c r="A37" s="50"/>
      <c r="B37" s="569"/>
      <c r="C37" s="49" t="s">
        <v>18</v>
      </c>
      <c r="D37" s="2"/>
      <c r="E37" s="2"/>
      <c r="F37" s="2"/>
      <c r="G37" s="2"/>
      <c r="H37" s="2"/>
      <c r="I37" s="2"/>
      <c r="J37" s="2"/>
      <c r="K37" s="2"/>
      <c r="L37" s="35"/>
      <c r="M37" s="35"/>
      <c r="N37" s="35"/>
      <c r="O37" s="35"/>
      <c r="P37" s="9"/>
    </row>
    <row r="38" spans="1:16" ht="18.75">
      <c r="A38" s="572" t="s">
        <v>41</v>
      </c>
      <c r="B38" s="573"/>
      <c r="C38" s="55" t="s">
        <v>16</v>
      </c>
      <c r="D38" s="175"/>
      <c r="E38" s="175"/>
      <c r="F38" s="180"/>
      <c r="G38" s="175"/>
      <c r="H38" s="188"/>
      <c r="I38" s="175"/>
      <c r="J38" s="192"/>
      <c r="K38" s="175"/>
      <c r="L38" s="175"/>
      <c r="M38" s="196"/>
      <c r="N38" s="196"/>
      <c r="O38" s="175"/>
      <c r="P38" s="8"/>
    </row>
    <row r="39" spans="1:16" ht="18.75">
      <c r="A39" s="574"/>
      <c r="B39" s="575"/>
      <c r="C39" s="49" t="s">
        <v>18</v>
      </c>
      <c r="D39" s="176"/>
      <c r="E39" s="176"/>
      <c r="F39" s="181"/>
      <c r="G39" s="176"/>
      <c r="H39" s="189"/>
      <c r="I39" s="176"/>
      <c r="J39" s="193"/>
      <c r="K39" s="176"/>
      <c r="L39" s="176"/>
      <c r="M39" s="197"/>
      <c r="N39" s="197"/>
      <c r="O39" s="176"/>
      <c r="P39" s="9"/>
    </row>
    <row r="40" spans="1:16" ht="18.75">
      <c r="A40" s="572" t="s">
        <v>42</v>
      </c>
      <c r="B40" s="573"/>
      <c r="C40" s="55" t="s">
        <v>16</v>
      </c>
      <c r="D40" s="175"/>
      <c r="E40" s="175"/>
      <c r="F40" s="180"/>
      <c r="G40" s="175"/>
      <c r="H40" s="188"/>
      <c r="I40" s="175"/>
      <c r="J40" s="192"/>
      <c r="K40" s="175"/>
      <c r="L40" s="175"/>
      <c r="M40" s="196"/>
      <c r="N40" s="196"/>
      <c r="O40" s="175"/>
      <c r="P40" s="8"/>
    </row>
    <row r="41" spans="1:16" ht="18.75">
      <c r="A41" s="574"/>
      <c r="B41" s="575"/>
      <c r="C41" s="49" t="s">
        <v>18</v>
      </c>
      <c r="D41" s="176"/>
      <c r="E41" s="176"/>
      <c r="F41" s="181"/>
      <c r="G41" s="176"/>
      <c r="H41" s="189"/>
      <c r="I41" s="176"/>
      <c r="J41" s="193"/>
      <c r="K41" s="176"/>
      <c r="L41" s="176"/>
      <c r="M41" s="197"/>
      <c r="N41" s="197"/>
      <c r="O41" s="176"/>
      <c r="P41" s="9"/>
    </row>
    <row r="42" spans="1:16" ht="18.75">
      <c r="A42" s="572" t="s">
        <v>43</v>
      </c>
      <c r="B42" s="573"/>
      <c r="C42" s="55" t="s">
        <v>16</v>
      </c>
      <c r="D42" s="175"/>
      <c r="E42" s="175"/>
      <c r="F42" s="180"/>
      <c r="G42" s="175"/>
      <c r="H42" s="188"/>
      <c r="I42" s="175"/>
      <c r="J42" s="192"/>
      <c r="K42" s="175"/>
      <c r="L42" s="175"/>
      <c r="M42" s="196"/>
      <c r="N42" s="196"/>
      <c r="O42" s="175"/>
      <c r="P42" s="8"/>
    </row>
    <row r="43" spans="1:16" ht="18.75">
      <c r="A43" s="574"/>
      <c r="B43" s="575"/>
      <c r="C43" s="49" t="s">
        <v>18</v>
      </c>
      <c r="D43" s="176"/>
      <c r="E43" s="176"/>
      <c r="F43" s="181"/>
      <c r="G43" s="187"/>
      <c r="H43" s="189"/>
      <c r="I43" s="176"/>
      <c r="J43" s="193"/>
      <c r="K43" s="176"/>
      <c r="L43" s="176"/>
      <c r="M43" s="197"/>
      <c r="N43" s="197"/>
      <c r="O43" s="176"/>
      <c r="P43" s="9"/>
    </row>
    <row r="44" spans="1:16" ht="18.75">
      <c r="A44" s="572" t="s">
        <v>44</v>
      </c>
      <c r="B44" s="573"/>
      <c r="C44" s="55" t="s">
        <v>16</v>
      </c>
      <c r="D44" s="175"/>
      <c r="E44" s="175"/>
      <c r="F44" s="180"/>
      <c r="G44" s="186"/>
      <c r="H44" s="188"/>
      <c r="I44" s="175"/>
      <c r="J44" s="192"/>
      <c r="K44" s="175"/>
      <c r="L44" s="175"/>
      <c r="M44" s="196"/>
      <c r="N44" s="196"/>
      <c r="O44" s="175"/>
      <c r="P44" s="8"/>
    </row>
    <row r="45" spans="1:16" ht="18.75">
      <c r="A45" s="574"/>
      <c r="B45" s="575"/>
      <c r="C45" s="49" t="s">
        <v>18</v>
      </c>
      <c r="D45" s="176"/>
      <c r="E45" s="176"/>
      <c r="F45" s="181"/>
      <c r="G45" s="176"/>
      <c r="H45" s="189"/>
      <c r="I45" s="176"/>
      <c r="J45" s="193"/>
      <c r="K45" s="176"/>
      <c r="L45" s="176"/>
      <c r="M45" s="197"/>
      <c r="N45" s="197"/>
      <c r="O45" s="176"/>
      <c r="P45" s="9"/>
    </row>
    <row r="46" spans="1:16" ht="18.75">
      <c r="A46" s="572" t="s">
        <v>45</v>
      </c>
      <c r="B46" s="573"/>
      <c r="C46" s="55" t="s">
        <v>16</v>
      </c>
      <c r="D46" s="175"/>
      <c r="E46" s="175"/>
      <c r="F46" s="180"/>
      <c r="G46" s="175"/>
      <c r="H46" s="188"/>
      <c r="I46" s="175"/>
      <c r="J46" s="192"/>
      <c r="K46" s="175"/>
      <c r="L46" s="175"/>
      <c r="M46" s="196"/>
      <c r="N46" s="196"/>
      <c r="O46" s="175"/>
      <c r="P46" s="8"/>
    </row>
    <row r="47" spans="1:16" ht="18.75">
      <c r="A47" s="574"/>
      <c r="B47" s="575"/>
      <c r="C47" s="49" t="s">
        <v>18</v>
      </c>
      <c r="D47" s="176"/>
      <c r="E47" s="176"/>
      <c r="F47" s="181"/>
      <c r="G47" s="176"/>
      <c r="H47" s="189"/>
      <c r="I47" s="176"/>
      <c r="J47" s="193"/>
      <c r="K47" s="176"/>
      <c r="L47" s="176"/>
      <c r="M47" s="197"/>
      <c r="N47" s="197"/>
      <c r="O47" s="176"/>
      <c r="P47" s="9"/>
    </row>
    <row r="48" spans="1:16" ht="18.75">
      <c r="A48" s="572" t="s">
        <v>46</v>
      </c>
      <c r="B48" s="573"/>
      <c r="C48" s="55" t="s">
        <v>16</v>
      </c>
      <c r="D48" s="175"/>
      <c r="E48" s="175"/>
      <c r="F48" s="180"/>
      <c r="G48" s="175"/>
      <c r="H48" s="188"/>
      <c r="I48" s="175"/>
      <c r="J48" s="192"/>
      <c r="K48" s="175"/>
      <c r="L48" s="175"/>
      <c r="M48" s="196"/>
      <c r="N48" s="196"/>
      <c r="O48" s="175"/>
      <c r="P48" s="8"/>
    </row>
    <row r="49" spans="1:16" ht="18.75">
      <c r="A49" s="574"/>
      <c r="B49" s="575"/>
      <c r="C49" s="49" t="s">
        <v>18</v>
      </c>
      <c r="D49" s="176"/>
      <c r="E49" s="176"/>
      <c r="F49" s="181"/>
      <c r="G49" s="176"/>
      <c r="H49" s="189"/>
      <c r="I49" s="176"/>
      <c r="J49" s="193"/>
      <c r="K49" s="176"/>
      <c r="L49" s="176"/>
      <c r="M49" s="197"/>
      <c r="N49" s="197"/>
      <c r="O49" s="176"/>
      <c r="P49" s="9"/>
    </row>
    <row r="50" spans="1:16" ht="18.75">
      <c r="A50" s="572" t="s">
        <v>47</v>
      </c>
      <c r="B50" s="573"/>
      <c r="C50" s="55" t="s">
        <v>16</v>
      </c>
      <c r="D50" s="175"/>
      <c r="E50" s="175"/>
      <c r="F50" s="180"/>
      <c r="G50" s="175"/>
      <c r="H50" s="188"/>
      <c r="I50" s="175"/>
      <c r="J50" s="192"/>
      <c r="K50" s="175"/>
      <c r="L50" s="175"/>
      <c r="M50" s="196"/>
      <c r="N50" s="196"/>
      <c r="O50" s="175"/>
      <c r="P50" s="8"/>
    </row>
    <row r="51" spans="1:16" ht="18.75">
      <c r="A51" s="574"/>
      <c r="B51" s="575"/>
      <c r="C51" s="49" t="s">
        <v>18</v>
      </c>
      <c r="D51" s="176"/>
      <c r="E51" s="176"/>
      <c r="F51" s="181"/>
      <c r="G51" s="176"/>
      <c r="H51" s="189"/>
      <c r="I51" s="176"/>
      <c r="J51" s="193"/>
      <c r="K51" s="176"/>
      <c r="L51" s="176"/>
      <c r="M51" s="197"/>
      <c r="N51" s="197"/>
      <c r="O51" s="176"/>
      <c r="P51" s="9"/>
    </row>
    <row r="52" spans="1:16" ht="18.75">
      <c r="A52" s="572" t="s">
        <v>48</v>
      </c>
      <c r="B52" s="573"/>
      <c r="C52" s="55" t="s">
        <v>16</v>
      </c>
      <c r="D52" s="175"/>
      <c r="E52" s="175"/>
      <c r="F52" s="180"/>
      <c r="G52" s="175"/>
      <c r="H52" s="188"/>
      <c r="I52" s="175"/>
      <c r="J52" s="192"/>
      <c r="K52" s="175"/>
      <c r="L52" s="175"/>
      <c r="M52" s="196"/>
      <c r="N52" s="196"/>
      <c r="O52" s="175"/>
      <c r="P52" s="8"/>
    </row>
    <row r="53" spans="1:16" ht="18.75">
      <c r="A53" s="574"/>
      <c r="B53" s="575"/>
      <c r="C53" s="49" t="s">
        <v>18</v>
      </c>
      <c r="D53" s="176"/>
      <c r="E53" s="176"/>
      <c r="F53" s="181"/>
      <c r="G53" s="176"/>
      <c r="H53" s="189"/>
      <c r="I53" s="176"/>
      <c r="J53" s="193"/>
      <c r="K53" s="176"/>
      <c r="L53" s="176"/>
      <c r="M53" s="197"/>
      <c r="N53" s="197"/>
      <c r="O53" s="176"/>
      <c r="P53" s="9"/>
    </row>
    <row r="54" spans="1:16" ht="18.75">
      <c r="A54" s="45" t="s">
        <v>0</v>
      </c>
      <c r="B54" s="570" t="s">
        <v>132</v>
      </c>
      <c r="C54" s="55" t="s">
        <v>16</v>
      </c>
      <c r="D54" s="175"/>
      <c r="E54" s="175"/>
      <c r="F54" s="180"/>
      <c r="G54" s="175"/>
      <c r="H54" s="188"/>
      <c r="I54" s="175"/>
      <c r="J54" s="192"/>
      <c r="K54" s="175"/>
      <c r="L54" s="175"/>
      <c r="M54" s="196"/>
      <c r="N54" s="196"/>
      <c r="O54" s="175"/>
      <c r="P54" s="8"/>
    </row>
    <row r="55" spans="1:16" ht="18.75">
      <c r="A55" s="45" t="s">
        <v>38</v>
      </c>
      <c r="B55" s="571"/>
      <c r="C55" s="49" t="s">
        <v>18</v>
      </c>
      <c r="D55" s="176"/>
      <c r="E55" s="176"/>
      <c r="F55" s="181"/>
      <c r="G55" s="176"/>
      <c r="H55" s="189"/>
      <c r="I55" s="176"/>
      <c r="J55" s="193"/>
      <c r="K55" s="176"/>
      <c r="L55" s="176"/>
      <c r="M55" s="197"/>
      <c r="N55" s="197"/>
      <c r="O55" s="176"/>
      <c r="P55" s="9"/>
    </row>
    <row r="56" spans="1:16" ht="18.75">
      <c r="A56" s="45" t="s">
        <v>17</v>
      </c>
      <c r="B56" s="48" t="s">
        <v>20</v>
      </c>
      <c r="C56" s="55" t="s">
        <v>16</v>
      </c>
      <c r="D56" s="175"/>
      <c r="E56" s="175"/>
      <c r="F56" s="180"/>
      <c r="G56" s="175"/>
      <c r="H56" s="188"/>
      <c r="I56" s="175"/>
      <c r="J56" s="192"/>
      <c r="K56" s="175"/>
      <c r="L56" s="175"/>
      <c r="M56" s="196"/>
      <c r="N56" s="196"/>
      <c r="O56" s="175"/>
      <c r="P56" s="8"/>
    </row>
    <row r="57" spans="1:16" ht="18.75">
      <c r="A57" s="45" t="s">
        <v>23</v>
      </c>
      <c r="B57" s="49" t="s">
        <v>113</v>
      </c>
      <c r="C57" s="49" t="s">
        <v>18</v>
      </c>
      <c r="D57" s="176"/>
      <c r="E57" s="176"/>
      <c r="F57" s="181"/>
      <c r="G57" s="176"/>
      <c r="H57" s="189"/>
      <c r="I57" s="176"/>
      <c r="J57" s="193"/>
      <c r="K57" s="176"/>
      <c r="L57" s="176"/>
      <c r="M57" s="197"/>
      <c r="N57" s="197"/>
      <c r="O57" s="176"/>
      <c r="P57" s="9"/>
    </row>
    <row r="58" spans="1:16" ht="18.75">
      <c r="A58" s="51"/>
      <c r="B58" s="568" t="s">
        <v>107</v>
      </c>
      <c r="C58" s="55" t="s">
        <v>16</v>
      </c>
      <c r="D58" s="1"/>
      <c r="E58" s="1"/>
      <c r="F58" s="1"/>
      <c r="G58" s="1"/>
      <c r="H58" s="1"/>
      <c r="I58" s="1"/>
      <c r="J58" s="1"/>
      <c r="K58" s="1"/>
      <c r="L58" s="5"/>
      <c r="M58" s="5"/>
      <c r="N58" s="5"/>
      <c r="O58" s="5"/>
      <c r="P58" s="8"/>
    </row>
    <row r="59" spans="1:16" ht="18.75">
      <c r="A59" s="50"/>
      <c r="B59" s="569"/>
      <c r="C59" s="49" t="s">
        <v>18</v>
      </c>
      <c r="D59" s="2"/>
      <c r="E59" s="2"/>
      <c r="F59" s="2"/>
      <c r="G59" s="2"/>
      <c r="H59" s="2"/>
      <c r="I59" s="2"/>
      <c r="J59" s="2"/>
      <c r="K59" s="2"/>
      <c r="L59" s="35"/>
      <c r="M59" s="35"/>
      <c r="N59" s="35"/>
      <c r="O59" s="35"/>
      <c r="P59" s="9"/>
    </row>
    <row r="60" spans="1:16" ht="18.75">
      <c r="A60" s="45" t="s">
        <v>0</v>
      </c>
      <c r="B60" s="570" t="s">
        <v>115</v>
      </c>
      <c r="C60" s="55" t="s">
        <v>16</v>
      </c>
      <c r="D60" s="175"/>
      <c r="E60" s="175"/>
      <c r="F60" s="180"/>
      <c r="G60" s="175"/>
      <c r="H60" s="188"/>
      <c r="I60" s="175"/>
      <c r="J60" s="192"/>
      <c r="K60" s="175"/>
      <c r="L60" s="175"/>
      <c r="M60" s="196"/>
      <c r="N60" s="196"/>
      <c r="O60" s="175"/>
      <c r="P60" s="8"/>
    </row>
    <row r="61" spans="1:16" ht="18.75">
      <c r="A61" s="45" t="s">
        <v>49</v>
      </c>
      <c r="B61" s="571"/>
      <c r="C61" s="49" t="s">
        <v>18</v>
      </c>
      <c r="D61" s="176"/>
      <c r="E61" s="176"/>
      <c r="F61" s="181"/>
      <c r="G61" s="176"/>
      <c r="H61" s="189"/>
      <c r="I61" s="176"/>
      <c r="J61" s="193"/>
      <c r="K61" s="176"/>
      <c r="L61" s="176"/>
      <c r="M61" s="197"/>
      <c r="N61" s="197"/>
      <c r="O61" s="176"/>
      <c r="P61" s="9"/>
    </row>
    <row r="62" spans="1:16" ht="18.75">
      <c r="A62" s="45" t="s">
        <v>0</v>
      </c>
      <c r="B62" s="48" t="s">
        <v>50</v>
      </c>
      <c r="C62" s="55" t="s">
        <v>16</v>
      </c>
      <c r="D62" s="175"/>
      <c r="E62" s="175"/>
      <c r="F62" s="180"/>
      <c r="G62" s="175"/>
      <c r="H62" s="188"/>
      <c r="I62" s="175"/>
      <c r="J62" s="192"/>
      <c r="K62" s="175"/>
      <c r="L62" s="175"/>
      <c r="M62" s="196"/>
      <c r="N62" s="196"/>
      <c r="O62" s="175"/>
      <c r="P62" s="8"/>
    </row>
    <row r="63" spans="1:16" ht="18.75">
      <c r="A63" s="45" t="s">
        <v>51</v>
      </c>
      <c r="B63" s="49" t="s">
        <v>116</v>
      </c>
      <c r="C63" s="49" t="s">
        <v>18</v>
      </c>
      <c r="D63" s="176"/>
      <c r="E63" s="176"/>
      <c r="F63" s="181"/>
      <c r="G63" s="176"/>
      <c r="H63" s="189"/>
      <c r="I63" s="176"/>
      <c r="J63" s="193"/>
      <c r="K63" s="176"/>
      <c r="L63" s="176"/>
      <c r="M63" s="197"/>
      <c r="N63" s="197"/>
      <c r="O63" s="176"/>
      <c r="P63" s="9"/>
    </row>
    <row r="64" spans="1:16" ht="18.75">
      <c r="A64" s="45" t="s">
        <v>0</v>
      </c>
      <c r="B64" s="570" t="s">
        <v>53</v>
      </c>
      <c r="C64" s="55" t="s">
        <v>16</v>
      </c>
      <c r="D64" s="175"/>
      <c r="E64" s="175"/>
      <c r="F64" s="180"/>
      <c r="G64" s="175"/>
      <c r="H64" s="188"/>
      <c r="I64" s="175"/>
      <c r="J64" s="192"/>
      <c r="K64" s="175"/>
      <c r="L64" s="175"/>
      <c r="M64" s="196"/>
      <c r="N64" s="196"/>
      <c r="O64" s="175"/>
      <c r="P64" s="8"/>
    </row>
    <row r="65" spans="1:16" ht="18.75">
      <c r="A65" s="45" t="s">
        <v>23</v>
      </c>
      <c r="B65" s="571"/>
      <c r="C65" s="49" t="s">
        <v>18</v>
      </c>
      <c r="D65" s="176"/>
      <c r="E65" s="176"/>
      <c r="F65" s="181"/>
      <c r="G65" s="176"/>
      <c r="H65" s="189"/>
      <c r="I65" s="176"/>
      <c r="J65" s="193"/>
      <c r="K65" s="176"/>
      <c r="L65" s="176"/>
      <c r="M65" s="197"/>
      <c r="N65" s="197"/>
      <c r="O65" s="176"/>
      <c r="P65" s="9"/>
    </row>
    <row r="66" spans="1:16" ht="18.75">
      <c r="A66" s="51"/>
      <c r="B66" s="48" t="s">
        <v>20</v>
      </c>
      <c r="C66" s="55" t="s">
        <v>16</v>
      </c>
      <c r="D66" s="175"/>
      <c r="E66" s="175"/>
      <c r="F66" s="180"/>
      <c r="G66" s="175"/>
      <c r="H66" s="188"/>
      <c r="I66" s="175"/>
      <c r="J66" s="192"/>
      <c r="K66" s="175"/>
      <c r="L66" s="175"/>
      <c r="M66" s="196"/>
      <c r="N66" s="196"/>
      <c r="O66" s="175"/>
      <c r="P66" s="8"/>
    </row>
    <row r="67" spans="1:16" ht="19.5" thickBot="1">
      <c r="A67" s="52" t="s">
        <v>0</v>
      </c>
      <c r="B67" s="53" t="s">
        <v>116</v>
      </c>
      <c r="C67" s="53" t="s">
        <v>18</v>
      </c>
      <c r="D67" s="177"/>
      <c r="E67" s="177"/>
      <c r="F67" s="182"/>
      <c r="G67" s="177"/>
      <c r="H67" s="190"/>
      <c r="I67" s="177"/>
      <c r="J67" s="194"/>
      <c r="K67" s="177"/>
      <c r="L67" s="177"/>
      <c r="M67" s="198"/>
      <c r="N67" s="198"/>
      <c r="O67" s="177"/>
      <c r="P67" s="10"/>
    </row>
    <row r="68" spans="4:16" ht="18.75">
      <c r="D68" s="101"/>
      <c r="E68" s="101"/>
      <c r="F68" s="102"/>
      <c r="G68" s="101"/>
      <c r="H68" s="101"/>
      <c r="I68" s="101"/>
      <c r="J68" s="101"/>
      <c r="K68" s="101"/>
      <c r="L68" s="101"/>
      <c r="M68" s="105"/>
      <c r="N68" s="105"/>
      <c r="O68" s="101"/>
      <c r="P68" s="11"/>
    </row>
    <row r="69" spans="1:16" ht="19.5" thickBot="1">
      <c r="A69" s="12" t="s">
        <v>84</v>
      </c>
      <c r="B69" s="39"/>
      <c r="C69" s="12"/>
      <c r="D69" s="171"/>
      <c r="E69" s="171"/>
      <c r="F69" s="172"/>
      <c r="G69" s="171"/>
      <c r="H69" s="171"/>
      <c r="I69" s="171"/>
      <c r="J69" s="171"/>
      <c r="K69" s="171"/>
      <c r="L69" s="171"/>
      <c r="M69" s="173"/>
      <c r="N69" s="173"/>
      <c r="O69" s="171"/>
      <c r="P69" s="12"/>
    </row>
    <row r="70" spans="1:16" ht="18.75">
      <c r="A70" s="50"/>
      <c r="B70" s="54"/>
      <c r="C70" s="54"/>
      <c r="D70" s="178" t="s">
        <v>2</v>
      </c>
      <c r="E70" s="178" t="s">
        <v>3</v>
      </c>
      <c r="F70" s="183" t="s">
        <v>4</v>
      </c>
      <c r="G70" s="232" t="s">
        <v>5</v>
      </c>
      <c r="H70" s="227" t="s">
        <v>6</v>
      </c>
      <c r="I70" s="178" t="s">
        <v>7</v>
      </c>
      <c r="J70" s="178" t="s">
        <v>8</v>
      </c>
      <c r="K70" s="178" t="s">
        <v>9</v>
      </c>
      <c r="L70" s="178" t="s">
        <v>10</v>
      </c>
      <c r="M70" s="199" t="s">
        <v>11</v>
      </c>
      <c r="N70" s="199" t="s">
        <v>12</v>
      </c>
      <c r="O70" s="178" t="s">
        <v>13</v>
      </c>
      <c r="P70" s="44" t="s">
        <v>14</v>
      </c>
    </row>
    <row r="71" spans="1:16" ht="18.75">
      <c r="A71" s="45" t="s">
        <v>49</v>
      </c>
      <c r="B71" s="568" t="s">
        <v>114</v>
      </c>
      <c r="C71" s="55" t="s">
        <v>16</v>
      </c>
      <c r="D71" s="1"/>
      <c r="E71" s="1"/>
      <c r="F71" s="1"/>
      <c r="G71" s="1"/>
      <c r="H71" s="1"/>
      <c r="I71" s="1"/>
      <c r="J71" s="1"/>
      <c r="K71" s="1"/>
      <c r="L71" s="5"/>
      <c r="M71" s="5"/>
      <c r="N71" s="5"/>
      <c r="O71" s="5"/>
      <c r="P71" s="8"/>
    </row>
    <row r="72" spans="1:16" ht="18.75">
      <c r="A72" s="71" t="s">
        <v>51</v>
      </c>
      <c r="B72" s="569"/>
      <c r="C72" s="49" t="s">
        <v>18</v>
      </c>
      <c r="D72" s="2"/>
      <c r="E72" s="2"/>
      <c r="F72" s="2"/>
      <c r="G72" s="2"/>
      <c r="H72" s="2"/>
      <c r="I72" s="2"/>
      <c r="J72" s="2"/>
      <c r="K72" s="2"/>
      <c r="L72" s="35"/>
      <c r="M72" s="99"/>
      <c r="N72" s="35"/>
      <c r="O72" s="35"/>
      <c r="P72" s="9"/>
    </row>
    <row r="73" spans="1:16" ht="18.75">
      <c r="A73" s="45" t="s">
        <v>0</v>
      </c>
      <c r="B73" s="570" t="s">
        <v>54</v>
      </c>
      <c r="C73" s="55" t="s">
        <v>16</v>
      </c>
      <c r="D73" s="175"/>
      <c r="E73" s="233"/>
      <c r="F73" s="258"/>
      <c r="G73" s="233"/>
      <c r="H73" s="228"/>
      <c r="I73" s="175"/>
      <c r="J73" s="192"/>
      <c r="K73" s="175"/>
      <c r="L73" s="175"/>
      <c r="M73" s="196"/>
      <c r="N73" s="196"/>
      <c r="O73" s="175"/>
      <c r="P73" s="8"/>
    </row>
    <row r="74" spans="1:16" ht="18.75">
      <c r="A74" s="45" t="s">
        <v>34</v>
      </c>
      <c r="B74" s="571"/>
      <c r="C74" s="49" t="s">
        <v>18</v>
      </c>
      <c r="D74" s="176"/>
      <c r="E74" s="234"/>
      <c r="F74" s="259"/>
      <c r="G74" s="234"/>
      <c r="H74" s="229"/>
      <c r="I74" s="176"/>
      <c r="J74" s="193"/>
      <c r="K74" s="176"/>
      <c r="L74" s="176"/>
      <c r="M74" s="197"/>
      <c r="N74" s="197"/>
      <c r="O74" s="176"/>
      <c r="P74" s="9"/>
    </row>
    <row r="75" spans="1:16" ht="18.75">
      <c r="A75" s="45" t="s">
        <v>0</v>
      </c>
      <c r="B75" s="570" t="s">
        <v>55</v>
      </c>
      <c r="C75" s="55" t="s">
        <v>16</v>
      </c>
      <c r="D75" s="175"/>
      <c r="E75" s="233"/>
      <c r="F75" s="258"/>
      <c r="G75" s="233"/>
      <c r="H75" s="228"/>
      <c r="I75" s="175"/>
      <c r="J75" s="192"/>
      <c r="K75" s="175"/>
      <c r="L75" s="175"/>
      <c r="M75" s="196"/>
      <c r="N75" s="196"/>
      <c r="O75" s="175"/>
      <c r="P75" s="8"/>
    </row>
    <row r="76" spans="1:16" ht="18.75">
      <c r="A76" s="45" t="s">
        <v>0</v>
      </c>
      <c r="B76" s="571"/>
      <c r="C76" s="49" t="s">
        <v>18</v>
      </c>
      <c r="D76" s="176"/>
      <c r="E76" s="234"/>
      <c r="F76" s="259"/>
      <c r="G76" s="234"/>
      <c r="H76" s="229"/>
      <c r="I76" s="176"/>
      <c r="J76" s="193"/>
      <c r="K76" s="176"/>
      <c r="L76" s="176"/>
      <c r="M76" s="197"/>
      <c r="N76" s="197"/>
      <c r="O76" s="176"/>
      <c r="P76" s="9"/>
    </row>
    <row r="77" spans="1:16" ht="18.75">
      <c r="A77" s="45" t="s">
        <v>56</v>
      </c>
      <c r="B77" s="48" t="s">
        <v>57</v>
      </c>
      <c r="C77" s="55" t="s">
        <v>16</v>
      </c>
      <c r="D77" s="175"/>
      <c r="E77" s="233"/>
      <c r="F77" s="258"/>
      <c r="G77" s="233"/>
      <c r="H77" s="228"/>
      <c r="I77" s="175"/>
      <c r="J77" s="192"/>
      <c r="K77" s="175"/>
      <c r="L77" s="175"/>
      <c r="M77" s="196"/>
      <c r="N77" s="196"/>
      <c r="O77" s="175"/>
      <c r="P77" s="8"/>
    </row>
    <row r="78" spans="1:16" ht="18.75">
      <c r="A78" s="51"/>
      <c r="B78" s="49" t="s">
        <v>58</v>
      </c>
      <c r="C78" s="49" t="s">
        <v>18</v>
      </c>
      <c r="D78" s="176"/>
      <c r="E78" s="234"/>
      <c r="F78" s="259"/>
      <c r="G78" s="234"/>
      <c r="H78" s="229"/>
      <c r="I78" s="176"/>
      <c r="J78" s="193"/>
      <c r="K78" s="176"/>
      <c r="L78" s="176"/>
      <c r="M78" s="197"/>
      <c r="N78" s="197"/>
      <c r="O78" s="176"/>
      <c r="P78" s="9"/>
    </row>
    <row r="79" spans="1:16" ht="18.75">
      <c r="A79" s="51"/>
      <c r="B79" s="570" t="s">
        <v>59</v>
      </c>
      <c r="C79" s="55" t="s">
        <v>16</v>
      </c>
      <c r="D79" s="175"/>
      <c r="E79" s="233"/>
      <c r="F79" s="258"/>
      <c r="G79" s="233"/>
      <c r="H79" s="228"/>
      <c r="I79" s="175"/>
      <c r="J79" s="192"/>
      <c r="K79" s="175"/>
      <c r="L79" s="175"/>
      <c r="M79" s="196"/>
      <c r="N79" s="196"/>
      <c r="O79" s="175"/>
      <c r="P79" s="8"/>
    </row>
    <row r="80" spans="1:16" ht="18.75">
      <c r="A80" s="45" t="s">
        <v>17</v>
      </c>
      <c r="B80" s="571"/>
      <c r="C80" s="49" t="s">
        <v>18</v>
      </c>
      <c r="D80" s="176"/>
      <c r="E80" s="234"/>
      <c r="F80" s="259"/>
      <c r="G80" s="234"/>
      <c r="H80" s="229"/>
      <c r="I80" s="176"/>
      <c r="J80" s="193"/>
      <c r="K80" s="176"/>
      <c r="L80" s="176"/>
      <c r="M80" s="197"/>
      <c r="N80" s="197"/>
      <c r="O80" s="176"/>
      <c r="P80" s="9"/>
    </row>
    <row r="81" spans="1:16" ht="18.75">
      <c r="A81" s="51"/>
      <c r="B81" s="48" t="s">
        <v>20</v>
      </c>
      <c r="C81" s="55" t="s">
        <v>16</v>
      </c>
      <c r="D81" s="175"/>
      <c r="E81" s="233"/>
      <c r="F81" s="258"/>
      <c r="G81" s="233"/>
      <c r="H81" s="228"/>
      <c r="I81" s="175"/>
      <c r="J81" s="192"/>
      <c r="K81" s="175"/>
      <c r="L81" s="175"/>
      <c r="M81" s="196"/>
      <c r="N81" s="196"/>
      <c r="O81" s="175"/>
      <c r="P81" s="8"/>
    </row>
    <row r="82" spans="1:16" ht="18.75">
      <c r="A82" s="51"/>
      <c r="B82" s="49" t="s">
        <v>60</v>
      </c>
      <c r="C82" s="49" t="s">
        <v>18</v>
      </c>
      <c r="D82" s="176"/>
      <c r="E82" s="234"/>
      <c r="F82" s="259"/>
      <c r="G82" s="234"/>
      <c r="H82" s="229"/>
      <c r="I82" s="176"/>
      <c r="J82" s="193"/>
      <c r="K82" s="176"/>
      <c r="L82" s="176"/>
      <c r="M82" s="197"/>
      <c r="N82" s="197"/>
      <c r="O82" s="176"/>
      <c r="P82" s="9"/>
    </row>
    <row r="83" spans="1:16" ht="18.75">
      <c r="A83" s="45" t="s">
        <v>23</v>
      </c>
      <c r="B83" s="568" t="s">
        <v>114</v>
      </c>
      <c r="C83" s="55" t="s">
        <v>16</v>
      </c>
      <c r="D83" s="1"/>
      <c r="E83" s="1"/>
      <c r="F83" s="1"/>
      <c r="G83" s="1"/>
      <c r="H83" s="1"/>
      <c r="I83" s="1"/>
      <c r="J83" s="1"/>
      <c r="K83" s="1"/>
      <c r="L83" s="5"/>
      <c r="M83" s="5"/>
      <c r="N83" s="5"/>
      <c r="O83" s="5"/>
      <c r="P83" s="8"/>
    </row>
    <row r="84" spans="1:16" ht="18.75">
      <c r="A84" s="50"/>
      <c r="B84" s="569"/>
      <c r="C84" s="49" t="s">
        <v>18</v>
      </c>
      <c r="D84" s="2"/>
      <c r="E84" s="2"/>
      <c r="F84" s="2"/>
      <c r="G84" s="2"/>
      <c r="H84" s="2"/>
      <c r="I84" s="2"/>
      <c r="J84" s="2"/>
      <c r="K84" s="2"/>
      <c r="L84" s="35"/>
      <c r="M84" s="35"/>
      <c r="N84" s="35"/>
      <c r="O84" s="35"/>
      <c r="P84" s="9"/>
    </row>
    <row r="85" spans="1:16" ht="18.75">
      <c r="A85" s="572" t="s">
        <v>118</v>
      </c>
      <c r="B85" s="573"/>
      <c r="C85" s="55" t="s">
        <v>16</v>
      </c>
      <c r="D85" s="175"/>
      <c r="E85" s="233"/>
      <c r="F85" s="258"/>
      <c r="G85" s="233"/>
      <c r="H85" s="228"/>
      <c r="I85" s="175"/>
      <c r="J85" s="192"/>
      <c r="K85" s="175"/>
      <c r="L85" s="175"/>
      <c r="M85" s="196"/>
      <c r="N85" s="196"/>
      <c r="O85" s="175"/>
      <c r="P85" s="8"/>
    </row>
    <row r="86" spans="1:16" ht="18.75">
      <c r="A86" s="574"/>
      <c r="B86" s="575"/>
      <c r="C86" s="49" t="s">
        <v>18</v>
      </c>
      <c r="D86" s="176"/>
      <c r="E86" s="234"/>
      <c r="F86" s="259"/>
      <c r="G86" s="234"/>
      <c r="H86" s="229"/>
      <c r="I86" s="176"/>
      <c r="J86" s="193"/>
      <c r="K86" s="176"/>
      <c r="L86" s="176"/>
      <c r="M86" s="197"/>
      <c r="N86" s="197"/>
      <c r="O86" s="176"/>
      <c r="P86" s="9"/>
    </row>
    <row r="87" spans="1:16" ht="18.75">
      <c r="A87" s="572" t="s">
        <v>61</v>
      </c>
      <c r="B87" s="573"/>
      <c r="C87" s="55" t="s">
        <v>16</v>
      </c>
      <c r="D87" s="175"/>
      <c r="E87" s="233"/>
      <c r="F87" s="258"/>
      <c r="G87" s="233"/>
      <c r="H87" s="228"/>
      <c r="I87" s="175"/>
      <c r="J87" s="192"/>
      <c r="K87" s="175"/>
      <c r="L87" s="175"/>
      <c r="M87" s="196"/>
      <c r="N87" s="196"/>
      <c r="O87" s="175"/>
      <c r="P87" s="8"/>
    </row>
    <row r="88" spans="1:16" ht="18.75">
      <c r="A88" s="574"/>
      <c r="B88" s="575"/>
      <c r="C88" s="49" t="s">
        <v>18</v>
      </c>
      <c r="D88" s="176"/>
      <c r="E88" s="234"/>
      <c r="F88" s="259"/>
      <c r="G88" s="234"/>
      <c r="H88" s="229"/>
      <c r="I88" s="176"/>
      <c r="J88" s="193"/>
      <c r="K88" s="176"/>
      <c r="L88" s="176"/>
      <c r="M88" s="197"/>
      <c r="N88" s="197"/>
      <c r="O88" s="176"/>
      <c r="P88" s="9"/>
    </row>
    <row r="89" spans="1:16" ht="18.75">
      <c r="A89" s="572" t="s">
        <v>119</v>
      </c>
      <c r="B89" s="573"/>
      <c r="C89" s="55" t="s">
        <v>16</v>
      </c>
      <c r="D89" s="175"/>
      <c r="E89" s="260"/>
      <c r="F89" s="258"/>
      <c r="G89" s="233"/>
      <c r="H89" s="228"/>
      <c r="I89" s="175"/>
      <c r="J89" s="192"/>
      <c r="K89" s="175"/>
      <c r="L89" s="175"/>
      <c r="M89" s="196"/>
      <c r="N89" s="196"/>
      <c r="O89" s="175"/>
      <c r="P89" s="8"/>
    </row>
    <row r="90" spans="1:16" ht="18.75">
      <c r="A90" s="574"/>
      <c r="B90" s="575"/>
      <c r="C90" s="49" t="s">
        <v>18</v>
      </c>
      <c r="D90" s="176"/>
      <c r="E90" s="234"/>
      <c r="F90" s="259"/>
      <c r="G90" s="234"/>
      <c r="H90" s="229"/>
      <c r="I90" s="176"/>
      <c r="J90" s="193"/>
      <c r="K90" s="176"/>
      <c r="L90" s="176"/>
      <c r="M90" s="197"/>
      <c r="N90" s="197"/>
      <c r="O90" s="176"/>
      <c r="P90" s="9"/>
    </row>
    <row r="91" spans="1:16" ht="18.75">
      <c r="A91" s="572" t="s">
        <v>120</v>
      </c>
      <c r="B91" s="573"/>
      <c r="C91" s="55" t="s">
        <v>16</v>
      </c>
      <c r="D91" s="175"/>
      <c r="E91" s="233"/>
      <c r="F91" s="258"/>
      <c r="G91" s="233"/>
      <c r="H91" s="228"/>
      <c r="I91" s="175"/>
      <c r="J91" s="192"/>
      <c r="K91" s="175"/>
      <c r="L91" s="175"/>
      <c r="M91" s="196"/>
      <c r="N91" s="196"/>
      <c r="O91" s="175"/>
      <c r="P91" s="8"/>
    </row>
    <row r="92" spans="1:16" ht="18.75">
      <c r="A92" s="574"/>
      <c r="B92" s="575"/>
      <c r="C92" s="49" t="s">
        <v>18</v>
      </c>
      <c r="D92" s="176"/>
      <c r="E92" s="234"/>
      <c r="F92" s="259"/>
      <c r="G92" s="234"/>
      <c r="H92" s="229"/>
      <c r="I92" s="176"/>
      <c r="J92" s="193"/>
      <c r="K92" s="176"/>
      <c r="L92" s="176"/>
      <c r="M92" s="197"/>
      <c r="N92" s="197"/>
      <c r="O92" s="176"/>
      <c r="P92" s="9"/>
    </row>
    <row r="93" spans="1:16" ht="18.75">
      <c r="A93" s="572" t="s">
        <v>63</v>
      </c>
      <c r="B93" s="573"/>
      <c r="C93" s="55" t="s">
        <v>16</v>
      </c>
      <c r="D93" s="175"/>
      <c r="E93" s="233"/>
      <c r="F93" s="258"/>
      <c r="G93" s="233"/>
      <c r="H93" s="228"/>
      <c r="I93" s="175"/>
      <c r="J93" s="192"/>
      <c r="K93" s="175"/>
      <c r="L93" s="175"/>
      <c r="M93" s="196"/>
      <c r="N93" s="196"/>
      <c r="O93" s="175"/>
      <c r="P93" s="8"/>
    </row>
    <row r="94" spans="1:16" ht="18.75">
      <c r="A94" s="574"/>
      <c r="B94" s="575"/>
      <c r="C94" s="49" t="s">
        <v>18</v>
      </c>
      <c r="D94" s="176"/>
      <c r="E94" s="234"/>
      <c r="F94" s="259"/>
      <c r="G94" s="234"/>
      <c r="H94" s="229"/>
      <c r="I94" s="176"/>
      <c r="J94" s="193"/>
      <c r="K94" s="176"/>
      <c r="L94" s="176"/>
      <c r="M94" s="197"/>
      <c r="N94" s="197"/>
      <c r="O94" s="176"/>
      <c r="P94" s="9"/>
    </row>
    <row r="95" spans="1:16" ht="18.75">
      <c r="A95" s="572" t="s">
        <v>121</v>
      </c>
      <c r="B95" s="573"/>
      <c r="C95" s="55" t="s">
        <v>16</v>
      </c>
      <c r="D95" s="175"/>
      <c r="E95" s="233"/>
      <c r="F95" s="258"/>
      <c r="G95" s="233"/>
      <c r="H95" s="228"/>
      <c r="I95" s="175"/>
      <c r="J95" s="192"/>
      <c r="K95" s="175"/>
      <c r="L95" s="175"/>
      <c r="M95" s="196"/>
      <c r="N95" s="196"/>
      <c r="O95" s="175"/>
      <c r="P95" s="8"/>
    </row>
    <row r="96" spans="1:16" ht="18.75">
      <c r="A96" s="574"/>
      <c r="B96" s="575"/>
      <c r="C96" s="49" t="s">
        <v>18</v>
      </c>
      <c r="D96" s="176"/>
      <c r="E96" s="234"/>
      <c r="F96" s="259"/>
      <c r="G96" s="234"/>
      <c r="H96" s="229"/>
      <c r="I96" s="176"/>
      <c r="J96" s="193"/>
      <c r="K96" s="176"/>
      <c r="L96" s="176"/>
      <c r="M96" s="197"/>
      <c r="N96" s="197"/>
      <c r="O96" s="176"/>
      <c r="P96" s="9"/>
    </row>
    <row r="97" spans="1:16" ht="18.75">
      <c r="A97" s="572" t="s">
        <v>64</v>
      </c>
      <c r="B97" s="573"/>
      <c r="C97" s="55" t="s">
        <v>16</v>
      </c>
      <c r="D97" s="175"/>
      <c r="E97" s="233"/>
      <c r="F97" s="258"/>
      <c r="G97" s="233"/>
      <c r="H97" s="228"/>
      <c r="I97" s="175"/>
      <c r="J97" s="192"/>
      <c r="K97" s="175"/>
      <c r="L97" s="175"/>
      <c r="M97" s="196"/>
      <c r="N97" s="196"/>
      <c r="O97" s="175"/>
      <c r="P97" s="8"/>
    </row>
    <row r="98" spans="1:16" ht="18.75">
      <c r="A98" s="574"/>
      <c r="B98" s="575"/>
      <c r="C98" s="49" t="s">
        <v>18</v>
      </c>
      <c r="D98" s="176"/>
      <c r="E98" s="261"/>
      <c r="F98" s="259"/>
      <c r="G98" s="234"/>
      <c r="H98" s="229"/>
      <c r="I98" s="176"/>
      <c r="J98" s="193"/>
      <c r="K98" s="176"/>
      <c r="L98" s="176"/>
      <c r="M98" s="197"/>
      <c r="N98" s="197"/>
      <c r="O98" s="176"/>
      <c r="P98" s="9"/>
    </row>
    <row r="99" spans="1:16" ht="18.75">
      <c r="A99" s="576" t="s">
        <v>65</v>
      </c>
      <c r="B99" s="577"/>
      <c r="C99" s="55" t="s">
        <v>16</v>
      </c>
      <c r="D99" s="1"/>
      <c r="E99" s="1"/>
      <c r="F99" s="1"/>
      <c r="G99" s="1"/>
      <c r="H99" s="1"/>
      <c r="I99" s="1"/>
      <c r="J99" s="1"/>
      <c r="K99" s="1"/>
      <c r="L99" s="5"/>
      <c r="M99" s="5"/>
      <c r="N99" s="5"/>
      <c r="O99" s="5"/>
      <c r="P99" s="8"/>
    </row>
    <row r="100" spans="1:16" ht="18.75">
      <c r="A100" s="578"/>
      <c r="B100" s="579"/>
      <c r="C100" s="49" t="s">
        <v>18</v>
      </c>
      <c r="D100" s="2"/>
      <c r="E100" s="2"/>
      <c r="F100" s="2"/>
      <c r="G100" s="2"/>
      <c r="H100" s="2"/>
      <c r="I100" s="2"/>
      <c r="J100" s="2"/>
      <c r="K100" s="2"/>
      <c r="L100" s="35"/>
      <c r="M100" s="35"/>
      <c r="N100" s="35"/>
      <c r="O100" s="35"/>
      <c r="P100" s="9"/>
    </row>
    <row r="101" spans="1:16" ht="18.75">
      <c r="A101" s="45" t="s">
        <v>0</v>
      </c>
      <c r="B101" s="570" t="s">
        <v>134</v>
      </c>
      <c r="C101" s="55" t="s">
        <v>16</v>
      </c>
      <c r="D101" s="175"/>
      <c r="E101" s="233"/>
      <c r="F101" s="258"/>
      <c r="G101" s="233"/>
      <c r="H101" s="228"/>
      <c r="I101" s="175"/>
      <c r="J101" s="192"/>
      <c r="K101" s="175"/>
      <c r="L101" s="175"/>
      <c r="M101" s="196"/>
      <c r="N101" s="196"/>
      <c r="O101" s="175"/>
      <c r="P101" s="8"/>
    </row>
    <row r="102" spans="1:16" ht="18.75">
      <c r="A102" s="45" t="s">
        <v>0</v>
      </c>
      <c r="B102" s="571"/>
      <c r="C102" s="49" t="s">
        <v>18</v>
      </c>
      <c r="D102" s="176"/>
      <c r="E102" s="234"/>
      <c r="F102" s="259"/>
      <c r="G102" s="234"/>
      <c r="H102" s="229"/>
      <c r="I102" s="176"/>
      <c r="J102" s="193"/>
      <c r="K102" s="176"/>
      <c r="L102" s="176"/>
      <c r="M102" s="197"/>
      <c r="N102" s="197"/>
      <c r="O102" s="176"/>
      <c r="P102" s="9"/>
    </row>
    <row r="103" spans="1:16" ht="18.75">
      <c r="A103" s="45" t="s">
        <v>66</v>
      </c>
      <c r="B103" s="570" t="s">
        <v>123</v>
      </c>
      <c r="C103" s="55" t="s">
        <v>16</v>
      </c>
      <c r="D103" s="175"/>
      <c r="E103" s="233"/>
      <c r="F103" s="258"/>
      <c r="G103" s="233"/>
      <c r="H103" s="228"/>
      <c r="I103" s="175"/>
      <c r="J103" s="192"/>
      <c r="K103" s="175"/>
      <c r="L103" s="175"/>
      <c r="M103" s="196"/>
      <c r="N103" s="196"/>
      <c r="O103" s="175"/>
      <c r="P103" s="8"/>
    </row>
    <row r="104" spans="1:16" ht="18.75">
      <c r="A104" s="45" t="s">
        <v>0</v>
      </c>
      <c r="B104" s="571"/>
      <c r="C104" s="49" t="s">
        <v>18</v>
      </c>
      <c r="D104" s="176"/>
      <c r="E104" s="234"/>
      <c r="F104" s="259"/>
      <c r="G104" s="234"/>
      <c r="H104" s="229"/>
      <c r="I104" s="176"/>
      <c r="J104" s="193"/>
      <c r="K104" s="176"/>
      <c r="L104" s="176"/>
      <c r="M104" s="197"/>
      <c r="N104" s="197"/>
      <c r="O104" s="176"/>
      <c r="P104" s="9"/>
    </row>
    <row r="105" spans="1:16" ht="18.75">
      <c r="A105" s="45" t="s">
        <v>0</v>
      </c>
      <c r="B105" s="570" t="s">
        <v>124</v>
      </c>
      <c r="C105" s="55" t="s">
        <v>16</v>
      </c>
      <c r="D105" s="175"/>
      <c r="E105" s="233"/>
      <c r="F105" s="258"/>
      <c r="G105" s="233"/>
      <c r="H105" s="228"/>
      <c r="I105" s="175"/>
      <c r="J105" s="192"/>
      <c r="K105" s="175"/>
      <c r="L105" s="175"/>
      <c r="M105" s="196"/>
      <c r="N105" s="196"/>
      <c r="O105" s="175"/>
      <c r="P105" s="8"/>
    </row>
    <row r="106" spans="1:16" ht="18.75">
      <c r="A106" s="51"/>
      <c r="B106" s="571"/>
      <c r="C106" s="49" t="s">
        <v>18</v>
      </c>
      <c r="D106" s="176"/>
      <c r="E106" s="234"/>
      <c r="F106" s="259"/>
      <c r="G106" s="234"/>
      <c r="H106" s="229"/>
      <c r="I106" s="176"/>
      <c r="J106" s="193"/>
      <c r="K106" s="176"/>
      <c r="L106" s="176"/>
      <c r="M106" s="197"/>
      <c r="N106" s="197"/>
      <c r="O106" s="176"/>
      <c r="P106" s="9"/>
    </row>
    <row r="107" spans="1:16" ht="18.75">
      <c r="A107" s="45" t="s">
        <v>67</v>
      </c>
      <c r="B107" s="570" t="s">
        <v>125</v>
      </c>
      <c r="C107" s="55" t="s">
        <v>16</v>
      </c>
      <c r="D107" s="175"/>
      <c r="E107" s="233"/>
      <c r="F107" s="258"/>
      <c r="G107" s="233"/>
      <c r="H107" s="228"/>
      <c r="I107" s="175"/>
      <c r="J107" s="192"/>
      <c r="K107" s="175"/>
      <c r="L107" s="175"/>
      <c r="M107" s="196"/>
      <c r="N107" s="196"/>
      <c r="O107" s="175"/>
      <c r="P107" s="8"/>
    </row>
    <row r="108" spans="1:16" ht="18.75">
      <c r="A108" s="51"/>
      <c r="B108" s="571"/>
      <c r="C108" s="49" t="s">
        <v>18</v>
      </c>
      <c r="D108" s="176"/>
      <c r="E108" s="234"/>
      <c r="F108" s="259"/>
      <c r="G108" s="234"/>
      <c r="H108" s="229"/>
      <c r="I108" s="176"/>
      <c r="J108" s="193"/>
      <c r="K108" s="176"/>
      <c r="L108" s="176"/>
      <c r="M108" s="197"/>
      <c r="N108" s="197"/>
      <c r="O108" s="176"/>
      <c r="P108" s="9"/>
    </row>
    <row r="109" spans="1:16" ht="18.75">
      <c r="A109" s="51"/>
      <c r="B109" s="570" t="s">
        <v>126</v>
      </c>
      <c r="C109" s="55" t="s">
        <v>16</v>
      </c>
      <c r="D109" s="175"/>
      <c r="E109" s="260"/>
      <c r="F109" s="258"/>
      <c r="G109" s="233"/>
      <c r="H109" s="228"/>
      <c r="I109" s="175"/>
      <c r="J109" s="192"/>
      <c r="K109" s="175"/>
      <c r="L109" s="175"/>
      <c r="M109" s="196"/>
      <c r="N109" s="196"/>
      <c r="O109" s="175"/>
      <c r="P109" s="8"/>
    </row>
    <row r="110" spans="1:16" ht="18.75">
      <c r="A110" s="51"/>
      <c r="B110" s="571"/>
      <c r="C110" s="49" t="s">
        <v>18</v>
      </c>
      <c r="D110" s="176"/>
      <c r="E110" s="234"/>
      <c r="F110" s="259"/>
      <c r="G110" s="234"/>
      <c r="H110" s="229"/>
      <c r="I110" s="176"/>
      <c r="J110" s="193"/>
      <c r="K110" s="176"/>
      <c r="L110" s="176"/>
      <c r="M110" s="197"/>
      <c r="N110" s="197"/>
      <c r="O110" s="176"/>
      <c r="P110" s="9"/>
    </row>
    <row r="111" spans="1:16" ht="18.75">
      <c r="A111" s="45" t="s">
        <v>68</v>
      </c>
      <c r="B111" s="570" t="s">
        <v>127</v>
      </c>
      <c r="C111" s="55" t="s">
        <v>16</v>
      </c>
      <c r="D111" s="175"/>
      <c r="E111" s="233"/>
      <c r="F111" s="258"/>
      <c r="G111" s="233"/>
      <c r="H111" s="228"/>
      <c r="I111" s="175"/>
      <c r="J111" s="192"/>
      <c r="K111" s="175"/>
      <c r="L111" s="175"/>
      <c r="M111" s="196"/>
      <c r="N111" s="196"/>
      <c r="O111" s="175"/>
      <c r="P111" s="8"/>
    </row>
    <row r="112" spans="1:16" ht="18.75">
      <c r="A112" s="51"/>
      <c r="B112" s="571"/>
      <c r="C112" s="49" t="s">
        <v>18</v>
      </c>
      <c r="D112" s="176"/>
      <c r="E112" s="234"/>
      <c r="F112" s="259"/>
      <c r="G112" s="234"/>
      <c r="H112" s="229"/>
      <c r="I112" s="176"/>
      <c r="J112" s="193"/>
      <c r="K112" s="176"/>
      <c r="L112" s="176"/>
      <c r="M112" s="197"/>
      <c r="N112" s="197"/>
      <c r="O112" s="176"/>
      <c r="P112" s="9"/>
    </row>
    <row r="113" spans="1:16" ht="18.75">
      <c r="A113" s="51"/>
      <c r="B113" s="570" t="s">
        <v>128</v>
      </c>
      <c r="C113" s="55" t="s">
        <v>16</v>
      </c>
      <c r="D113" s="175"/>
      <c r="E113" s="233"/>
      <c r="F113" s="258"/>
      <c r="G113" s="233"/>
      <c r="H113" s="228"/>
      <c r="I113" s="175"/>
      <c r="J113" s="192"/>
      <c r="K113" s="175"/>
      <c r="L113" s="175"/>
      <c r="M113" s="196"/>
      <c r="N113" s="196"/>
      <c r="O113" s="175"/>
      <c r="P113" s="8"/>
    </row>
    <row r="114" spans="1:16" ht="18.75">
      <c r="A114" s="51"/>
      <c r="B114" s="571"/>
      <c r="C114" s="49" t="s">
        <v>18</v>
      </c>
      <c r="D114" s="176"/>
      <c r="E114" s="234"/>
      <c r="F114" s="259"/>
      <c r="G114" s="234"/>
      <c r="H114" s="229"/>
      <c r="I114" s="176"/>
      <c r="J114" s="193"/>
      <c r="K114" s="176"/>
      <c r="L114" s="176"/>
      <c r="M114" s="197"/>
      <c r="N114" s="197"/>
      <c r="O114" s="176"/>
      <c r="P114" s="9"/>
    </row>
    <row r="115" spans="1:16" ht="18.75">
      <c r="A115" s="45" t="s">
        <v>70</v>
      </c>
      <c r="B115" s="570" t="s">
        <v>137</v>
      </c>
      <c r="C115" s="55" t="s">
        <v>16</v>
      </c>
      <c r="D115" s="175"/>
      <c r="E115" s="233"/>
      <c r="F115" s="258"/>
      <c r="G115" s="233"/>
      <c r="H115" s="228"/>
      <c r="I115" s="175"/>
      <c r="J115" s="192"/>
      <c r="K115" s="175"/>
      <c r="L115" s="175"/>
      <c r="M115" s="196"/>
      <c r="N115" s="196"/>
      <c r="O115" s="175"/>
      <c r="P115" s="8"/>
    </row>
    <row r="116" spans="1:16" ht="18.75">
      <c r="A116" s="51"/>
      <c r="B116" s="571"/>
      <c r="C116" s="49" t="s">
        <v>18</v>
      </c>
      <c r="D116" s="176"/>
      <c r="E116" s="234"/>
      <c r="F116" s="259"/>
      <c r="G116" s="234"/>
      <c r="H116" s="229"/>
      <c r="I116" s="176"/>
      <c r="J116" s="193"/>
      <c r="K116" s="176"/>
      <c r="L116" s="176"/>
      <c r="M116" s="197"/>
      <c r="N116" s="197"/>
      <c r="O116" s="176"/>
      <c r="P116" s="9"/>
    </row>
    <row r="117" spans="1:16" ht="18.75">
      <c r="A117" s="51"/>
      <c r="B117" s="570" t="s">
        <v>72</v>
      </c>
      <c r="C117" s="55" t="s">
        <v>16</v>
      </c>
      <c r="D117" s="175"/>
      <c r="E117" s="233"/>
      <c r="F117" s="258"/>
      <c r="G117" s="233"/>
      <c r="H117" s="228"/>
      <c r="I117" s="175"/>
      <c r="J117" s="192"/>
      <c r="K117" s="175"/>
      <c r="L117" s="175"/>
      <c r="M117" s="196"/>
      <c r="N117" s="196"/>
      <c r="O117" s="175"/>
      <c r="P117" s="8"/>
    </row>
    <row r="118" spans="1:16" ht="18.75">
      <c r="A118" s="51"/>
      <c r="B118" s="571"/>
      <c r="C118" s="49" t="s">
        <v>18</v>
      </c>
      <c r="D118" s="176"/>
      <c r="E118" s="234"/>
      <c r="F118" s="259"/>
      <c r="G118" s="234"/>
      <c r="H118" s="229"/>
      <c r="I118" s="176"/>
      <c r="J118" s="193"/>
      <c r="K118" s="176"/>
      <c r="L118" s="176"/>
      <c r="M118" s="197"/>
      <c r="N118" s="197"/>
      <c r="O118" s="176"/>
      <c r="P118" s="9"/>
    </row>
    <row r="119" spans="1:16" ht="18.75">
      <c r="A119" s="45" t="s">
        <v>23</v>
      </c>
      <c r="B119" s="570" t="s">
        <v>130</v>
      </c>
      <c r="C119" s="55" t="s">
        <v>16</v>
      </c>
      <c r="D119" s="175"/>
      <c r="E119" s="233"/>
      <c r="F119" s="258"/>
      <c r="G119" s="233"/>
      <c r="H119" s="228"/>
      <c r="I119" s="175"/>
      <c r="J119" s="192"/>
      <c r="K119" s="175"/>
      <c r="L119" s="175"/>
      <c r="M119" s="196"/>
      <c r="N119" s="196"/>
      <c r="O119" s="175"/>
      <c r="P119" s="8"/>
    </row>
    <row r="120" spans="1:16" ht="18.75">
      <c r="A120" s="51"/>
      <c r="B120" s="571"/>
      <c r="C120" s="49" t="s">
        <v>18</v>
      </c>
      <c r="D120" s="176"/>
      <c r="E120" s="261"/>
      <c r="F120" s="259"/>
      <c r="G120" s="234"/>
      <c r="H120" s="229"/>
      <c r="I120" s="176"/>
      <c r="J120" s="193"/>
      <c r="K120" s="176"/>
      <c r="L120" s="176"/>
      <c r="M120" s="197"/>
      <c r="N120" s="197"/>
      <c r="O120" s="176"/>
      <c r="P120" s="9"/>
    </row>
    <row r="121" spans="1:16" ht="18.75">
      <c r="A121" s="51"/>
      <c r="B121" s="48" t="s">
        <v>20</v>
      </c>
      <c r="C121" s="55" t="s">
        <v>16</v>
      </c>
      <c r="D121" s="175"/>
      <c r="E121" s="233"/>
      <c r="F121" s="258"/>
      <c r="G121" s="233"/>
      <c r="H121" s="228"/>
      <c r="I121" s="175"/>
      <c r="J121" s="192"/>
      <c r="K121" s="175"/>
      <c r="L121" s="175"/>
      <c r="M121" s="196"/>
      <c r="N121" s="196"/>
      <c r="O121" s="175"/>
      <c r="P121" s="8"/>
    </row>
    <row r="122" spans="1:16" ht="18.75">
      <c r="A122" s="51"/>
      <c r="B122" s="49" t="s">
        <v>73</v>
      </c>
      <c r="C122" s="49" t="s">
        <v>18</v>
      </c>
      <c r="D122" s="176"/>
      <c r="E122" s="234"/>
      <c r="F122" s="259"/>
      <c r="G122" s="234"/>
      <c r="H122" s="229"/>
      <c r="I122" s="176"/>
      <c r="J122" s="193"/>
      <c r="K122" s="176"/>
      <c r="L122" s="176"/>
      <c r="M122" s="197"/>
      <c r="N122" s="197"/>
      <c r="O122" s="176"/>
      <c r="P122" s="9"/>
    </row>
    <row r="123" spans="1:16" ht="18.75">
      <c r="A123" s="51"/>
      <c r="B123" s="568" t="s">
        <v>107</v>
      </c>
      <c r="C123" s="55" t="s">
        <v>16</v>
      </c>
      <c r="D123" s="1"/>
      <c r="E123" s="1"/>
      <c r="F123" s="1"/>
      <c r="G123" s="1"/>
      <c r="H123" s="1"/>
      <c r="I123" s="1"/>
      <c r="J123" s="1"/>
      <c r="K123" s="1"/>
      <c r="L123" s="87"/>
      <c r="M123" s="87"/>
      <c r="N123" s="87"/>
      <c r="O123" s="5"/>
      <c r="P123" s="8"/>
    </row>
    <row r="124" spans="1:16" ht="18.75">
      <c r="A124" s="50"/>
      <c r="B124" s="569"/>
      <c r="C124" s="49" t="s">
        <v>18</v>
      </c>
      <c r="D124" s="2"/>
      <c r="E124" s="2"/>
      <c r="F124" s="2"/>
      <c r="G124" s="2"/>
      <c r="H124" s="2"/>
      <c r="I124" s="2"/>
      <c r="J124" s="2"/>
      <c r="K124" s="2"/>
      <c r="L124" s="35"/>
      <c r="M124" s="35"/>
      <c r="N124" s="35"/>
      <c r="O124" s="35"/>
      <c r="P124" s="9"/>
    </row>
    <row r="125" spans="1:16" ht="18.75">
      <c r="A125" s="45" t="s">
        <v>0</v>
      </c>
      <c r="B125" s="570" t="s">
        <v>74</v>
      </c>
      <c r="C125" s="55" t="s">
        <v>16</v>
      </c>
      <c r="D125" s="175"/>
      <c r="E125" s="233"/>
      <c r="F125" s="258"/>
      <c r="G125" s="233"/>
      <c r="H125" s="228"/>
      <c r="I125" s="175"/>
      <c r="J125" s="192"/>
      <c r="K125" s="175"/>
      <c r="L125" s="175"/>
      <c r="M125" s="196"/>
      <c r="N125" s="196"/>
      <c r="O125" s="175"/>
      <c r="P125" s="8"/>
    </row>
    <row r="126" spans="1:16" ht="18.75">
      <c r="A126" s="45" t="s">
        <v>0</v>
      </c>
      <c r="B126" s="571"/>
      <c r="C126" s="49" t="s">
        <v>18</v>
      </c>
      <c r="D126" s="176"/>
      <c r="E126" s="176"/>
      <c r="F126" s="181"/>
      <c r="G126" s="234"/>
      <c r="H126" s="229"/>
      <c r="I126" s="176"/>
      <c r="J126" s="193"/>
      <c r="K126" s="176"/>
      <c r="L126" s="176"/>
      <c r="M126" s="197"/>
      <c r="N126" s="197"/>
      <c r="O126" s="176"/>
      <c r="P126" s="9"/>
    </row>
    <row r="127" spans="1:16" ht="18.75">
      <c r="A127" s="45" t="s">
        <v>75</v>
      </c>
      <c r="B127" s="570" t="s">
        <v>76</v>
      </c>
      <c r="C127" s="55" t="s">
        <v>16</v>
      </c>
      <c r="D127" s="175"/>
      <c r="E127" s="175"/>
      <c r="F127" s="180"/>
      <c r="G127" s="233"/>
      <c r="H127" s="228"/>
      <c r="I127" s="175"/>
      <c r="J127" s="192"/>
      <c r="K127" s="175"/>
      <c r="L127" s="175"/>
      <c r="M127" s="196"/>
      <c r="N127" s="196"/>
      <c r="O127" s="175"/>
      <c r="P127" s="8"/>
    </row>
    <row r="128" spans="1:16" ht="18.75">
      <c r="A128" s="51"/>
      <c r="B128" s="571"/>
      <c r="C128" s="49" t="s">
        <v>18</v>
      </c>
      <c r="D128" s="176"/>
      <c r="E128" s="176"/>
      <c r="F128" s="181"/>
      <c r="G128" s="234"/>
      <c r="H128" s="229"/>
      <c r="I128" s="176"/>
      <c r="J128" s="193"/>
      <c r="K128" s="176"/>
      <c r="L128" s="176"/>
      <c r="M128" s="197"/>
      <c r="N128" s="197"/>
      <c r="O128" s="176"/>
      <c r="P128" s="9"/>
    </row>
    <row r="129" spans="1:16" ht="18.75">
      <c r="A129" s="45" t="s">
        <v>77</v>
      </c>
      <c r="B129" s="48" t="s">
        <v>20</v>
      </c>
      <c r="C129" s="48" t="s">
        <v>16</v>
      </c>
      <c r="D129" s="179"/>
      <c r="E129" s="179"/>
      <c r="F129" s="184"/>
      <c r="G129" s="235"/>
      <c r="H129" s="191"/>
      <c r="I129" s="179"/>
      <c r="J129" s="195"/>
      <c r="K129" s="179"/>
      <c r="L129" s="179"/>
      <c r="M129" s="200"/>
      <c r="N129" s="200"/>
      <c r="O129" s="179"/>
      <c r="P129" s="13"/>
    </row>
    <row r="130" spans="1:16" ht="18.75">
      <c r="A130" s="51"/>
      <c r="B130" s="48" t="s">
        <v>78</v>
      </c>
      <c r="C130" s="387" t="s">
        <v>79</v>
      </c>
      <c r="D130" s="433"/>
      <c r="E130" s="433"/>
      <c r="F130" s="434"/>
      <c r="G130" s="435"/>
      <c r="H130" s="436"/>
      <c r="I130" s="433"/>
      <c r="J130" s="437"/>
      <c r="K130" s="433"/>
      <c r="L130" s="433"/>
      <c r="M130" s="438"/>
      <c r="N130" s="438"/>
      <c r="O130" s="433"/>
      <c r="P130" s="395"/>
    </row>
    <row r="131" spans="1:16" ht="18.75">
      <c r="A131" s="45" t="s">
        <v>23</v>
      </c>
      <c r="B131" s="2"/>
      <c r="C131" s="49" t="s">
        <v>18</v>
      </c>
      <c r="D131" s="176"/>
      <c r="E131" s="176"/>
      <c r="F131" s="181"/>
      <c r="G131" s="234"/>
      <c r="H131" s="229"/>
      <c r="I131" s="176"/>
      <c r="J131" s="193"/>
      <c r="K131" s="176"/>
      <c r="L131" s="176"/>
      <c r="M131" s="197"/>
      <c r="N131" s="197"/>
      <c r="O131" s="176"/>
      <c r="P131" s="9"/>
    </row>
    <row r="132" spans="1:16" ht="18.75">
      <c r="A132" s="51"/>
      <c r="B132" s="56" t="s">
        <v>0</v>
      </c>
      <c r="C132" s="55" t="s">
        <v>16</v>
      </c>
      <c r="D132" s="1"/>
      <c r="E132" s="1"/>
      <c r="F132" s="1"/>
      <c r="G132" s="1"/>
      <c r="H132" s="1"/>
      <c r="I132" s="1"/>
      <c r="J132" s="1"/>
      <c r="K132" s="1"/>
      <c r="L132" s="5"/>
      <c r="M132" s="5"/>
      <c r="N132" s="5"/>
      <c r="O132" s="5"/>
      <c r="P132" s="382"/>
    </row>
    <row r="133" spans="1:16" ht="18.75">
      <c r="A133" s="51"/>
      <c r="B133" s="57" t="s">
        <v>107</v>
      </c>
      <c r="C133" s="55" t="s">
        <v>79</v>
      </c>
      <c r="D133" s="1"/>
      <c r="E133" s="1"/>
      <c r="F133" s="1"/>
      <c r="G133" s="1"/>
      <c r="H133" s="1"/>
      <c r="I133" s="1"/>
      <c r="J133" s="1"/>
      <c r="K133" s="1"/>
      <c r="L133" s="5"/>
      <c r="M133" s="5"/>
      <c r="N133" s="5"/>
      <c r="O133" s="5"/>
      <c r="P133" s="8"/>
    </row>
    <row r="134" spans="1:16" ht="18.75">
      <c r="A134" s="50"/>
      <c r="B134" s="2"/>
      <c r="C134" s="49" t="s">
        <v>18</v>
      </c>
      <c r="D134" s="2"/>
      <c r="E134" s="2"/>
      <c r="F134" s="2"/>
      <c r="G134" s="2"/>
      <c r="H134" s="2"/>
      <c r="I134" s="2"/>
      <c r="J134" s="2"/>
      <c r="K134" s="2"/>
      <c r="L134" s="35"/>
      <c r="M134" s="35"/>
      <c r="N134" s="35"/>
      <c r="O134" s="35"/>
      <c r="P134" s="9"/>
    </row>
    <row r="135" spans="1:16" s="61" customFormat="1" ht="18.75">
      <c r="A135" s="58"/>
      <c r="B135" s="59" t="s">
        <v>0</v>
      </c>
      <c r="C135" s="60" t="s">
        <v>16</v>
      </c>
      <c r="D135" s="116"/>
      <c r="E135" s="116"/>
      <c r="F135" s="116"/>
      <c r="G135" s="236"/>
      <c r="H135" s="104"/>
      <c r="I135" s="116"/>
      <c r="J135" s="116"/>
      <c r="K135" s="116"/>
      <c r="L135" s="116"/>
      <c r="M135" s="148"/>
      <c r="N135" s="148"/>
      <c r="O135" s="116"/>
      <c r="P135" s="14"/>
    </row>
    <row r="136" spans="1:16" s="61" customFormat="1" ht="18.75">
      <c r="A136" s="58"/>
      <c r="B136" s="62" t="s">
        <v>221</v>
      </c>
      <c r="C136" s="439" t="s">
        <v>79</v>
      </c>
      <c r="D136" s="440"/>
      <c r="E136" s="440"/>
      <c r="F136" s="440"/>
      <c r="G136" s="441"/>
      <c r="H136" s="442"/>
      <c r="I136" s="440"/>
      <c r="J136" s="440"/>
      <c r="K136" s="440"/>
      <c r="L136" s="440"/>
      <c r="M136" s="443"/>
      <c r="N136" s="443"/>
      <c r="O136" s="440"/>
      <c r="P136" s="444"/>
    </row>
    <row r="137" spans="1:16" s="61" customFormat="1" ht="19.5" thickBot="1">
      <c r="A137" s="64"/>
      <c r="B137" s="65"/>
      <c r="C137" s="66" t="s">
        <v>18</v>
      </c>
      <c r="D137" s="117"/>
      <c r="E137" s="117"/>
      <c r="F137" s="117"/>
      <c r="G137" s="238"/>
      <c r="H137" s="231"/>
      <c r="I137" s="117"/>
      <c r="J137" s="117"/>
      <c r="K137" s="117"/>
      <c r="L137" s="117"/>
      <c r="M137" s="149"/>
      <c r="N137" s="149"/>
      <c r="O137" s="117"/>
      <c r="P137" s="7"/>
    </row>
    <row r="138" spans="15:16" ht="18.75">
      <c r="O138" s="67"/>
      <c r="P138" s="68" t="s">
        <v>92</v>
      </c>
    </row>
  </sheetData>
  <sheetProtection/>
  <mergeCells count="52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A1:P1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38"/>
  <sheetViews>
    <sheetView zoomScale="50" zoomScaleNormal="50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8" width="20.50390625" style="11" customWidth="1"/>
    <col min="9" max="9" width="20.50390625" style="72" customWidth="1"/>
    <col min="10" max="15" width="20.50390625" style="11" customWidth="1"/>
    <col min="16" max="16" width="23.00390625" style="37" customWidth="1"/>
    <col min="17" max="16384" width="9.00390625" style="38" customWidth="1"/>
  </cols>
  <sheetData>
    <row r="1" spans="1:16" ht="30.75">
      <c r="A1" s="580" t="s">
        <v>104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</row>
    <row r="2" spans="1:15" ht="19.5" thickBot="1">
      <c r="A2" s="12" t="s">
        <v>105</v>
      </c>
      <c r="B2" s="39"/>
      <c r="C2" s="12"/>
      <c r="O2" s="69" t="s">
        <v>90</v>
      </c>
    </row>
    <row r="3" spans="1:16" ht="18.75">
      <c r="A3" s="40"/>
      <c r="B3" s="41"/>
      <c r="C3" s="210"/>
      <c r="D3" s="43" t="s">
        <v>2</v>
      </c>
      <c r="E3" s="210" t="s">
        <v>3</v>
      </c>
      <c r="F3" s="43" t="s">
        <v>4</v>
      </c>
      <c r="G3" s="210" t="s">
        <v>5</v>
      </c>
      <c r="H3" s="43" t="s">
        <v>6</v>
      </c>
      <c r="I3" s="313" t="s">
        <v>7</v>
      </c>
      <c r="J3" s="43" t="s">
        <v>8</v>
      </c>
      <c r="K3" s="210" t="s">
        <v>9</v>
      </c>
      <c r="L3" s="43" t="s">
        <v>10</v>
      </c>
      <c r="M3" s="210" t="s">
        <v>11</v>
      </c>
      <c r="N3" s="43" t="s">
        <v>12</v>
      </c>
      <c r="O3" s="210" t="s">
        <v>13</v>
      </c>
      <c r="P3" s="44" t="s">
        <v>14</v>
      </c>
    </row>
    <row r="4" spans="1:16" ht="18.75">
      <c r="A4" s="45" t="s">
        <v>0</v>
      </c>
      <c r="B4" s="570" t="s">
        <v>15</v>
      </c>
      <c r="C4" s="326" t="s">
        <v>16</v>
      </c>
      <c r="D4" s="467">
        <v>686.2265</v>
      </c>
      <c r="E4" s="205">
        <v>1.782</v>
      </c>
      <c r="F4" s="516">
        <v>36.177</v>
      </c>
      <c r="G4" s="327">
        <v>0.1222</v>
      </c>
      <c r="H4" s="532">
        <v>1085.0497</v>
      </c>
      <c r="I4" s="207">
        <v>1201.4925</v>
      </c>
      <c r="J4" s="534">
        <v>254.2235</v>
      </c>
      <c r="K4" s="205">
        <v>75.3075</v>
      </c>
      <c r="L4" s="467">
        <v>1.647</v>
      </c>
      <c r="M4" s="207">
        <v>5.107</v>
      </c>
      <c r="N4" s="481">
        <v>16.192</v>
      </c>
      <c r="O4" s="205">
        <v>15.3756</v>
      </c>
      <c r="P4" s="8">
        <f aca="true" t="shared" si="0" ref="P4:P35">SUM(D4:O4)</f>
        <v>3378.7025</v>
      </c>
    </row>
    <row r="5" spans="1:16" ht="18.75">
      <c r="A5" s="45" t="s">
        <v>17</v>
      </c>
      <c r="B5" s="571"/>
      <c r="C5" s="49" t="s">
        <v>18</v>
      </c>
      <c r="D5" s="468">
        <v>52329.639</v>
      </c>
      <c r="E5" s="201">
        <v>468.78</v>
      </c>
      <c r="F5" s="517">
        <v>1715.211</v>
      </c>
      <c r="G5" s="215">
        <v>5.426</v>
      </c>
      <c r="H5" s="475">
        <v>44369.165</v>
      </c>
      <c r="I5" s="206">
        <v>59340.697</v>
      </c>
      <c r="J5" s="535">
        <v>10569.231</v>
      </c>
      <c r="K5" s="201">
        <v>5163.857</v>
      </c>
      <c r="L5" s="468">
        <v>23.79</v>
      </c>
      <c r="M5" s="206">
        <v>412.703</v>
      </c>
      <c r="N5" s="482">
        <v>1240.169</v>
      </c>
      <c r="O5" s="201">
        <v>876.851</v>
      </c>
      <c r="P5" s="9">
        <f t="shared" si="0"/>
        <v>176515.519</v>
      </c>
    </row>
    <row r="6" spans="1:16" ht="18.75">
      <c r="A6" s="45" t="s">
        <v>19</v>
      </c>
      <c r="B6" s="48" t="s">
        <v>20</v>
      </c>
      <c r="C6" s="55" t="s">
        <v>16</v>
      </c>
      <c r="D6" s="467">
        <v>209.106</v>
      </c>
      <c r="E6" s="205">
        <v>1.793</v>
      </c>
      <c r="F6" s="516">
        <v>1.455</v>
      </c>
      <c r="G6" s="214"/>
      <c r="H6" s="474">
        <v>567.594</v>
      </c>
      <c r="I6" s="207">
        <v>323.1214</v>
      </c>
      <c r="J6" s="534">
        <v>300.02</v>
      </c>
      <c r="K6" s="205">
        <v>33.511</v>
      </c>
      <c r="L6" s="467">
        <v>3.348</v>
      </c>
      <c r="M6" s="207">
        <v>5.296</v>
      </c>
      <c r="N6" s="481">
        <v>375.656</v>
      </c>
      <c r="O6" s="205">
        <v>557.574</v>
      </c>
      <c r="P6" s="8">
        <f t="shared" si="0"/>
        <v>2378.4744</v>
      </c>
    </row>
    <row r="7" spans="1:16" ht="18.75">
      <c r="A7" s="45" t="s">
        <v>21</v>
      </c>
      <c r="B7" s="49" t="s">
        <v>22</v>
      </c>
      <c r="C7" s="49" t="s">
        <v>18</v>
      </c>
      <c r="D7" s="468">
        <v>8208.686</v>
      </c>
      <c r="E7" s="201">
        <v>45.827</v>
      </c>
      <c r="F7" s="518">
        <v>170.786</v>
      </c>
      <c r="G7" s="215"/>
      <c r="H7" s="475">
        <v>34608.279</v>
      </c>
      <c r="I7" s="328">
        <v>11509.643</v>
      </c>
      <c r="J7" s="536">
        <v>12647.294</v>
      </c>
      <c r="K7" s="217">
        <v>1234.893</v>
      </c>
      <c r="L7" s="538">
        <v>70.571</v>
      </c>
      <c r="M7" s="328">
        <v>69.972</v>
      </c>
      <c r="N7" s="482">
        <v>14853.126</v>
      </c>
      <c r="O7" s="201">
        <v>31650.289</v>
      </c>
      <c r="P7" s="9">
        <f t="shared" si="0"/>
        <v>115069.366</v>
      </c>
    </row>
    <row r="8" spans="1:16" ht="18.75">
      <c r="A8" s="45" t="s">
        <v>23</v>
      </c>
      <c r="B8" s="568" t="s">
        <v>114</v>
      </c>
      <c r="C8" s="55" t="s">
        <v>16</v>
      </c>
      <c r="D8" s="26">
        <f aca="true" t="shared" si="1" ref="D8:K8">+D4+D6</f>
        <v>895.3325</v>
      </c>
      <c r="E8" s="272">
        <f t="shared" si="1"/>
        <v>3.575</v>
      </c>
      <c r="F8" s="26">
        <f t="shared" si="1"/>
        <v>37.632</v>
      </c>
      <c r="G8" s="272">
        <f t="shared" si="1"/>
        <v>0.1222</v>
      </c>
      <c r="H8" s="26">
        <f t="shared" si="1"/>
        <v>1652.6437</v>
      </c>
      <c r="I8" s="287">
        <f t="shared" si="1"/>
        <v>1524.6139</v>
      </c>
      <c r="J8" s="26">
        <f t="shared" si="1"/>
        <v>554.2435</v>
      </c>
      <c r="K8" s="272">
        <f t="shared" si="1"/>
        <v>108.8185</v>
      </c>
      <c r="L8" s="28">
        <f>+L4+L6</f>
        <v>4.995</v>
      </c>
      <c r="M8" s="287">
        <f aca="true" t="shared" si="2" ref="M8:O9">+M4+M6</f>
        <v>10.403</v>
      </c>
      <c r="N8" s="28">
        <f t="shared" si="2"/>
        <v>391.848</v>
      </c>
      <c r="O8" s="287">
        <f t="shared" si="2"/>
        <v>572.9495999999999</v>
      </c>
      <c r="P8" s="8">
        <f>SUM(D8:O8)</f>
        <v>5757.1769</v>
      </c>
    </row>
    <row r="9" spans="1:16" ht="18.75">
      <c r="A9" s="50"/>
      <c r="B9" s="569"/>
      <c r="C9" s="49" t="s">
        <v>18</v>
      </c>
      <c r="D9" s="25">
        <f aca="true" t="shared" si="3" ref="D9:K9">+D5+D7</f>
        <v>60538.325000000004</v>
      </c>
      <c r="E9" s="54">
        <f t="shared" si="3"/>
        <v>514.607</v>
      </c>
      <c r="F9" s="25">
        <f t="shared" si="3"/>
        <v>1885.997</v>
      </c>
      <c r="G9" s="54">
        <f t="shared" si="3"/>
        <v>5.426</v>
      </c>
      <c r="H9" s="25">
        <f t="shared" si="3"/>
        <v>78977.444</v>
      </c>
      <c r="I9" s="288">
        <f t="shared" si="3"/>
        <v>70850.34</v>
      </c>
      <c r="J9" s="25">
        <f t="shared" si="3"/>
        <v>23216.525</v>
      </c>
      <c r="K9" s="54">
        <f t="shared" si="3"/>
        <v>6398.75</v>
      </c>
      <c r="L9" s="89">
        <f>+L5+L7</f>
        <v>94.36099999999999</v>
      </c>
      <c r="M9" s="288">
        <f t="shared" si="2"/>
        <v>482.67499999999995</v>
      </c>
      <c r="N9" s="89">
        <f t="shared" si="2"/>
        <v>16093.295</v>
      </c>
      <c r="O9" s="288">
        <f t="shared" si="2"/>
        <v>32527.14</v>
      </c>
      <c r="P9" s="9">
        <f>SUM(D9:O9)</f>
        <v>291584.885</v>
      </c>
    </row>
    <row r="10" spans="1:16" ht="18.75">
      <c r="A10" s="572" t="s">
        <v>25</v>
      </c>
      <c r="B10" s="573"/>
      <c r="C10" s="55" t="s">
        <v>16</v>
      </c>
      <c r="D10" s="467"/>
      <c r="E10" s="205"/>
      <c r="F10" s="516"/>
      <c r="G10" s="214"/>
      <c r="H10" s="474"/>
      <c r="I10" s="207">
        <v>286.0858</v>
      </c>
      <c r="J10" s="534">
        <v>2959.655</v>
      </c>
      <c r="K10" s="205">
        <v>559.242</v>
      </c>
      <c r="L10" s="467">
        <v>919.5025</v>
      </c>
      <c r="M10" s="207">
        <v>355.6415</v>
      </c>
      <c r="N10" s="481">
        <v>0.554</v>
      </c>
      <c r="O10" s="205"/>
      <c r="P10" s="8">
        <f t="shared" si="0"/>
        <v>5080.6808</v>
      </c>
    </row>
    <row r="11" spans="1:16" ht="18.75">
      <c r="A11" s="574"/>
      <c r="B11" s="575"/>
      <c r="C11" s="49" t="s">
        <v>18</v>
      </c>
      <c r="D11" s="468"/>
      <c r="E11" s="217"/>
      <c r="F11" s="518"/>
      <c r="G11" s="215"/>
      <c r="H11" s="475"/>
      <c r="I11" s="206">
        <v>53510.676</v>
      </c>
      <c r="J11" s="535">
        <v>536339.159</v>
      </c>
      <c r="K11" s="201">
        <v>94455.97</v>
      </c>
      <c r="L11" s="468">
        <v>182030.842</v>
      </c>
      <c r="M11" s="206">
        <v>107656.476</v>
      </c>
      <c r="N11" s="482">
        <v>22.953</v>
      </c>
      <c r="O11" s="201"/>
      <c r="P11" s="9">
        <f t="shared" si="0"/>
        <v>974016.0759999999</v>
      </c>
    </row>
    <row r="12" spans="1:16" ht="18.75">
      <c r="A12" s="51"/>
      <c r="B12" s="570" t="s">
        <v>26</v>
      </c>
      <c r="C12" s="55" t="s">
        <v>16</v>
      </c>
      <c r="D12" s="467">
        <v>0.123</v>
      </c>
      <c r="E12" s="205"/>
      <c r="F12" s="516"/>
      <c r="G12" s="214"/>
      <c r="H12" s="474">
        <v>2.5614</v>
      </c>
      <c r="I12" s="207">
        <v>3.481</v>
      </c>
      <c r="J12" s="534">
        <v>0.33</v>
      </c>
      <c r="K12" s="205">
        <v>0.165</v>
      </c>
      <c r="L12" s="467">
        <v>0.412</v>
      </c>
      <c r="M12" s="207"/>
      <c r="N12" s="481">
        <v>0.107</v>
      </c>
      <c r="O12" s="205"/>
      <c r="P12" s="8">
        <f t="shared" si="0"/>
        <v>7.1794</v>
      </c>
    </row>
    <row r="13" spans="1:16" ht="18.75">
      <c r="A13" s="45" t="s">
        <v>0</v>
      </c>
      <c r="B13" s="571"/>
      <c r="C13" s="49" t="s">
        <v>18</v>
      </c>
      <c r="D13" s="468">
        <v>850.629</v>
      </c>
      <c r="E13" s="201"/>
      <c r="F13" s="518"/>
      <c r="G13" s="215"/>
      <c r="H13" s="475">
        <v>5139.629</v>
      </c>
      <c r="I13" s="206">
        <v>7253.194</v>
      </c>
      <c r="J13" s="535">
        <v>692.309</v>
      </c>
      <c r="K13" s="201">
        <v>448.237</v>
      </c>
      <c r="L13" s="468">
        <v>1456.034</v>
      </c>
      <c r="M13" s="206"/>
      <c r="N13" s="482">
        <v>353.1</v>
      </c>
      <c r="O13" s="201"/>
      <c r="P13" s="9">
        <f t="shared" si="0"/>
        <v>16193.132</v>
      </c>
    </row>
    <row r="14" spans="1:16" ht="18.75">
      <c r="A14" s="45" t="s">
        <v>27</v>
      </c>
      <c r="B14" s="570" t="s">
        <v>28</v>
      </c>
      <c r="C14" s="55" t="s">
        <v>16</v>
      </c>
      <c r="D14" s="467"/>
      <c r="E14" s="205"/>
      <c r="F14" s="516"/>
      <c r="G14" s="214"/>
      <c r="H14" s="474">
        <v>0.4387</v>
      </c>
      <c r="I14" s="207">
        <v>14.9527</v>
      </c>
      <c r="J14" s="534">
        <v>3.7247</v>
      </c>
      <c r="K14" s="205">
        <v>0.2606</v>
      </c>
      <c r="L14" s="467">
        <v>0.4755</v>
      </c>
      <c r="M14" s="207">
        <v>0.466</v>
      </c>
      <c r="N14" s="481">
        <v>0.8545</v>
      </c>
      <c r="O14" s="205">
        <v>0.1335</v>
      </c>
      <c r="P14" s="8">
        <f t="shared" si="0"/>
        <v>21.306200000000004</v>
      </c>
    </row>
    <row r="15" spans="1:16" ht="18.75">
      <c r="A15" s="45" t="s">
        <v>0</v>
      </c>
      <c r="B15" s="571"/>
      <c r="C15" s="49" t="s">
        <v>18</v>
      </c>
      <c r="D15" s="468"/>
      <c r="E15" s="201"/>
      <c r="F15" s="518"/>
      <c r="G15" s="215"/>
      <c r="H15" s="475">
        <v>654.863</v>
      </c>
      <c r="I15" s="206">
        <v>17367.302</v>
      </c>
      <c r="J15" s="535">
        <v>5584.344</v>
      </c>
      <c r="K15" s="201">
        <v>402.833</v>
      </c>
      <c r="L15" s="468">
        <v>1061.404</v>
      </c>
      <c r="M15" s="206">
        <v>753.025</v>
      </c>
      <c r="N15" s="482">
        <v>1316.459</v>
      </c>
      <c r="O15" s="201">
        <v>330.749</v>
      </c>
      <c r="P15" s="9">
        <f t="shared" si="0"/>
        <v>27470.979</v>
      </c>
    </row>
    <row r="16" spans="1:16" ht="18.75">
      <c r="A16" s="45" t="s">
        <v>29</v>
      </c>
      <c r="B16" s="570" t="s">
        <v>30</v>
      </c>
      <c r="C16" s="55" t="s">
        <v>16</v>
      </c>
      <c r="D16" s="467"/>
      <c r="E16" s="205"/>
      <c r="F16" s="516"/>
      <c r="G16" s="214"/>
      <c r="H16" s="474"/>
      <c r="I16" s="207">
        <v>1.776</v>
      </c>
      <c r="J16" s="534">
        <v>119.11</v>
      </c>
      <c r="K16" s="205">
        <v>1.276</v>
      </c>
      <c r="L16" s="467">
        <v>12.834</v>
      </c>
      <c r="M16" s="207"/>
      <c r="N16" s="481"/>
      <c r="O16" s="205"/>
      <c r="P16" s="8">
        <f t="shared" si="0"/>
        <v>134.99599999999998</v>
      </c>
    </row>
    <row r="17" spans="1:16" ht="18.75">
      <c r="A17" s="51"/>
      <c r="B17" s="571"/>
      <c r="C17" s="49" t="s">
        <v>18</v>
      </c>
      <c r="D17" s="468"/>
      <c r="E17" s="201"/>
      <c r="F17" s="518"/>
      <c r="G17" s="215"/>
      <c r="H17" s="475"/>
      <c r="I17" s="206">
        <v>611.843</v>
      </c>
      <c r="J17" s="535">
        <v>17941.987</v>
      </c>
      <c r="K17" s="201">
        <v>207.38</v>
      </c>
      <c r="L17" s="468">
        <v>2278.832</v>
      </c>
      <c r="M17" s="206"/>
      <c r="N17" s="482"/>
      <c r="O17" s="201"/>
      <c r="P17" s="9">
        <f t="shared" si="0"/>
        <v>21040.042</v>
      </c>
    </row>
    <row r="18" spans="1:16" ht="18.75">
      <c r="A18" s="45" t="s">
        <v>31</v>
      </c>
      <c r="B18" s="349" t="s">
        <v>108</v>
      </c>
      <c r="C18" s="55" t="s">
        <v>16</v>
      </c>
      <c r="D18" s="467"/>
      <c r="E18" s="205"/>
      <c r="F18" s="516"/>
      <c r="G18" s="214"/>
      <c r="H18" s="474"/>
      <c r="I18" s="207"/>
      <c r="J18" s="534">
        <v>47.12</v>
      </c>
      <c r="K18" s="205">
        <v>9.121</v>
      </c>
      <c r="L18" s="467">
        <v>13.787</v>
      </c>
      <c r="M18" s="207"/>
      <c r="N18" s="481"/>
      <c r="O18" s="205"/>
      <c r="P18" s="8">
        <f t="shared" si="0"/>
        <v>70.028</v>
      </c>
    </row>
    <row r="19" spans="1:16" ht="18.75">
      <c r="A19" s="51"/>
      <c r="B19" s="47" t="s">
        <v>109</v>
      </c>
      <c r="C19" s="49" t="s">
        <v>18</v>
      </c>
      <c r="D19" s="468"/>
      <c r="E19" s="201"/>
      <c r="F19" s="518"/>
      <c r="G19" s="215"/>
      <c r="H19" s="475"/>
      <c r="I19" s="206"/>
      <c r="J19" s="535">
        <v>13685.889</v>
      </c>
      <c r="K19" s="201">
        <v>3213.756</v>
      </c>
      <c r="L19" s="468">
        <v>4622.877</v>
      </c>
      <c r="M19" s="206"/>
      <c r="N19" s="482"/>
      <c r="O19" s="201"/>
      <c r="P19" s="9">
        <f t="shared" si="0"/>
        <v>21522.522</v>
      </c>
    </row>
    <row r="20" spans="1:16" ht="18.75">
      <c r="A20" s="45" t="s">
        <v>23</v>
      </c>
      <c r="B20" s="570" t="s">
        <v>32</v>
      </c>
      <c r="C20" s="55" t="s">
        <v>16</v>
      </c>
      <c r="D20" s="467"/>
      <c r="E20" s="205"/>
      <c r="F20" s="516"/>
      <c r="G20" s="214"/>
      <c r="H20" s="474"/>
      <c r="I20" s="207">
        <v>413.646</v>
      </c>
      <c r="J20" s="534">
        <v>20.436</v>
      </c>
      <c r="K20" s="205"/>
      <c r="L20" s="467">
        <v>68.294</v>
      </c>
      <c r="M20" s="207">
        <v>15.15</v>
      </c>
      <c r="N20" s="481"/>
      <c r="O20" s="205"/>
      <c r="P20" s="8">
        <f t="shared" si="0"/>
        <v>517.526</v>
      </c>
    </row>
    <row r="21" spans="1:16" ht="18.75">
      <c r="A21" s="51"/>
      <c r="B21" s="571"/>
      <c r="C21" s="49" t="s">
        <v>18</v>
      </c>
      <c r="D21" s="468"/>
      <c r="E21" s="201"/>
      <c r="F21" s="518"/>
      <c r="G21" s="215"/>
      <c r="H21" s="475"/>
      <c r="I21" s="206">
        <v>76523.724</v>
      </c>
      <c r="J21" s="535">
        <v>3605.391</v>
      </c>
      <c r="K21" s="201"/>
      <c r="L21" s="468">
        <v>14960.366</v>
      </c>
      <c r="M21" s="206">
        <v>2974.703</v>
      </c>
      <c r="N21" s="482"/>
      <c r="O21" s="201"/>
      <c r="P21" s="9">
        <f t="shared" si="0"/>
        <v>98064.184</v>
      </c>
    </row>
    <row r="22" spans="1:16" ht="18.75">
      <c r="A22" s="51"/>
      <c r="B22" s="568" t="s">
        <v>114</v>
      </c>
      <c r="C22" s="55" t="s">
        <v>16</v>
      </c>
      <c r="D22" s="26">
        <f aca="true" t="shared" si="4" ref="D22:K22">+D12+D14+D16+D18+D20</f>
        <v>0.123</v>
      </c>
      <c r="E22" s="272"/>
      <c r="F22" s="26"/>
      <c r="G22" s="272"/>
      <c r="H22" s="26">
        <f t="shared" si="4"/>
        <v>3.0000999999999998</v>
      </c>
      <c r="I22" s="287">
        <f t="shared" si="4"/>
        <v>433.8557</v>
      </c>
      <c r="J22" s="26">
        <f t="shared" si="4"/>
        <v>190.7207</v>
      </c>
      <c r="K22" s="272">
        <f t="shared" si="4"/>
        <v>10.822600000000001</v>
      </c>
      <c r="L22" s="28">
        <f>+L12+L14+L16+L18+L20</f>
        <v>95.8025</v>
      </c>
      <c r="M22" s="287">
        <f aca="true" t="shared" si="5" ref="M22:O23">+M12+M14+M16+M18+M20</f>
        <v>15.616</v>
      </c>
      <c r="N22" s="28">
        <f t="shared" si="5"/>
        <v>0.9615</v>
      </c>
      <c r="O22" s="287">
        <f t="shared" si="5"/>
        <v>0.1335</v>
      </c>
      <c r="P22" s="8">
        <f>SUM(D22:O22)</f>
        <v>751.0356</v>
      </c>
    </row>
    <row r="23" spans="1:16" ht="18.75">
      <c r="A23" s="50"/>
      <c r="B23" s="569"/>
      <c r="C23" s="49" t="s">
        <v>18</v>
      </c>
      <c r="D23" s="25">
        <f aca="true" t="shared" si="6" ref="D23:I23">+D13+D15+D17+D19+D21</f>
        <v>850.629</v>
      </c>
      <c r="E23" s="54"/>
      <c r="F23" s="25"/>
      <c r="G23" s="54"/>
      <c r="H23" s="25">
        <f t="shared" si="6"/>
        <v>5794.492</v>
      </c>
      <c r="I23" s="288">
        <f t="shared" si="6"/>
        <v>101756.063</v>
      </c>
      <c r="J23" s="25">
        <f>+J13+J15+J17+J19+J21</f>
        <v>41509.92</v>
      </c>
      <c r="K23" s="54">
        <f>+K13+K15+K17+K19+K21</f>
        <v>4272.206</v>
      </c>
      <c r="L23" s="89">
        <f>+L13+L15+L17+L19+L21</f>
        <v>24379.513</v>
      </c>
      <c r="M23" s="288">
        <f t="shared" si="5"/>
        <v>3727.728</v>
      </c>
      <c r="N23" s="89">
        <f t="shared" si="5"/>
        <v>1669.5590000000002</v>
      </c>
      <c r="O23" s="288">
        <f t="shared" si="5"/>
        <v>330.749</v>
      </c>
      <c r="P23" s="9">
        <f>SUM(D23:O23)</f>
        <v>184290.85900000003</v>
      </c>
    </row>
    <row r="24" spans="1:16" ht="18.75">
      <c r="A24" s="45" t="s">
        <v>0</v>
      </c>
      <c r="B24" s="570" t="s">
        <v>33</v>
      </c>
      <c r="C24" s="55" t="s">
        <v>16</v>
      </c>
      <c r="D24" s="467"/>
      <c r="E24" s="205"/>
      <c r="F24" s="516"/>
      <c r="G24" s="214"/>
      <c r="H24" s="474"/>
      <c r="I24" s="207">
        <v>0.078</v>
      </c>
      <c r="J24" s="534">
        <v>0.07</v>
      </c>
      <c r="K24" s="205">
        <v>0.049</v>
      </c>
      <c r="L24" s="467">
        <v>0.099</v>
      </c>
      <c r="M24" s="207"/>
      <c r="N24" s="481"/>
      <c r="O24" s="205"/>
      <c r="P24" s="8">
        <f t="shared" si="0"/>
        <v>0.29600000000000004</v>
      </c>
    </row>
    <row r="25" spans="1:16" ht="18.75">
      <c r="A25" s="45" t="s">
        <v>34</v>
      </c>
      <c r="B25" s="571"/>
      <c r="C25" s="49" t="s">
        <v>18</v>
      </c>
      <c r="D25" s="468"/>
      <c r="E25" s="201"/>
      <c r="F25" s="518"/>
      <c r="G25" s="215"/>
      <c r="H25" s="475"/>
      <c r="I25" s="206">
        <v>53.645</v>
      </c>
      <c r="J25" s="535">
        <v>51.965</v>
      </c>
      <c r="K25" s="201">
        <v>51.45</v>
      </c>
      <c r="L25" s="468">
        <v>106.722</v>
      </c>
      <c r="M25" s="206"/>
      <c r="N25" s="482"/>
      <c r="O25" s="201"/>
      <c r="P25" s="9">
        <f t="shared" si="0"/>
        <v>263.782</v>
      </c>
    </row>
    <row r="26" spans="1:16" ht="18.75">
      <c r="A26" s="45" t="s">
        <v>35</v>
      </c>
      <c r="B26" s="48" t="s">
        <v>20</v>
      </c>
      <c r="C26" s="55" t="s">
        <v>16</v>
      </c>
      <c r="D26" s="467"/>
      <c r="E26" s="205"/>
      <c r="F26" s="519"/>
      <c r="G26" s="214"/>
      <c r="H26" s="474"/>
      <c r="I26" s="207"/>
      <c r="J26" s="534">
        <v>0.307</v>
      </c>
      <c r="K26" s="205">
        <v>0.134</v>
      </c>
      <c r="L26" s="539">
        <v>1.156</v>
      </c>
      <c r="M26" s="329"/>
      <c r="N26" s="481"/>
      <c r="O26" s="205"/>
      <c r="P26" s="8">
        <f t="shared" si="0"/>
        <v>1.597</v>
      </c>
    </row>
    <row r="27" spans="1:16" ht="18.75">
      <c r="A27" s="45" t="s">
        <v>36</v>
      </c>
      <c r="B27" s="49" t="s">
        <v>110</v>
      </c>
      <c r="C27" s="49" t="s">
        <v>18</v>
      </c>
      <c r="D27" s="468"/>
      <c r="E27" s="201"/>
      <c r="F27" s="518"/>
      <c r="G27" s="215"/>
      <c r="H27" s="475"/>
      <c r="I27" s="206"/>
      <c r="J27" s="536">
        <v>9.671</v>
      </c>
      <c r="K27" s="201">
        <v>98.397</v>
      </c>
      <c r="L27" s="468">
        <v>74.477</v>
      </c>
      <c r="M27" s="206"/>
      <c r="N27" s="482"/>
      <c r="O27" s="201"/>
      <c r="P27" s="9">
        <f t="shared" si="0"/>
        <v>182.54500000000002</v>
      </c>
    </row>
    <row r="28" spans="1:16" ht="18.75">
      <c r="A28" s="45" t="s">
        <v>23</v>
      </c>
      <c r="B28" s="568" t="s">
        <v>114</v>
      </c>
      <c r="C28" s="55" t="s">
        <v>16</v>
      </c>
      <c r="D28" s="26"/>
      <c r="E28" s="272"/>
      <c r="F28" s="26"/>
      <c r="G28" s="272"/>
      <c r="H28" s="26"/>
      <c r="I28" s="272">
        <f aca="true" t="shared" si="7" ref="I28:L29">+I24+I26</f>
        <v>0.078</v>
      </c>
      <c r="J28" s="26">
        <f t="shared" si="7"/>
        <v>0.377</v>
      </c>
      <c r="K28" s="272">
        <f t="shared" si="7"/>
        <v>0.183</v>
      </c>
      <c r="L28" s="28">
        <f t="shared" si="7"/>
        <v>1.255</v>
      </c>
      <c r="M28" s="287"/>
      <c r="N28" s="28"/>
      <c r="O28" s="287"/>
      <c r="P28" s="8">
        <f>SUM(D28:O28)</f>
        <v>1.8929999999999998</v>
      </c>
    </row>
    <row r="29" spans="1:16" ht="18.75">
      <c r="A29" s="50"/>
      <c r="B29" s="569"/>
      <c r="C29" s="49" t="s">
        <v>18</v>
      </c>
      <c r="D29" s="25"/>
      <c r="E29" s="54"/>
      <c r="F29" s="25"/>
      <c r="G29" s="54"/>
      <c r="H29" s="25"/>
      <c r="I29" s="54">
        <f t="shared" si="7"/>
        <v>53.645</v>
      </c>
      <c r="J29" s="25">
        <f t="shared" si="7"/>
        <v>61.636</v>
      </c>
      <c r="K29" s="54">
        <f t="shared" si="7"/>
        <v>149.847</v>
      </c>
      <c r="L29" s="89">
        <f t="shared" si="7"/>
        <v>181.199</v>
      </c>
      <c r="M29" s="288"/>
      <c r="N29" s="89"/>
      <c r="O29" s="288"/>
      <c r="P29" s="9">
        <f>SUM(D29:O29)</f>
        <v>446.32700000000006</v>
      </c>
    </row>
    <row r="30" spans="1:16" ht="18.75">
      <c r="A30" s="45" t="s">
        <v>0</v>
      </c>
      <c r="B30" s="570" t="s">
        <v>37</v>
      </c>
      <c r="C30" s="55" t="s">
        <v>16</v>
      </c>
      <c r="D30" s="467">
        <v>127.3733</v>
      </c>
      <c r="E30" s="205">
        <v>115.9836</v>
      </c>
      <c r="F30" s="516">
        <v>151.7142</v>
      </c>
      <c r="G30" s="214">
        <v>50.0776</v>
      </c>
      <c r="H30" s="474">
        <v>138.8273</v>
      </c>
      <c r="I30" s="207">
        <v>271.3553</v>
      </c>
      <c r="J30" s="534">
        <v>26.9565</v>
      </c>
      <c r="K30" s="205">
        <v>15.8177</v>
      </c>
      <c r="L30" s="467">
        <v>25.303</v>
      </c>
      <c r="M30" s="207">
        <v>104.9802</v>
      </c>
      <c r="N30" s="481">
        <v>104.9374</v>
      </c>
      <c r="O30" s="205">
        <v>35.1576</v>
      </c>
      <c r="P30" s="8">
        <f t="shared" si="0"/>
        <v>1168.4837</v>
      </c>
    </row>
    <row r="31" spans="1:16" ht="18.75">
      <c r="A31" s="45" t="s">
        <v>38</v>
      </c>
      <c r="B31" s="571"/>
      <c r="C31" s="49" t="s">
        <v>18</v>
      </c>
      <c r="D31" s="468">
        <v>10619.77</v>
      </c>
      <c r="E31" s="201">
        <v>8016.316</v>
      </c>
      <c r="F31" s="518">
        <v>10778.926</v>
      </c>
      <c r="G31" s="215">
        <v>5048.271</v>
      </c>
      <c r="H31" s="475">
        <v>9619.243</v>
      </c>
      <c r="I31" s="206">
        <v>14763.688</v>
      </c>
      <c r="J31" s="535">
        <v>3021.105</v>
      </c>
      <c r="K31" s="201">
        <v>2996.624</v>
      </c>
      <c r="L31" s="468">
        <v>2891.813</v>
      </c>
      <c r="M31" s="206">
        <v>10768.451</v>
      </c>
      <c r="N31" s="482">
        <v>9390.083</v>
      </c>
      <c r="O31" s="201">
        <v>5070.103</v>
      </c>
      <c r="P31" s="9">
        <f t="shared" si="0"/>
        <v>92984.393</v>
      </c>
    </row>
    <row r="32" spans="1:16" ht="18.75">
      <c r="A32" s="45" t="s">
        <v>0</v>
      </c>
      <c r="B32" s="570" t="s">
        <v>39</v>
      </c>
      <c r="C32" s="55" t="s">
        <v>16</v>
      </c>
      <c r="D32" s="467">
        <v>21.0657</v>
      </c>
      <c r="E32" s="205">
        <v>195.0767</v>
      </c>
      <c r="F32" s="516">
        <v>373.443</v>
      </c>
      <c r="G32" s="214">
        <v>228.4984</v>
      </c>
      <c r="H32" s="474">
        <v>221.7598</v>
      </c>
      <c r="I32" s="207">
        <v>55.163</v>
      </c>
      <c r="J32" s="534">
        <v>0.765</v>
      </c>
      <c r="K32" s="205">
        <v>0.06</v>
      </c>
      <c r="L32" s="467">
        <v>0.4448</v>
      </c>
      <c r="M32" s="207">
        <v>22.067</v>
      </c>
      <c r="N32" s="481">
        <v>30.4275</v>
      </c>
      <c r="O32" s="205">
        <v>8.4671</v>
      </c>
      <c r="P32" s="8">
        <f t="shared" si="0"/>
        <v>1157.238</v>
      </c>
    </row>
    <row r="33" spans="1:16" ht="18.75">
      <c r="A33" s="45" t="s">
        <v>40</v>
      </c>
      <c r="B33" s="571"/>
      <c r="C33" s="49" t="s">
        <v>18</v>
      </c>
      <c r="D33" s="468">
        <v>925.466</v>
      </c>
      <c r="E33" s="201">
        <v>9511.176</v>
      </c>
      <c r="F33" s="518">
        <v>16977.987</v>
      </c>
      <c r="G33" s="215">
        <v>10104.754</v>
      </c>
      <c r="H33" s="475">
        <v>9839.796</v>
      </c>
      <c r="I33" s="206">
        <v>2361.058</v>
      </c>
      <c r="J33" s="535">
        <v>28.282</v>
      </c>
      <c r="K33" s="201">
        <v>0.567</v>
      </c>
      <c r="L33" s="468">
        <v>49.279</v>
      </c>
      <c r="M33" s="206">
        <v>911.225</v>
      </c>
      <c r="N33" s="482">
        <v>1463.277</v>
      </c>
      <c r="O33" s="201">
        <v>631.175</v>
      </c>
      <c r="P33" s="9">
        <f t="shared" si="0"/>
        <v>52804.04200000001</v>
      </c>
    </row>
    <row r="34" spans="1:16" ht="18.75">
      <c r="A34" s="51"/>
      <c r="B34" s="48" t="s">
        <v>20</v>
      </c>
      <c r="C34" s="55" t="s">
        <v>16</v>
      </c>
      <c r="D34" s="467">
        <v>8.031</v>
      </c>
      <c r="E34" s="205">
        <v>1.965</v>
      </c>
      <c r="F34" s="516">
        <v>4.7</v>
      </c>
      <c r="G34" s="214">
        <v>14.813</v>
      </c>
      <c r="H34" s="474">
        <v>120.54</v>
      </c>
      <c r="I34" s="207">
        <v>11.416</v>
      </c>
      <c r="J34" s="534">
        <v>6.45</v>
      </c>
      <c r="K34" s="205"/>
      <c r="L34" s="467">
        <v>3.608</v>
      </c>
      <c r="M34" s="207">
        <v>3.044</v>
      </c>
      <c r="N34" s="481">
        <v>13.102</v>
      </c>
      <c r="O34" s="205"/>
      <c r="P34" s="8">
        <f t="shared" si="0"/>
        <v>187.669</v>
      </c>
    </row>
    <row r="35" spans="1:16" ht="18.75">
      <c r="A35" s="45" t="s">
        <v>23</v>
      </c>
      <c r="B35" s="49" t="s">
        <v>111</v>
      </c>
      <c r="C35" s="49" t="s">
        <v>18</v>
      </c>
      <c r="D35" s="468">
        <v>278.903</v>
      </c>
      <c r="E35" s="201">
        <v>62.406</v>
      </c>
      <c r="F35" s="518">
        <v>179.437</v>
      </c>
      <c r="G35" s="215">
        <v>615.291</v>
      </c>
      <c r="H35" s="475">
        <v>5265.32</v>
      </c>
      <c r="I35" s="206">
        <v>418.717</v>
      </c>
      <c r="J35" s="535">
        <v>230.266</v>
      </c>
      <c r="K35" s="201"/>
      <c r="L35" s="468">
        <v>126.796</v>
      </c>
      <c r="M35" s="206">
        <v>96.507</v>
      </c>
      <c r="N35" s="482">
        <v>489.762</v>
      </c>
      <c r="O35" s="201"/>
      <c r="P35" s="9">
        <f t="shared" si="0"/>
        <v>7763.404999999999</v>
      </c>
    </row>
    <row r="36" spans="1:16" ht="18.75">
      <c r="A36" s="51"/>
      <c r="B36" s="568" t="s">
        <v>107</v>
      </c>
      <c r="C36" s="55" t="s">
        <v>16</v>
      </c>
      <c r="D36" s="26">
        <f aca="true" t="shared" si="8" ref="D36:K36">+D30+D32+D34</f>
        <v>156.47</v>
      </c>
      <c r="E36" s="272">
        <f t="shared" si="8"/>
        <v>313.02529999999996</v>
      </c>
      <c r="F36" s="26">
        <f t="shared" si="8"/>
        <v>529.8572</v>
      </c>
      <c r="G36" s="272">
        <f t="shared" si="8"/>
        <v>293.389</v>
      </c>
      <c r="H36" s="26">
        <f t="shared" si="8"/>
        <v>481.12710000000004</v>
      </c>
      <c r="I36" s="287">
        <f t="shared" si="8"/>
        <v>337.9343</v>
      </c>
      <c r="J36" s="26">
        <f t="shared" si="8"/>
        <v>34.1715</v>
      </c>
      <c r="K36" s="272">
        <f t="shared" si="8"/>
        <v>15.8777</v>
      </c>
      <c r="L36" s="28">
        <f aca="true" t="shared" si="9" ref="L36:O37">+L30+L32+L34</f>
        <v>29.355800000000002</v>
      </c>
      <c r="M36" s="287">
        <f t="shared" si="9"/>
        <v>130.09120000000001</v>
      </c>
      <c r="N36" s="28">
        <f t="shared" si="9"/>
        <v>148.4669</v>
      </c>
      <c r="O36" s="287">
        <f t="shared" si="9"/>
        <v>43.624700000000004</v>
      </c>
      <c r="P36" s="8">
        <f>SUM(D36:O36)</f>
        <v>2513.3906999999995</v>
      </c>
    </row>
    <row r="37" spans="1:16" ht="18.75">
      <c r="A37" s="50"/>
      <c r="B37" s="569"/>
      <c r="C37" s="49" t="s">
        <v>18</v>
      </c>
      <c r="D37" s="25">
        <f aca="true" t="shared" si="10" ref="D37:K37">+D31+D33+D35</f>
        <v>11824.139000000001</v>
      </c>
      <c r="E37" s="54">
        <f t="shared" si="10"/>
        <v>17589.897999999997</v>
      </c>
      <c r="F37" s="25">
        <f t="shared" si="10"/>
        <v>27936.350000000002</v>
      </c>
      <c r="G37" s="54">
        <f t="shared" si="10"/>
        <v>15768.316</v>
      </c>
      <c r="H37" s="25">
        <f t="shared" si="10"/>
        <v>24724.359</v>
      </c>
      <c r="I37" s="288">
        <f t="shared" si="10"/>
        <v>17543.463</v>
      </c>
      <c r="J37" s="25">
        <f t="shared" si="10"/>
        <v>3279.6530000000002</v>
      </c>
      <c r="K37" s="54">
        <f t="shared" si="10"/>
        <v>2997.191</v>
      </c>
      <c r="L37" s="89">
        <f t="shared" si="9"/>
        <v>3067.888</v>
      </c>
      <c r="M37" s="288">
        <f t="shared" si="9"/>
        <v>11776.182999999999</v>
      </c>
      <c r="N37" s="89">
        <f t="shared" si="9"/>
        <v>11343.122000000001</v>
      </c>
      <c r="O37" s="288">
        <f t="shared" si="9"/>
        <v>5701.278</v>
      </c>
      <c r="P37" s="9">
        <f>SUM(D37:O37)</f>
        <v>153551.84000000003</v>
      </c>
    </row>
    <row r="38" spans="1:16" ht="18.75">
      <c r="A38" s="572" t="s">
        <v>41</v>
      </c>
      <c r="B38" s="573"/>
      <c r="C38" s="55" t="s">
        <v>16</v>
      </c>
      <c r="D38" s="467">
        <v>3.665</v>
      </c>
      <c r="E38" s="205">
        <v>0.93</v>
      </c>
      <c r="F38" s="516">
        <v>18.345</v>
      </c>
      <c r="G38" s="214"/>
      <c r="H38" s="474">
        <v>21.9603</v>
      </c>
      <c r="I38" s="207">
        <v>6.0297</v>
      </c>
      <c r="J38" s="534">
        <v>38.0788</v>
      </c>
      <c r="K38" s="205">
        <v>214.8926</v>
      </c>
      <c r="L38" s="467">
        <v>92.8523</v>
      </c>
      <c r="M38" s="207">
        <v>82.6982</v>
      </c>
      <c r="N38" s="481">
        <v>20.5887</v>
      </c>
      <c r="O38" s="205">
        <v>37.5097</v>
      </c>
      <c r="P38" s="8">
        <f aca="true" t="shared" si="11" ref="P38:P67">SUM(D38:O38)</f>
        <v>537.5503</v>
      </c>
    </row>
    <row r="39" spans="1:16" ht="18.75">
      <c r="A39" s="574"/>
      <c r="B39" s="575"/>
      <c r="C39" s="49" t="s">
        <v>18</v>
      </c>
      <c r="D39" s="468">
        <v>506.866</v>
      </c>
      <c r="E39" s="201">
        <v>16.076</v>
      </c>
      <c r="F39" s="518">
        <v>690.11</v>
      </c>
      <c r="G39" s="215"/>
      <c r="H39" s="475">
        <v>6605.74</v>
      </c>
      <c r="I39" s="206">
        <v>1680.882</v>
      </c>
      <c r="J39" s="535">
        <v>9026.001</v>
      </c>
      <c r="K39" s="201">
        <v>85141.111</v>
      </c>
      <c r="L39" s="468">
        <v>38191.475</v>
      </c>
      <c r="M39" s="206">
        <v>21511.768</v>
      </c>
      <c r="N39" s="482">
        <v>2550.454</v>
      </c>
      <c r="O39" s="201">
        <v>1971.724</v>
      </c>
      <c r="P39" s="9">
        <f t="shared" si="11"/>
        <v>167892.207</v>
      </c>
    </row>
    <row r="40" spans="1:16" ht="18.75">
      <c r="A40" s="572" t="s">
        <v>42</v>
      </c>
      <c r="B40" s="573"/>
      <c r="C40" s="55" t="s">
        <v>16</v>
      </c>
      <c r="D40" s="467">
        <v>9.6122</v>
      </c>
      <c r="E40" s="205">
        <v>0.001</v>
      </c>
      <c r="F40" s="516"/>
      <c r="G40" s="214"/>
      <c r="H40" s="474">
        <v>19.7728</v>
      </c>
      <c r="I40" s="207">
        <v>88.8719</v>
      </c>
      <c r="J40" s="534">
        <v>226.7045</v>
      </c>
      <c r="K40" s="205">
        <v>127.0544</v>
      </c>
      <c r="L40" s="467">
        <v>41.2719</v>
      </c>
      <c r="M40" s="207">
        <v>77.7916</v>
      </c>
      <c r="N40" s="481">
        <v>224.8753</v>
      </c>
      <c r="O40" s="205">
        <v>122.567</v>
      </c>
      <c r="P40" s="8">
        <f t="shared" si="11"/>
        <v>938.5226</v>
      </c>
    </row>
    <row r="41" spans="1:16" ht="18.75">
      <c r="A41" s="574"/>
      <c r="B41" s="575"/>
      <c r="C41" s="49" t="s">
        <v>18</v>
      </c>
      <c r="D41" s="468">
        <v>1598.268</v>
      </c>
      <c r="E41" s="201">
        <v>1.376</v>
      </c>
      <c r="F41" s="518"/>
      <c r="G41" s="215"/>
      <c r="H41" s="475">
        <v>3559.236</v>
      </c>
      <c r="I41" s="206">
        <v>18307.946</v>
      </c>
      <c r="J41" s="535">
        <v>34702.568</v>
      </c>
      <c r="K41" s="201">
        <v>25342.194</v>
      </c>
      <c r="L41" s="468">
        <v>5040.893</v>
      </c>
      <c r="M41" s="206">
        <v>9427.641</v>
      </c>
      <c r="N41" s="482">
        <v>27512.008</v>
      </c>
      <c r="O41" s="201">
        <v>13861.661</v>
      </c>
      <c r="P41" s="9">
        <f t="shared" si="11"/>
        <v>139353.791</v>
      </c>
    </row>
    <row r="42" spans="1:16" ht="18.75">
      <c r="A42" s="572" t="s">
        <v>43</v>
      </c>
      <c r="B42" s="573"/>
      <c r="C42" s="55" t="s">
        <v>16</v>
      </c>
      <c r="D42" s="467"/>
      <c r="E42" s="205"/>
      <c r="F42" s="516"/>
      <c r="G42" s="214"/>
      <c r="H42" s="474"/>
      <c r="I42" s="207"/>
      <c r="J42" s="534"/>
      <c r="K42" s="205"/>
      <c r="L42" s="467"/>
      <c r="M42" s="207"/>
      <c r="N42" s="481"/>
      <c r="O42" s="205"/>
      <c r="P42" s="8"/>
    </row>
    <row r="43" spans="1:16" ht="18.75">
      <c r="A43" s="574"/>
      <c r="B43" s="575"/>
      <c r="C43" s="49" t="s">
        <v>18</v>
      </c>
      <c r="D43" s="468"/>
      <c r="E43" s="201"/>
      <c r="F43" s="518"/>
      <c r="G43" s="215"/>
      <c r="H43" s="475"/>
      <c r="I43" s="206"/>
      <c r="J43" s="535"/>
      <c r="K43" s="201"/>
      <c r="L43" s="468"/>
      <c r="M43" s="206"/>
      <c r="N43" s="482"/>
      <c r="O43" s="201"/>
      <c r="P43" s="9"/>
    </row>
    <row r="44" spans="1:16" ht="18.75">
      <c r="A44" s="572" t="s">
        <v>44</v>
      </c>
      <c r="B44" s="573"/>
      <c r="C44" s="55" t="s">
        <v>16</v>
      </c>
      <c r="D44" s="467">
        <v>0.0322</v>
      </c>
      <c r="E44" s="205">
        <v>0.0058</v>
      </c>
      <c r="F44" s="516">
        <v>0.0207</v>
      </c>
      <c r="G44" s="214">
        <v>0.0088</v>
      </c>
      <c r="H44" s="474">
        <v>0.0042</v>
      </c>
      <c r="I44" s="207">
        <v>0.002</v>
      </c>
      <c r="J44" s="534"/>
      <c r="K44" s="205"/>
      <c r="L44" s="467"/>
      <c r="M44" s="207"/>
      <c r="N44" s="481">
        <v>0.008</v>
      </c>
      <c r="O44" s="205">
        <v>0.0048</v>
      </c>
      <c r="P44" s="8">
        <f t="shared" si="11"/>
        <v>0.0865</v>
      </c>
    </row>
    <row r="45" spans="1:16" ht="18.75">
      <c r="A45" s="574"/>
      <c r="B45" s="575"/>
      <c r="C45" s="49" t="s">
        <v>18</v>
      </c>
      <c r="D45" s="468">
        <v>14.004</v>
      </c>
      <c r="E45" s="201">
        <v>3.843</v>
      </c>
      <c r="F45" s="518">
        <v>12.496</v>
      </c>
      <c r="G45" s="215">
        <v>5.408</v>
      </c>
      <c r="H45" s="475">
        <v>2.658</v>
      </c>
      <c r="I45" s="206">
        <v>1.365</v>
      </c>
      <c r="J45" s="535"/>
      <c r="K45" s="201"/>
      <c r="L45" s="468"/>
      <c r="M45" s="206"/>
      <c r="N45" s="482">
        <v>4.893</v>
      </c>
      <c r="O45" s="201">
        <v>4.935</v>
      </c>
      <c r="P45" s="9">
        <f t="shared" si="11"/>
        <v>49.60200000000001</v>
      </c>
    </row>
    <row r="46" spans="1:16" ht="18.75">
      <c r="A46" s="572" t="s">
        <v>45</v>
      </c>
      <c r="B46" s="573"/>
      <c r="C46" s="55" t="s">
        <v>16</v>
      </c>
      <c r="D46" s="467">
        <v>0.0534</v>
      </c>
      <c r="E46" s="205">
        <v>0.0108</v>
      </c>
      <c r="F46" s="516"/>
      <c r="G46" s="214">
        <v>0.0056</v>
      </c>
      <c r="H46" s="474">
        <v>0.0274</v>
      </c>
      <c r="I46" s="207">
        <v>0.0067</v>
      </c>
      <c r="J46" s="534"/>
      <c r="K46" s="205"/>
      <c r="L46" s="467">
        <v>0.0263</v>
      </c>
      <c r="M46" s="207">
        <v>0.0128</v>
      </c>
      <c r="N46" s="481"/>
      <c r="O46" s="205">
        <v>0.0065</v>
      </c>
      <c r="P46" s="8">
        <f t="shared" si="11"/>
        <v>0.14950000000000002</v>
      </c>
    </row>
    <row r="47" spans="1:16" ht="18.75">
      <c r="A47" s="574"/>
      <c r="B47" s="575"/>
      <c r="C47" s="49" t="s">
        <v>18</v>
      </c>
      <c r="D47" s="468">
        <v>54.264</v>
      </c>
      <c r="E47" s="201">
        <v>11.571</v>
      </c>
      <c r="F47" s="518"/>
      <c r="G47" s="215">
        <v>7.531</v>
      </c>
      <c r="H47" s="475">
        <v>27.234</v>
      </c>
      <c r="I47" s="206">
        <v>2.469</v>
      </c>
      <c r="J47" s="535"/>
      <c r="K47" s="201"/>
      <c r="L47" s="468">
        <v>8.926</v>
      </c>
      <c r="M47" s="206">
        <v>3.66</v>
      </c>
      <c r="N47" s="482"/>
      <c r="O47" s="201">
        <v>11.138</v>
      </c>
      <c r="P47" s="9">
        <f t="shared" si="11"/>
        <v>126.79300000000002</v>
      </c>
    </row>
    <row r="48" spans="1:16" ht="18.75">
      <c r="A48" s="572" t="s">
        <v>46</v>
      </c>
      <c r="B48" s="573"/>
      <c r="C48" s="55" t="s">
        <v>16</v>
      </c>
      <c r="D48" s="467">
        <v>101.0086</v>
      </c>
      <c r="E48" s="205">
        <v>0.002</v>
      </c>
      <c r="F48" s="516">
        <v>26.625</v>
      </c>
      <c r="G48" s="214"/>
      <c r="H48" s="474">
        <v>38.4477</v>
      </c>
      <c r="I48" s="207">
        <v>52.0419</v>
      </c>
      <c r="J48" s="534">
        <v>808.6615</v>
      </c>
      <c r="K48" s="205">
        <v>840.7665</v>
      </c>
      <c r="L48" s="467">
        <v>290.0865</v>
      </c>
      <c r="M48" s="207">
        <v>430.1706</v>
      </c>
      <c r="N48" s="481">
        <v>255.5631</v>
      </c>
      <c r="O48" s="205">
        <v>108.3895</v>
      </c>
      <c r="P48" s="8">
        <f t="shared" si="11"/>
        <v>2951.7628999999997</v>
      </c>
    </row>
    <row r="49" spans="1:16" ht="18.75">
      <c r="A49" s="574"/>
      <c r="B49" s="575"/>
      <c r="C49" s="49" t="s">
        <v>18</v>
      </c>
      <c r="D49" s="468">
        <v>8152.01</v>
      </c>
      <c r="E49" s="201">
        <v>0.126</v>
      </c>
      <c r="F49" s="518">
        <v>1354.894</v>
      </c>
      <c r="G49" s="215"/>
      <c r="H49" s="475">
        <v>2585.797</v>
      </c>
      <c r="I49" s="206">
        <v>4090.06</v>
      </c>
      <c r="J49" s="535">
        <v>61787.562</v>
      </c>
      <c r="K49" s="201">
        <v>90339.499</v>
      </c>
      <c r="L49" s="468">
        <v>27972.102</v>
      </c>
      <c r="M49" s="206">
        <v>37406.667</v>
      </c>
      <c r="N49" s="482">
        <v>22539.207</v>
      </c>
      <c r="O49" s="201">
        <v>15968.354</v>
      </c>
      <c r="P49" s="9">
        <f t="shared" si="11"/>
        <v>272196.278</v>
      </c>
    </row>
    <row r="50" spans="1:16" ht="18.75">
      <c r="A50" s="572" t="s">
        <v>47</v>
      </c>
      <c r="B50" s="573"/>
      <c r="C50" s="55" t="s">
        <v>16</v>
      </c>
      <c r="D50" s="467">
        <v>56.552</v>
      </c>
      <c r="E50" s="205">
        <v>2.176</v>
      </c>
      <c r="F50" s="516">
        <v>80.108</v>
      </c>
      <c r="G50" s="214">
        <v>31.75</v>
      </c>
      <c r="H50" s="474">
        <v>82.28</v>
      </c>
      <c r="I50" s="207">
        <v>60.405</v>
      </c>
      <c r="J50" s="534">
        <v>0.043</v>
      </c>
      <c r="K50" s="205">
        <v>20</v>
      </c>
      <c r="L50" s="467">
        <v>1420.4132</v>
      </c>
      <c r="M50" s="207">
        <v>4866.987</v>
      </c>
      <c r="N50" s="481">
        <v>6839.092</v>
      </c>
      <c r="O50" s="205">
        <v>868.401</v>
      </c>
      <c r="P50" s="8">
        <f t="shared" si="11"/>
        <v>14328.207199999999</v>
      </c>
    </row>
    <row r="51" spans="1:16" ht="18.75">
      <c r="A51" s="574"/>
      <c r="B51" s="575"/>
      <c r="C51" s="49" t="s">
        <v>18</v>
      </c>
      <c r="D51" s="468">
        <v>2718.472</v>
      </c>
      <c r="E51" s="201">
        <v>255.815</v>
      </c>
      <c r="F51" s="518">
        <v>11906.595</v>
      </c>
      <c r="G51" s="215">
        <v>5433.75</v>
      </c>
      <c r="H51" s="475">
        <v>9577.282</v>
      </c>
      <c r="I51" s="206">
        <v>4667.959</v>
      </c>
      <c r="J51" s="535">
        <v>3.329</v>
      </c>
      <c r="K51" s="201">
        <v>4620</v>
      </c>
      <c r="L51" s="468">
        <v>276050.078</v>
      </c>
      <c r="M51" s="206">
        <v>792305.244</v>
      </c>
      <c r="N51" s="482">
        <v>859166.684</v>
      </c>
      <c r="O51" s="201">
        <v>91451.585</v>
      </c>
      <c r="P51" s="9">
        <f t="shared" si="11"/>
        <v>2058156.793</v>
      </c>
    </row>
    <row r="52" spans="1:16" ht="18.75">
      <c r="A52" s="572" t="s">
        <v>48</v>
      </c>
      <c r="B52" s="573"/>
      <c r="C52" s="55" t="s">
        <v>16</v>
      </c>
      <c r="D52" s="467">
        <v>0.1395</v>
      </c>
      <c r="E52" s="205">
        <v>0.0023</v>
      </c>
      <c r="F52" s="516">
        <v>0.0108</v>
      </c>
      <c r="G52" s="214">
        <v>155.6455</v>
      </c>
      <c r="H52" s="474">
        <v>509.431</v>
      </c>
      <c r="I52" s="207">
        <v>1287.9968</v>
      </c>
      <c r="J52" s="534">
        <v>3192.9739</v>
      </c>
      <c r="K52" s="205">
        <v>606.8469</v>
      </c>
      <c r="L52" s="467">
        <v>7.0124</v>
      </c>
      <c r="M52" s="207">
        <v>111.7768</v>
      </c>
      <c r="N52" s="481">
        <v>263.3452</v>
      </c>
      <c r="O52" s="205">
        <v>9.6404</v>
      </c>
      <c r="P52" s="8">
        <f t="shared" si="11"/>
        <v>6144.8215</v>
      </c>
    </row>
    <row r="53" spans="1:16" ht="18.75">
      <c r="A53" s="574"/>
      <c r="B53" s="575"/>
      <c r="C53" s="49" t="s">
        <v>18</v>
      </c>
      <c r="D53" s="468">
        <v>24.108</v>
      </c>
      <c r="E53" s="201">
        <v>2.415</v>
      </c>
      <c r="F53" s="518">
        <v>11.116</v>
      </c>
      <c r="G53" s="215">
        <v>85776.957</v>
      </c>
      <c r="H53" s="475">
        <v>224346.05</v>
      </c>
      <c r="I53" s="206">
        <v>449489.89</v>
      </c>
      <c r="J53" s="535">
        <v>1232032.38</v>
      </c>
      <c r="K53" s="201">
        <v>246566.234</v>
      </c>
      <c r="L53" s="468">
        <v>2705.887</v>
      </c>
      <c r="M53" s="206">
        <v>40729.03</v>
      </c>
      <c r="N53" s="482">
        <v>86849.977</v>
      </c>
      <c r="O53" s="201">
        <v>3395.947</v>
      </c>
      <c r="P53" s="9">
        <f t="shared" si="11"/>
        <v>2371929.991</v>
      </c>
    </row>
    <row r="54" spans="1:16" ht="18.75">
      <c r="A54" s="45" t="s">
        <v>0</v>
      </c>
      <c r="B54" s="570" t="s">
        <v>132</v>
      </c>
      <c r="C54" s="55" t="s">
        <v>16</v>
      </c>
      <c r="D54" s="467">
        <v>0.1902</v>
      </c>
      <c r="E54" s="205">
        <v>0.0013</v>
      </c>
      <c r="F54" s="516">
        <v>0.0013</v>
      </c>
      <c r="G54" s="214">
        <v>0.0007</v>
      </c>
      <c r="H54" s="474">
        <v>0.1078</v>
      </c>
      <c r="I54" s="207">
        <v>0.9645</v>
      </c>
      <c r="J54" s="534">
        <v>57.9759</v>
      </c>
      <c r="K54" s="205">
        <v>45.9607</v>
      </c>
      <c r="L54" s="467">
        <v>2.8117</v>
      </c>
      <c r="M54" s="207">
        <v>7.7765</v>
      </c>
      <c r="N54" s="481">
        <v>5.7455</v>
      </c>
      <c r="O54" s="205">
        <v>3.174</v>
      </c>
      <c r="P54" s="8">
        <f t="shared" si="11"/>
        <v>124.71010000000001</v>
      </c>
    </row>
    <row r="55" spans="1:16" ht="18.75">
      <c r="A55" s="45" t="s">
        <v>38</v>
      </c>
      <c r="B55" s="571"/>
      <c r="C55" s="49" t="s">
        <v>18</v>
      </c>
      <c r="D55" s="468">
        <v>77.993</v>
      </c>
      <c r="E55" s="201">
        <v>2.352</v>
      </c>
      <c r="F55" s="518">
        <v>2.457</v>
      </c>
      <c r="G55" s="215">
        <v>0.882</v>
      </c>
      <c r="H55" s="475">
        <v>132.491</v>
      </c>
      <c r="I55" s="206">
        <v>595.946</v>
      </c>
      <c r="J55" s="535">
        <v>13986.82</v>
      </c>
      <c r="K55" s="201">
        <v>16136.476</v>
      </c>
      <c r="L55" s="468">
        <v>1208.746</v>
      </c>
      <c r="M55" s="206">
        <v>2087.371</v>
      </c>
      <c r="N55" s="482">
        <v>2257.986</v>
      </c>
      <c r="O55" s="201">
        <v>1890.974</v>
      </c>
      <c r="P55" s="9">
        <f t="shared" si="11"/>
        <v>38380.494</v>
      </c>
    </row>
    <row r="56" spans="1:16" ht="18.75">
      <c r="A56" s="45" t="s">
        <v>17</v>
      </c>
      <c r="B56" s="48" t="s">
        <v>20</v>
      </c>
      <c r="C56" s="55" t="s">
        <v>16</v>
      </c>
      <c r="D56" s="467">
        <v>0.1146</v>
      </c>
      <c r="E56" s="205">
        <v>0.001</v>
      </c>
      <c r="F56" s="516"/>
      <c r="G56" s="214">
        <v>9.1998</v>
      </c>
      <c r="H56" s="474">
        <v>0.051</v>
      </c>
      <c r="I56" s="207">
        <v>4.2817</v>
      </c>
      <c r="J56" s="534">
        <v>3.7903</v>
      </c>
      <c r="K56" s="205">
        <v>0.3023</v>
      </c>
      <c r="L56" s="467">
        <v>0.2464</v>
      </c>
      <c r="M56" s="207">
        <v>0.5548</v>
      </c>
      <c r="N56" s="481">
        <v>0.7752</v>
      </c>
      <c r="O56" s="205">
        <v>0.3834</v>
      </c>
      <c r="P56" s="8">
        <f t="shared" si="11"/>
        <v>19.7005</v>
      </c>
    </row>
    <row r="57" spans="1:16" ht="18.75">
      <c r="A57" s="45" t="s">
        <v>23</v>
      </c>
      <c r="B57" s="49" t="s">
        <v>113</v>
      </c>
      <c r="C57" s="49" t="s">
        <v>18</v>
      </c>
      <c r="D57" s="468">
        <v>51.296</v>
      </c>
      <c r="E57" s="201">
        <v>1.575</v>
      </c>
      <c r="F57" s="518"/>
      <c r="G57" s="215">
        <v>433.958</v>
      </c>
      <c r="H57" s="475">
        <v>20.807</v>
      </c>
      <c r="I57" s="206">
        <v>522.826</v>
      </c>
      <c r="J57" s="535">
        <v>1123.8</v>
      </c>
      <c r="K57" s="201">
        <v>277.164</v>
      </c>
      <c r="L57" s="468">
        <v>134.328</v>
      </c>
      <c r="M57" s="206">
        <v>215.817</v>
      </c>
      <c r="N57" s="482">
        <v>307.409</v>
      </c>
      <c r="O57" s="201">
        <v>196.143</v>
      </c>
      <c r="P57" s="9">
        <f t="shared" si="11"/>
        <v>3285.1229999999996</v>
      </c>
    </row>
    <row r="58" spans="1:16" ht="18.75">
      <c r="A58" s="51"/>
      <c r="B58" s="568" t="s">
        <v>107</v>
      </c>
      <c r="C58" s="55" t="s">
        <v>16</v>
      </c>
      <c r="D58" s="26">
        <f aca="true" t="shared" si="12" ref="D58:K58">+D54+D56</f>
        <v>0.3048</v>
      </c>
      <c r="E58" s="272">
        <f t="shared" si="12"/>
        <v>0.0023</v>
      </c>
      <c r="F58" s="26">
        <v>0.0013</v>
      </c>
      <c r="G58" s="272">
        <f t="shared" si="12"/>
        <v>9.2005</v>
      </c>
      <c r="H58" s="26">
        <f t="shared" si="12"/>
        <v>0.1588</v>
      </c>
      <c r="I58" s="287">
        <f t="shared" si="12"/>
        <v>5.2462</v>
      </c>
      <c r="J58" s="26">
        <f t="shared" si="12"/>
        <v>61.766200000000005</v>
      </c>
      <c r="K58" s="272">
        <f t="shared" si="12"/>
        <v>46.263000000000005</v>
      </c>
      <c r="L58" s="28">
        <f>+L54+L56</f>
        <v>3.0581</v>
      </c>
      <c r="M58" s="287">
        <f aca="true" t="shared" si="13" ref="M58:O59">+M54+M56</f>
        <v>8.3313</v>
      </c>
      <c r="N58" s="28">
        <f t="shared" si="13"/>
        <v>6.5207</v>
      </c>
      <c r="O58" s="287">
        <f t="shared" si="13"/>
        <v>3.5574</v>
      </c>
      <c r="P58" s="8">
        <f>SUM(D58:O58)</f>
        <v>144.41060000000002</v>
      </c>
    </row>
    <row r="59" spans="1:16" ht="18.75">
      <c r="A59" s="50"/>
      <c r="B59" s="569"/>
      <c r="C59" s="49" t="s">
        <v>18</v>
      </c>
      <c r="D59" s="25">
        <f aca="true" t="shared" si="14" ref="D59:K59">+D55+D57</f>
        <v>129.289</v>
      </c>
      <c r="E59" s="54">
        <f t="shared" si="14"/>
        <v>3.9269999999999996</v>
      </c>
      <c r="F59" s="25">
        <v>2.457</v>
      </c>
      <c r="G59" s="54">
        <f t="shared" si="14"/>
        <v>434.84000000000003</v>
      </c>
      <c r="H59" s="25">
        <f t="shared" si="14"/>
        <v>153.298</v>
      </c>
      <c r="I59" s="288">
        <f t="shared" si="14"/>
        <v>1118.772</v>
      </c>
      <c r="J59" s="25">
        <f t="shared" si="14"/>
        <v>15110.619999999999</v>
      </c>
      <c r="K59" s="54">
        <f t="shared" si="14"/>
        <v>16413.64</v>
      </c>
      <c r="L59" s="89">
        <f>+L55+L57</f>
        <v>1343.074</v>
      </c>
      <c r="M59" s="288">
        <f t="shared" si="13"/>
        <v>2303.188</v>
      </c>
      <c r="N59" s="89">
        <f t="shared" si="13"/>
        <v>2565.395</v>
      </c>
      <c r="O59" s="288">
        <f t="shared" si="13"/>
        <v>2087.1169999999997</v>
      </c>
      <c r="P59" s="9">
        <f>SUM(D59:O59)</f>
        <v>41665.61699999999</v>
      </c>
    </row>
    <row r="60" spans="1:16" ht="18.75">
      <c r="A60" s="45" t="s">
        <v>0</v>
      </c>
      <c r="B60" s="570" t="s">
        <v>115</v>
      </c>
      <c r="C60" s="55" t="s">
        <v>16</v>
      </c>
      <c r="D60" s="467"/>
      <c r="E60" s="205"/>
      <c r="F60" s="516"/>
      <c r="G60" s="214"/>
      <c r="H60" s="474"/>
      <c r="I60" s="207"/>
      <c r="J60" s="534"/>
      <c r="K60" s="205"/>
      <c r="L60" s="467"/>
      <c r="M60" s="207"/>
      <c r="N60" s="481"/>
      <c r="O60" s="205"/>
      <c r="P60" s="8"/>
    </row>
    <row r="61" spans="1:16" ht="18.75">
      <c r="A61" s="45" t="s">
        <v>49</v>
      </c>
      <c r="B61" s="571"/>
      <c r="C61" s="49" t="s">
        <v>18</v>
      </c>
      <c r="D61" s="468"/>
      <c r="E61" s="201"/>
      <c r="F61" s="518"/>
      <c r="G61" s="215"/>
      <c r="H61" s="475"/>
      <c r="I61" s="206"/>
      <c r="J61" s="535"/>
      <c r="K61" s="201"/>
      <c r="L61" s="468"/>
      <c r="M61" s="206"/>
      <c r="N61" s="482"/>
      <c r="O61" s="201"/>
      <c r="P61" s="9"/>
    </row>
    <row r="62" spans="1:16" ht="18.75">
      <c r="A62" s="45" t="s">
        <v>0</v>
      </c>
      <c r="B62" s="48" t="s">
        <v>50</v>
      </c>
      <c r="C62" s="55" t="s">
        <v>16</v>
      </c>
      <c r="D62" s="467"/>
      <c r="E62" s="205"/>
      <c r="F62" s="516"/>
      <c r="G62" s="214"/>
      <c r="H62" s="474"/>
      <c r="I62" s="207"/>
      <c r="J62" s="534"/>
      <c r="K62" s="205"/>
      <c r="L62" s="467"/>
      <c r="M62" s="207"/>
      <c r="N62" s="481"/>
      <c r="O62" s="205"/>
      <c r="P62" s="8"/>
    </row>
    <row r="63" spans="1:16" ht="18.75">
      <c r="A63" s="45" t="s">
        <v>51</v>
      </c>
      <c r="B63" s="49" t="s">
        <v>116</v>
      </c>
      <c r="C63" s="49" t="s">
        <v>18</v>
      </c>
      <c r="D63" s="468"/>
      <c r="E63" s="201"/>
      <c r="F63" s="518"/>
      <c r="G63" s="215"/>
      <c r="H63" s="475"/>
      <c r="I63" s="206"/>
      <c r="J63" s="535"/>
      <c r="K63" s="201"/>
      <c r="L63" s="468"/>
      <c r="M63" s="206"/>
      <c r="N63" s="482"/>
      <c r="O63" s="201"/>
      <c r="P63" s="9"/>
    </row>
    <row r="64" spans="1:16" ht="18.75">
      <c r="A64" s="45" t="s">
        <v>0</v>
      </c>
      <c r="B64" s="570" t="s">
        <v>53</v>
      </c>
      <c r="C64" s="55" t="s">
        <v>16</v>
      </c>
      <c r="D64" s="467">
        <v>0.016</v>
      </c>
      <c r="E64" s="205"/>
      <c r="F64" s="516"/>
      <c r="G64" s="214"/>
      <c r="H64" s="474">
        <v>0.025</v>
      </c>
      <c r="I64" s="207"/>
      <c r="J64" s="534"/>
      <c r="K64" s="205"/>
      <c r="L64" s="467"/>
      <c r="M64" s="207"/>
      <c r="N64" s="481"/>
      <c r="O64" s="205"/>
      <c r="P64" s="8">
        <f t="shared" si="11"/>
        <v>0.041</v>
      </c>
    </row>
    <row r="65" spans="1:16" ht="18.75">
      <c r="A65" s="45" t="s">
        <v>23</v>
      </c>
      <c r="B65" s="571"/>
      <c r="C65" s="49" t="s">
        <v>18</v>
      </c>
      <c r="D65" s="468">
        <v>1.848</v>
      </c>
      <c r="E65" s="201"/>
      <c r="F65" s="518"/>
      <c r="G65" s="215"/>
      <c r="H65" s="475">
        <v>0.525</v>
      </c>
      <c r="I65" s="206"/>
      <c r="J65" s="535"/>
      <c r="K65" s="201"/>
      <c r="L65" s="468"/>
      <c r="M65" s="206"/>
      <c r="N65" s="482"/>
      <c r="O65" s="201"/>
      <c r="P65" s="9">
        <f t="shared" si="11"/>
        <v>2.373</v>
      </c>
    </row>
    <row r="66" spans="1:16" ht="18.75">
      <c r="A66" s="51"/>
      <c r="B66" s="48" t="s">
        <v>20</v>
      </c>
      <c r="C66" s="55" t="s">
        <v>16</v>
      </c>
      <c r="D66" s="467">
        <v>1.01</v>
      </c>
      <c r="E66" s="205">
        <v>0.095</v>
      </c>
      <c r="F66" s="516">
        <v>0.1225</v>
      </c>
      <c r="G66" s="214">
        <v>0.0276</v>
      </c>
      <c r="H66" s="474">
        <v>0.0617</v>
      </c>
      <c r="I66" s="207">
        <v>0.035</v>
      </c>
      <c r="J66" s="534"/>
      <c r="K66" s="205">
        <v>0.005</v>
      </c>
      <c r="L66" s="467">
        <v>0.054</v>
      </c>
      <c r="M66" s="207">
        <v>1.1015</v>
      </c>
      <c r="N66" s="481">
        <v>0.011</v>
      </c>
      <c r="O66" s="205">
        <v>0.2374</v>
      </c>
      <c r="P66" s="8">
        <f t="shared" si="11"/>
        <v>2.7607</v>
      </c>
    </row>
    <row r="67" spans="1:16" ht="19.5" thickBot="1">
      <c r="A67" s="52" t="s">
        <v>0</v>
      </c>
      <c r="B67" s="53" t="s">
        <v>116</v>
      </c>
      <c r="C67" s="53" t="s">
        <v>18</v>
      </c>
      <c r="D67" s="480">
        <v>68.816</v>
      </c>
      <c r="E67" s="284">
        <v>9.855</v>
      </c>
      <c r="F67" s="520">
        <v>7.049</v>
      </c>
      <c r="G67" s="277">
        <v>2.248</v>
      </c>
      <c r="H67" s="533">
        <v>2.872</v>
      </c>
      <c r="I67" s="291">
        <v>0.857</v>
      </c>
      <c r="J67" s="537"/>
      <c r="K67" s="284">
        <v>0.047</v>
      </c>
      <c r="L67" s="480">
        <v>2.771</v>
      </c>
      <c r="M67" s="291">
        <v>31.554</v>
      </c>
      <c r="N67" s="483">
        <v>1.051</v>
      </c>
      <c r="O67" s="330">
        <v>6.54</v>
      </c>
      <c r="P67" s="10">
        <f t="shared" si="11"/>
        <v>133.66000000000003</v>
      </c>
    </row>
    <row r="68" spans="4:17" ht="18.75">
      <c r="D68" s="101"/>
      <c r="E68" s="101"/>
      <c r="F68" s="523"/>
      <c r="G68" s="524"/>
      <c r="H68" s="525"/>
      <c r="I68" s="105"/>
      <c r="J68" s="525"/>
      <c r="K68" s="524"/>
      <c r="L68" s="525"/>
      <c r="M68" s="527"/>
      <c r="N68" s="528"/>
      <c r="O68" s="525"/>
      <c r="P68" s="69"/>
      <c r="Q68" s="531"/>
    </row>
    <row r="69" spans="1:17" ht="19.5" thickBot="1">
      <c r="A69" s="12" t="s">
        <v>133</v>
      </c>
      <c r="B69" s="39"/>
      <c r="C69" s="12"/>
      <c r="D69" s="220"/>
      <c r="E69" s="521"/>
      <c r="F69" s="522"/>
      <c r="G69" s="521"/>
      <c r="H69" s="521"/>
      <c r="I69" s="333"/>
      <c r="J69" s="526"/>
      <c r="K69" s="332"/>
      <c r="L69" s="332"/>
      <c r="M69" s="333"/>
      <c r="N69" s="333"/>
      <c r="O69" s="529" t="s">
        <v>90</v>
      </c>
      <c r="P69" s="530"/>
      <c r="Q69" s="531"/>
    </row>
    <row r="70" spans="1:16" ht="18.75">
      <c r="A70" s="50"/>
      <c r="B70" s="54"/>
      <c r="C70" s="75"/>
      <c r="D70" s="43" t="s">
        <v>2</v>
      </c>
      <c r="E70" s="210" t="s">
        <v>3</v>
      </c>
      <c r="F70" s="43" t="s">
        <v>4</v>
      </c>
      <c r="G70" s="210" t="s">
        <v>5</v>
      </c>
      <c r="H70" s="43" t="s">
        <v>6</v>
      </c>
      <c r="I70" s="313" t="s">
        <v>7</v>
      </c>
      <c r="J70" s="550" t="s">
        <v>8</v>
      </c>
      <c r="K70" s="334" t="s">
        <v>9</v>
      </c>
      <c r="L70" s="550" t="s">
        <v>10</v>
      </c>
      <c r="M70" s="334" t="s">
        <v>11</v>
      </c>
      <c r="N70" s="550" t="s">
        <v>12</v>
      </c>
      <c r="O70" s="43" t="s">
        <v>13</v>
      </c>
      <c r="P70" s="70" t="s">
        <v>14</v>
      </c>
    </row>
    <row r="71" spans="1:16" ht="18.75">
      <c r="A71" s="45" t="s">
        <v>49</v>
      </c>
      <c r="B71" s="568" t="s">
        <v>114</v>
      </c>
      <c r="C71" s="55" t="s">
        <v>16</v>
      </c>
      <c r="D71" s="26">
        <f aca="true" t="shared" si="15" ref="D71:K71">+D60+D62+D64+D66</f>
        <v>1.026</v>
      </c>
      <c r="E71" s="272">
        <f t="shared" si="15"/>
        <v>0.095</v>
      </c>
      <c r="F71" s="26">
        <f t="shared" si="15"/>
        <v>0.1225</v>
      </c>
      <c r="G71" s="272">
        <f t="shared" si="15"/>
        <v>0.0276</v>
      </c>
      <c r="H71" s="26">
        <f t="shared" si="15"/>
        <v>0.0867</v>
      </c>
      <c r="I71" s="287">
        <f t="shared" si="15"/>
        <v>0.035</v>
      </c>
      <c r="J71" s="26"/>
      <c r="K71" s="272">
        <f t="shared" si="15"/>
        <v>0.005</v>
      </c>
      <c r="L71" s="28">
        <f>+L60+L62+L64+L66</f>
        <v>0.054</v>
      </c>
      <c r="M71" s="287">
        <f aca="true" t="shared" si="16" ref="M71:P72">+M60+M62+M64+M66</f>
        <v>1.1015</v>
      </c>
      <c r="N71" s="28">
        <f t="shared" si="16"/>
        <v>0.011</v>
      </c>
      <c r="O71" s="28">
        <f t="shared" si="16"/>
        <v>0.2374</v>
      </c>
      <c r="P71" s="20">
        <f t="shared" si="16"/>
        <v>2.8017</v>
      </c>
    </row>
    <row r="72" spans="1:16" ht="18.75">
      <c r="A72" s="71" t="s">
        <v>51</v>
      </c>
      <c r="B72" s="569"/>
      <c r="C72" s="49" t="s">
        <v>18</v>
      </c>
      <c r="D72" s="25">
        <f aca="true" t="shared" si="17" ref="D72:K72">+D61+D63+D65+D67</f>
        <v>70.664</v>
      </c>
      <c r="E72" s="54">
        <f t="shared" si="17"/>
        <v>9.855</v>
      </c>
      <c r="F72" s="25">
        <f t="shared" si="17"/>
        <v>7.049</v>
      </c>
      <c r="G72" s="54">
        <f t="shared" si="17"/>
        <v>2.248</v>
      </c>
      <c r="H72" s="25">
        <f t="shared" si="17"/>
        <v>3.397</v>
      </c>
      <c r="I72" s="288">
        <f t="shared" si="17"/>
        <v>0.857</v>
      </c>
      <c r="J72" s="25"/>
      <c r="K72" s="54">
        <f t="shared" si="17"/>
        <v>0.047</v>
      </c>
      <c r="L72" s="89">
        <f>+L61+L63+L65+L67</f>
        <v>2.771</v>
      </c>
      <c r="M72" s="426">
        <f t="shared" si="16"/>
        <v>31.554</v>
      </c>
      <c r="N72" s="89">
        <f t="shared" si="16"/>
        <v>1.051</v>
      </c>
      <c r="O72" s="89">
        <f t="shared" si="16"/>
        <v>6.54</v>
      </c>
      <c r="P72" s="24">
        <f t="shared" si="16"/>
        <v>136.03300000000002</v>
      </c>
    </row>
    <row r="73" spans="1:16" ht="18.75">
      <c r="A73" s="45" t="s">
        <v>0</v>
      </c>
      <c r="B73" s="570" t="s">
        <v>54</v>
      </c>
      <c r="C73" s="55" t="s">
        <v>16</v>
      </c>
      <c r="D73" s="467">
        <v>0.8287</v>
      </c>
      <c r="E73" s="205">
        <v>0.1364</v>
      </c>
      <c r="F73" s="516">
        <v>0.2306</v>
      </c>
      <c r="G73" s="214">
        <v>0.3185</v>
      </c>
      <c r="H73" s="474">
        <v>1.4019</v>
      </c>
      <c r="I73" s="207">
        <v>5.4338</v>
      </c>
      <c r="J73" s="534">
        <v>5.6127</v>
      </c>
      <c r="K73" s="205">
        <v>0.6969</v>
      </c>
      <c r="L73" s="467">
        <v>0.7983</v>
      </c>
      <c r="M73" s="207">
        <v>1.6232</v>
      </c>
      <c r="N73" s="481">
        <v>10.3655</v>
      </c>
      <c r="O73" s="467">
        <v>5.081</v>
      </c>
      <c r="P73" s="20">
        <f aca="true" t="shared" si="18" ref="P73:P102">SUM(D73:O73)</f>
        <v>32.5275</v>
      </c>
    </row>
    <row r="74" spans="1:16" ht="18.75">
      <c r="A74" s="45" t="s">
        <v>34</v>
      </c>
      <c r="B74" s="571"/>
      <c r="C74" s="49" t="s">
        <v>18</v>
      </c>
      <c r="D74" s="468">
        <v>777.473</v>
      </c>
      <c r="E74" s="201">
        <v>140.214</v>
      </c>
      <c r="F74" s="518">
        <v>288.842</v>
      </c>
      <c r="G74" s="215">
        <v>394.212</v>
      </c>
      <c r="H74" s="475">
        <v>1262.889</v>
      </c>
      <c r="I74" s="206">
        <v>1754.479</v>
      </c>
      <c r="J74" s="535">
        <v>2448.926</v>
      </c>
      <c r="K74" s="201">
        <v>672.97</v>
      </c>
      <c r="L74" s="468">
        <v>841.537</v>
      </c>
      <c r="M74" s="206">
        <v>1602.443</v>
      </c>
      <c r="N74" s="482">
        <v>4862</v>
      </c>
      <c r="O74" s="468">
        <v>6143.017</v>
      </c>
      <c r="P74" s="24">
        <f t="shared" si="18"/>
        <v>21189.002</v>
      </c>
    </row>
    <row r="75" spans="1:16" ht="18.75">
      <c r="A75" s="45" t="s">
        <v>0</v>
      </c>
      <c r="B75" s="570" t="s">
        <v>55</v>
      </c>
      <c r="C75" s="55" t="s">
        <v>16</v>
      </c>
      <c r="D75" s="467"/>
      <c r="E75" s="205">
        <v>0.095</v>
      </c>
      <c r="F75" s="516">
        <v>0.123</v>
      </c>
      <c r="G75" s="214"/>
      <c r="H75" s="474">
        <v>0.007</v>
      </c>
      <c r="I75" s="207">
        <v>0.0035</v>
      </c>
      <c r="J75" s="534"/>
      <c r="K75" s="205"/>
      <c r="L75" s="467">
        <v>0.017</v>
      </c>
      <c r="M75" s="207"/>
      <c r="N75" s="481"/>
      <c r="O75" s="467"/>
      <c r="P75" s="20">
        <f t="shared" si="18"/>
        <v>0.2455</v>
      </c>
    </row>
    <row r="76" spans="1:16" ht="18.75">
      <c r="A76" s="45" t="s">
        <v>0</v>
      </c>
      <c r="B76" s="571"/>
      <c r="C76" s="49" t="s">
        <v>18</v>
      </c>
      <c r="D76" s="468"/>
      <c r="E76" s="201">
        <v>14.092</v>
      </c>
      <c r="F76" s="518">
        <v>15.383</v>
      </c>
      <c r="G76" s="215"/>
      <c r="H76" s="475">
        <v>0.945</v>
      </c>
      <c r="I76" s="206">
        <v>0.368</v>
      </c>
      <c r="J76" s="535"/>
      <c r="K76" s="201"/>
      <c r="L76" s="468">
        <v>3.203</v>
      </c>
      <c r="M76" s="206"/>
      <c r="N76" s="482"/>
      <c r="O76" s="468"/>
      <c r="P76" s="24">
        <f t="shared" si="18"/>
        <v>33.991</v>
      </c>
    </row>
    <row r="77" spans="1:16" ht="18.75">
      <c r="A77" s="45" t="s">
        <v>56</v>
      </c>
      <c r="B77" s="48" t="s">
        <v>57</v>
      </c>
      <c r="C77" s="55" t="s">
        <v>16</v>
      </c>
      <c r="D77" s="467"/>
      <c r="E77" s="205"/>
      <c r="F77" s="516"/>
      <c r="G77" s="214"/>
      <c r="H77" s="474"/>
      <c r="I77" s="207">
        <v>1.709</v>
      </c>
      <c r="J77" s="534"/>
      <c r="K77" s="205"/>
      <c r="L77" s="467">
        <v>19.738</v>
      </c>
      <c r="M77" s="207"/>
      <c r="N77" s="481"/>
      <c r="O77" s="467"/>
      <c r="P77" s="20">
        <f t="shared" si="18"/>
        <v>21.447</v>
      </c>
    </row>
    <row r="78" spans="1:16" ht="18.75">
      <c r="A78" s="51"/>
      <c r="B78" s="49" t="s">
        <v>58</v>
      </c>
      <c r="C78" s="49" t="s">
        <v>18</v>
      </c>
      <c r="D78" s="468"/>
      <c r="E78" s="201"/>
      <c r="F78" s="518"/>
      <c r="G78" s="215"/>
      <c r="H78" s="475"/>
      <c r="I78" s="206">
        <v>875.562</v>
      </c>
      <c r="J78" s="535"/>
      <c r="K78" s="201"/>
      <c r="L78" s="468">
        <v>13922.989</v>
      </c>
      <c r="M78" s="206"/>
      <c r="N78" s="482"/>
      <c r="O78" s="468"/>
      <c r="P78" s="24">
        <f t="shared" si="18"/>
        <v>14798.551</v>
      </c>
    </row>
    <row r="79" spans="1:16" ht="18.75">
      <c r="A79" s="51"/>
      <c r="B79" s="570" t="s">
        <v>59</v>
      </c>
      <c r="C79" s="55" t="s">
        <v>16</v>
      </c>
      <c r="D79" s="467"/>
      <c r="E79" s="205"/>
      <c r="F79" s="516"/>
      <c r="G79" s="214"/>
      <c r="H79" s="474"/>
      <c r="I79" s="207"/>
      <c r="J79" s="534"/>
      <c r="K79" s="205"/>
      <c r="L79" s="467"/>
      <c r="M79" s="207"/>
      <c r="N79" s="481"/>
      <c r="O79" s="467"/>
      <c r="P79" s="20"/>
    </row>
    <row r="80" spans="1:16" ht="18.75">
      <c r="A80" s="45" t="s">
        <v>17</v>
      </c>
      <c r="B80" s="571"/>
      <c r="C80" s="49" t="s">
        <v>18</v>
      </c>
      <c r="D80" s="468"/>
      <c r="E80" s="201"/>
      <c r="F80" s="518"/>
      <c r="G80" s="215"/>
      <c r="H80" s="475"/>
      <c r="I80" s="206"/>
      <c r="J80" s="535"/>
      <c r="K80" s="201"/>
      <c r="L80" s="468"/>
      <c r="M80" s="206"/>
      <c r="N80" s="482"/>
      <c r="O80" s="468"/>
      <c r="P80" s="24"/>
    </row>
    <row r="81" spans="1:16" ht="18.75">
      <c r="A81" s="51"/>
      <c r="B81" s="48" t="s">
        <v>20</v>
      </c>
      <c r="C81" s="55" t="s">
        <v>16</v>
      </c>
      <c r="D81" s="467">
        <v>3.918</v>
      </c>
      <c r="E81" s="205">
        <v>2.2067</v>
      </c>
      <c r="F81" s="516">
        <v>3.6815</v>
      </c>
      <c r="G81" s="214">
        <v>3.8002</v>
      </c>
      <c r="H81" s="474">
        <v>3.0324</v>
      </c>
      <c r="I81" s="207">
        <v>2.6305</v>
      </c>
      <c r="J81" s="534">
        <v>0.5918</v>
      </c>
      <c r="K81" s="205">
        <v>0.1559</v>
      </c>
      <c r="L81" s="467">
        <v>0.9071</v>
      </c>
      <c r="M81" s="207">
        <v>1.0023</v>
      </c>
      <c r="N81" s="481">
        <v>1.5731</v>
      </c>
      <c r="O81" s="467">
        <v>2.5301</v>
      </c>
      <c r="P81" s="20">
        <f t="shared" si="18"/>
        <v>26.029600000000002</v>
      </c>
    </row>
    <row r="82" spans="1:16" ht="18.75">
      <c r="A82" s="51"/>
      <c r="B82" s="49" t="s">
        <v>60</v>
      </c>
      <c r="C82" s="49" t="s">
        <v>18</v>
      </c>
      <c r="D82" s="468">
        <v>1799.855</v>
      </c>
      <c r="E82" s="201">
        <v>1340.161</v>
      </c>
      <c r="F82" s="518">
        <v>2362.914</v>
      </c>
      <c r="G82" s="215">
        <v>2097.36</v>
      </c>
      <c r="H82" s="475">
        <v>1128.226</v>
      </c>
      <c r="I82" s="206">
        <v>807.579</v>
      </c>
      <c r="J82" s="535">
        <v>334.212</v>
      </c>
      <c r="K82" s="201">
        <v>137.659</v>
      </c>
      <c r="L82" s="468">
        <v>642.245</v>
      </c>
      <c r="M82" s="557">
        <v>580.058</v>
      </c>
      <c r="N82" s="482">
        <v>763.114</v>
      </c>
      <c r="O82" s="468">
        <v>1429.343</v>
      </c>
      <c r="P82" s="24">
        <f t="shared" si="18"/>
        <v>13422.726</v>
      </c>
    </row>
    <row r="83" spans="1:16" ht="18.75">
      <c r="A83" s="45" t="s">
        <v>23</v>
      </c>
      <c r="B83" s="568" t="s">
        <v>114</v>
      </c>
      <c r="C83" s="55" t="s">
        <v>16</v>
      </c>
      <c r="D83" s="26">
        <f aca="true" t="shared" si="19" ref="D83:K83">+D73+D75+D77+D79+D81</f>
        <v>4.746700000000001</v>
      </c>
      <c r="E83" s="272">
        <f t="shared" si="19"/>
        <v>2.4381</v>
      </c>
      <c r="F83" s="26">
        <f t="shared" si="19"/>
        <v>4.0351</v>
      </c>
      <c r="G83" s="272">
        <f t="shared" si="19"/>
        <v>4.1187</v>
      </c>
      <c r="H83" s="26">
        <f t="shared" si="19"/>
        <v>4.4413</v>
      </c>
      <c r="I83" s="287">
        <f t="shared" si="19"/>
        <v>9.7768</v>
      </c>
      <c r="J83" s="26">
        <f t="shared" si="19"/>
        <v>6.2045</v>
      </c>
      <c r="K83" s="272">
        <f t="shared" si="19"/>
        <v>0.8528</v>
      </c>
      <c r="L83" s="28">
        <f>+L73+L75+L77+L79+L81</f>
        <v>21.4604</v>
      </c>
      <c r="M83" s="287">
        <f aca="true" t="shared" si="20" ref="M83:O84">+M73+M75+M77+M79+M81</f>
        <v>2.6254999999999997</v>
      </c>
      <c r="N83" s="28">
        <f t="shared" si="20"/>
        <v>11.938600000000001</v>
      </c>
      <c r="O83" s="28">
        <f t="shared" si="20"/>
        <v>7.6111</v>
      </c>
      <c r="P83" s="20">
        <f>SUM(D83:O83)</f>
        <v>80.24960000000002</v>
      </c>
    </row>
    <row r="84" spans="1:16" ht="18.75">
      <c r="A84" s="50"/>
      <c r="B84" s="569"/>
      <c r="C84" s="49" t="s">
        <v>18</v>
      </c>
      <c r="D84" s="25">
        <f aca="true" t="shared" si="21" ref="D84:K84">+D74+D76+D78+D80+D82</f>
        <v>2577.328</v>
      </c>
      <c r="E84" s="54">
        <f t="shared" si="21"/>
        <v>1494.467</v>
      </c>
      <c r="F84" s="25">
        <f t="shared" si="21"/>
        <v>2667.139</v>
      </c>
      <c r="G84" s="54">
        <f t="shared" si="21"/>
        <v>2491.572</v>
      </c>
      <c r="H84" s="25">
        <f t="shared" si="21"/>
        <v>2392.06</v>
      </c>
      <c r="I84" s="288">
        <f t="shared" si="21"/>
        <v>3437.9880000000003</v>
      </c>
      <c r="J84" s="25">
        <f t="shared" si="21"/>
        <v>2783.138</v>
      </c>
      <c r="K84" s="54">
        <f t="shared" si="21"/>
        <v>810.629</v>
      </c>
      <c r="L84" s="89">
        <f>+L74+L76+L78+L80+L82</f>
        <v>15409.974</v>
      </c>
      <c r="M84" s="288">
        <f t="shared" si="20"/>
        <v>2182.501</v>
      </c>
      <c r="N84" s="89">
        <f t="shared" si="20"/>
        <v>5625.114</v>
      </c>
      <c r="O84" s="89">
        <f t="shared" si="20"/>
        <v>7572.36</v>
      </c>
      <c r="P84" s="24">
        <f>SUM(D84:O84)</f>
        <v>49444.270000000004</v>
      </c>
    </row>
    <row r="85" spans="1:16" ht="18.75">
      <c r="A85" s="572" t="s">
        <v>118</v>
      </c>
      <c r="B85" s="573"/>
      <c r="C85" s="55" t="s">
        <v>16</v>
      </c>
      <c r="D85" s="467">
        <v>1.626</v>
      </c>
      <c r="E85" s="205">
        <v>0.6512</v>
      </c>
      <c r="F85" s="516">
        <v>0.2834</v>
      </c>
      <c r="G85" s="214">
        <v>0.0814</v>
      </c>
      <c r="H85" s="474">
        <v>0.9106</v>
      </c>
      <c r="I85" s="207">
        <v>4.0295</v>
      </c>
      <c r="J85" s="534">
        <v>6.1069</v>
      </c>
      <c r="K85" s="205">
        <v>5.9276</v>
      </c>
      <c r="L85" s="467">
        <v>5.0435</v>
      </c>
      <c r="M85" s="207">
        <v>4.4338</v>
      </c>
      <c r="N85" s="481">
        <v>4.8746</v>
      </c>
      <c r="O85" s="467">
        <v>3.5551</v>
      </c>
      <c r="P85" s="20">
        <f t="shared" si="18"/>
        <v>37.5236</v>
      </c>
    </row>
    <row r="86" spans="1:16" ht="18.75">
      <c r="A86" s="574"/>
      <c r="B86" s="575"/>
      <c r="C86" s="49" t="s">
        <v>18</v>
      </c>
      <c r="D86" s="468">
        <v>1205.906</v>
      </c>
      <c r="E86" s="201">
        <v>944.132</v>
      </c>
      <c r="F86" s="518">
        <v>595.356</v>
      </c>
      <c r="G86" s="215">
        <v>157.453</v>
      </c>
      <c r="H86" s="475">
        <v>775.207</v>
      </c>
      <c r="I86" s="206">
        <v>3106.668</v>
      </c>
      <c r="J86" s="535">
        <v>4967.606</v>
      </c>
      <c r="K86" s="201">
        <v>5146.326</v>
      </c>
      <c r="L86" s="468">
        <v>4117.894</v>
      </c>
      <c r="M86" s="206">
        <v>3697.421</v>
      </c>
      <c r="N86" s="482">
        <v>3257.629</v>
      </c>
      <c r="O86" s="468">
        <v>2307.635</v>
      </c>
      <c r="P86" s="24">
        <f t="shared" si="18"/>
        <v>30279.233</v>
      </c>
    </row>
    <row r="87" spans="1:16" ht="18.75">
      <c r="A87" s="572" t="s">
        <v>61</v>
      </c>
      <c r="B87" s="573"/>
      <c r="C87" s="55" t="s">
        <v>16</v>
      </c>
      <c r="D87" s="467"/>
      <c r="E87" s="205"/>
      <c r="F87" s="516">
        <v>72.912</v>
      </c>
      <c r="G87" s="214">
        <v>312.206</v>
      </c>
      <c r="H87" s="474">
        <v>3.119</v>
      </c>
      <c r="I87" s="207">
        <v>53.057</v>
      </c>
      <c r="J87" s="534"/>
      <c r="K87" s="205">
        <v>1.665</v>
      </c>
      <c r="L87" s="467"/>
      <c r="M87" s="207"/>
      <c r="N87" s="481"/>
      <c r="O87" s="467"/>
      <c r="P87" s="20">
        <f t="shared" si="18"/>
        <v>442.9590000000001</v>
      </c>
    </row>
    <row r="88" spans="1:16" ht="18.75">
      <c r="A88" s="574"/>
      <c r="B88" s="575"/>
      <c r="C88" s="49" t="s">
        <v>18</v>
      </c>
      <c r="D88" s="468"/>
      <c r="E88" s="201"/>
      <c r="F88" s="518">
        <v>5973.587</v>
      </c>
      <c r="G88" s="215">
        <v>26314.231</v>
      </c>
      <c r="H88" s="475">
        <v>265.76</v>
      </c>
      <c r="I88" s="206">
        <v>5374.709</v>
      </c>
      <c r="J88" s="535"/>
      <c r="K88" s="201">
        <v>96.154</v>
      </c>
      <c r="L88" s="468"/>
      <c r="M88" s="206"/>
      <c r="N88" s="482"/>
      <c r="O88" s="468"/>
      <c r="P88" s="24">
        <f t="shared" si="18"/>
        <v>38024.441</v>
      </c>
    </row>
    <row r="89" spans="1:16" ht="18.75">
      <c r="A89" s="572" t="s">
        <v>119</v>
      </c>
      <c r="B89" s="573"/>
      <c r="C89" s="55" t="s">
        <v>16</v>
      </c>
      <c r="D89" s="467">
        <v>0.0008</v>
      </c>
      <c r="E89" s="205"/>
      <c r="F89" s="516">
        <v>0.0013</v>
      </c>
      <c r="G89" s="214">
        <v>0.3577</v>
      </c>
      <c r="H89" s="474"/>
      <c r="I89" s="207">
        <v>0.0025</v>
      </c>
      <c r="J89" s="534">
        <v>0.001</v>
      </c>
      <c r="K89" s="205"/>
      <c r="L89" s="467"/>
      <c r="M89" s="207">
        <v>0.001</v>
      </c>
      <c r="N89" s="481"/>
      <c r="O89" s="467"/>
      <c r="P89" s="20">
        <f t="shared" si="18"/>
        <v>0.3643</v>
      </c>
    </row>
    <row r="90" spans="1:16" ht="18.75">
      <c r="A90" s="574"/>
      <c r="B90" s="575"/>
      <c r="C90" s="49" t="s">
        <v>18</v>
      </c>
      <c r="D90" s="468">
        <v>1.26</v>
      </c>
      <c r="E90" s="201"/>
      <c r="F90" s="518">
        <v>2.73</v>
      </c>
      <c r="G90" s="215">
        <v>144.315</v>
      </c>
      <c r="H90" s="475"/>
      <c r="I90" s="206">
        <v>3.717</v>
      </c>
      <c r="J90" s="535">
        <v>1.575</v>
      </c>
      <c r="K90" s="201"/>
      <c r="L90" s="468"/>
      <c r="M90" s="206">
        <v>2.1</v>
      </c>
      <c r="N90" s="482"/>
      <c r="O90" s="468"/>
      <c r="P90" s="24">
        <f t="shared" si="18"/>
        <v>155.697</v>
      </c>
    </row>
    <row r="91" spans="1:16" ht="18.75">
      <c r="A91" s="572" t="s">
        <v>120</v>
      </c>
      <c r="B91" s="573"/>
      <c r="C91" s="55" t="s">
        <v>16</v>
      </c>
      <c r="D91" s="467">
        <v>0.0038</v>
      </c>
      <c r="E91" s="205">
        <v>0.0773</v>
      </c>
      <c r="F91" s="516">
        <v>0.1307</v>
      </c>
      <c r="G91" s="214"/>
      <c r="H91" s="474">
        <v>0.8705</v>
      </c>
      <c r="I91" s="207">
        <v>0.1357</v>
      </c>
      <c r="J91" s="534">
        <v>0.0852</v>
      </c>
      <c r="K91" s="205"/>
      <c r="L91" s="467">
        <v>0.321</v>
      </c>
      <c r="M91" s="207">
        <v>0.1</v>
      </c>
      <c r="N91" s="481">
        <v>0.2786</v>
      </c>
      <c r="O91" s="467"/>
      <c r="P91" s="20">
        <f t="shared" si="18"/>
        <v>2.0028</v>
      </c>
    </row>
    <row r="92" spans="1:16" ht="18.75">
      <c r="A92" s="574"/>
      <c r="B92" s="575"/>
      <c r="C92" s="49" t="s">
        <v>18</v>
      </c>
      <c r="D92" s="468">
        <v>2.982</v>
      </c>
      <c r="E92" s="201">
        <v>44.364</v>
      </c>
      <c r="F92" s="518">
        <v>57.405</v>
      </c>
      <c r="G92" s="215"/>
      <c r="H92" s="475">
        <v>351.126</v>
      </c>
      <c r="I92" s="206">
        <v>73.276</v>
      </c>
      <c r="J92" s="535">
        <v>27.621</v>
      </c>
      <c r="K92" s="201"/>
      <c r="L92" s="468">
        <v>169.807</v>
      </c>
      <c r="M92" s="206">
        <v>101.641</v>
      </c>
      <c r="N92" s="482">
        <v>141.763</v>
      </c>
      <c r="O92" s="468"/>
      <c r="P92" s="24">
        <f t="shared" si="18"/>
        <v>969.9849999999999</v>
      </c>
    </row>
    <row r="93" spans="1:16" ht="18.75">
      <c r="A93" s="572" t="s">
        <v>63</v>
      </c>
      <c r="B93" s="573"/>
      <c r="C93" s="55" t="s">
        <v>16</v>
      </c>
      <c r="D93" s="467"/>
      <c r="E93" s="205"/>
      <c r="F93" s="516"/>
      <c r="G93" s="214"/>
      <c r="H93" s="474"/>
      <c r="I93" s="207"/>
      <c r="J93" s="534"/>
      <c r="K93" s="205"/>
      <c r="L93" s="467"/>
      <c r="M93" s="207"/>
      <c r="N93" s="481"/>
      <c r="O93" s="467"/>
      <c r="P93" s="20"/>
    </row>
    <row r="94" spans="1:16" ht="18.75">
      <c r="A94" s="574"/>
      <c r="B94" s="575"/>
      <c r="C94" s="49" t="s">
        <v>18</v>
      </c>
      <c r="D94" s="468"/>
      <c r="E94" s="201"/>
      <c r="F94" s="518"/>
      <c r="G94" s="215"/>
      <c r="H94" s="475"/>
      <c r="I94" s="206"/>
      <c r="J94" s="535"/>
      <c r="K94" s="201"/>
      <c r="L94" s="468"/>
      <c r="M94" s="206"/>
      <c r="N94" s="482"/>
      <c r="O94" s="468"/>
      <c r="P94" s="24"/>
    </row>
    <row r="95" spans="1:16" ht="18.75">
      <c r="A95" s="572" t="s">
        <v>121</v>
      </c>
      <c r="B95" s="573"/>
      <c r="C95" s="55" t="s">
        <v>16</v>
      </c>
      <c r="D95" s="467"/>
      <c r="E95" s="205"/>
      <c r="F95" s="516"/>
      <c r="G95" s="214"/>
      <c r="H95" s="474"/>
      <c r="I95" s="207"/>
      <c r="J95" s="534"/>
      <c r="K95" s="205"/>
      <c r="L95" s="467"/>
      <c r="M95" s="207"/>
      <c r="N95" s="481"/>
      <c r="O95" s="467"/>
      <c r="P95" s="20"/>
    </row>
    <row r="96" spans="1:16" ht="18.75">
      <c r="A96" s="574"/>
      <c r="B96" s="575"/>
      <c r="C96" s="49" t="s">
        <v>18</v>
      </c>
      <c r="D96" s="468"/>
      <c r="E96" s="201"/>
      <c r="F96" s="518"/>
      <c r="G96" s="215"/>
      <c r="H96" s="475"/>
      <c r="I96" s="206"/>
      <c r="J96" s="535"/>
      <c r="K96" s="201"/>
      <c r="L96" s="468"/>
      <c r="M96" s="206"/>
      <c r="N96" s="482"/>
      <c r="O96" s="468"/>
      <c r="P96" s="24"/>
    </row>
    <row r="97" spans="1:16" ht="18.75">
      <c r="A97" s="572" t="s">
        <v>64</v>
      </c>
      <c r="B97" s="573"/>
      <c r="C97" s="55" t="s">
        <v>16</v>
      </c>
      <c r="D97" s="467">
        <v>12.2096</v>
      </c>
      <c r="E97" s="205">
        <v>8.0438</v>
      </c>
      <c r="F97" s="516">
        <v>3.4063</v>
      </c>
      <c r="G97" s="214">
        <v>63.1025</v>
      </c>
      <c r="H97" s="474">
        <v>28.0934</v>
      </c>
      <c r="I97" s="207">
        <v>87.8126</v>
      </c>
      <c r="J97" s="534">
        <v>203.1418</v>
      </c>
      <c r="K97" s="205">
        <v>33.601</v>
      </c>
      <c r="L97" s="467">
        <v>48.988</v>
      </c>
      <c r="M97" s="207">
        <v>21.4899</v>
      </c>
      <c r="N97" s="481">
        <v>27.3362</v>
      </c>
      <c r="O97" s="467">
        <v>20.8934</v>
      </c>
      <c r="P97" s="20">
        <f t="shared" si="18"/>
        <v>558.1185</v>
      </c>
    </row>
    <row r="98" spans="1:16" ht="18.75">
      <c r="A98" s="574"/>
      <c r="B98" s="575"/>
      <c r="C98" s="49" t="s">
        <v>18</v>
      </c>
      <c r="D98" s="468">
        <v>2711.667</v>
      </c>
      <c r="E98" s="201">
        <v>2580.723</v>
      </c>
      <c r="F98" s="518">
        <v>1786.976</v>
      </c>
      <c r="G98" s="215">
        <v>8793.657</v>
      </c>
      <c r="H98" s="475">
        <v>6469.651</v>
      </c>
      <c r="I98" s="206">
        <v>10109.77</v>
      </c>
      <c r="J98" s="535">
        <v>9166.217</v>
      </c>
      <c r="K98" s="201">
        <v>22472.316</v>
      </c>
      <c r="L98" s="468">
        <v>8165.057</v>
      </c>
      <c r="M98" s="206">
        <v>5110.228</v>
      </c>
      <c r="N98" s="482">
        <v>13686.623</v>
      </c>
      <c r="O98" s="468">
        <v>6780.841</v>
      </c>
      <c r="P98" s="24">
        <f t="shared" si="18"/>
        <v>97833.72600000001</v>
      </c>
    </row>
    <row r="99" spans="1:16" ht="18.75">
      <c r="A99" s="576" t="s">
        <v>65</v>
      </c>
      <c r="B99" s="577"/>
      <c r="C99" s="55" t="s">
        <v>16</v>
      </c>
      <c r="D99" s="26">
        <f aca="true" t="shared" si="22" ref="D99:K99">+D8+D10+D22+D28+D36+D38+D40+D42+D44+D46+D48+D50+D52+D58+D71+D83+D85+D87+D89+D91+D93+D95+D97</f>
        <v>1242.9061</v>
      </c>
      <c r="E99" s="272">
        <f t="shared" si="22"/>
        <v>331.03589999999997</v>
      </c>
      <c r="F99" s="26">
        <f t="shared" si="22"/>
        <v>773.4913</v>
      </c>
      <c r="G99" s="272">
        <f t="shared" si="22"/>
        <v>870.0155</v>
      </c>
      <c r="H99" s="26">
        <f t="shared" si="22"/>
        <v>2846.374600000001</v>
      </c>
      <c r="I99" s="287">
        <f t="shared" si="22"/>
        <v>4238.017</v>
      </c>
      <c r="J99" s="26">
        <f t="shared" si="22"/>
        <v>8282.935</v>
      </c>
      <c r="K99" s="272">
        <f t="shared" si="22"/>
        <v>2592.8186</v>
      </c>
      <c r="L99" s="28">
        <f aca="true" t="shared" si="23" ref="L99:O100">+L8+L10+L22+L28+L36+L38+L40+L42+L44+L46+L48+L50+L52+L58+L71+L83+L85+L87+L89+L91+L93+L95+L97</f>
        <v>2981.4984000000004</v>
      </c>
      <c r="M99" s="287">
        <f t="shared" si="23"/>
        <v>6119.271699999999</v>
      </c>
      <c r="N99" s="28">
        <f t="shared" si="23"/>
        <v>8196.2624</v>
      </c>
      <c r="O99" s="28">
        <f t="shared" si="23"/>
        <v>1799.0810999999999</v>
      </c>
      <c r="P99" s="20">
        <f>SUM(D99:O99)</f>
        <v>40273.7076</v>
      </c>
    </row>
    <row r="100" spans="1:16" ht="18.75">
      <c r="A100" s="578"/>
      <c r="B100" s="579"/>
      <c r="C100" s="49" t="s">
        <v>18</v>
      </c>
      <c r="D100" s="25">
        <f aca="true" t="shared" si="24" ref="D100:K100">+D9+D11+D23+D29+D37+D39+D41+D43+D45+D47+D49+D51+D53+D59+D72+D84+D86+D88+D90+D92+D94+D96+D98</f>
        <v>92980.18099999998</v>
      </c>
      <c r="E100" s="54">
        <f t="shared" si="24"/>
        <v>23473.195</v>
      </c>
      <c r="F100" s="25">
        <f t="shared" si="24"/>
        <v>54890.25700000001</v>
      </c>
      <c r="G100" s="54">
        <f t="shared" si="24"/>
        <v>145335.704</v>
      </c>
      <c r="H100" s="25">
        <f t="shared" si="24"/>
        <v>366610.791</v>
      </c>
      <c r="I100" s="288">
        <f t="shared" si="24"/>
        <v>745180.5149999998</v>
      </c>
      <c r="J100" s="25">
        <f t="shared" si="24"/>
        <v>1974015.51</v>
      </c>
      <c r="K100" s="54">
        <f t="shared" si="24"/>
        <v>605222.114</v>
      </c>
      <c r="L100" s="89">
        <f t="shared" si="23"/>
        <v>588931.741</v>
      </c>
      <c r="M100" s="288">
        <f t="shared" si="23"/>
        <v>1038455.7049999998</v>
      </c>
      <c r="N100" s="89">
        <f t="shared" si="23"/>
        <v>1053029.727</v>
      </c>
      <c r="O100" s="89">
        <f t="shared" si="23"/>
        <v>183979.00400000002</v>
      </c>
      <c r="P100" s="24">
        <f>SUM(D100:O100)</f>
        <v>6872104.444</v>
      </c>
    </row>
    <row r="101" spans="1:16" ht="18.75">
      <c r="A101" s="45" t="s">
        <v>0</v>
      </c>
      <c r="B101" s="570" t="s">
        <v>134</v>
      </c>
      <c r="C101" s="55" t="s">
        <v>16</v>
      </c>
      <c r="D101" s="467">
        <v>0.0498</v>
      </c>
      <c r="E101" s="205"/>
      <c r="F101" s="516"/>
      <c r="G101" s="214">
        <v>0.0392</v>
      </c>
      <c r="H101" s="474">
        <v>0.0934</v>
      </c>
      <c r="I101" s="207"/>
      <c r="J101" s="534"/>
      <c r="K101" s="205"/>
      <c r="L101" s="467">
        <v>0.0819</v>
      </c>
      <c r="M101" s="207">
        <v>0.132</v>
      </c>
      <c r="N101" s="481"/>
      <c r="O101" s="467"/>
      <c r="P101" s="20">
        <f t="shared" si="18"/>
        <v>0.3963</v>
      </c>
    </row>
    <row r="102" spans="1:16" ht="18.75">
      <c r="A102" s="45" t="s">
        <v>0</v>
      </c>
      <c r="B102" s="571"/>
      <c r="C102" s="49" t="s">
        <v>18</v>
      </c>
      <c r="D102" s="468">
        <v>158.406</v>
      </c>
      <c r="E102" s="201"/>
      <c r="F102" s="518"/>
      <c r="G102" s="215">
        <v>177.252</v>
      </c>
      <c r="H102" s="475">
        <v>377.792</v>
      </c>
      <c r="I102" s="206"/>
      <c r="J102" s="535"/>
      <c r="K102" s="201"/>
      <c r="L102" s="468">
        <v>363.049</v>
      </c>
      <c r="M102" s="206">
        <v>381.647</v>
      </c>
      <c r="N102" s="482"/>
      <c r="O102" s="468"/>
      <c r="P102" s="24">
        <f t="shared" si="18"/>
        <v>1458.146</v>
      </c>
    </row>
    <row r="103" spans="1:16" ht="18.75">
      <c r="A103" s="45" t="s">
        <v>66</v>
      </c>
      <c r="B103" s="570" t="s">
        <v>135</v>
      </c>
      <c r="C103" s="55" t="s">
        <v>16</v>
      </c>
      <c r="D103" s="467">
        <v>2.0051</v>
      </c>
      <c r="E103" s="205">
        <v>1.4736</v>
      </c>
      <c r="F103" s="516">
        <v>2.4165</v>
      </c>
      <c r="G103" s="214">
        <v>3.086</v>
      </c>
      <c r="H103" s="474">
        <v>7.6256</v>
      </c>
      <c r="I103" s="207">
        <v>12.8708</v>
      </c>
      <c r="J103" s="534">
        <v>51.4495</v>
      </c>
      <c r="K103" s="205">
        <v>23.6711</v>
      </c>
      <c r="L103" s="467">
        <v>1.5186</v>
      </c>
      <c r="M103" s="207">
        <v>5.5514</v>
      </c>
      <c r="N103" s="481">
        <v>19.7667</v>
      </c>
      <c r="O103" s="467">
        <v>18.3353</v>
      </c>
      <c r="P103" s="20">
        <f aca="true" t="shared" si="25" ref="P103:P131">SUM(D103:O103)</f>
        <v>149.7702</v>
      </c>
    </row>
    <row r="104" spans="1:16" ht="18.75">
      <c r="A104" s="45" t="s">
        <v>0</v>
      </c>
      <c r="B104" s="571"/>
      <c r="C104" s="49" t="s">
        <v>18</v>
      </c>
      <c r="D104" s="468">
        <v>876.88</v>
      </c>
      <c r="E104" s="201">
        <v>604.089</v>
      </c>
      <c r="F104" s="518">
        <v>1375.407</v>
      </c>
      <c r="G104" s="215">
        <v>1712.703</v>
      </c>
      <c r="H104" s="475">
        <v>3502.209</v>
      </c>
      <c r="I104" s="206">
        <v>5822.095</v>
      </c>
      <c r="J104" s="535">
        <v>19793.312</v>
      </c>
      <c r="K104" s="201">
        <v>9803.02</v>
      </c>
      <c r="L104" s="468">
        <v>594.981</v>
      </c>
      <c r="M104" s="206">
        <v>3097.724</v>
      </c>
      <c r="N104" s="482">
        <v>7937.201</v>
      </c>
      <c r="O104" s="468">
        <v>6993.953</v>
      </c>
      <c r="P104" s="24">
        <f t="shared" si="25"/>
        <v>62113.574</v>
      </c>
    </row>
    <row r="105" spans="1:16" ht="18.75">
      <c r="A105" s="45" t="s">
        <v>0</v>
      </c>
      <c r="B105" s="570" t="s">
        <v>124</v>
      </c>
      <c r="C105" s="55" t="s">
        <v>16</v>
      </c>
      <c r="D105" s="467">
        <v>135.7205</v>
      </c>
      <c r="E105" s="205">
        <v>1.0602</v>
      </c>
      <c r="F105" s="516">
        <v>23.355</v>
      </c>
      <c r="G105" s="214">
        <v>19.3708</v>
      </c>
      <c r="H105" s="474">
        <v>30.821</v>
      </c>
      <c r="I105" s="207">
        <v>46.2143</v>
      </c>
      <c r="J105" s="534">
        <v>23.9087</v>
      </c>
      <c r="K105" s="205">
        <v>18.6857</v>
      </c>
      <c r="L105" s="467">
        <v>220.2145</v>
      </c>
      <c r="M105" s="207">
        <v>82.0922</v>
      </c>
      <c r="N105" s="481">
        <v>85.7353</v>
      </c>
      <c r="O105" s="467">
        <v>179.4659</v>
      </c>
      <c r="P105" s="20">
        <f t="shared" si="25"/>
        <v>866.6441000000001</v>
      </c>
    </row>
    <row r="106" spans="1:16" ht="18.75">
      <c r="A106" s="51"/>
      <c r="B106" s="571"/>
      <c r="C106" s="49" t="s">
        <v>18</v>
      </c>
      <c r="D106" s="468">
        <v>29549.695</v>
      </c>
      <c r="E106" s="201">
        <v>357.498</v>
      </c>
      <c r="F106" s="518">
        <v>5116.735</v>
      </c>
      <c r="G106" s="215">
        <v>5166.289</v>
      </c>
      <c r="H106" s="475">
        <v>6116.165</v>
      </c>
      <c r="I106" s="206">
        <v>6027.985</v>
      </c>
      <c r="J106" s="535">
        <v>2090.251</v>
      </c>
      <c r="K106" s="201">
        <v>5109.326</v>
      </c>
      <c r="L106" s="468">
        <v>44062.886</v>
      </c>
      <c r="M106" s="206">
        <v>16983.394</v>
      </c>
      <c r="N106" s="482">
        <v>21321.709</v>
      </c>
      <c r="O106" s="468">
        <v>48714.845</v>
      </c>
      <c r="P106" s="24">
        <f t="shared" si="25"/>
        <v>190616.778</v>
      </c>
    </row>
    <row r="107" spans="1:16" ht="18.75">
      <c r="A107" s="45" t="s">
        <v>67</v>
      </c>
      <c r="B107" s="570" t="s">
        <v>125</v>
      </c>
      <c r="C107" s="55" t="s">
        <v>16</v>
      </c>
      <c r="D107" s="467"/>
      <c r="E107" s="205"/>
      <c r="F107" s="516"/>
      <c r="G107" s="214"/>
      <c r="H107" s="474"/>
      <c r="I107" s="207">
        <v>0.2316</v>
      </c>
      <c r="J107" s="534">
        <v>0.6898</v>
      </c>
      <c r="K107" s="205">
        <v>0.0127</v>
      </c>
      <c r="L107" s="467">
        <v>0.0048</v>
      </c>
      <c r="M107" s="207">
        <v>0.0046</v>
      </c>
      <c r="N107" s="481"/>
      <c r="O107" s="467">
        <v>0.004</v>
      </c>
      <c r="P107" s="20">
        <f t="shared" si="25"/>
        <v>0.9475000000000001</v>
      </c>
    </row>
    <row r="108" spans="1:16" ht="18.75">
      <c r="A108" s="51"/>
      <c r="B108" s="571"/>
      <c r="C108" s="49" t="s">
        <v>18</v>
      </c>
      <c r="D108" s="468"/>
      <c r="E108" s="201"/>
      <c r="F108" s="518"/>
      <c r="G108" s="215"/>
      <c r="H108" s="475"/>
      <c r="I108" s="206">
        <v>462.441</v>
      </c>
      <c r="J108" s="535">
        <v>86.793</v>
      </c>
      <c r="K108" s="201">
        <v>14.812</v>
      </c>
      <c r="L108" s="468">
        <v>7.056</v>
      </c>
      <c r="M108" s="206">
        <v>4.83</v>
      </c>
      <c r="N108" s="482"/>
      <c r="O108" s="468">
        <v>4.489</v>
      </c>
      <c r="P108" s="24">
        <f t="shared" si="25"/>
        <v>580.421</v>
      </c>
    </row>
    <row r="109" spans="1:16" ht="18.75">
      <c r="A109" s="51"/>
      <c r="B109" s="570" t="s">
        <v>136</v>
      </c>
      <c r="C109" s="55" t="s">
        <v>16</v>
      </c>
      <c r="D109" s="467">
        <v>0.1066</v>
      </c>
      <c r="E109" s="205">
        <v>0.0783</v>
      </c>
      <c r="F109" s="516">
        <v>0.2252</v>
      </c>
      <c r="G109" s="214">
        <v>0.5838</v>
      </c>
      <c r="H109" s="474">
        <v>0.6107</v>
      </c>
      <c r="I109" s="207">
        <v>0.2366</v>
      </c>
      <c r="J109" s="534">
        <v>0.1761</v>
      </c>
      <c r="K109" s="205">
        <v>0.2187</v>
      </c>
      <c r="L109" s="467">
        <v>0.1718</v>
      </c>
      <c r="M109" s="207">
        <v>0.5771</v>
      </c>
      <c r="N109" s="481">
        <v>1.2225</v>
      </c>
      <c r="O109" s="467">
        <v>0.2433</v>
      </c>
      <c r="P109" s="20">
        <f t="shared" si="25"/>
        <v>4.4507</v>
      </c>
    </row>
    <row r="110" spans="1:16" ht="18.75">
      <c r="A110" s="51"/>
      <c r="B110" s="571"/>
      <c r="C110" s="49" t="s">
        <v>18</v>
      </c>
      <c r="D110" s="468">
        <v>55.81</v>
      </c>
      <c r="E110" s="201">
        <v>60.015</v>
      </c>
      <c r="F110" s="518">
        <v>159.58</v>
      </c>
      <c r="G110" s="215">
        <v>590.599</v>
      </c>
      <c r="H110" s="475">
        <v>479.974</v>
      </c>
      <c r="I110" s="206">
        <v>138.855</v>
      </c>
      <c r="J110" s="535">
        <v>154.305</v>
      </c>
      <c r="K110" s="201">
        <v>256.919</v>
      </c>
      <c r="L110" s="468">
        <v>219.232</v>
      </c>
      <c r="M110" s="206">
        <v>295.027</v>
      </c>
      <c r="N110" s="482">
        <v>497.923</v>
      </c>
      <c r="O110" s="468">
        <v>139.965</v>
      </c>
      <c r="P110" s="24">
        <f t="shared" si="25"/>
        <v>3048.2040000000006</v>
      </c>
    </row>
    <row r="111" spans="1:16" ht="18.75">
      <c r="A111" s="45" t="s">
        <v>68</v>
      </c>
      <c r="B111" s="570" t="s">
        <v>127</v>
      </c>
      <c r="C111" s="55" t="s">
        <v>16</v>
      </c>
      <c r="D111" s="467"/>
      <c r="E111" s="205"/>
      <c r="F111" s="516">
        <v>2530.48</v>
      </c>
      <c r="G111" s="214">
        <v>2796.065</v>
      </c>
      <c r="H111" s="474">
        <v>817.14</v>
      </c>
      <c r="I111" s="207">
        <v>37.05</v>
      </c>
      <c r="J111" s="534">
        <v>0.06</v>
      </c>
      <c r="K111" s="205"/>
      <c r="L111" s="467">
        <v>109.74</v>
      </c>
      <c r="M111" s="207">
        <v>17.22</v>
      </c>
      <c r="N111" s="481"/>
      <c r="O111" s="467"/>
      <c r="P111" s="20">
        <f t="shared" si="25"/>
        <v>6307.755000000001</v>
      </c>
    </row>
    <row r="112" spans="1:16" ht="18.75">
      <c r="A112" s="51"/>
      <c r="B112" s="571"/>
      <c r="C112" s="49" t="s">
        <v>18</v>
      </c>
      <c r="D112" s="468"/>
      <c r="E112" s="201"/>
      <c r="F112" s="518">
        <v>94833.44</v>
      </c>
      <c r="G112" s="215">
        <v>104672.902</v>
      </c>
      <c r="H112" s="475">
        <v>27483.216</v>
      </c>
      <c r="I112" s="206">
        <v>1847.869</v>
      </c>
      <c r="J112" s="535">
        <v>33.39</v>
      </c>
      <c r="K112" s="201"/>
      <c r="L112" s="468">
        <v>4215.173</v>
      </c>
      <c r="M112" s="206">
        <v>641.876</v>
      </c>
      <c r="N112" s="482"/>
      <c r="O112" s="468"/>
      <c r="P112" s="24">
        <f t="shared" si="25"/>
        <v>233727.86600000004</v>
      </c>
    </row>
    <row r="113" spans="1:16" ht="18.75">
      <c r="A113" s="51"/>
      <c r="B113" s="570" t="s">
        <v>128</v>
      </c>
      <c r="C113" s="55" t="s">
        <v>16</v>
      </c>
      <c r="D113" s="467">
        <v>0.0015</v>
      </c>
      <c r="E113" s="205"/>
      <c r="F113" s="516">
        <v>0.002</v>
      </c>
      <c r="G113" s="214"/>
      <c r="H113" s="474"/>
      <c r="I113" s="207"/>
      <c r="J113" s="534"/>
      <c r="K113" s="205"/>
      <c r="L113" s="467"/>
      <c r="M113" s="207"/>
      <c r="N113" s="481"/>
      <c r="O113" s="467"/>
      <c r="P113" s="20">
        <f t="shared" si="25"/>
        <v>0.0035</v>
      </c>
    </row>
    <row r="114" spans="1:16" ht="18.75">
      <c r="A114" s="51"/>
      <c r="B114" s="571"/>
      <c r="C114" s="49" t="s">
        <v>18</v>
      </c>
      <c r="D114" s="468">
        <v>1.103</v>
      </c>
      <c r="E114" s="201"/>
      <c r="F114" s="518">
        <v>1.26</v>
      </c>
      <c r="G114" s="215"/>
      <c r="H114" s="475"/>
      <c r="I114" s="206"/>
      <c r="J114" s="535"/>
      <c r="K114" s="201"/>
      <c r="L114" s="468"/>
      <c r="M114" s="206"/>
      <c r="N114" s="482"/>
      <c r="O114" s="468"/>
      <c r="P114" s="24">
        <f t="shared" si="25"/>
        <v>2.363</v>
      </c>
    </row>
    <row r="115" spans="1:16" ht="18.75">
      <c r="A115" s="45" t="s">
        <v>70</v>
      </c>
      <c r="B115" s="570" t="s">
        <v>137</v>
      </c>
      <c r="C115" s="55" t="s">
        <v>16</v>
      </c>
      <c r="D115" s="467">
        <v>0.84</v>
      </c>
      <c r="E115" s="205">
        <v>0.69</v>
      </c>
      <c r="F115" s="516">
        <v>0.9</v>
      </c>
      <c r="G115" s="214">
        <v>0.24</v>
      </c>
      <c r="H115" s="474">
        <v>1.17</v>
      </c>
      <c r="I115" s="207"/>
      <c r="J115" s="534"/>
      <c r="K115" s="205"/>
      <c r="L115" s="467"/>
      <c r="M115" s="207">
        <v>0.48</v>
      </c>
      <c r="N115" s="481">
        <v>1.58</v>
      </c>
      <c r="O115" s="467">
        <v>1.08</v>
      </c>
      <c r="P115" s="20">
        <f t="shared" si="25"/>
        <v>6.98</v>
      </c>
    </row>
    <row r="116" spans="1:16" ht="18.75">
      <c r="A116" s="51"/>
      <c r="B116" s="571"/>
      <c r="C116" s="49" t="s">
        <v>18</v>
      </c>
      <c r="D116" s="468">
        <v>58.8</v>
      </c>
      <c r="E116" s="201">
        <v>48.3</v>
      </c>
      <c r="F116" s="518">
        <v>63</v>
      </c>
      <c r="G116" s="215">
        <v>16.8</v>
      </c>
      <c r="H116" s="475">
        <v>81.9</v>
      </c>
      <c r="I116" s="206"/>
      <c r="J116" s="535"/>
      <c r="K116" s="201"/>
      <c r="L116" s="468"/>
      <c r="M116" s="206">
        <v>33.6</v>
      </c>
      <c r="N116" s="482">
        <v>140.7</v>
      </c>
      <c r="O116" s="468">
        <v>75.6</v>
      </c>
      <c r="P116" s="24">
        <f t="shared" si="25"/>
        <v>518.7</v>
      </c>
    </row>
    <row r="117" spans="1:16" ht="18.75">
      <c r="A117" s="51"/>
      <c r="B117" s="570" t="s">
        <v>72</v>
      </c>
      <c r="C117" s="55" t="s">
        <v>16</v>
      </c>
      <c r="D117" s="467">
        <v>0.055</v>
      </c>
      <c r="E117" s="205">
        <v>0.095</v>
      </c>
      <c r="F117" s="516">
        <v>0.165</v>
      </c>
      <c r="G117" s="214">
        <v>0.215</v>
      </c>
      <c r="H117" s="474">
        <v>0.25</v>
      </c>
      <c r="I117" s="207">
        <v>0.1</v>
      </c>
      <c r="J117" s="534">
        <v>0.065</v>
      </c>
      <c r="K117" s="205">
        <v>0.035</v>
      </c>
      <c r="L117" s="467"/>
      <c r="M117" s="207">
        <v>0.06</v>
      </c>
      <c r="N117" s="481">
        <v>0.095</v>
      </c>
      <c r="O117" s="467">
        <v>0.075</v>
      </c>
      <c r="P117" s="20">
        <f t="shared" si="25"/>
        <v>1.21</v>
      </c>
    </row>
    <row r="118" spans="1:16" ht="18.75">
      <c r="A118" s="51"/>
      <c r="B118" s="571"/>
      <c r="C118" s="49" t="s">
        <v>18</v>
      </c>
      <c r="D118" s="468">
        <v>37.541</v>
      </c>
      <c r="E118" s="201">
        <v>64.056</v>
      </c>
      <c r="F118" s="518">
        <v>112.62</v>
      </c>
      <c r="G118" s="215">
        <v>146.742</v>
      </c>
      <c r="H118" s="475">
        <v>169.053</v>
      </c>
      <c r="I118" s="206">
        <v>68.251</v>
      </c>
      <c r="J118" s="535">
        <v>44.366</v>
      </c>
      <c r="K118" s="201">
        <v>23.888</v>
      </c>
      <c r="L118" s="468"/>
      <c r="M118" s="206">
        <v>40.952</v>
      </c>
      <c r="N118" s="482">
        <v>64.844</v>
      </c>
      <c r="O118" s="468">
        <v>51.19</v>
      </c>
      <c r="P118" s="24">
        <f t="shared" si="25"/>
        <v>823.5029999999999</v>
      </c>
    </row>
    <row r="119" spans="1:16" ht="18.75">
      <c r="A119" s="45" t="s">
        <v>23</v>
      </c>
      <c r="B119" s="570" t="s">
        <v>130</v>
      </c>
      <c r="C119" s="55" t="s">
        <v>16</v>
      </c>
      <c r="D119" s="467">
        <v>0.8221</v>
      </c>
      <c r="E119" s="205">
        <v>0.5942</v>
      </c>
      <c r="F119" s="516">
        <v>0.8503</v>
      </c>
      <c r="G119" s="214">
        <v>0.4898</v>
      </c>
      <c r="H119" s="474">
        <v>0.6758</v>
      </c>
      <c r="I119" s="207">
        <v>0.9267</v>
      </c>
      <c r="J119" s="534">
        <v>11.2011</v>
      </c>
      <c r="K119" s="205">
        <v>8.6852</v>
      </c>
      <c r="L119" s="467">
        <v>0.8053</v>
      </c>
      <c r="M119" s="207">
        <v>0.797</v>
      </c>
      <c r="N119" s="481">
        <v>0.7394</v>
      </c>
      <c r="O119" s="467">
        <v>0.529</v>
      </c>
      <c r="P119" s="20">
        <f t="shared" si="25"/>
        <v>27.1159</v>
      </c>
    </row>
    <row r="120" spans="1:16" ht="18.75">
      <c r="A120" s="51"/>
      <c r="B120" s="571"/>
      <c r="C120" s="49" t="s">
        <v>18</v>
      </c>
      <c r="D120" s="468">
        <v>229.716</v>
      </c>
      <c r="E120" s="201">
        <v>265.129</v>
      </c>
      <c r="F120" s="518">
        <v>413.844</v>
      </c>
      <c r="G120" s="215">
        <v>247.983</v>
      </c>
      <c r="H120" s="475">
        <v>313.222</v>
      </c>
      <c r="I120" s="206">
        <v>355.753</v>
      </c>
      <c r="J120" s="535">
        <v>2441.006</v>
      </c>
      <c r="K120" s="201">
        <v>1810.799</v>
      </c>
      <c r="L120" s="468">
        <v>276.357</v>
      </c>
      <c r="M120" s="206">
        <v>330.884</v>
      </c>
      <c r="N120" s="482">
        <v>311.695</v>
      </c>
      <c r="O120" s="468">
        <v>220.71</v>
      </c>
      <c r="P120" s="24">
        <f t="shared" si="25"/>
        <v>7217.098</v>
      </c>
    </row>
    <row r="121" spans="1:16" ht="18.75">
      <c r="A121" s="51"/>
      <c r="B121" s="48" t="s">
        <v>20</v>
      </c>
      <c r="C121" s="55" t="s">
        <v>16</v>
      </c>
      <c r="D121" s="467"/>
      <c r="E121" s="205"/>
      <c r="F121" s="516"/>
      <c r="G121" s="214"/>
      <c r="H121" s="474"/>
      <c r="I121" s="207"/>
      <c r="J121" s="534"/>
      <c r="K121" s="205"/>
      <c r="L121" s="467"/>
      <c r="M121" s="207"/>
      <c r="N121" s="481"/>
      <c r="O121" s="467"/>
      <c r="P121" s="20"/>
    </row>
    <row r="122" spans="1:16" ht="18.75">
      <c r="A122" s="51"/>
      <c r="B122" s="49" t="s">
        <v>73</v>
      </c>
      <c r="C122" s="49" t="s">
        <v>18</v>
      </c>
      <c r="D122" s="468"/>
      <c r="E122" s="201"/>
      <c r="F122" s="518"/>
      <c r="G122" s="215"/>
      <c r="H122" s="475"/>
      <c r="I122" s="206"/>
      <c r="J122" s="535"/>
      <c r="K122" s="201"/>
      <c r="L122" s="468"/>
      <c r="M122" s="206"/>
      <c r="N122" s="482"/>
      <c r="O122" s="468"/>
      <c r="P122" s="24"/>
    </row>
    <row r="123" spans="1:16" ht="18.75">
      <c r="A123" s="51"/>
      <c r="B123" s="568" t="s">
        <v>107</v>
      </c>
      <c r="C123" s="55" t="s">
        <v>16</v>
      </c>
      <c r="D123" s="26">
        <f aca="true" t="shared" si="26" ref="D123:K123">+D101+D103+D105+D107+D109+D111+D113+D115+D117+D119+D121</f>
        <v>139.6006</v>
      </c>
      <c r="E123" s="272">
        <f t="shared" si="26"/>
        <v>3.9913000000000003</v>
      </c>
      <c r="F123" s="26">
        <f t="shared" si="26"/>
        <v>2558.3940000000002</v>
      </c>
      <c r="G123" s="272">
        <f t="shared" si="26"/>
        <v>2820.0896</v>
      </c>
      <c r="H123" s="26">
        <f t="shared" si="26"/>
        <v>858.3865</v>
      </c>
      <c r="I123" s="287">
        <f t="shared" si="26"/>
        <v>97.62999999999998</v>
      </c>
      <c r="J123" s="26">
        <f t="shared" si="26"/>
        <v>87.5502</v>
      </c>
      <c r="K123" s="272">
        <f t="shared" si="26"/>
        <v>51.3084</v>
      </c>
      <c r="L123" s="87">
        <f>+L101+L103+L105+L107+L109+L111+L113+L115+L117+L119+L121</f>
        <v>332.53689999999995</v>
      </c>
      <c r="M123" s="293">
        <f aca="true" t="shared" si="27" ref="M123:O124">+M101+M103+M105+M107+M109+M111+M113+M115+M117+M119+M121</f>
        <v>106.91430000000001</v>
      </c>
      <c r="N123" s="87">
        <f t="shared" si="27"/>
        <v>109.13889999999999</v>
      </c>
      <c r="O123" s="28">
        <f t="shared" si="27"/>
        <v>199.7325</v>
      </c>
      <c r="P123" s="20">
        <f>SUM(D123:O123)</f>
        <v>7365.2732</v>
      </c>
    </row>
    <row r="124" spans="1:16" ht="18.75">
      <c r="A124" s="50"/>
      <c r="B124" s="569"/>
      <c r="C124" s="49" t="s">
        <v>18</v>
      </c>
      <c r="D124" s="25">
        <f aca="true" t="shared" si="28" ref="D124:K124">+D102+D104+D106+D108+D110+D112+D114+D116+D118+D120+D122</f>
        <v>30967.951</v>
      </c>
      <c r="E124" s="54">
        <f t="shared" si="28"/>
        <v>1399.087</v>
      </c>
      <c r="F124" s="25">
        <f t="shared" si="28"/>
        <v>102075.88599999998</v>
      </c>
      <c r="G124" s="54">
        <f t="shared" si="28"/>
        <v>112731.26999999999</v>
      </c>
      <c r="H124" s="25">
        <f t="shared" si="28"/>
        <v>38523.531</v>
      </c>
      <c r="I124" s="288">
        <f t="shared" si="28"/>
        <v>14723.249000000002</v>
      </c>
      <c r="J124" s="25">
        <f t="shared" si="28"/>
        <v>24643.423000000006</v>
      </c>
      <c r="K124" s="54">
        <f t="shared" si="28"/>
        <v>17018.764000000003</v>
      </c>
      <c r="L124" s="89">
        <f>+L102+L104+L106+L108+L110+L112+L114+L116+L118+L120+L122</f>
        <v>49738.734000000004</v>
      </c>
      <c r="M124" s="288">
        <f t="shared" si="27"/>
        <v>21809.934</v>
      </c>
      <c r="N124" s="89">
        <f t="shared" si="27"/>
        <v>30274.072</v>
      </c>
      <c r="O124" s="89">
        <f t="shared" si="27"/>
        <v>56200.752</v>
      </c>
      <c r="P124" s="24">
        <f>SUM(D124:O124)</f>
        <v>500106.653</v>
      </c>
    </row>
    <row r="125" spans="1:16" ht="18.75">
      <c r="A125" s="45" t="s">
        <v>0</v>
      </c>
      <c r="B125" s="570" t="s">
        <v>74</v>
      </c>
      <c r="C125" s="55" t="s">
        <v>16</v>
      </c>
      <c r="D125" s="467"/>
      <c r="E125" s="205"/>
      <c r="F125" s="516"/>
      <c r="G125" s="214"/>
      <c r="H125" s="474"/>
      <c r="I125" s="207"/>
      <c r="J125" s="534"/>
      <c r="K125" s="205"/>
      <c r="L125" s="467"/>
      <c r="M125" s="207"/>
      <c r="N125" s="481"/>
      <c r="O125" s="467"/>
      <c r="P125" s="20"/>
    </row>
    <row r="126" spans="1:16" ht="18.75">
      <c r="A126" s="45" t="s">
        <v>0</v>
      </c>
      <c r="B126" s="571"/>
      <c r="C126" s="49" t="s">
        <v>18</v>
      </c>
      <c r="D126" s="468"/>
      <c r="E126" s="201"/>
      <c r="F126" s="518"/>
      <c r="G126" s="215"/>
      <c r="H126" s="475"/>
      <c r="I126" s="206"/>
      <c r="J126" s="535"/>
      <c r="K126" s="201"/>
      <c r="L126" s="468"/>
      <c r="M126" s="206"/>
      <c r="N126" s="482"/>
      <c r="O126" s="468"/>
      <c r="P126" s="24"/>
    </row>
    <row r="127" spans="1:16" ht="18.75">
      <c r="A127" s="45" t="s">
        <v>75</v>
      </c>
      <c r="B127" s="570" t="s">
        <v>76</v>
      </c>
      <c r="C127" s="55" t="s">
        <v>16</v>
      </c>
      <c r="D127" s="467"/>
      <c r="E127" s="205"/>
      <c r="F127" s="516"/>
      <c r="G127" s="214"/>
      <c r="H127" s="474"/>
      <c r="I127" s="207"/>
      <c r="J127" s="534"/>
      <c r="K127" s="205"/>
      <c r="L127" s="467"/>
      <c r="M127" s="207"/>
      <c r="N127" s="481"/>
      <c r="O127" s="467"/>
      <c r="P127" s="20"/>
    </row>
    <row r="128" spans="1:16" ht="18.75">
      <c r="A128" s="51"/>
      <c r="B128" s="571"/>
      <c r="C128" s="49" t="s">
        <v>18</v>
      </c>
      <c r="D128" s="468"/>
      <c r="E128" s="201"/>
      <c r="F128" s="518"/>
      <c r="G128" s="215"/>
      <c r="H128" s="475"/>
      <c r="I128" s="206"/>
      <c r="J128" s="535"/>
      <c r="K128" s="201"/>
      <c r="L128" s="468"/>
      <c r="M128" s="206"/>
      <c r="N128" s="482"/>
      <c r="O128" s="468"/>
      <c r="P128" s="24"/>
    </row>
    <row r="129" spans="1:16" ht="18.75">
      <c r="A129" s="45" t="s">
        <v>77</v>
      </c>
      <c r="B129" s="48" t="s">
        <v>20</v>
      </c>
      <c r="C129" s="48" t="s">
        <v>16</v>
      </c>
      <c r="D129" s="486"/>
      <c r="E129" s="286"/>
      <c r="F129" s="542">
        <v>0.011</v>
      </c>
      <c r="G129" s="103"/>
      <c r="H129" s="499"/>
      <c r="I129" s="294"/>
      <c r="J129" s="551"/>
      <c r="K129" s="286"/>
      <c r="L129" s="486"/>
      <c r="M129" s="294"/>
      <c r="N129" s="512"/>
      <c r="O129" s="486"/>
      <c r="P129" s="560">
        <f t="shared" si="25"/>
        <v>0.011</v>
      </c>
    </row>
    <row r="130" spans="1:16" ht="18.75">
      <c r="A130" s="51"/>
      <c r="B130" s="48" t="s">
        <v>78</v>
      </c>
      <c r="C130" s="387" t="s">
        <v>79</v>
      </c>
      <c r="D130" s="487"/>
      <c r="E130" s="414"/>
      <c r="F130" s="543"/>
      <c r="G130" s="411"/>
      <c r="H130" s="500"/>
      <c r="I130" s="413"/>
      <c r="J130" s="552"/>
      <c r="K130" s="414"/>
      <c r="L130" s="487"/>
      <c r="M130" s="413"/>
      <c r="N130" s="513"/>
      <c r="O130" s="487"/>
      <c r="P130" s="561"/>
    </row>
    <row r="131" spans="1:16" ht="18.75">
      <c r="A131" s="45" t="s">
        <v>23</v>
      </c>
      <c r="B131" s="2"/>
      <c r="C131" s="49" t="s">
        <v>18</v>
      </c>
      <c r="D131" s="538"/>
      <c r="E131" s="217"/>
      <c r="F131" s="542">
        <v>10.395</v>
      </c>
      <c r="G131" s="215"/>
      <c r="H131" s="475"/>
      <c r="I131" s="328"/>
      <c r="J131" s="536"/>
      <c r="K131" s="217"/>
      <c r="L131" s="538"/>
      <c r="M131" s="328"/>
      <c r="N131" s="558"/>
      <c r="O131" s="538"/>
      <c r="P131" s="24">
        <f t="shared" si="25"/>
        <v>10.395</v>
      </c>
    </row>
    <row r="132" spans="1:16" ht="18.75">
      <c r="A132" s="51"/>
      <c r="B132" s="56" t="s">
        <v>0</v>
      </c>
      <c r="C132" s="55" t="s">
        <v>16</v>
      </c>
      <c r="D132" s="26"/>
      <c r="E132" s="272"/>
      <c r="F132" s="21">
        <f>+F125+F127+F129</f>
        <v>0.011</v>
      </c>
      <c r="G132" s="547"/>
      <c r="H132" s="469"/>
      <c r="I132" s="272"/>
      <c r="J132" s="469"/>
      <c r="K132" s="547"/>
      <c r="L132" s="28"/>
      <c r="M132" s="287"/>
      <c r="N132" s="28"/>
      <c r="O132" s="28"/>
      <c r="P132" s="562">
        <f aca="true" t="shared" si="29" ref="P132:P137">SUM(D132:O132)</f>
        <v>0.011</v>
      </c>
    </row>
    <row r="133" spans="1:16" ht="18.75">
      <c r="A133" s="51"/>
      <c r="B133" s="57" t="s">
        <v>107</v>
      </c>
      <c r="C133" s="55" t="s">
        <v>79</v>
      </c>
      <c r="D133" s="26"/>
      <c r="E133" s="272"/>
      <c r="F133" s="26"/>
      <c r="G133" s="272"/>
      <c r="H133" s="26"/>
      <c r="I133" s="287"/>
      <c r="J133" s="26"/>
      <c r="K133" s="272"/>
      <c r="L133" s="28"/>
      <c r="M133" s="287"/>
      <c r="N133" s="28"/>
      <c r="O133" s="28"/>
      <c r="P133" s="20"/>
    </row>
    <row r="134" spans="1:16" ht="18.75">
      <c r="A134" s="50"/>
      <c r="B134" s="2"/>
      <c r="C134" s="299" t="s">
        <v>18</v>
      </c>
      <c r="D134" s="18"/>
      <c r="E134" s="425"/>
      <c r="F134" s="18">
        <f>+F126+F128+F131</f>
        <v>10.395</v>
      </c>
      <c r="G134" s="425"/>
      <c r="H134" s="18"/>
      <c r="I134" s="426"/>
      <c r="J134" s="99"/>
      <c r="K134" s="425"/>
      <c r="L134" s="99"/>
      <c r="M134" s="426"/>
      <c r="N134" s="99"/>
      <c r="O134" s="99"/>
      <c r="P134" s="549">
        <f t="shared" si="29"/>
        <v>10.395</v>
      </c>
    </row>
    <row r="135" spans="1:16" s="61" customFormat="1" ht="18.75">
      <c r="A135" s="58"/>
      <c r="B135" s="59" t="s">
        <v>0</v>
      </c>
      <c r="C135" s="63" t="s">
        <v>16</v>
      </c>
      <c r="D135" s="540">
        <f aca="true" t="shared" si="30" ref="D135:J135">D132+D123+D99</f>
        <v>1382.5067</v>
      </c>
      <c r="E135" s="445">
        <f t="shared" si="30"/>
        <v>335.0272</v>
      </c>
      <c r="F135" s="544">
        <f t="shared" si="30"/>
        <v>3331.8963000000003</v>
      </c>
      <c r="G135" s="446">
        <f t="shared" si="30"/>
        <v>3690.1050999999998</v>
      </c>
      <c r="H135" s="548">
        <f t="shared" si="30"/>
        <v>3704.761100000001</v>
      </c>
      <c r="I135" s="447">
        <f t="shared" si="30"/>
        <v>4335.647</v>
      </c>
      <c r="J135" s="553">
        <f t="shared" si="30"/>
        <v>8370.4852</v>
      </c>
      <c r="K135" s="445">
        <f>K132+K123+K99</f>
        <v>2644.127</v>
      </c>
      <c r="L135" s="540">
        <f>L132+L123+L99</f>
        <v>3314.0353000000005</v>
      </c>
      <c r="M135" s="447">
        <f>M132+M123+M99</f>
        <v>6226.186</v>
      </c>
      <c r="N135" s="559">
        <f>N132+N123+N99</f>
        <v>8305.4013</v>
      </c>
      <c r="O135" s="540">
        <f>O132+O123+O99</f>
        <v>1998.8136</v>
      </c>
      <c r="P135" s="563">
        <f t="shared" si="29"/>
        <v>47638.991799999996</v>
      </c>
    </row>
    <row r="136" spans="1:16" s="61" customFormat="1" ht="18.75">
      <c r="A136" s="58"/>
      <c r="B136" s="62" t="s">
        <v>221</v>
      </c>
      <c r="C136" s="63" t="s">
        <v>79</v>
      </c>
      <c r="D136" s="489"/>
      <c r="E136" s="281"/>
      <c r="F136" s="545"/>
      <c r="G136" s="218"/>
      <c r="H136" s="502"/>
      <c r="I136" s="296"/>
      <c r="J136" s="554"/>
      <c r="K136" s="281"/>
      <c r="L136" s="489"/>
      <c r="M136" s="296"/>
      <c r="N136" s="515"/>
      <c r="O136" s="489"/>
      <c r="P136" s="564"/>
    </row>
    <row r="137" spans="1:16" s="61" customFormat="1" ht="19.5" thickBot="1">
      <c r="A137" s="64"/>
      <c r="B137" s="65"/>
      <c r="C137" s="66" t="s">
        <v>18</v>
      </c>
      <c r="D137" s="541">
        <f aca="true" t="shared" si="31" ref="D137:J137">D134+D124+D100</f>
        <v>123948.13199999998</v>
      </c>
      <c r="E137" s="331">
        <f t="shared" si="31"/>
        <v>24872.282</v>
      </c>
      <c r="F137" s="546">
        <f t="shared" si="31"/>
        <v>156976.538</v>
      </c>
      <c r="G137" s="219">
        <f t="shared" si="31"/>
        <v>258066.974</v>
      </c>
      <c r="H137" s="556">
        <f t="shared" si="31"/>
        <v>405134.32200000004</v>
      </c>
      <c r="I137" s="282">
        <f t="shared" si="31"/>
        <v>759903.7639999997</v>
      </c>
      <c r="J137" s="555">
        <f t="shared" si="31"/>
        <v>1998658.933</v>
      </c>
      <c r="K137" s="331">
        <f>K134+K124+K100</f>
        <v>622240.8779999999</v>
      </c>
      <c r="L137" s="541">
        <f>L134+L124+L100</f>
        <v>638670.4750000001</v>
      </c>
      <c r="M137" s="282">
        <f>M134+M124+M100</f>
        <v>1060265.6389999997</v>
      </c>
      <c r="N137" s="510">
        <f>N134+N124+N100</f>
        <v>1083303.7989999999</v>
      </c>
      <c r="O137" s="566">
        <f>O134+O124+O100</f>
        <v>240179.75600000002</v>
      </c>
      <c r="P137" s="565">
        <f t="shared" si="29"/>
        <v>7372221.491999998</v>
      </c>
    </row>
    <row r="138" spans="15:16" ht="18.75">
      <c r="O138" s="67"/>
      <c r="P138" s="68" t="s">
        <v>92</v>
      </c>
    </row>
  </sheetData>
  <sheetProtection/>
  <mergeCells count="52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A1:P1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44"/>
  <sheetViews>
    <sheetView zoomScale="50" zoomScaleNormal="50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5" width="20.50390625" style="11" customWidth="1"/>
    <col min="6" max="15" width="20.50390625" style="72" customWidth="1"/>
    <col min="16" max="16" width="23.00390625" style="37" customWidth="1"/>
    <col min="17" max="16384" width="9.00390625" style="38" customWidth="1"/>
  </cols>
  <sheetData>
    <row r="1" spans="1:16" ht="30.75">
      <c r="A1" s="580" t="s">
        <v>104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</row>
    <row r="2" spans="1:15" ht="19.5" thickBot="1">
      <c r="A2" s="12" t="s">
        <v>217</v>
      </c>
      <c r="B2" s="39"/>
      <c r="C2" s="12"/>
      <c r="O2" s="65" t="s">
        <v>90</v>
      </c>
    </row>
    <row r="3" spans="1:16" ht="18.75">
      <c r="A3" s="40"/>
      <c r="B3" s="41"/>
      <c r="C3" s="41"/>
      <c r="D3" s="43" t="s">
        <v>2</v>
      </c>
      <c r="E3" s="43" t="s">
        <v>3</v>
      </c>
      <c r="F3" s="86" t="s">
        <v>4</v>
      </c>
      <c r="G3" s="86" t="s">
        <v>5</v>
      </c>
      <c r="H3" s="86" t="s">
        <v>6</v>
      </c>
      <c r="I3" s="86" t="s">
        <v>7</v>
      </c>
      <c r="J3" s="86" t="s">
        <v>8</v>
      </c>
      <c r="K3" s="86" t="s">
        <v>9</v>
      </c>
      <c r="L3" s="86" t="s">
        <v>10</v>
      </c>
      <c r="M3" s="86" t="s">
        <v>11</v>
      </c>
      <c r="N3" s="86" t="s">
        <v>12</v>
      </c>
      <c r="O3" s="86" t="s">
        <v>13</v>
      </c>
      <c r="P3" s="44" t="s">
        <v>14</v>
      </c>
    </row>
    <row r="4" spans="1:16" ht="18.75">
      <c r="A4" s="45" t="s">
        <v>0</v>
      </c>
      <c r="B4" s="570" t="s">
        <v>15</v>
      </c>
      <c r="C4" s="55" t="s">
        <v>16</v>
      </c>
      <c r="D4" s="1">
        <v>23.2275</v>
      </c>
      <c r="E4" s="1">
        <v>5.887</v>
      </c>
      <c r="F4" s="5"/>
      <c r="G4" s="5"/>
      <c r="H4" s="5">
        <v>0.0601</v>
      </c>
      <c r="I4" s="5">
        <v>0.1071</v>
      </c>
      <c r="J4" s="5">
        <v>0.1535</v>
      </c>
      <c r="K4" s="5">
        <v>0.043</v>
      </c>
      <c r="L4" s="5">
        <v>0.0038</v>
      </c>
      <c r="M4" s="5">
        <v>0.001</v>
      </c>
      <c r="N4" s="5">
        <v>0.01</v>
      </c>
      <c r="O4" s="5">
        <v>0.0075</v>
      </c>
      <c r="P4" s="8">
        <f aca="true" t="shared" si="0" ref="P4:P35">SUM(D4:O4)</f>
        <v>29.5005</v>
      </c>
    </row>
    <row r="5" spans="1:16" ht="18.75">
      <c r="A5" s="45" t="s">
        <v>17</v>
      </c>
      <c r="B5" s="571"/>
      <c r="C5" s="49" t="s">
        <v>18</v>
      </c>
      <c r="D5" s="2">
        <v>930.719</v>
      </c>
      <c r="E5" s="2">
        <v>201.811</v>
      </c>
      <c r="F5" s="35"/>
      <c r="G5" s="35"/>
      <c r="H5" s="35">
        <v>21.453</v>
      </c>
      <c r="I5" s="35">
        <v>21.751</v>
      </c>
      <c r="J5" s="35">
        <v>25.754</v>
      </c>
      <c r="K5" s="35">
        <v>7.141</v>
      </c>
      <c r="L5" s="35">
        <v>0.998</v>
      </c>
      <c r="M5" s="35">
        <v>0.105</v>
      </c>
      <c r="N5" s="35">
        <v>0.105</v>
      </c>
      <c r="O5" s="35">
        <v>2.494</v>
      </c>
      <c r="P5" s="9">
        <f t="shared" si="0"/>
        <v>1212.331</v>
      </c>
    </row>
    <row r="6" spans="1:16" ht="18.75">
      <c r="A6" s="45" t="s">
        <v>19</v>
      </c>
      <c r="B6" s="48" t="s">
        <v>20</v>
      </c>
      <c r="C6" s="55" t="s">
        <v>16</v>
      </c>
      <c r="D6" s="1">
        <v>16.461</v>
      </c>
      <c r="E6" s="1"/>
      <c r="F6" s="5"/>
      <c r="G6" s="5"/>
      <c r="H6" s="5">
        <v>0.022</v>
      </c>
      <c r="I6" s="5"/>
      <c r="J6" s="5"/>
      <c r="K6" s="5">
        <v>0.247</v>
      </c>
      <c r="L6" s="5">
        <v>1.851</v>
      </c>
      <c r="M6" s="5">
        <v>0.5125</v>
      </c>
      <c r="N6" s="5"/>
      <c r="O6" s="5"/>
      <c r="P6" s="8">
        <f t="shared" si="0"/>
        <v>19.093499999999995</v>
      </c>
    </row>
    <row r="7" spans="1:16" ht="18.75">
      <c r="A7" s="45" t="s">
        <v>21</v>
      </c>
      <c r="B7" s="49" t="s">
        <v>22</v>
      </c>
      <c r="C7" s="49" t="s">
        <v>18</v>
      </c>
      <c r="D7" s="2">
        <v>331.276</v>
      </c>
      <c r="E7" s="2"/>
      <c r="F7" s="35"/>
      <c r="G7" s="35"/>
      <c r="H7" s="35">
        <v>0.231</v>
      </c>
      <c r="I7" s="35"/>
      <c r="J7" s="35"/>
      <c r="K7" s="35">
        <v>7.519</v>
      </c>
      <c r="L7" s="35">
        <v>27.437</v>
      </c>
      <c r="M7" s="35">
        <v>5.448</v>
      </c>
      <c r="N7" s="35"/>
      <c r="O7" s="35"/>
      <c r="P7" s="9">
        <f t="shared" si="0"/>
        <v>371.911</v>
      </c>
    </row>
    <row r="8" spans="1:16" ht="18.75">
      <c r="A8" s="45" t="s">
        <v>23</v>
      </c>
      <c r="B8" s="568" t="s">
        <v>114</v>
      </c>
      <c r="C8" s="55" t="s">
        <v>16</v>
      </c>
      <c r="D8" s="1">
        <f>+D4+D6</f>
        <v>39.6885</v>
      </c>
      <c r="E8" s="1">
        <f aca="true" t="shared" si="1" ref="E8:O8">+E4+E6</f>
        <v>5.887</v>
      </c>
      <c r="F8" s="5"/>
      <c r="G8" s="5"/>
      <c r="H8" s="5">
        <f t="shared" si="1"/>
        <v>0.0821</v>
      </c>
      <c r="I8" s="5">
        <f t="shared" si="1"/>
        <v>0.1071</v>
      </c>
      <c r="J8" s="5">
        <f t="shared" si="1"/>
        <v>0.1535</v>
      </c>
      <c r="K8" s="5">
        <f t="shared" si="1"/>
        <v>0.29</v>
      </c>
      <c r="L8" s="5">
        <f t="shared" si="1"/>
        <v>1.8548</v>
      </c>
      <c r="M8" s="5">
        <f t="shared" si="1"/>
        <v>0.5135</v>
      </c>
      <c r="N8" s="5">
        <f t="shared" si="1"/>
        <v>0.01</v>
      </c>
      <c r="O8" s="5">
        <f t="shared" si="1"/>
        <v>0.0075</v>
      </c>
      <c r="P8" s="8">
        <f t="shared" si="0"/>
        <v>48.593999999999994</v>
      </c>
    </row>
    <row r="9" spans="1:16" ht="18.75">
      <c r="A9" s="50"/>
      <c r="B9" s="569"/>
      <c r="C9" s="49" t="s">
        <v>18</v>
      </c>
      <c r="D9" s="2">
        <f aca="true" t="shared" si="2" ref="D9:O9">+D5+D7</f>
        <v>1261.9950000000001</v>
      </c>
      <c r="E9" s="2">
        <f t="shared" si="2"/>
        <v>201.811</v>
      </c>
      <c r="F9" s="35"/>
      <c r="G9" s="35"/>
      <c r="H9" s="35">
        <f t="shared" si="2"/>
        <v>21.684</v>
      </c>
      <c r="I9" s="35">
        <f t="shared" si="2"/>
        <v>21.751</v>
      </c>
      <c r="J9" s="35">
        <f t="shared" si="2"/>
        <v>25.754</v>
      </c>
      <c r="K9" s="35">
        <f t="shared" si="2"/>
        <v>14.66</v>
      </c>
      <c r="L9" s="35">
        <f t="shared" si="2"/>
        <v>28.435000000000002</v>
      </c>
      <c r="M9" s="35">
        <f t="shared" si="2"/>
        <v>5.553000000000001</v>
      </c>
      <c r="N9" s="35">
        <f t="shared" si="2"/>
        <v>0.105</v>
      </c>
      <c r="O9" s="35">
        <f t="shared" si="2"/>
        <v>2.494</v>
      </c>
      <c r="P9" s="9">
        <f t="shared" si="0"/>
        <v>1584.242</v>
      </c>
    </row>
    <row r="10" spans="1:16" ht="18.75">
      <c r="A10" s="572" t="s">
        <v>25</v>
      </c>
      <c r="B10" s="573"/>
      <c r="C10" s="55" t="s">
        <v>16</v>
      </c>
      <c r="D10" s="1"/>
      <c r="E10" s="1"/>
      <c r="F10" s="5"/>
      <c r="G10" s="5"/>
      <c r="H10" s="5">
        <v>0.005</v>
      </c>
      <c r="I10" s="5">
        <v>0.1248</v>
      </c>
      <c r="J10" s="5">
        <v>0.4245</v>
      </c>
      <c r="K10" s="5">
        <v>1.2234</v>
      </c>
      <c r="L10" s="5">
        <v>4.2254</v>
      </c>
      <c r="M10" s="5">
        <v>4.6939</v>
      </c>
      <c r="N10" s="5">
        <v>0.4725</v>
      </c>
      <c r="O10" s="5">
        <v>0.0727</v>
      </c>
      <c r="P10" s="8">
        <f t="shared" si="0"/>
        <v>11.242199999999999</v>
      </c>
    </row>
    <row r="11" spans="1:16" ht="18.75">
      <c r="A11" s="574"/>
      <c r="B11" s="575"/>
      <c r="C11" s="49" t="s">
        <v>18</v>
      </c>
      <c r="D11" s="2"/>
      <c r="E11" s="2"/>
      <c r="F11" s="35"/>
      <c r="G11" s="35"/>
      <c r="H11" s="35">
        <v>2.363</v>
      </c>
      <c r="I11" s="35">
        <v>69.65</v>
      </c>
      <c r="J11" s="35">
        <v>225.347</v>
      </c>
      <c r="K11" s="35">
        <v>326.244</v>
      </c>
      <c r="L11" s="35">
        <v>559.803</v>
      </c>
      <c r="M11" s="35">
        <v>431.387</v>
      </c>
      <c r="N11" s="35">
        <v>145.675</v>
      </c>
      <c r="O11" s="35">
        <v>47.626</v>
      </c>
      <c r="P11" s="9">
        <f t="shared" si="0"/>
        <v>1808.095</v>
      </c>
    </row>
    <row r="12" spans="1:16" ht="18.75">
      <c r="A12" s="51"/>
      <c r="B12" s="570" t="s">
        <v>26</v>
      </c>
      <c r="C12" s="55" t="s">
        <v>16</v>
      </c>
      <c r="D12" s="1">
        <v>0.0765</v>
      </c>
      <c r="E12" s="1">
        <v>0.1114</v>
      </c>
      <c r="F12" s="5">
        <v>0.1197</v>
      </c>
      <c r="G12" s="5">
        <v>0.2581</v>
      </c>
      <c r="H12" s="5">
        <v>0.1415</v>
      </c>
      <c r="I12" s="5">
        <v>0.1447</v>
      </c>
      <c r="J12" s="5">
        <v>0.1461</v>
      </c>
      <c r="K12" s="5">
        <v>0.1399</v>
      </c>
      <c r="L12" s="5">
        <v>0.0817</v>
      </c>
      <c r="M12" s="5">
        <v>0.1201</v>
      </c>
      <c r="N12" s="5">
        <v>0.1624</v>
      </c>
      <c r="O12" s="5">
        <v>0.1496</v>
      </c>
      <c r="P12" s="8">
        <f t="shared" si="0"/>
        <v>1.6517</v>
      </c>
    </row>
    <row r="13" spans="1:16" ht="18.75">
      <c r="A13" s="45" t="s">
        <v>0</v>
      </c>
      <c r="B13" s="571"/>
      <c r="C13" s="49" t="s">
        <v>18</v>
      </c>
      <c r="D13" s="2">
        <v>176.106</v>
      </c>
      <c r="E13" s="2">
        <v>229.93</v>
      </c>
      <c r="F13" s="35">
        <v>340.316</v>
      </c>
      <c r="G13" s="35">
        <v>805.43</v>
      </c>
      <c r="H13" s="35">
        <v>339.004</v>
      </c>
      <c r="I13" s="35">
        <v>392.827</v>
      </c>
      <c r="J13" s="35">
        <v>418.583</v>
      </c>
      <c r="K13" s="35">
        <v>478.162</v>
      </c>
      <c r="L13" s="35">
        <v>255.161</v>
      </c>
      <c r="M13" s="35">
        <v>373.863</v>
      </c>
      <c r="N13" s="35">
        <v>499.097</v>
      </c>
      <c r="O13" s="35">
        <v>572.787</v>
      </c>
      <c r="P13" s="9">
        <f t="shared" si="0"/>
        <v>4881.2660000000005</v>
      </c>
    </row>
    <row r="14" spans="1:16" ht="18.75">
      <c r="A14" s="45" t="s">
        <v>27</v>
      </c>
      <c r="B14" s="570" t="s">
        <v>28</v>
      </c>
      <c r="C14" s="55" t="s">
        <v>16</v>
      </c>
      <c r="D14" s="1"/>
      <c r="E14" s="1"/>
      <c r="F14" s="5"/>
      <c r="G14" s="5"/>
      <c r="H14" s="5"/>
      <c r="I14" s="5">
        <v>0.2249</v>
      </c>
      <c r="J14" s="5">
        <v>0.1973</v>
      </c>
      <c r="K14" s="5">
        <v>0.0145</v>
      </c>
      <c r="L14" s="5">
        <v>0.013</v>
      </c>
      <c r="M14" s="5">
        <v>0.003</v>
      </c>
      <c r="N14" s="5">
        <v>0.014</v>
      </c>
      <c r="O14" s="5">
        <v>0.0115</v>
      </c>
      <c r="P14" s="8">
        <f t="shared" si="0"/>
        <v>0.47820000000000007</v>
      </c>
    </row>
    <row r="15" spans="1:16" ht="18.75">
      <c r="A15" s="45" t="s">
        <v>0</v>
      </c>
      <c r="B15" s="571"/>
      <c r="C15" s="49" t="s">
        <v>18</v>
      </c>
      <c r="D15" s="2"/>
      <c r="E15" s="2"/>
      <c r="F15" s="35"/>
      <c r="G15" s="35"/>
      <c r="H15" s="35"/>
      <c r="I15" s="35">
        <v>266.325</v>
      </c>
      <c r="J15" s="35">
        <v>244.413</v>
      </c>
      <c r="K15" s="35">
        <v>19.158</v>
      </c>
      <c r="L15" s="35">
        <v>7.623</v>
      </c>
      <c r="M15" s="35">
        <v>1.575</v>
      </c>
      <c r="N15" s="35">
        <v>22.05</v>
      </c>
      <c r="O15" s="35">
        <v>14.49</v>
      </c>
      <c r="P15" s="9">
        <f t="shared" si="0"/>
        <v>575.634</v>
      </c>
    </row>
    <row r="16" spans="1:16" ht="18.75">
      <c r="A16" s="45" t="s">
        <v>29</v>
      </c>
      <c r="B16" s="570" t="s">
        <v>30</v>
      </c>
      <c r="C16" s="55" t="s">
        <v>16</v>
      </c>
      <c r="D16" s="1">
        <v>0.397</v>
      </c>
      <c r="E16" s="1">
        <v>0.1215</v>
      </c>
      <c r="F16" s="5">
        <v>0.19375</v>
      </c>
      <c r="G16" s="5">
        <v>0.301</v>
      </c>
      <c r="H16" s="5">
        <v>0.30625</v>
      </c>
      <c r="I16" s="5">
        <v>0.33975</v>
      </c>
      <c r="J16" s="5">
        <v>0.15875</v>
      </c>
      <c r="K16" s="5">
        <v>0.189</v>
      </c>
      <c r="L16" s="5">
        <v>0.12535</v>
      </c>
      <c r="M16" s="5">
        <v>0.15125</v>
      </c>
      <c r="N16" s="5">
        <v>0.27415</v>
      </c>
      <c r="O16" s="5">
        <v>0.293</v>
      </c>
      <c r="P16" s="8">
        <f t="shared" si="0"/>
        <v>2.8507500000000006</v>
      </c>
    </row>
    <row r="17" spans="1:16" ht="18.75">
      <c r="A17" s="51"/>
      <c r="B17" s="571"/>
      <c r="C17" s="49" t="s">
        <v>18</v>
      </c>
      <c r="D17" s="2">
        <v>671.821</v>
      </c>
      <c r="E17" s="2">
        <v>175.968</v>
      </c>
      <c r="F17" s="35">
        <v>332.037</v>
      </c>
      <c r="G17" s="35">
        <v>554.695</v>
      </c>
      <c r="H17" s="35">
        <v>540.746</v>
      </c>
      <c r="I17" s="35">
        <v>520.768</v>
      </c>
      <c r="J17" s="35">
        <v>209.831</v>
      </c>
      <c r="K17" s="35">
        <v>250.506</v>
      </c>
      <c r="L17" s="35">
        <v>270.257</v>
      </c>
      <c r="M17" s="35">
        <v>272.985</v>
      </c>
      <c r="N17" s="35">
        <v>435.812</v>
      </c>
      <c r="O17" s="35">
        <v>433.062</v>
      </c>
      <c r="P17" s="9">
        <f t="shared" si="0"/>
        <v>4668.488</v>
      </c>
    </row>
    <row r="18" spans="1:16" ht="18.75">
      <c r="A18" s="45" t="s">
        <v>31</v>
      </c>
      <c r="B18" s="48" t="s">
        <v>108</v>
      </c>
      <c r="C18" s="55" t="s">
        <v>16</v>
      </c>
      <c r="D18" s="1"/>
      <c r="E18" s="1"/>
      <c r="F18" s="5"/>
      <c r="G18" s="5"/>
      <c r="H18" s="5"/>
      <c r="I18" s="5">
        <v>0.05075</v>
      </c>
      <c r="J18" s="5">
        <v>0.05225</v>
      </c>
      <c r="K18" s="5">
        <v>0.0195</v>
      </c>
      <c r="L18" s="5"/>
      <c r="M18" s="5"/>
      <c r="N18" s="5"/>
      <c r="O18" s="5"/>
      <c r="P18" s="8">
        <f t="shared" si="0"/>
        <v>0.12250000000000001</v>
      </c>
    </row>
    <row r="19" spans="1:16" ht="18.75">
      <c r="A19" s="51"/>
      <c r="B19" s="49" t="s">
        <v>109</v>
      </c>
      <c r="C19" s="49" t="s">
        <v>18</v>
      </c>
      <c r="D19" s="2"/>
      <c r="E19" s="2"/>
      <c r="F19" s="35"/>
      <c r="G19" s="35"/>
      <c r="H19" s="35"/>
      <c r="I19" s="35">
        <v>74.577</v>
      </c>
      <c r="J19" s="35">
        <v>37.951</v>
      </c>
      <c r="K19" s="35">
        <v>20.475</v>
      </c>
      <c r="L19" s="35"/>
      <c r="M19" s="35"/>
      <c r="N19" s="35"/>
      <c r="O19" s="35"/>
      <c r="P19" s="9">
        <f t="shared" si="0"/>
        <v>133.003</v>
      </c>
    </row>
    <row r="20" spans="1:16" ht="18.75">
      <c r="A20" s="45" t="s">
        <v>23</v>
      </c>
      <c r="B20" s="570" t="s">
        <v>32</v>
      </c>
      <c r="C20" s="55" t="s">
        <v>16</v>
      </c>
      <c r="D20" s="1">
        <v>0.035</v>
      </c>
      <c r="E20" s="1">
        <v>0.02425</v>
      </c>
      <c r="F20" s="5"/>
      <c r="G20" s="5">
        <v>0.01925</v>
      </c>
      <c r="H20" s="5"/>
      <c r="I20" s="5"/>
      <c r="J20" s="5">
        <v>0.0105</v>
      </c>
      <c r="K20" s="5">
        <v>0.0054</v>
      </c>
      <c r="L20" s="5"/>
      <c r="M20" s="5"/>
      <c r="N20" s="5"/>
      <c r="O20" s="5"/>
      <c r="P20" s="8">
        <f t="shared" si="0"/>
        <v>0.0944</v>
      </c>
    </row>
    <row r="21" spans="1:16" ht="18.75">
      <c r="A21" s="51"/>
      <c r="B21" s="571"/>
      <c r="C21" s="49" t="s">
        <v>18</v>
      </c>
      <c r="D21" s="2">
        <v>27.941</v>
      </c>
      <c r="E21" s="2">
        <v>18.442</v>
      </c>
      <c r="F21" s="35"/>
      <c r="G21" s="35">
        <v>17.787</v>
      </c>
      <c r="H21" s="35"/>
      <c r="I21" s="35"/>
      <c r="J21" s="35">
        <v>7.718</v>
      </c>
      <c r="K21" s="35">
        <v>1.871</v>
      </c>
      <c r="L21" s="35"/>
      <c r="M21" s="35"/>
      <c r="N21" s="35"/>
      <c r="O21" s="35"/>
      <c r="P21" s="9">
        <f t="shared" si="0"/>
        <v>73.75899999999999</v>
      </c>
    </row>
    <row r="22" spans="1:16" ht="18.75">
      <c r="A22" s="51"/>
      <c r="B22" s="568" t="s">
        <v>114</v>
      </c>
      <c r="C22" s="55" t="s">
        <v>16</v>
      </c>
      <c r="D22" s="1">
        <f>+D12+D14+D16+D18+D20</f>
        <v>0.5085000000000001</v>
      </c>
      <c r="E22" s="1">
        <f aca="true" t="shared" si="3" ref="E22:G23">+E12+E14+E16+E18+E20</f>
        <v>0.25715</v>
      </c>
      <c r="F22" s="5">
        <f t="shared" si="3"/>
        <v>0.31345</v>
      </c>
      <c r="G22" s="5">
        <f t="shared" si="3"/>
        <v>0.5783499999999999</v>
      </c>
      <c r="H22" s="5">
        <f aca="true" t="shared" si="4" ref="H22:J23">+H12+H14+H16+H18+H20</f>
        <v>0.44775</v>
      </c>
      <c r="I22" s="5">
        <f t="shared" si="4"/>
        <v>0.7600999999999999</v>
      </c>
      <c r="J22" s="5">
        <f t="shared" si="4"/>
        <v>0.5649000000000001</v>
      </c>
      <c r="K22" s="5">
        <f aca="true" t="shared" si="5" ref="K22:O23">+K12+K14+K16+K18+K20</f>
        <v>0.36830000000000007</v>
      </c>
      <c r="L22" s="5">
        <f t="shared" si="5"/>
        <v>0.22004999999999997</v>
      </c>
      <c r="M22" s="5">
        <f t="shared" si="5"/>
        <v>0.27435</v>
      </c>
      <c r="N22" s="5">
        <f t="shared" si="5"/>
        <v>0.45055</v>
      </c>
      <c r="O22" s="5">
        <f t="shared" si="5"/>
        <v>0.4541</v>
      </c>
      <c r="P22" s="8">
        <f t="shared" si="0"/>
        <v>5.197550000000001</v>
      </c>
    </row>
    <row r="23" spans="1:16" ht="18.75">
      <c r="A23" s="50"/>
      <c r="B23" s="569"/>
      <c r="C23" s="49" t="s">
        <v>18</v>
      </c>
      <c r="D23" s="2">
        <f>+D13+D15+D17+D19+D21</f>
        <v>875.868</v>
      </c>
      <c r="E23" s="2">
        <f t="shared" si="3"/>
        <v>424.34000000000003</v>
      </c>
      <c r="F23" s="35">
        <f t="shared" si="3"/>
        <v>672.353</v>
      </c>
      <c r="G23" s="35">
        <f t="shared" si="3"/>
        <v>1377.912</v>
      </c>
      <c r="H23" s="35">
        <f t="shared" si="4"/>
        <v>879.75</v>
      </c>
      <c r="I23" s="35">
        <f t="shared" si="4"/>
        <v>1254.497</v>
      </c>
      <c r="J23" s="35">
        <f t="shared" si="4"/>
        <v>918.4960000000001</v>
      </c>
      <c r="K23" s="35">
        <f t="shared" si="5"/>
        <v>770.172</v>
      </c>
      <c r="L23" s="35">
        <f t="shared" si="5"/>
        <v>533.0409999999999</v>
      </c>
      <c r="M23" s="35">
        <f t="shared" si="5"/>
        <v>648.423</v>
      </c>
      <c r="N23" s="35">
        <f t="shared" si="5"/>
        <v>956.959</v>
      </c>
      <c r="O23" s="35">
        <f t="shared" si="5"/>
        <v>1020.339</v>
      </c>
      <c r="P23" s="9">
        <f t="shared" si="0"/>
        <v>10332.150000000001</v>
      </c>
    </row>
    <row r="24" spans="1:16" ht="18.75">
      <c r="A24" s="45" t="s">
        <v>0</v>
      </c>
      <c r="B24" s="570" t="s">
        <v>33</v>
      </c>
      <c r="C24" s="55" t="s">
        <v>16</v>
      </c>
      <c r="D24" s="1">
        <v>0.0285</v>
      </c>
      <c r="E24" s="1">
        <v>0.0073</v>
      </c>
      <c r="F24" s="5">
        <v>0.0105</v>
      </c>
      <c r="G24" s="5">
        <v>0.04025</v>
      </c>
      <c r="H24" s="5">
        <v>0.03023</v>
      </c>
      <c r="I24" s="5">
        <v>0.01845</v>
      </c>
      <c r="J24" s="5"/>
      <c r="K24" s="5"/>
      <c r="L24" s="5">
        <v>0.184</v>
      </c>
      <c r="M24" s="5">
        <v>0.4965</v>
      </c>
      <c r="N24" s="5">
        <v>0.028</v>
      </c>
      <c r="O24" s="5">
        <v>0.01137</v>
      </c>
      <c r="P24" s="8">
        <f t="shared" si="0"/>
        <v>0.8551000000000001</v>
      </c>
    </row>
    <row r="25" spans="1:16" ht="18.75">
      <c r="A25" s="45" t="s">
        <v>34</v>
      </c>
      <c r="B25" s="571"/>
      <c r="C25" s="49" t="s">
        <v>18</v>
      </c>
      <c r="D25" s="2">
        <v>73.059</v>
      </c>
      <c r="E25" s="2">
        <v>15.278</v>
      </c>
      <c r="F25" s="35">
        <v>24.066</v>
      </c>
      <c r="G25" s="35">
        <v>72.209</v>
      </c>
      <c r="H25" s="35">
        <v>53.385</v>
      </c>
      <c r="I25" s="35">
        <v>28.759</v>
      </c>
      <c r="J25" s="35"/>
      <c r="K25" s="35"/>
      <c r="L25" s="35">
        <v>178.878</v>
      </c>
      <c r="M25" s="35">
        <v>467.068</v>
      </c>
      <c r="N25" s="35">
        <v>13.02</v>
      </c>
      <c r="O25" s="35">
        <v>14.924</v>
      </c>
      <c r="P25" s="9">
        <f t="shared" si="0"/>
        <v>940.646</v>
      </c>
    </row>
    <row r="26" spans="1:16" ht="18.75">
      <c r="A26" s="45" t="s">
        <v>35</v>
      </c>
      <c r="B26" s="48" t="s">
        <v>20</v>
      </c>
      <c r="C26" s="55" t="s">
        <v>16</v>
      </c>
      <c r="D26" s="1"/>
      <c r="E26" s="1"/>
      <c r="F26" s="5"/>
      <c r="G26" s="5"/>
      <c r="H26" s="5"/>
      <c r="I26" s="5"/>
      <c r="J26" s="5"/>
      <c r="K26" s="5"/>
      <c r="L26" s="5"/>
      <c r="M26" s="5"/>
      <c r="N26" s="5"/>
      <c r="O26" s="5"/>
      <c r="P26" s="8"/>
    </row>
    <row r="27" spans="1:16" ht="18.75">
      <c r="A27" s="45" t="s">
        <v>36</v>
      </c>
      <c r="B27" s="49" t="s">
        <v>110</v>
      </c>
      <c r="C27" s="49" t="s">
        <v>18</v>
      </c>
      <c r="D27" s="2"/>
      <c r="E27" s="2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9"/>
    </row>
    <row r="28" spans="1:16" ht="18.75">
      <c r="A28" s="45" t="s">
        <v>23</v>
      </c>
      <c r="B28" s="568" t="s">
        <v>114</v>
      </c>
      <c r="C28" s="55" t="s">
        <v>16</v>
      </c>
      <c r="D28" s="1">
        <f>+D24+D26</f>
        <v>0.0285</v>
      </c>
      <c r="E28" s="1">
        <f aca="true" t="shared" si="6" ref="E28:H29">+E24+E26</f>
        <v>0.0073</v>
      </c>
      <c r="F28" s="5">
        <f>+F24+F26</f>
        <v>0.0105</v>
      </c>
      <c r="G28" s="5">
        <f t="shared" si="6"/>
        <v>0.04025</v>
      </c>
      <c r="H28" s="5">
        <f t="shared" si="6"/>
        <v>0.03023</v>
      </c>
      <c r="I28" s="5">
        <f aca="true" t="shared" si="7" ref="H28:O29">+I24+I26</f>
        <v>0.01845</v>
      </c>
      <c r="J28" s="5"/>
      <c r="K28" s="5"/>
      <c r="L28" s="5">
        <f t="shared" si="7"/>
        <v>0.184</v>
      </c>
      <c r="M28" s="5">
        <f t="shared" si="7"/>
        <v>0.4965</v>
      </c>
      <c r="N28" s="5">
        <f t="shared" si="7"/>
        <v>0.028</v>
      </c>
      <c r="O28" s="5">
        <f t="shared" si="7"/>
        <v>0.01137</v>
      </c>
      <c r="P28" s="8">
        <f t="shared" si="0"/>
        <v>0.8551000000000001</v>
      </c>
    </row>
    <row r="29" spans="1:16" ht="18.75">
      <c r="A29" s="50"/>
      <c r="B29" s="569"/>
      <c r="C29" s="49" t="s">
        <v>18</v>
      </c>
      <c r="D29" s="2">
        <f>+D25+D27</f>
        <v>73.059</v>
      </c>
      <c r="E29" s="2">
        <f t="shared" si="6"/>
        <v>15.278</v>
      </c>
      <c r="F29" s="35">
        <f>+F25+F27</f>
        <v>24.066</v>
      </c>
      <c r="G29" s="35">
        <f t="shared" si="6"/>
        <v>72.209</v>
      </c>
      <c r="H29" s="35">
        <f t="shared" si="7"/>
        <v>53.385</v>
      </c>
      <c r="I29" s="35">
        <f t="shared" si="7"/>
        <v>28.759</v>
      </c>
      <c r="J29" s="35"/>
      <c r="K29" s="35"/>
      <c r="L29" s="35">
        <f t="shared" si="7"/>
        <v>178.878</v>
      </c>
      <c r="M29" s="35">
        <f t="shared" si="7"/>
        <v>467.068</v>
      </c>
      <c r="N29" s="35">
        <f t="shared" si="7"/>
        <v>13.02</v>
      </c>
      <c r="O29" s="35">
        <f t="shared" si="7"/>
        <v>14.924</v>
      </c>
      <c r="P29" s="9">
        <f t="shared" si="0"/>
        <v>940.646</v>
      </c>
    </row>
    <row r="30" spans="1:16" ht="18.75">
      <c r="A30" s="45" t="s">
        <v>0</v>
      </c>
      <c r="B30" s="570" t="s">
        <v>37</v>
      </c>
      <c r="C30" s="55" t="s">
        <v>16</v>
      </c>
      <c r="D30" s="1">
        <v>54.6043</v>
      </c>
      <c r="E30" s="1">
        <v>32.746</v>
      </c>
      <c r="F30" s="5">
        <v>2.3269</v>
      </c>
      <c r="G30" s="5">
        <v>2.549</v>
      </c>
      <c r="H30" s="5">
        <v>1.4985</v>
      </c>
      <c r="I30" s="5">
        <v>0.6988</v>
      </c>
      <c r="J30" s="5">
        <v>1.9217</v>
      </c>
      <c r="K30" s="5">
        <v>1.668</v>
      </c>
      <c r="L30" s="5">
        <v>2.6823</v>
      </c>
      <c r="M30" s="5">
        <v>3.0987</v>
      </c>
      <c r="N30" s="5">
        <v>0.3936</v>
      </c>
      <c r="O30" s="5">
        <v>3.5605</v>
      </c>
      <c r="P30" s="8">
        <f t="shared" si="0"/>
        <v>107.74830000000003</v>
      </c>
    </row>
    <row r="31" spans="1:16" ht="18.75">
      <c r="A31" s="45" t="s">
        <v>38</v>
      </c>
      <c r="B31" s="571"/>
      <c r="C31" s="49" t="s">
        <v>18</v>
      </c>
      <c r="D31" s="2">
        <v>13790.44</v>
      </c>
      <c r="E31" s="2">
        <v>9248.278</v>
      </c>
      <c r="F31" s="35">
        <v>481.222</v>
      </c>
      <c r="G31" s="35">
        <v>477.58</v>
      </c>
      <c r="H31" s="35">
        <v>223.831</v>
      </c>
      <c r="I31" s="35">
        <v>85.63</v>
      </c>
      <c r="J31" s="35">
        <v>169.323</v>
      </c>
      <c r="K31" s="35">
        <v>153.114</v>
      </c>
      <c r="L31" s="35">
        <v>200.748</v>
      </c>
      <c r="M31" s="35">
        <v>287.935</v>
      </c>
      <c r="N31" s="35">
        <v>144.246</v>
      </c>
      <c r="O31" s="35">
        <v>1624.09</v>
      </c>
      <c r="P31" s="9">
        <f t="shared" si="0"/>
        <v>26886.437000000005</v>
      </c>
    </row>
    <row r="32" spans="1:16" ht="18.75">
      <c r="A32" s="45" t="s">
        <v>0</v>
      </c>
      <c r="B32" s="570" t="s">
        <v>39</v>
      </c>
      <c r="C32" s="55" t="s">
        <v>16</v>
      </c>
      <c r="D32" s="1">
        <v>12.2928</v>
      </c>
      <c r="E32" s="1">
        <v>0.271</v>
      </c>
      <c r="F32" s="5">
        <v>0.035</v>
      </c>
      <c r="G32" s="5">
        <v>0.08</v>
      </c>
      <c r="H32" s="5">
        <v>0.011</v>
      </c>
      <c r="I32" s="5">
        <v>0.01</v>
      </c>
      <c r="J32" s="5">
        <v>0.041</v>
      </c>
      <c r="K32" s="5"/>
      <c r="L32" s="5"/>
      <c r="M32" s="5">
        <v>0.0556</v>
      </c>
      <c r="N32" s="5">
        <v>0.1682</v>
      </c>
      <c r="O32" s="5">
        <v>1.1512</v>
      </c>
      <c r="P32" s="8">
        <f t="shared" si="0"/>
        <v>14.1158</v>
      </c>
    </row>
    <row r="33" spans="1:16" ht="18.75">
      <c r="A33" s="45" t="s">
        <v>40</v>
      </c>
      <c r="B33" s="571"/>
      <c r="C33" s="49" t="s">
        <v>18</v>
      </c>
      <c r="D33" s="2">
        <v>2538.225</v>
      </c>
      <c r="E33" s="35">
        <v>-0.572</v>
      </c>
      <c r="F33" s="35">
        <v>8.61</v>
      </c>
      <c r="G33" s="35">
        <v>15.225</v>
      </c>
      <c r="H33" s="35">
        <v>0.116</v>
      </c>
      <c r="I33" s="35">
        <v>0.84</v>
      </c>
      <c r="J33" s="35">
        <v>1.092</v>
      </c>
      <c r="K33" s="35"/>
      <c r="L33" s="35"/>
      <c r="M33" s="35">
        <v>15.258</v>
      </c>
      <c r="N33" s="35">
        <v>82.903</v>
      </c>
      <c r="O33" s="35">
        <v>416.563</v>
      </c>
      <c r="P33" s="9">
        <f t="shared" si="0"/>
        <v>3078.2599999999998</v>
      </c>
    </row>
    <row r="34" spans="1:16" ht="18.75">
      <c r="A34" s="51"/>
      <c r="B34" s="48" t="s">
        <v>20</v>
      </c>
      <c r="C34" s="55" t="s">
        <v>16</v>
      </c>
      <c r="D34" s="1">
        <v>0.025</v>
      </c>
      <c r="E34" s="1">
        <v>0.016</v>
      </c>
      <c r="F34" s="5"/>
      <c r="G34" s="5"/>
      <c r="H34" s="5"/>
      <c r="I34" s="5"/>
      <c r="J34" s="5"/>
      <c r="K34" s="5"/>
      <c r="L34" s="5"/>
      <c r="M34" s="5"/>
      <c r="N34" s="5">
        <v>0.005</v>
      </c>
      <c r="O34" s="5">
        <v>0.28</v>
      </c>
      <c r="P34" s="8">
        <f t="shared" si="0"/>
        <v>0.326</v>
      </c>
    </row>
    <row r="35" spans="1:16" ht="18.75">
      <c r="A35" s="45" t="s">
        <v>23</v>
      </c>
      <c r="B35" s="49" t="s">
        <v>111</v>
      </c>
      <c r="C35" s="49" t="s">
        <v>18</v>
      </c>
      <c r="D35" s="2">
        <v>20.79</v>
      </c>
      <c r="E35" s="2">
        <v>2.541</v>
      </c>
      <c r="F35" s="35"/>
      <c r="G35" s="35"/>
      <c r="H35" s="35"/>
      <c r="I35" s="35"/>
      <c r="J35" s="35"/>
      <c r="K35" s="35"/>
      <c r="L35" s="35"/>
      <c r="M35" s="35"/>
      <c r="N35" s="35">
        <v>8.4</v>
      </c>
      <c r="O35" s="35">
        <v>35.406</v>
      </c>
      <c r="P35" s="9">
        <f t="shared" si="0"/>
        <v>67.137</v>
      </c>
    </row>
    <row r="36" spans="1:16" ht="18.75">
      <c r="A36" s="51"/>
      <c r="B36" s="568" t="s">
        <v>107</v>
      </c>
      <c r="C36" s="55" t="s">
        <v>16</v>
      </c>
      <c r="D36" s="1">
        <f>+D30+D32+D34</f>
        <v>66.9221</v>
      </c>
      <c r="E36" s="1">
        <f aca="true" t="shared" si="8" ref="E36:G37">+E30+E32+E34</f>
        <v>33.033</v>
      </c>
      <c r="F36" s="5">
        <f t="shared" si="8"/>
        <v>2.3619000000000003</v>
      </c>
      <c r="G36" s="5">
        <f t="shared" si="8"/>
        <v>2.629</v>
      </c>
      <c r="H36" s="5">
        <f aca="true" t="shared" si="9" ref="H36:K37">+H30+H32+H34</f>
        <v>1.5094999999999998</v>
      </c>
      <c r="I36" s="5">
        <f t="shared" si="9"/>
        <v>0.7088</v>
      </c>
      <c r="J36" s="5">
        <f>+J30+J32+J34</f>
        <v>1.9627</v>
      </c>
      <c r="K36" s="5">
        <f t="shared" si="9"/>
        <v>1.668</v>
      </c>
      <c r="L36" s="5">
        <f aca="true" t="shared" si="10" ref="L36:N37">+L30+L32+L34</f>
        <v>2.6823</v>
      </c>
      <c r="M36" s="5">
        <f t="shared" si="10"/>
        <v>3.1543</v>
      </c>
      <c r="N36" s="5">
        <f t="shared" si="10"/>
        <v>0.5668</v>
      </c>
      <c r="O36" s="5">
        <f>+O30+O32+O34</f>
        <v>4.991700000000001</v>
      </c>
      <c r="P36" s="8">
        <f aca="true" t="shared" si="11" ref="P36:P67">SUM(D36:O36)</f>
        <v>122.19010000000002</v>
      </c>
    </row>
    <row r="37" spans="1:16" ht="18.75">
      <c r="A37" s="50"/>
      <c r="B37" s="569"/>
      <c r="C37" s="49" t="s">
        <v>18</v>
      </c>
      <c r="D37" s="2">
        <f>+D31+D33+D35</f>
        <v>16349.455000000002</v>
      </c>
      <c r="E37" s="35">
        <f>+E31+E33+E35</f>
        <v>9250.247</v>
      </c>
      <c r="F37" s="35">
        <f t="shared" si="8"/>
        <v>489.832</v>
      </c>
      <c r="G37" s="35">
        <f t="shared" si="8"/>
        <v>492.805</v>
      </c>
      <c r="H37" s="35">
        <f t="shared" si="9"/>
        <v>223.947</v>
      </c>
      <c r="I37" s="35">
        <f t="shared" si="9"/>
        <v>86.47</v>
      </c>
      <c r="J37" s="35">
        <f>+J31+J33+J35</f>
        <v>170.41500000000002</v>
      </c>
      <c r="K37" s="35">
        <f t="shared" si="9"/>
        <v>153.114</v>
      </c>
      <c r="L37" s="35">
        <f t="shared" si="10"/>
        <v>200.748</v>
      </c>
      <c r="M37" s="35">
        <f t="shared" si="10"/>
        <v>303.193</v>
      </c>
      <c r="N37" s="35">
        <f t="shared" si="10"/>
        <v>235.549</v>
      </c>
      <c r="O37" s="35">
        <f>+O31+O33+O35</f>
        <v>2076.0589999999997</v>
      </c>
      <c r="P37" s="9">
        <f t="shared" si="11"/>
        <v>30031.834000000003</v>
      </c>
    </row>
    <row r="38" spans="1:16" ht="18.75">
      <c r="A38" s="572" t="s">
        <v>41</v>
      </c>
      <c r="B38" s="573"/>
      <c r="C38" s="55" t="s">
        <v>16</v>
      </c>
      <c r="D38" s="1"/>
      <c r="E38" s="1"/>
      <c r="F38" s="5"/>
      <c r="G38" s="5"/>
      <c r="H38" s="5">
        <v>0.0059</v>
      </c>
      <c r="I38" s="5">
        <v>0.0013</v>
      </c>
      <c r="J38" s="5">
        <v>0.0104</v>
      </c>
      <c r="K38" s="5">
        <v>0.2548</v>
      </c>
      <c r="L38" s="5">
        <v>0.3873</v>
      </c>
      <c r="M38" s="5">
        <v>1.6019</v>
      </c>
      <c r="N38" s="5">
        <v>0.8942</v>
      </c>
      <c r="O38" s="5">
        <v>0.046</v>
      </c>
      <c r="P38" s="8">
        <f t="shared" si="11"/>
        <v>3.2018</v>
      </c>
    </row>
    <row r="39" spans="1:16" ht="18.75">
      <c r="A39" s="574"/>
      <c r="B39" s="575"/>
      <c r="C39" s="49" t="s">
        <v>18</v>
      </c>
      <c r="D39" s="2"/>
      <c r="E39" s="2"/>
      <c r="F39" s="35"/>
      <c r="G39" s="35"/>
      <c r="H39" s="35">
        <v>3.145</v>
      </c>
      <c r="I39" s="35">
        <v>0.683</v>
      </c>
      <c r="J39" s="35">
        <v>7.508</v>
      </c>
      <c r="K39" s="35">
        <v>134.875</v>
      </c>
      <c r="L39" s="35">
        <v>167.418</v>
      </c>
      <c r="M39" s="35">
        <v>185.649</v>
      </c>
      <c r="N39" s="35">
        <v>85.906</v>
      </c>
      <c r="O39" s="35">
        <v>7.277</v>
      </c>
      <c r="P39" s="9">
        <f t="shared" si="11"/>
        <v>592.461</v>
      </c>
    </row>
    <row r="40" spans="1:16" ht="18.75">
      <c r="A40" s="572" t="s">
        <v>42</v>
      </c>
      <c r="B40" s="573"/>
      <c r="C40" s="55" t="s">
        <v>16</v>
      </c>
      <c r="D40" s="1">
        <v>0.0348</v>
      </c>
      <c r="E40" s="1"/>
      <c r="F40" s="5"/>
      <c r="G40" s="5">
        <v>-0.06</v>
      </c>
      <c r="H40" s="5">
        <v>0.295</v>
      </c>
      <c r="I40" s="5">
        <v>0.6072</v>
      </c>
      <c r="J40" s="5">
        <v>5.4863</v>
      </c>
      <c r="K40" s="5">
        <v>14.7803</v>
      </c>
      <c r="L40" s="5">
        <v>9.1569</v>
      </c>
      <c r="M40" s="5">
        <v>25.1294</v>
      </c>
      <c r="N40" s="5">
        <v>35.155</v>
      </c>
      <c r="O40" s="5">
        <v>0.4258</v>
      </c>
      <c r="P40" s="8">
        <f t="shared" si="11"/>
        <v>91.0107</v>
      </c>
    </row>
    <row r="41" spans="1:16" ht="18.75">
      <c r="A41" s="574"/>
      <c r="B41" s="575"/>
      <c r="C41" s="49" t="s">
        <v>18</v>
      </c>
      <c r="D41" s="2">
        <v>15.855</v>
      </c>
      <c r="E41" s="2"/>
      <c r="F41" s="35"/>
      <c r="G41" s="35">
        <v>-1.26</v>
      </c>
      <c r="H41" s="35">
        <v>48.509</v>
      </c>
      <c r="I41" s="35">
        <v>125.748</v>
      </c>
      <c r="J41" s="35">
        <v>600.274</v>
      </c>
      <c r="K41" s="35">
        <v>1689.452</v>
      </c>
      <c r="L41" s="35">
        <v>681.356</v>
      </c>
      <c r="M41" s="35">
        <v>1252.135</v>
      </c>
      <c r="N41" s="35">
        <v>961.828</v>
      </c>
      <c r="O41" s="35">
        <v>191.693</v>
      </c>
      <c r="P41" s="9">
        <f t="shared" si="11"/>
        <v>5565.590000000001</v>
      </c>
    </row>
    <row r="42" spans="1:16" ht="18.75">
      <c r="A42" s="572" t="s">
        <v>43</v>
      </c>
      <c r="B42" s="573"/>
      <c r="C42" s="55" t="s">
        <v>16</v>
      </c>
      <c r="D42" s="1"/>
      <c r="E42" s="1"/>
      <c r="F42" s="5"/>
      <c r="G42" s="5"/>
      <c r="H42" s="5"/>
      <c r="I42" s="5"/>
      <c r="J42" s="5"/>
      <c r="K42" s="5"/>
      <c r="L42" s="5"/>
      <c r="M42" s="5"/>
      <c r="N42" s="5"/>
      <c r="O42" s="5"/>
      <c r="P42" s="8"/>
    </row>
    <row r="43" spans="1:16" ht="18.75">
      <c r="A43" s="574"/>
      <c r="B43" s="575"/>
      <c r="C43" s="49" t="s">
        <v>18</v>
      </c>
      <c r="D43" s="2"/>
      <c r="E43" s="2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9"/>
    </row>
    <row r="44" spans="1:16" ht="18.75">
      <c r="A44" s="572" t="s">
        <v>44</v>
      </c>
      <c r="B44" s="573"/>
      <c r="C44" s="55" t="s">
        <v>16</v>
      </c>
      <c r="D44" s="1">
        <v>0.0015</v>
      </c>
      <c r="E44" s="1"/>
      <c r="F44" s="5">
        <v>0.0243</v>
      </c>
      <c r="G44" s="5">
        <v>0.0343</v>
      </c>
      <c r="H44" s="5">
        <v>0.0065</v>
      </c>
      <c r="I44" s="5"/>
      <c r="J44" s="5"/>
      <c r="K44" s="5"/>
      <c r="L44" s="5"/>
      <c r="M44" s="5"/>
      <c r="N44" s="5">
        <v>0.0029</v>
      </c>
      <c r="O44" s="5"/>
      <c r="P44" s="8">
        <f t="shared" si="11"/>
        <v>0.0695</v>
      </c>
    </row>
    <row r="45" spans="1:16" ht="18.75">
      <c r="A45" s="574"/>
      <c r="B45" s="575"/>
      <c r="C45" s="49" t="s">
        <v>18</v>
      </c>
      <c r="D45" s="2">
        <v>0.735</v>
      </c>
      <c r="E45" s="2"/>
      <c r="F45" s="35">
        <v>119.123</v>
      </c>
      <c r="G45" s="35">
        <v>33.936</v>
      </c>
      <c r="H45" s="35">
        <v>10.5</v>
      </c>
      <c r="I45" s="35"/>
      <c r="J45" s="35"/>
      <c r="K45" s="35"/>
      <c r="L45" s="35"/>
      <c r="M45" s="35"/>
      <c r="N45" s="35">
        <v>2.961</v>
      </c>
      <c r="O45" s="35"/>
      <c r="P45" s="9">
        <f t="shared" si="11"/>
        <v>167.25500000000002</v>
      </c>
    </row>
    <row r="46" spans="1:16" ht="18.75">
      <c r="A46" s="572" t="s">
        <v>45</v>
      </c>
      <c r="B46" s="573"/>
      <c r="C46" s="55" t="s">
        <v>16</v>
      </c>
      <c r="D46" s="1">
        <v>0.0067</v>
      </c>
      <c r="E46" s="1"/>
      <c r="F46" s="5"/>
      <c r="G46" s="5">
        <v>0.0047</v>
      </c>
      <c r="H46" s="5">
        <v>0.0029</v>
      </c>
      <c r="I46" s="5"/>
      <c r="J46" s="5"/>
      <c r="K46" s="5"/>
      <c r="L46" s="5"/>
      <c r="M46" s="5"/>
      <c r="N46" s="5"/>
      <c r="O46" s="5"/>
      <c r="P46" s="8">
        <f t="shared" si="11"/>
        <v>0.0143</v>
      </c>
    </row>
    <row r="47" spans="1:16" ht="18.75">
      <c r="A47" s="574"/>
      <c r="B47" s="575"/>
      <c r="C47" s="49" t="s">
        <v>18</v>
      </c>
      <c r="D47" s="2">
        <v>6.195</v>
      </c>
      <c r="E47" s="2"/>
      <c r="F47" s="35"/>
      <c r="G47" s="35">
        <v>5.114</v>
      </c>
      <c r="H47" s="35">
        <v>5.261</v>
      </c>
      <c r="I47" s="35"/>
      <c r="J47" s="35"/>
      <c r="K47" s="35"/>
      <c r="L47" s="35"/>
      <c r="M47" s="35"/>
      <c r="N47" s="35"/>
      <c r="O47" s="35"/>
      <c r="P47" s="9">
        <f t="shared" si="11"/>
        <v>16.57</v>
      </c>
    </row>
    <row r="48" spans="1:16" ht="18.75">
      <c r="A48" s="572" t="s">
        <v>46</v>
      </c>
      <c r="B48" s="573"/>
      <c r="C48" s="55" t="s">
        <v>16</v>
      </c>
      <c r="D48" s="1">
        <v>0.2766</v>
      </c>
      <c r="E48" s="1"/>
      <c r="F48" s="5"/>
      <c r="G48" s="5"/>
      <c r="H48" s="5">
        <v>0.001</v>
      </c>
      <c r="I48" s="5">
        <v>0.2468</v>
      </c>
      <c r="J48" s="5">
        <v>1.8552</v>
      </c>
      <c r="K48" s="5">
        <v>18.0188</v>
      </c>
      <c r="L48" s="5">
        <v>26.6299</v>
      </c>
      <c r="M48" s="5">
        <v>20.4839</v>
      </c>
      <c r="N48" s="5">
        <v>8.5809</v>
      </c>
      <c r="O48" s="5">
        <v>13.906</v>
      </c>
      <c r="P48" s="8">
        <f t="shared" si="11"/>
        <v>89.99910000000001</v>
      </c>
    </row>
    <row r="49" spans="1:16" ht="18.75">
      <c r="A49" s="574"/>
      <c r="B49" s="575"/>
      <c r="C49" s="49" t="s">
        <v>18</v>
      </c>
      <c r="D49" s="2">
        <v>12.748</v>
      </c>
      <c r="E49" s="2"/>
      <c r="F49" s="35"/>
      <c r="G49" s="35"/>
      <c r="H49" s="35">
        <v>0.525</v>
      </c>
      <c r="I49" s="35">
        <v>54.309</v>
      </c>
      <c r="J49" s="35">
        <v>303.857</v>
      </c>
      <c r="K49" s="35">
        <v>1449.054</v>
      </c>
      <c r="L49" s="35">
        <v>3092.07</v>
      </c>
      <c r="M49" s="35">
        <v>1967.954</v>
      </c>
      <c r="N49" s="35">
        <v>1034.175</v>
      </c>
      <c r="O49" s="35">
        <v>3542.168</v>
      </c>
      <c r="P49" s="9">
        <f t="shared" si="11"/>
        <v>11456.86</v>
      </c>
    </row>
    <row r="50" spans="1:16" ht="18.75">
      <c r="A50" s="572" t="s">
        <v>47</v>
      </c>
      <c r="B50" s="573"/>
      <c r="C50" s="55" t="s">
        <v>16</v>
      </c>
      <c r="D50" s="1"/>
      <c r="E50" s="1">
        <v>0.16</v>
      </c>
      <c r="F50" s="5"/>
      <c r="G50" s="5">
        <v>0.002</v>
      </c>
      <c r="H50" s="5"/>
      <c r="I50" s="5"/>
      <c r="J50" s="5"/>
      <c r="K50" s="5"/>
      <c r="L50" s="5"/>
      <c r="M50" s="5">
        <v>0.272</v>
      </c>
      <c r="N50" s="5">
        <v>0.3975</v>
      </c>
      <c r="O50" s="5">
        <v>0.068</v>
      </c>
      <c r="P50" s="8">
        <f t="shared" si="11"/>
        <v>0.8995000000000002</v>
      </c>
    </row>
    <row r="51" spans="1:16" ht="18.75">
      <c r="A51" s="574"/>
      <c r="B51" s="575"/>
      <c r="C51" s="49" t="s">
        <v>18</v>
      </c>
      <c r="D51" s="2"/>
      <c r="E51" s="2">
        <v>0</v>
      </c>
      <c r="F51" s="35"/>
      <c r="G51" s="35">
        <v>2.52</v>
      </c>
      <c r="H51" s="35"/>
      <c r="I51" s="35"/>
      <c r="J51" s="35"/>
      <c r="K51" s="35"/>
      <c r="L51" s="35"/>
      <c r="M51" s="35">
        <v>111.731</v>
      </c>
      <c r="N51" s="35">
        <v>146.959</v>
      </c>
      <c r="O51" s="35">
        <v>23.573</v>
      </c>
      <c r="P51" s="9">
        <f t="shared" si="11"/>
        <v>284.78299999999996</v>
      </c>
    </row>
    <row r="52" spans="1:16" ht="18.75">
      <c r="A52" s="572" t="s">
        <v>48</v>
      </c>
      <c r="B52" s="573"/>
      <c r="C52" s="55" t="s">
        <v>16</v>
      </c>
      <c r="D52" s="1">
        <v>1.3093</v>
      </c>
      <c r="E52" s="1">
        <v>0.2189</v>
      </c>
      <c r="F52" s="5">
        <v>0.1393</v>
      </c>
      <c r="G52" s="5">
        <v>45.9223</v>
      </c>
      <c r="H52" s="5">
        <v>135.3927</v>
      </c>
      <c r="I52" s="5">
        <v>318.0748</v>
      </c>
      <c r="J52" s="5">
        <v>501.8482</v>
      </c>
      <c r="K52" s="5">
        <v>46.2114</v>
      </c>
      <c r="L52" s="5">
        <v>39.9876</v>
      </c>
      <c r="M52" s="5">
        <v>927.3486</v>
      </c>
      <c r="N52" s="5">
        <v>1035.0767</v>
      </c>
      <c r="O52" s="5">
        <v>140.7786</v>
      </c>
      <c r="P52" s="8">
        <f t="shared" si="11"/>
        <v>3192.3084000000003</v>
      </c>
    </row>
    <row r="53" spans="1:16" ht="18.75">
      <c r="A53" s="574"/>
      <c r="B53" s="575"/>
      <c r="C53" s="49" t="s">
        <v>18</v>
      </c>
      <c r="D53" s="2">
        <v>348.468</v>
      </c>
      <c r="E53" s="2">
        <v>358.66</v>
      </c>
      <c r="F53" s="35">
        <v>187.52</v>
      </c>
      <c r="G53" s="35">
        <v>25105.315</v>
      </c>
      <c r="H53" s="35">
        <v>63046.803</v>
      </c>
      <c r="I53" s="35">
        <v>113652.068</v>
      </c>
      <c r="J53" s="35">
        <v>197186.498</v>
      </c>
      <c r="K53" s="35">
        <v>19323.771</v>
      </c>
      <c r="L53" s="35">
        <v>14410.552</v>
      </c>
      <c r="M53" s="35">
        <v>331763.694</v>
      </c>
      <c r="N53" s="35">
        <v>344784.968</v>
      </c>
      <c r="O53" s="35">
        <v>52140.241</v>
      </c>
      <c r="P53" s="9">
        <f t="shared" si="11"/>
        <v>1162308.558</v>
      </c>
    </row>
    <row r="54" spans="1:16" ht="18.75">
      <c r="A54" s="45" t="s">
        <v>0</v>
      </c>
      <c r="B54" s="570" t="s">
        <v>132</v>
      </c>
      <c r="C54" s="55" t="s">
        <v>16</v>
      </c>
      <c r="D54" s="1">
        <v>0.0013</v>
      </c>
      <c r="E54" s="1"/>
      <c r="F54" s="5">
        <v>0.004</v>
      </c>
      <c r="G54" s="5"/>
      <c r="H54" s="5">
        <v>0.0235</v>
      </c>
      <c r="I54" s="5">
        <v>0.004</v>
      </c>
      <c r="J54" s="5">
        <v>0.0068</v>
      </c>
      <c r="K54" s="5">
        <v>0.01</v>
      </c>
      <c r="L54" s="5">
        <v>0.0166</v>
      </c>
      <c r="M54" s="5">
        <v>0.0792</v>
      </c>
      <c r="N54" s="5">
        <v>0.0665</v>
      </c>
      <c r="O54" s="5">
        <v>0.0128</v>
      </c>
      <c r="P54" s="8">
        <f t="shared" si="11"/>
        <v>0.2247</v>
      </c>
    </row>
    <row r="55" spans="1:16" ht="18.75">
      <c r="A55" s="45" t="s">
        <v>38</v>
      </c>
      <c r="B55" s="571"/>
      <c r="C55" s="49" t="s">
        <v>18</v>
      </c>
      <c r="D55" s="2">
        <v>1.638</v>
      </c>
      <c r="E55" s="2"/>
      <c r="F55" s="35">
        <v>5.04</v>
      </c>
      <c r="G55" s="35"/>
      <c r="H55" s="35">
        <v>29.799</v>
      </c>
      <c r="I55" s="35">
        <v>4.678</v>
      </c>
      <c r="J55" s="35">
        <v>8.358</v>
      </c>
      <c r="K55" s="35">
        <v>12.6</v>
      </c>
      <c r="L55" s="35">
        <v>21.021</v>
      </c>
      <c r="M55" s="35">
        <v>94.262</v>
      </c>
      <c r="N55" s="35">
        <v>72.105</v>
      </c>
      <c r="O55" s="35">
        <v>16.254</v>
      </c>
      <c r="P55" s="9">
        <f t="shared" si="11"/>
        <v>265.755</v>
      </c>
    </row>
    <row r="56" spans="1:16" ht="18.75">
      <c r="A56" s="45" t="s">
        <v>17</v>
      </c>
      <c r="B56" s="48" t="s">
        <v>20</v>
      </c>
      <c r="C56" s="55" t="s">
        <v>16</v>
      </c>
      <c r="D56" s="1">
        <v>0.077</v>
      </c>
      <c r="E56" s="1">
        <v>0.0042</v>
      </c>
      <c r="F56" s="5"/>
      <c r="G56" s="5">
        <v>0.0002</v>
      </c>
      <c r="H56" s="5">
        <v>0.001</v>
      </c>
      <c r="I56" s="5">
        <v>0.0239</v>
      </c>
      <c r="J56" s="5">
        <v>0.0252</v>
      </c>
      <c r="K56" s="5">
        <v>0.02</v>
      </c>
      <c r="L56" s="5">
        <v>0.1459</v>
      </c>
      <c r="M56" s="5">
        <v>1.3712</v>
      </c>
      <c r="N56" s="5">
        <v>0.5023</v>
      </c>
      <c r="O56" s="5">
        <v>0.649</v>
      </c>
      <c r="P56" s="8">
        <f t="shared" si="11"/>
        <v>2.8199</v>
      </c>
    </row>
    <row r="57" spans="1:16" ht="18.75">
      <c r="A57" s="45" t="s">
        <v>23</v>
      </c>
      <c r="B57" s="49" t="s">
        <v>113</v>
      </c>
      <c r="C57" s="49" t="s">
        <v>18</v>
      </c>
      <c r="D57" s="2">
        <v>31.007</v>
      </c>
      <c r="E57" s="2">
        <v>9.513</v>
      </c>
      <c r="F57" s="35"/>
      <c r="G57" s="35">
        <v>0.105</v>
      </c>
      <c r="H57" s="35">
        <v>1.575</v>
      </c>
      <c r="I57" s="35">
        <v>17.262</v>
      </c>
      <c r="J57" s="35">
        <v>21.972</v>
      </c>
      <c r="K57" s="35">
        <v>18.002</v>
      </c>
      <c r="L57" s="35">
        <v>41.316</v>
      </c>
      <c r="M57" s="35">
        <v>223.718</v>
      </c>
      <c r="N57" s="35">
        <v>55.292</v>
      </c>
      <c r="O57" s="35">
        <v>119.25</v>
      </c>
      <c r="P57" s="9">
        <f t="shared" si="11"/>
        <v>539.0120000000001</v>
      </c>
    </row>
    <row r="58" spans="1:16" ht="18.75">
      <c r="A58" s="51"/>
      <c r="B58" s="568" t="s">
        <v>107</v>
      </c>
      <c r="C58" s="55" t="s">
        <v>16</v>
      </c>
      <c r="D58" s="1">
        <f>+D54+D56</f>
        <v>0.0783</v>
      </c>
      <c r="E58" s="1">
        <f aca="true" t="shared" si="12" ref="E58:G59">+E54+E56</f>
        <v>0.0042</v>
      </c>
      <c r="F58" s="5">
        <f t="shared" si="12"/>
        <v>0.004</v>
      </c>
      <c r="G58" s="5">
        <f t="shared" si="12"/>
        <v>0.0002</v>
      </c>
      <c r="H58" s="5">
        <f aca="true" t="shared" si="13" ref="H58:O59">+H54+H56</f>
        <v>0.0245</v>
      </c>
      <c r="I58" s="5">
        <f t="shared" si="13"/>
        <v>0.0279</v>
      </c>
      <c r="J58" s="5">
        <f t="shared" si="13"/>
        <v>0.032</v>
      </c>
      <c r="K58" s="5">
        <f t="shared" si="13"/>
        <v>0.03</v>
      </c>
      <c r="L58" s="5">
        <f>+L54+L56</f>
        <v>0.1625</v>
      </c>
      <c r="M58" s="5">
        <f t="shared" si="13"/>
        <v>1.4504</v>
      </c>
      <c r="N58" s="5">
        <f t="shared" si="13"/>
        <v>0.5688</v>
      </c>
      <c r="O58" s="5">
        <f t="shared" si="13"/>
        <v>0.6618</v>
      </c>
      <c r="P58" s="8">
        <f t="shared" si="11"/>
        <v>3.0446</v>
      </c>
    </row>
    <row r="59" spans="1:16" ht="18.75">
      <c r="A59" s="50"/>
      <c r="B59" s="569"/>
      <c r="C59" s="49" t="s">
        <v>18</v>
      </c>
      <c r="D59" s="2">
        <f>+D55+D57</f>
        <v>32.645</v>
      </c>
      <c r="E59" s="2">
        <f t="shared" si="12"/>
        <v>9.513</v>
      </c>
      <c r="F59" s="35">
        <f t="shared" si="12"/>
        <v>5.04</v>
      </c>
      <c r="G59" s="35">
        <f t="shared" si="12"/>
        <v>0.105</v>
      </c>
      <c r="H59" s="35">
        <f t="shared" si="13"/>
        <v>31.374</v>
      </c>
      <c r="I59" s="35">
        <f t="shared" si="13"/>
        <v>21.94</v>
      </c>
      <c r="J59" s="35">
        <f t="shared" si="13"/>
        <v>30.330000000000002</v>
      </c>
      <c r="K59" s="35">
        <f t="shared" si="13"/>
        <v>30.601999999999997</v>
      </c>
      <c r="L59" s="35">
        <f>+L55+L57</f>
        <v>62.337</v>
      </c>
      <c r="M59" s="35">
        <f t="shared" si="13"/>
        <v>317.98</v>
      </c>
      <c r="N59" s="35">
        <f t="shared" si="13"/>
        <v>127.397</v>
      </c>
      <c r="O59" s="35">
        <f t="shared" si="13"/>
        <v>135.504</v>
      </c>
      <c r="P59" s="9">
        <f t="shared" si="11"/>
        <v>804.767</v>
      </c>
    </row>
    <row r="60" spans="1:16" ht="18.75">
      <c r="A60" s="45" t="s">
        <v>0</v>
      </c>
      <c r="B60" s="570" t="s">
        <v>115</v>
      </c>
      <c r="C60" s="55" t="s">
        <v>16</v>
      </c>
      <c r="D60" s="1">
        <v>1.869</v>
      </c>
      <c r="E60" s="1">
        <v>0.4695</v>
      </c>
      <c r="F60" s="5">
        <v>0.034</v>
      </c>
      <c r="G60" s="5">
        <v>0.014</v>
      </c>
      <c r="H60" s="5">
        <v>0.002</v>
      </c>
      <c r="I60" s="5"/>
      <c r="J60" s="5"/>
      <c r="K60" s="5"/>
      <c r="L60" s="5">
        <v>6.1625</v>
      </c>
      <c r="M60" s="5">
        <v>4.3181</v>
      </c>
      <c r="N60" s="5">
        <v>0.0937</v>
      </c>
      <c r="O60" s="5">
        <v>0.09</v>
      </c>
      <c r="P60" s="8">
        <f t="shared" si="11"/>
        <v>13.0528</v>
      </c>
    </row>
    <row r="61" spans="1:16" ht="18.75">
      <c r="A61" s="45" t="s">
        <v>49</v>
      </c>
      <c r="B61" s="571"/>
      <c r="C61" s="49" t="s">
        <v>18</v>
      </c>
      <c r="D61" s="2">
        <v>132.374</v>
      </c>
      <c r="E61" s="2">
        <v>82.164</v>
      </c>
      <c r="F61" s="35">
        <v>0.747</v>
      </c>
      <c r="G61" s="35">
        <v>0.147</v>
      </c>
      <c r="H61" s="35">
        <v>0.158</v>
      </c>
      <c r="I61" s="35"/>
      <c r="J61" s="35"/>
      <c r="K61" s="35"/>
      <c r="L61" s="35">
        <v>103.742</v>
      </c>
      <c r="M61" s="35">
        <v>60.217</v>
      </c>
      <c r="N61" s="35">
        <v>4.163</v>
      </c>
      <c r="O61" s="35">
        <v>2.164</v>
      </c>
      <c r="P61" s="9">
        <f t="shared" si="11"/>
        <v>385.876</v>
      </c>
    </row>
    <row r="62" spans="1:16" ht="18.75">
      <c r="A62" s="45" t="s">
        <v>0</v>
      </c>
      <c r="B62" s="48" t="s">
        <v>50</v>
      </c>
      <c r="C62" s="55" t="s">
        <v>16</v>
      </c>
      <c r="D62" s="1"/>
      <c r="E62" s="1"/>
      <c r="F62" s="5"/>
      <c r="G62" s="5"/>
      <c r="H62" s="5"/>
      <c r="I62" s="5"/>
      <c r="J62" s="5"/>
      <c r="K62" s="5"/>
      <c r="L62" s="5"/>
      <c r="M62" s="5"/>
      <c r="N62" s="5"/>
      <c r="O62" s="5"/>
      <c r="P62" s="8"/>
    </row>
    <row r="63" spans="1:16" ht="18.75">
      <c r="A63" s="45" t="s">
        <v>51</v>
      </c>
      <c r="B63" s="49" t="s">
        <v>116</v>
      </c>
      <c r="C63" s="49" t="s">
        <v>18</v>
      </c>
      <c r="D63" s="2"/>
      <c r="E63" s="2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9"/>
    </row>
    <row r="64" spans="1:16" ht="18.75">
      <c r="A64" s="45" t="s">
        <v>0</v>
      </c>
      <c r="B64" s="570" t="s">
        <v>53</v>
      </c>
      <c r="C64" s="55" t="s">
        <v>16</v>
      </c>
      <c r="D64" s="1">
        <v>0.005</v>
      </c>
      <c r="E64" s="1">
        <v>0.001</v>
      </c>
      <c r="F64" s="5"/>
      <c r="G64" s="5"/>
      <c r="H64" s="5"/>
      <c r="I64" s="5"/>
      <c r="J64" s="5"/>
      <c r="K64" s="5"/>
      <c r="L64" s="5">
        <v>0.001</v>
      </c>
      <c r="M64" s="5">
        <v>0.003</v>
      </c>
      <c r="N64" s="5"/>
      <c r="O64" s="5">
        <v>0.001</v>
      </c>
      <c r="P64" s="8">
        <f t="shared" si="11"/>
        <v>0.011</v>
      </c>
    </row>
    <row r="65" spans="1:16" ht="18.75">
      <c r="A65" s="45" t="s">
        <v>23</v>
      </c>
      <c r="B65" s="571"/>
      <c r="C65" s="49" t="s">
        <v>18</v>
      </c>
      <c r="D65" s="2">
        <v>2.342</v>
      </c>
      <c r="E65" s="2">
        <v>1.575</v>
      </c>
      <c r="F65" s="35"/>
      <c r="G65" s="35"/>
      <c r="H65" s="35"/>
      <c r="I65" s="35"/>
      <c r="J65" s="35"/>
      <c r="K65" s="35"/>
      <c r="L65" s="35">
        <v>0.315</v>
      </c>
      <c r="M65" s="35">
        <v>0.42</v>
      </c>
      <c r="N65" s="35"/>
      <c r="O65" s="35">
        <v>0.525</v>
      </c>
      <c r="P65" s="9">
        <f t="shared" si="11"/>
        <v>5.1770000000000005</v>
      </c>
    </row>
    <row r="66" spans="1:16" ht="18.75">
      <c r="A66" s="51"/>
      <c r="B66" s="48" t="s">
        <v>20</v>
      </c>
      <c r="C66" s="55" t="s">
        <v>16</v>
      </c>
      <c r="D66" s="1">
        <v>0.119</v>
      </c>
      <c r="E66" s="1">
        <v>0.006</v>
      </c>
      <c r="F66" s="5"/>
      <c r="G66" s="5"/>
      <c r="H66" s="5"/>
      <c r="I66" s="5"/>
      <c r="J66" s="5"/>
      <c r="K66" s="5">
        <v>0.001</v>
      </c>
      <c r="L66" s="5"/>
      <c r="M66" s="5">
        <v>0.001</v>
      </c>
      <c r="N66" s="5"/>
      <c r="O66" s="5">
        <v>0.0165</v>
      </c>
      <c r="P66" s="8">
        <f t="shared" si="11"/>
        <v>0.14350000000000002</v>
      </c>
    </row>
    <row r="67" spans="1:16" ht="19.5" thickBot="1">
      <c r="A67" s="52" t="s">
        <v>0</v>
      </c>
      <c r="B67" s="53" t="s">
        <v>116</v>
      </c>
      <c r="C67" s="53" t="s">
        <v>18</v>
      </c>
      <c r="D67" s="16">
        <v>87.216</v>
      </c>
      <c r="E67" s="16">
        <v>6.51</v>
      </c>
      <c r="F67" s="6"/>
      <c r="G67" s="6"/>
      <c r="H67" s="6"/>
      <c r="I67" s="6"/>
      <c r="J67" s="6"/>
      <c r="K67" s="6">
        <v>0.105</v>
      </c>
      <c r="L67" s="6"/>
      <c r="M67" s="6">
        <v>0.525</v>
      </c>
      <c r="N67" s="6"/>
      <c r="O67" s="6">
        <v>9.503</v>
      </c>
      <c r="P67" s="10">
        <f t="shared" si="11"/>
        <v>103.85900000000001</v>
      </c>
    </row>
    <row r="68" ht="18.75">
      <c r="P68" s="11"/>
    </row>
    <row r="69" spans="1:16" ht="19.5" thickBot="1">
      <c r="A69" s="12" t="s">
        <v>217</v>
      </c>
      <c r="B69" s="39"/>
      <c r="C69" s="12"/>
      <c r="D69" s="12"/>
      <c r="E69" s="12"/>
      <c r="F69" s="65"/>
      <c r="G69" s="65"/>
      <c r="H69" s="65"/>
      <c r="I69" s="65"/>
      <c r="J69" s="65"/>
      <c r="K69" s="65"/>
      <c r="L69" s="65"/>
      <c r="M69" s="65"/>
      <c r="N69" s="65"/>
      <c r="O69" s="65" t="s">
        <v>146</v>
      </c>
      <c r="P69" s="12"/>
    </row>
    <row r="70" spans="1:16" ht="18.75">
      <c r="A70" s="50"/>
      <c r="B70" s="54"/>
      <c r="C70" s="54"/>
      <c r="D70" s="43" t="s">
        <v>2</v>
      </c>
      <c r="E70" s="43" t="s">
        <v>3</v>
      </c>
      <c r="F70" s="86" t="s">
        <v>4</v>
      </c>
      <c r="G70" s="86" t="s">
        <v>5</v>
      </c>
      <c r="H70" s="86" t="s">
        <v>6</v>
      </c>
      <c r="I70" s="86" t="s">
        <v>7</v>
      </c>
      <c r="J70" s="86" t="s">
        <v>8</v>
      </c>
      <c r="K70" s="86" t="s">
        <v>9</v>
      </c>
      <c r="L70" s="86" t="s">
        <v>10</v>
      </c>
      <c r="M70" s="86" t="s">
        <v>11</v>
      </c>
      <c r="N70" s="86" t="s">
        <v>12</v>
      </c>
      <c r="O70" s="86" t="s">
        <v>13</v>
      </c>
      <c r="P70" s="44" t="s">
        <v>14</v>
      </c>
    </row>
    <row r="71" spans="1:16" ht="18.75">
      <c r="A71" s="45" t="s">
        <v>49</v>
      </c>
      <c r="B71" s="568" t="s">
        <v>145</v>
      </c>
      <c r="C71" s="55" t="s">
        <v>16</v>
      </c>
      <c r="D71" s="1">
        <f>+D60+D62+D64+D66</f>
        <v>1.9929999999999999</v>
      </c>
      <c r="E71" s="1">
        <f aca="true" t="shared" si="14" ref="E71:G72">+E60+E62+E64+E66</f>
        <v>0.4765</v>
      </c>
      <c r="F71" s="5">
        <f t="shared" si="14"/>
        <v>0.034</v>
      </c>
      <c r="G71" s="5">
        <f t="shared" si="14"/>
        <v>0.014</v>
      </c>
      <c r="H71" s="5">
        <f>+H60+H62+H64+H66</f>
        <v>0.002</v>
      </c>
      <c r="I71" s="5"/>
      <c r="J71" s="5"/>
      <c r="K71" s="5">
        <f aca="true" t="shared" si="15" ref="K71:P72">+K60+K62+K64+K66</f>
        <v>0.001</v>
      </c>
      <c r="L71" s="5">
        <f t="shared" si="15"/>
        <v>6.1635</v>
      </c>
      <c r="M71" s="5">
        <f t="shared" si="15"/>
        <v>4.322100000000001</v>
      </c>
      <c r="N71" s="5">
        <f t="shared" si="15"/>
        <v>0.0937</v>
      </c>
      <c r="O71" s="5">
        <f t="shared" si="15"/>
        <v>0.1075</v>
      </c>
      <c r="P71" s="8">
        <f t="shared" si="15"/>
        <v>13.207299999999998</v>
      </c>
    </row>
    <row r="72" spans="1:16" ht="18.75">
      <c r="A72" s="71" t="s">
        <v>51</v>
      </c>
      <c r="B72" s="569"/>
      <c r="C72" s="49" t="s">
        <v>18</v>
      </c>
      <c r="D72" s="2">
        <f>+D61+D63+D65+D67</f>
        <v>221.93200000000002</v>
      </c>
      <c r="E72" s="2">
        <f t="shared" si="14"/>
        <v>90.24900000000001</v>
      </c>
      <c r="F72" s="35">
        <f t="shared" si="14"/>
        <v>0.747</v>
      </c>
      <c r="G72" s="35">
        <f t="shared" si="14"/>
        <v>0.147</v>
      </c>
      <c r="H72" s="35">
        <f>+H61+H63+H65+H67</f>
        <v>0.158</v>
      </c>
      <c r="I72" s="35"/>
      <c r="J72" s="35"/>
      <c r="K72" s="35">
        <f t="shared" si="15"/>
        <v>0.105</v>
      </c>
      <c r="L72" s="35">
        <f t="shared" si="15"/>
        <v>104.057</v>
      </c>
      <c r="M72" s="4">
        <f t="shared" si="15"/>
        <v>61.162</v>
      </c>
      <c r="N72" s="35">
        <f t="shared" si="15"/>
        <v>4.163</v>
      </c>
      <c r="O72" s="35">
        <f t="shared" si="15"/>
        <v>12.192</v>
      </c>
      <c r="P72" s="9">
        <f t="shared" si="15"/>
        <v>494.91200000000003</v>
      </c>
    </row>
    <row r="73" spans="1:16" ht="18.75">
      <c r="A73" s="45" t="s">
        <v>0</v>
      </c>
      <c r="B73" s="570" t="s">
        <v>54</v>
      </c>
      <c r="C73" s="55" t="s">
        <v>16</v>
      </c>
      <c r="D73" s="1">
        <v>1.1647</v>
      </c>
      <c r="E73" s="1">
        <v>0.3153</v>
      </c>
      <c r="F73" s="5">
        <v>0.2774</v>
      </c>
      <c r="G73" s="5">
        <v>0.2169</v>
      </c>
      <c r="H73" s="5">
        <v>0.7182</v>
      </c>
      <c r="I73" s="5"/>
      <c r="J73" s="5"/>
      <c r="K73" s="5">
        <v>0.0103</v>
      </c>
      <c r="L73" s="5">
        <v>1.5226</v>
      </c>
      <c r="M73" s="87">
        <v>3.04019</v>
      </c>
      <c r="N73" s="5">
        <v>3.7287</v>
      </c>
      <c r="O73" s="5">
        <v>1.2207</v>
      </c>
      <c r="P73" s="8">
        <f aca="true" t="shared" si="16" ref="P73:P104">SUM(D73:O73)</f>
        <v>12.21499</v>
      </c>
    </row>
    <row r="74" spans="1:16" ht="18.75">
      <c r="A74" s="45" t="s">
        <v>34</v>
      </c>
      <c r="B74" s="571"/>
      <c r="C74" s="49" t="s">
        <v>18</v>
      </c>
      <c r="D74" s="2">
        <v>1281.46</v>
      </c>
      <c r="E74" s="2">
        <v>503.214</v>
      </c>
      <c r="F74" s="35">
        <v>550.342</v>
      </c>
      <c r="G74" s="35">
        <v>429.628</v>
      </c>
      <c r="H74" s="35">
        <v>542.629</v>
      </c>
      <c r="I74" s="35"/>
      <c r="J74" s="35"/>
      <c r="K74" s="35">
        <v>11.277</v>
      </c>
      <c r="L74" s="35">
        <v>1788.789</v>
      </c>
      <c r="M74" s="35">
        <v>4503.262</v>
      </c>
      <c r="N74" s="35">
        <v>3399.809</v>
      </c>
      <c r="O74" s="35">
        <v>1372.485</v>
      </c>
      <c r="P74" s="9">
        <f t="shared" si="16"/>
        <v>14382.895</v>
      </c>
    </row>
    <row r="75" spans="1:16" ht="18.75">
      <c r="A75" s="45" t="s">
        <v>0</v>
      </c>
      <c r="B75" s="570" t="s">
        <v>55</v>
      </c>
      <c r="C75" s="55" t="s">
        <v>16</v>
      </c>
      <c r="D75" s="1"/>
      <c r="E75" s="1"/>
      <c r="F75" s="5"/>
      <c r="G75" s="5"/>
      <c r="H75" s="5"/>
      <c r="I75" s="5"/>
      <c r="J75" s="5"/>
      <c r="K75" s="5"/>
      <c r="L75" s="5"/>
      <c r="M75" s="5"/>
      <c r="N75" s="5"/>
      <c r="O75" s="5"/>
      <c r="P75" s="8"/>
    </row>
    <row r="76" spans="1:16" ht="18.75">
      <c r="A76" s="45" t="s">
        <v>0</v>
      </c>
      <c r="B76" s="571"/>
      <c r="C76" s="49" t="s">
        <v>18</v>
      </c>
      <c r="D76" s="2"/>
      <c r="E76" s="2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9"/>
    </row>
    <row r="77" spans="1:16" ht="18.75">
      <c r="A77" s="45" t="s">
        <v>56</v>
      </c>
      <c r="B77" s="48" t="s">
        <v>57</v>
      </c>
      <c r="C77" s="55" t="s">
        <v>16</v>
      </c>
      <c r="D77" s="1"/>
      <c r="E77" s="1"/>
      <c r="F77" s="5"/>
      <c r="G77" s="5"/>
      <c r="H77" s="5"/>
      <c r="I77" s="5"/>
      <c r="J77" s="5"/>
      <c r="K77" s="5"/>
      <c r="L77" s="5"/>
      <c r="M77" s="5"/>
      <c r="N77" s="5"/>
      <c r="O77" s="5"/>
      <c r="P77" s="8"/>
    </row>
    <row r="78" spans="1:16" ht="18.75">
      <c r="A78" s="51"/>
      <c r="B78" s="49" t="s">
        <v>58</v>
      </c>
      <c r="C78" s="49" t="s">
        <v>18</v>
      </c>
      <c r="D78" s="2"/>
      <c r="E78" s="2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9"/>
    </row>
    <row r="79" spans="1:16" ht="18.75">
      <c r="A79" s="51"/>
      <c r="B79" s="570" t="s">
        <v>59</v>
      </c>
      <c r="C79" s="55" t="s">
        <v>16</v>
      </c>
      <c r="D79" s="1"/>
      <c r="E79" s="1"/>
      <c r="F79" s="5"/>
      <c r="G79" s="5"/>
      <c r="H79" s="5"/>
      <c r="I79" s="5"/>
      <c r="J79" s="5"/>
      <c r="K79" s="5"/>
      <c r="L79" s="5"/>
      <c r="M79" s="5"/>
      <c r="N79" s="5"/>
      <c r="O79" s="5"/>
      <c r="P79" s="8"/>
    </row>
    <row r="80" spans="1:16" ht="18.75">
      <c r="A80" s="45" t="s">
        <v>17</v>
      </c>
      <c r="B80" s="571"/>
      <c r="C80" s="49" t="s">
        <v>18</v>
      </c>
      <c r="D80" s="2"/>
      <c r="E80" s="2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9"/>
    </row>
    <row r="81" spans="1:16" ht="18.75">
      <c r="A81" s="51"/>
      <c r="B81" s="48" t="s">
        <v>20</v>
      </c>
      <c r="C81" s="55" t="s">
        <v>16</v>
      </c>
      <c r="D81" s="1">
        <v>4.518</v>
      </c>
      <c r="E81" s="1">
        <v>4.3453</v>
      </c>
      <c r="F81" s="5">
        <v>4.3834</v>
      </c>
      <c r="G81" s="5">
        <v>3.7838</v>
      </c>
      <c r="H81" s="5">
        <v>3.7666</v>
      </c>
      <c r="I81" s="5">
        <v>4.2015</v>
      </c>
      <c r="J81" s="5">
        <v>2.807</v>
      </c>
      <c r="K81" s="5">
        <v>1.4305</v>
      </c>
      <c r="L81" s="5">
        <v>0.6736</v>
      </c>
      <c r="M81" s="5">
        <v>1.2529</v>
      </c>
      <c r="N81" s="5">
        <v>0.99308</v>
      </c>
      <c r="O81" s="5">
        <v>1.6334</v>
      </c>
      <c r="P81" s="8">
        <f t="shared" si="16"/>
        <v>33.78908</v>
      </c>
    </row>
    <row r="82" spans="1:16" ht="18.75">
      <c r="A82" s="51"/>
      <c r="B82" s="49" t="s">
        <v>60</v>
      </c>
      <c r="C82" s="49" t="s">
        <v>18</v>
      </c>
      <c r="D82" s="2">
        <v>1882.899</v>
      </c>
      <c r="E82" s="2">
        <v>2428.354</v>
      </c>
      <c r="F82" s="35">
        <v>2519.968</v>
      </c>
      <c r="G82" s="35">
        <v>2225.509</v>
      </c>
      <c r="H82" s="35">
        <v>1757.163</v>
      </c>
      <c r="I82" s="35">
        <v>2103.608</v>
      </c>
      <c r="J82" s="35">
        <v>1782.922</v>
      </c>
      <c r="K82" s="35">
        <v>1097.467</v>
      </c>
      <c r="L82" s="35">
        <v>577.91</v>
      </c>
      <c r="M82" s="35">
        <v>803.839</v>
      </c>
      <c r="N82" s="35">
        <v>701.266</v>
      </c>
      <c r="O82" s="35">
        <v>1270.989</v>
      </c>
      <c r="P82" s="9">
        <f t="shared" si="16"/>
        <v>19151.894000000004</v>
      </c>
    </row>
    <row r="83" spans="1:16" ht="18.75">
      <c r="A83" s="45" t="s">
        <v>23</v>
      </c>
      <c r="B83" s="568" t="s">
        <v>114</v>
      </c>
      <c r="C83" s="55" t="s">
        <v>16</v>
      </c>
      <c r="D83" s="1">
        <f>+D73+D75+D77+D79+D81</f>
        <v>5.6827</v>
      </c>
      <c r="E83" s="1">
        <f aca="true" t="shared" si="17" ref="E83:G84">+E73+E75+E77+E79+E81</f>
        <v>4.6606</v>
      </c>
      <c r="F83" s="5">
        <f>+F73+F75+F77+F79+F81</f>
        <v>4.6608</v>
      </c>
      <c r="G83" s="5">
        <f t="shared" si="17"/>
        <v>4.0007</v>
      </c>
      <c r="H83" s="5">
        <f aca="true" t="shared" si="18" ref="H83:O84">+H73+H75+H77+H79+H81</f>
        <v>4.4848</v>
      </c>
      <c r="I83" s="5">
        <f t="shared" si="18"/>
        <v>4.2015</v>
      </c>
      <c r="J83" s="5">
        <f>+J73+J75+J77+J79+J81</f>
        <v>2.807</v>
      </c>
      <c r="K83" s="5">
        <f t="shared" si="18"/>
        <v>1.4408</v>
      </c>
      <c r="L83" s="5">
        <f t="shared" si="18"/>
        <v>2.1962</v>
      </c>
      <c r="M83" s="5">
        <f t="shared" si="18"/>
        <v>4.293089999999999</v>
      </c>
      <c r="N83" s="5">
        <f t="shared" si="18"/>
        <v>4.72178</v>
      </c>
      <c r="O83" s="5">
        <f t="shared" si="18"/>
        <v>2.8541</v>
      </c>
      <c r="P83" s="8">
        <f t="shared" si="16"/>
        <v>46.00407</v>
      </c>
    </row>
    <row r="84" spans="1:16" ht="18.75">
      <c r="A84" s="50"/>
      <c r="B84" s="569"/>
      <c r="C84" s="49" t="s">
        <v>18</v>
      </c>
      <c r="D84" s="2">
        <f>+D74+D76+D78+D80+D82</f>
        <v>3164.359</v>
      </c>
      <c r="E84" s="2">
        <f t="shared" si="17"/>
        <v>2931.5679999999998</v>
      </c>
      <c r="F84" s="35">
        <f>+F74+F76+F78+F80+F82</f>
        <v>3070.31</v>
      </c>
      <c r="G84" s="35">
        <f t="shared" si="17"/>
        <v>2655.137</v>
      </c>
      <c r="H84" s="35">
        <f t="shared" si="18"/>
        <v>2299.792</v>
      </c>
      <c r="I84" s="35">
        <f t="shared" si="18"/>
        <v>2103.608</v>
      </c>
      <c r="J84" s="35">
        <f>+J74+J76+J78+J80+J82</f>
        <v>1782.922</v>
      </c>
      <c r="K84" s="35">
        <f t="shared" si="18"/>
        <v>1108.7440000000001</v>
      </c>
      <c r="L84" s="35">
        <f t="shared" si="18"/>
        <v>2366.699</v>
      </c>
      <c r="M84" s="35">
        <f t="shared" si="18"/>
        <v>5307.101</v>
      </c>
      <c r="N84" s="35">
        <f t="shared" si="18"/>
        <v>4101.075</v>
      </c>
      <c r="O84" s="35">
        <f t="shared" si="18"/>
        <v>2643.474</v>
      </c>
      <c r="P84" s="9">
        <f t="shared" si="16"/>
        <v>33534.789</v>
      </c>
    </row>
    <row r="85" spans="1:16" ht="18.75">
      <c r="A85" s="572" t="s">
        <v>118</v>
      </c>
      <c r="B85" s="573"/>
      <c r="C85" s="55" t="s">
        <v>16</v>
      </c>
      <c r="D85" s="1">
        <v>2.074</v>
      </c>
      <c r="E85" s="1">
        <v>1.6654</v>
      </c>
      <c r="F85" s="5">
        <v>1.6187</v>
      </c>
      <c r="G85" s="5">
        <v>0.804</v>
      </c>
      <c r="H85" s="5">
        <v>3.7734</v>
      </c>
      <c r="I85" s="5">
        <v>6.1731</v>
      </c>
      <c r="J85" s="5">
        <v>7.5829</v>
      </c>
      <c r="K85" s="5">
        <v>8.6036</v>
      </c>
      <c r="L85" s="5">
        <v>5.4243</v>
      </c>
      <c r="M85" s="5">
        <v>2.6324</v>
      </c>
      <c r="N85" s="5">
        <v>4.1611</v>
      </c>
      <c r="O85" s="5">
        <v>6.0454</v>
      </c>
      <c r="P85" s="8">
        <f t="shared" si="16"/>
        <v>50.5583</v>
      </c>
    </row>
    <row r="86" spans="1:16" ht="18.75">
      <c r="A86" s="574"/>
      <c r="B86" s="575"/>
      <c r="C86" s="49" t="s">
        <v>18</v>
      </c>
      <c r="D86" s="2">
        <v>1620.214</v>
      </c>
      <c r="E86" s="2">
        <v>2563.547</v>
      </c>
      <c r="F86" s="35">
        <v>3691.57</v>
      </c>
      <c r="G86" s="35">
        <v>1671.674</v>
      </c>
      <c r="H86" s="35">
        <v>4274.154</v>
      </c>
      <c r="I86" s="35">
        <v>4486.38</v>
      </c>
      <c r="J86" s="35">
        <v>6875.06</v>
      </c>
      <c r="K86" s="35">
        <v>8616.709</v>
      </c>
      <c r="L86" s="35">
        <v>6229.197</v>
      </c>
      <c r="M86" s="35">
        <v>3970.317</v>
      </c>
      <c r="N86" s="35">
        <v>2932.823</v>
      </c>
      <c r="O86" s="35">
        <v>4157.059</v>
      </c>
      <c r="P86" s="9">
        <f t="shared" si="16"/>
        <v>51088.704000000005</v>
      </c>
    </row>
    <row r="87" spans="1:16" ht="18.75">
      <c r="A87" s="572" t="s">
        <v>61</v>
      </c>
      <c r="B87" s="573"/>
      <c r="C87" s="55" t="s">
        <v>16</v>
      </c>
      <c r="D87" s="1"/>
      <c r="E87" s="1">
        <v>0.1</v>
      </c>
      <c r="F87" s="5">
        <v>0.1</v>
      </c>
      <c r="G87" s="5">
        <v>0.241</v>
      </c>
      <c r="H87" s="5">
        <v>38.5044</v>
      </c>
      <c r="I87" s="5">
        <v>0.28</v>
      </c>
      <c r="J87" s="5">
        <v>0.15</v>
      </c>
      <c r="K87" s="5">
        <v>0.1</v>
      </c>
      <c r="L87" s="5">
        <v>0.158</v>
      </c>
      <c r="M87" s="5">
        <v>0.05</v>
      </c>
      <c r="N87" s="5">
        <v>0.105</v>
      </c>
      <c r="O87" s="5">
        <v>0.3</v>
      </c>
      <c r="P87" s="8">
        <f t="shared" si="16"/>
        <v>40.08839999999999</v>
      </c>
    </row>
    <row r="88" spans="1:16" ht="18.75">
      <c r="A88" s="574"/>
      <c r="B88" s="575"/>
      <c r="C88" s="49" t="s">
        <v>18</v>
      </c>
      <c r="D88" s="2"/>
      <c r="E88" s="2">
        <v>31.5</v>
      </c>
      <c r="F88" s="35">
        <v>31.5</v>
      </c>
      <c r="G88" s="35">
        <v>104.58</v>
      </c>
      <c r="H88" s="35">
        <v>1355.201</v>
      </c>
      <c r="I88" s="35">
        <v>119.49</v>
      </c>
      <c r="J88" s="35">
        <v>47.25</v>
      </c>
      <c r="K88" s="35">
        <v>31.5</v>
      </c>
      <c r="L88" s="35">
        <v>73.395</v>
      </c>
      <c r="M88" s="35">
        <v>15.75</v>
      </c>
      <c r="N88" s="35">
        <v>33.6</v>
      </c>
      <c r="O88" s="35">
        <v>94.5</v>
      </c>
      <c r="P88" s="9">
        <f t="shared" si="16"/>
        <v>1938.2659999999998</v>
      </c>
    </row>
    <row r="89" spans="1:16" ht="18.75">
      <c r="A89" s="572" t="s">
        <v>147</v>
      </c>
      <c r="B89" s="573"/>
      <c r="C89" s="55" t="s">
        <v>16</v>
      </c>
      <c r="D89" s="1"/>
      <c r="E89" s="1"/>
      <c r="F89" s="5"/>
      <c r="G89" s="5"/>
      <c r="H89" s="5"/>
      <c r="I89" s="5">
        <v>0.0192</v>
      </c>
      <c r="J89" s="5">
        <v>0.0007</v>
      </c>
      <c r="K89" s="5"/>
      <c r="L89" s="5"/>
      <c r="M89" s="5"/>
      <c r="N89" s="5"/>
      <c r="O89" s="5"/>
      <c r="P89" s="8">
        <f t="shared" si="16"/>
        <v>0.019899999999999998</v>
      </c>
    </row>
    <row r="90" spans="1:16" ht="18.75">
      <c r="A90" s="574"/>
      <c r="B90" s="575"/>
      <c r="C90" s="49" t="s">
        <v>18</v>
      </c>
      <c r="D90" s="2"/>
      <c r="E90" s="2"/>
      <c r="F90" s="35"/>
      <c r="G90" s="35"/>
      <c r="H90" s="35"/>
      <c r="I90" s="35">
        <v>40.881</v>
      </c>
      <c r="J90" s="35">
        <v>1.103</v>
      </c>
      <c r="K90" s="35"/>
      <c r="L90" s="35"/>
      <c r="M90" s="35"/>
      <c r="N90" s="35"/>
      <c r="O90" s="35"/>
      <c r="P90" s="9">
        <f t="shared" si="16"/>
        <v>41.984</v>
      </c>
    </row>
    <row r="91" spans="1:16" ht="18.75">
      <c r="A91" s="572" t="s">
        <v>120</v>
      </c>
      <c r="B91" s="573"/>
      <c r="C91" s="55" t="s">
        <v>16</v>
      </c>
      <c r="D91" s="1">
        <v>0.0108</v>
      </c>
      <c r="E91" s="1"/>
      <c r="F91" s="5"/>
      <c r="G91" s="5"/>
      <c r="H91" s="5"/>
      <c r="I91" s="5"/>
      <c r="J91" s="5"/>
      <c r="K91" s="5"/>
      <c r="L91" s="5"/>
      <c r="M91" s="5"/>
      <c r="N91" s="5"/>
      <c r="O91" s="5">
        <v>0.0383</v>
      </c>
      <c r="P91" s="8">
        <f t="shared" si="16"/>
        <v>0.049100000000000005</v>
      </c>
    </row>
    <row r="92" spans="1:16" ht="18.75">
      <c r="A92" s="574"/>
      <c r="B92" s="575"/>
      <c r="C92" s="49" t="s">
        <v>18</v>
      </c>
      <c r="D92" s="2">
        <v>25.473</v>
      </c>
      <c r="E92" s="2"/>
      <c r="F92" s="35"/>
      <c r="G92" s="35"/>
      <c r="H92" s="35"/>
      <c r="I92" s="35"/>
      <c r="J92" s="35"/>
      <c r="K92" s="35"/>
      <c r="L92" s="35"/>
      <c r="M92" s="35"/>
      <c r="N92" s="35"/>
      <c r="O92" s="35">
        <v>80.892</v>
      </c>
      <c r="P92" s="9">
        <f t="shared" si="16"/>
        <v>106.365</v>
      </c>
    </row>
    <row r="93" spans="1:16" ht="18.75">
      <c r="A93" s="572" t="s">
        <v>63</v>
      </c>
      <c r="B93" s="573"/>
      <c r="C93" s="55" t="s">
        <v>16</v>
      </c>
      <c r="D93" s="1"/>
      <c r="E93" s="1"/>
      <c r="F93" s="5"/>
      <c r="G93" s="5"/>
      <c r="H93" s="5">
        <v>0.112</v>
      </c>
      <c r="I93" s="5">
        <v>0.007</v>
      </c>
      <c r="J93" s="5"/>
      <c r="K93" s="5"/>
      <c r="L93" s="5"/>
      <c r="M93" s="5">
        <v>0.007</v>
      </c>
      <c r="N93" s="5">
        <v>0.028</v>
      </c>
      <c r="O93" s="5">
        <v>1.491</v>
      </c>
      <c r="P93" s="8">
        <f t="shared" si="16"/>
        <v>1.645</v>
      </c>
    </row>
    <row r="94" spans="1:16" ht="18.75">
      <c r="A94" s="574"/>
      <c r="B94" s="575"/>
      <c r="C94" s="49" t="s">
        <v>18</v>
      </c>
      <c r="D94" s="2"/>
      <c r="E94" s="2"/>
      <c r="F94" s="35"/>
      <c r="G94" s="35"/>
      <c r="H94" s="35">
        <v>66.15</v>
      </c>
      <c r="I94" s="35">
        <v>5.292</v>
      </c>
      <c r="J94" s="35"/>
      <c r="K94" s="35"/>
      <c r="L94" s="35"/>
      <c r="M94" s="35">
        <v>4.778</v>
      </c>
      <c r="N94" s="35">
        <v>22.197</v>
      </c>
      <c r="O94" s="35">
        <v>952.561</v>
      </c>
      <c r="P94" s="9">
        <f t="shared" si="16"/>
        <v>1050.978</v>
      </c>
    </row>
    <row r="95" spans="1:16" ht="18.75">
      <c r="A95" s="572" t="s">
        <v>121</v>
      </c>
      <c r="B95" s="573"/>
      <c r="C95" s="55" t="s">
        <v>16</v>
      </c>
      <c r="D95" s="1"/>
      <c r="E95" s="1"/>
      <c r="F95" s="5"/>
      <c r="G95" s="5"/>
      <c r="H95" s="5"/>
      <c r="I95" s="5">
        <v>0.001</v>
      </c>
      <c r="J95" s="5"/>
      <c r="K95" s="5"/>
      <c r="L95" s="5"/>
      <c r="M95" s="5"/>
      <c r="N95" s="5">
        <v>0.001</v>
      </c>
      <c r="O95" s="5">
        <v>-0.002</v>
      </c>
      <c r="P95" s="8">
        <f t="shared" si="16"/>
        <v>0</v>
      </c>
    </row>
    <row r="96" spans="1:16" ht="18.75">
      <c r="A96" s="574"/>
      <c r="B96" s="575"/>
      <c r="C96" s="49" t="s">
        <v>18</v>
      </c>
      <c r="D96" s="2"/>
      <c r="E96" s="2"/>
      <c r="F96" s="35"/>
      <c r="G96" s="35"/>
      <c r="H96" s="35"/>
      <c r="I96" s="35">
        <v>1.05</v>
      </c>
      <c r="J96" s="35"/>
      <c r="K96" s="35"/>
      <c r="L96" s="35"/>
      <c r="M96" s="35"/>
      <c r="N96" s="35">
        <v>0.525</v>
      </c>
      <c r="O96" s="35">
        <v>-1.575</v>
      </c>
      <c r="P96" s="9">
        <f t="shared" si="16"/>
        <v>0</v>
      </c>
    </row>
    <row r="97" spans="1:16" ht="18.75">
      <c r="A97" s="572" t="s">
        <v>64</v>
      </c>
      <c r="B97" s="573"/>
      <c r="C97" s="55" t="s">
        <v>16</v>
      </c>
      <c r="D97" s="1">
        <v>15.235</v>
      </c>
      <c r="E97" s="1">
        <v>26.9353</v>
      </c>
      <c r="F97" s="5">
        <v>14.2608</v>
      </c>
      <c r="G97" s="5">
        <v>49.3229</v>
      </c>
      <c r="H97" s="5">
        <v>26.2334</v>
      </c>
      <c r="I97" s="5">
        <v>11.8814</v>
      </c>
      <c r="J97" s="5">
        <v>14.5491</v>
      </c>
      <c r="K97" s="5">
        <v>31.7843</v>
      </c>
      <c r="L97" s="5">
        <v>2.8638</v>
      </c>
      <c r="M97" s="5">
        <v>7.1796</v>
      </c>
      <c r="N97" s="5">
        <v>5.1415</v>
      </c>
      <c r="O97" s="5">
        <v>4.6434</v>
      </c>
      <c r="P97" s="8">
        <f t="shared" si="16"/>
        <v>210.03049999999996</v>
      </c>
    </row>
    <row r="98" spans="1:16" ht="18.75">
      <c r="A98" s="574"/>
      <c r="B98" s="575"/>
      <c r="C98" s="49" t="s">
        <v>18</v>
      </c>
      <c r="D98" s="2">
        <v>3548.602</v>
      </c>
      <c r="E98" s="2">
        <v>3186.956</v>
      </c>
      <c r="F98" s="35">
        <v>4063.852</v>
      </c>
      <c r="G98" s="35">
        <v>10063.751</v>
      </c>
      <c r="H98" s="35">
        <v>5944.716</v>
      </c>
      <c r="I98" s="35">
        <v>3110.123</v>
      </c>
      <c r="J98" s="35">
        <v>1878.071</v>
      </c>
      <c r="K98" s="35">
        <v>2112.34</v>
      </c>
      <c r="L98" s="35">
        <v>1180.992</v>
      </c>
      <c r="M98" s="35">
        <v>3243.607</v>
      </c>
      <c r="N98" s="35">
        <v>3081.296</v>
      </c>
      <c r="O98" s="35">
        <v>2416.655</v>
      </c>
      <c r="P98" s="9">
        <f t="shared" si="16"/>
        <v>43830.960999999996</v>
      </c>
    </row>
    <row r="99" spans="1:16" ht="18.75">
      <c r="A99" s="576" t="s">
        <v>65</v>
      </c>
      <c r="B99" s="577"/>
      <c r="C99" s="55" t="s">
        <v>16</v>
      </c>
      <c r="D99" s="1">
        <f>+D8+D10+D22+D28+D36+D38+D40+D42+D44+D46+D48+D50+D52+D58+D71+D83+D85+D87+D89+D91+D93+D95+D97</f>
        <v>133.85029999999998</v>
      </c>
      <c r="E99" s="1">
        <f aca="true" t="shared" si="19" ref="E99:G100">+E8+E10+E22+E28+E36+E38+E40+E42+E44+E46+E48+E50+E52+E58+E71+E83+E85+E87+E89+E91+E93+E95+E97</f>
        <v>73.40535</v>
      </c>
      <c r="F99" s="5">
        <f t="shared" si="19"/>
        <v>23.527749999999997</v>
      </c>
      <c r="G99" s="5">
        <f t="shared" si="19"/>
        <v>103.53370000000001</v>
      </c>
      <c r="H99" s="5">
        <f aca="true" t="shared" si="20" ref="H99:K100">+H8+H10+H22+H28+H36+H38+H40+H42+H44+H46+H48+H50+H52+H58+H71+H83+H85+H87+H89+H91+H93+H95+H97</f>
        <v>210.91307999999998</v>
      </c>
      <c r="I99" s="5">
        <f t="shared" si="20"/>
        <v>343.2404499999999</v>
      </c>
      <c r="J99" s="5">
        <f t="shared" si="20"/>
        <v>537.4274</v>
      </c>
      <c r="K99" s="5">
        <f t="shared" si="20"/>
        <v>124.7747</v>
      </c>
      <c r="L99" s="5">
        <f aca="true" t="shared" si="21" ref="L99:N100">+L8+L10+L22+L28+L36+L38+L40+L42+L44+L46+L48+L50+L52+L58+L71+L83+L85+L87+L89+L91+L93+L95+L97</f>
        <v>102.29655</v>
      </c>
      <c r="M99" s="5">
        <f t="shared" si="21"/>
        <v>1003.9029399999998</v>
      </c>
      <c r="N99" s="5">
        <f t="shared" si="21"/>
        <v>1096.45593</v>
      </c>
      <c r="O99" s="5">
        <f>+O8+O10+O22+O28+O36+O38+O40+O42+O44+O46+O48+O50+O52+O58+O71+O83+O85+O87+O89+O91+O93+O95+O97</f>
        <v>176.90127</v>
      </c>
      <c r="P99" s="8">
        <f t="shared" si="16"/>
        <v>3930.2294199999997</v>
      </c>
    </row>
    <row r="100" spans="1:16" ht="18.75">
      <c r="A100" s="578"/>
      <c r="B100" s="579"/>
      <c r="C100" s="49" t="s">
        <v>18</v>
      </c>
      <c r="D100" s="2">
        <f>+D9+D11+D23+D29+D37+D39+D41+D43+D45+D47+D49+D51+D53+D59+D72+D84+D86+D88+D90+D92+D94+D96+D98</f>
        <v>27557.603000000003</v>
      </c>
      <c r="E100" s="2">
        <f t="shared" si="19"/>
        <v>19063.669</v>
      </c>
      <c r="F100" s="35">
        <f t="shared" si="19"/>
        <v>12355.913</v>
      </c>
      <c r="G100" s="35">
        <f t="shared" si="19"/>
        <v>41583.945</v>
      </c>
      <c r="H100" s="35">
        <f t="shared" si="20"/>
        <v>78267.417</v>
      </c>
      <c r="I100" s="35">
        <f t="shared" si="20"/>
        <v>125182.69900000002</v>
      </c>
      <c r="J100" s="35">
        <f t="shared" si="20"/>
        <v>210052.88499999998</v>
      </c>
      <c r="K100" s="35">
        <f t="shared" si="20"/>
        <v>35761.342000000004</v>
      </c>
      <c r="L100" s="35">
        <f t="shared" si="21"/>
        <v>29868.978</v>
      </c>
      <c r="M100" s="35">
        <f t="shared" si="21"/>
        <v>350057.482</v>
      </c>
      <c r="N100" s="35">
        <f t="shared" si="21"/>
        <v>358671.1809999999</v>
      </c>
      <c r="O100" s="35">
        <f>+O9+O11+O23+O29+O37+O39+O41+O43+O45+O47+O49+O51+O53+O59+O72+O84+O86+O88+O90+O92+O94+O96+O98</f>
        <v>69557.65600000002</v>
      </c>
      <c r="P100" s="9">
        <f t="shared" si="16"/>
        <v>1357980.7699999998</v>
      </c>
    </row>
    <row r="101" spans="1:16" ht="18.75">
      <c r="A101" s="45" t="s">
        <v>0</v>
      </c>
      <c r="B101" s="570" t="s">
        <v>134</v>
      </c>
      <c r="C101" s="55" t="s">
        <v>16</v>
      </c>
      <c r="D101" s="1"/>
      <c r="E101" s="1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8">
        <f t="shared" si="16"/>
        <v>0</v>
      </c>
    </row>
    <row r="102" spans="1:16" ht="18.75">
      <c r="A102" s="45" t="s">
        <v>0</v>
      </c>
      <c r="B102" s="571"/>
      <c r="C102" s="49" t="s">
        <v>18</v>
      </c>
      <c r="D102" s="2"/>
      <c r="E102" s="2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9">
        <f t="shared" si="16"/>
        <v>0</v>
      </c>
    </row>
    <row r="103" spans="1:16" ht="18.75">
      <c r="A103" s="45" t="s">
        <v>66</v>
      </c>
      <c r="B103" s="570" t="s">
        <v>123</v>
      </c>
      <c r="C103" s="55" t="s">
        <v>16</v>
      </c>
      <c r="D103" s="1">
        <v>4.8871</v>
      </c>
      <c r="E103" s="1">
        <v>2.3288</v>
      </c>
      <c r="F103" s="5">
        <v>1.5364</v>
      </c>
      <c r="G103" s="5">
        <v>2.3611</v>
      </c>
      <c r="H103" s="5">
        <v>14.6854</v>
      </c>
      <c r="I103" s="5">
        <v>40.4886</v>
      </c>
      <c r="J103" s="5">
        <v>147.6315</v>
      </c>
      <c r="K103" s="5">
        <v>31.7498</v>
      </c>
      <c r="L103" s="5">
        <v>3.63</v>
      </c>
      <c r="M103" s="5">
        <v>4.673</v>
      </c>
      <c r="N103" s="5">
        <v>41.6823</v>
      </c>
      <c r="O103" s="5">
        <v>25.5925</v>
      </c>
      <c r="P103" s="8">
        <f t="shared" si="16"/>
        <v>321.24649999999997</v>
      </c>
    </row>
    <row r="104" spans="1:16" ht="18.75">
      <c r="A104" s="45" t="s">
        <v>0</v>
      </c>
      <c r="B104" s="571"/>
      <c r="C104" s="49" t="s">
        <v>18</v>
      </c>
      <c r="D104" s="2">
        <v>2824.868</v>
      </c>
      <c r="E104" s="2">
        <v>1559.42</v>
      </c>
      <c r="F104" s="35">
        <v>1188.081</v>
      </c>
      <c r="G104" s="35">
        <v>1703.274</v>
      </c>
      <c r="H104" s="35">
        <v>6638.02</v>
      </c>
      <c r="I104" s="35">
        <v>19683.54</v>
      </c>
      <c r="J104" s="35">
        <v>59467.642</v>
      </c>
      <c r="K104" s="35">
        <v>18549.65</v>
      </c>
      <c r="L104" s="35">
        <v>2412.681</v>
      </c>
      <c r="M104" s="35">
        <v>3662.046</v>
      </c>
      <c r="N104" s="35">
        <v>18821.564</v>
      </c>
      <c r="O104" s="35">
        <v>12364.02</v>
      </c>
      <c r="P104" s="9">
        <f t="shared" si="16"/>
        <v>148874.80599999998</v>
      </c>
    </row>
    <row r="105" spans="1:16" ht="18.75">
      <c r="A105" s="45" t="s">
        <v>0</v>
      </c>
      <c r="B105" s="570" t="s">
        <v>148</v>
      </c>
      <c r="C105" s="55" t="s">
        <v>16</v>
      </c>
      <c r="D105" s="1">
        <v>5.5955</v>
      </c>
      <c r="E105" s="1">
        <v>0.0285</v>
      </c>
      <c r="F105" s="5"/>
      <c r="G105" s="5">
        <v>0.0477</v>
      </c>
      <c r="H105" s="5">
        <v>0.6418</v>
      </c>
      <c r="I105" s="5">
        <v>1.5474</v>
      </c>
      <c r="J105" s="5">
        <v>0.969</v>
      </c>
      <c r="K105" s="5">
        <v>1.4815</v>
      </c>
      <c r="L105" s="5">
        <v>0.7415</v>
      </c>
      <c r="M105" s="5">
        <v>0.5169</v>
      </c>
      <c r="N105" s="5">
        <v>1.8671</v>
      </c>
      <c r="O105" s="5">
        <v>8.2359</v>
      </c>
      <c r="P105" s="8">
        <f aca="true" t="shared" si="22" ref="P105:P135">SUM(D105:O105)</f>
        <v>21.672800000000002</v>
      </c>
    </row>
    <row r="106" spans="1:16" ht="18.75">
      <c r="A106" s="51"/>
      <c r="B106" s="571"/>
      <c r="C106" s="49" t="s">
        <v>18</v>
      </c>
      <c r="D106" s="2">
        <v>1397.158</v>
      </c>
      <c r="E106" s="2">
        <v>8.442</v>
      </c>
      <c r="F106" s="35"/>
      <c r="G106" s="35">
        <v>57.741</v>
      </c>
      <c r="H106" s="35">
        <v>355.067</v>
      </c>
      <c r="I106" s="35">
        <v>497.014</v>
      </c>
      <c r="J106" s="35">
        <v>329.67</v>
      </c>
      <c r="K106" s="35">
        <v>658.704</v>
      </c>
      <c r="L106" s="35">
        <v>287.852</v>
      </c>
      <c r="M106" s="35">
        <v>206.328</v>
      </c>
      <c r="N106" s="35">
        <v>736.307</v>
      </c>
      <c r="O106" s="35">
        <v>2266.909</v>
      </c>
      <c r="P106" s="9">
        <f t="shared" si="22"/>
        <v>6801.192000000001</v>
      </c>
    </row>
    <row r="107" spans="1:16" ht="18.75">
      <c r="A107" s="45" t="s">
        <v>67</v>
      </c>
      <c r="B107" s="570" t="s">
        <v>149</v>
      </c>
      <c r="C107" s="55" t="s">
        <v>16</v>
      </c>
      <c r="D107" s="1">
        <v>0.005</v>
      </c>
      <c r="E107" s="1"/>
      <c r="F107" s="5">
        <v>0.003</v>
      </c>
      <c r="G107" s="5">
        <v>0.005</v>
      </c>
      <c r="H107" s="5"/>
      <c r="I107" s="5">
        <v>0.005</v>
      </c>
      <c r="J107" s="5">
        <v>0.0042</v>
      </c>
      <c r="K107" s="5">
        <v>0.0148</v>
      </c>
      <c r="L107" s="5">
        <v>0.0178</v>
      </c>
      <c r="M107" s="5">
        <v>0.0022</v>
      </c>
      <c r="N107" s="5">
        <v>0.0198</v>
      </c>
      <c r="O107" s="5">
        <v>0.0271</v>
      </c>
      <c r="P107" s="8">
        <f t="shared" si="22"/>
        <v>0.1039</v>
      </c>
    </row>
    <row r="108" spans="1:16" ht="18.75">
      <c r="A108" s="51"/>
      <c r="B108" s="571"/>
      <c r="C108" s="49" t="s">
        <v>18</v>
      </c>
      <c r="D108" s="2">
        <v>18.375</v>
      </c>
      <c r="E108" s="2"/>
      <c r="F108" s="35">
        <v>11.025</v>
      </c>
      <c r="G108" s="35">
        <v>20.475</v>
      </c>
      <c r="H108" s="35"/>
      <c r="I108" s="35">
        <v>21.525</v>
      </c>
      <c r="J108" s="35">
        <v>3.213</v>
      </c>
      <c r="K108" s="35">
        <v>7.198</v>
      </c>
      <c r="L108" s="35">
        <v>10.124</v>
      </c>
      <c r="M108" s="35">
        <v>1.155</v>
      </c>
      <c r="N108" s="35">
        <v>12.848</v>
      </c>
      <c r="O108" s="35">
        <v>16.365</v>
      </c>
      <c r="P108" s="9">
        <f t="shared" si="22"/>
        <v>122.303</v>
      </c>
    </row>
    <row r="109" spans="1:16" ht="18.75">
      <c r="A109" s="51"/>
      <c r="B109" s="570" t="s">
        <v>150</v>
      </c>
      <c r="C109" s="55" t="s">
        <v>16</v>
      </c>
      <c r="D109" s="1">
        <v>0.0171</v>
      </c>
      <c r="E109" s="1">
        <v>0.0911</v>
      </c>
      <c r="F109" s="5">
        <v>0.1087</v>
      </c>
      <c r="G109" s="5">
        <v>0.7194</v>
      </c>
      <c r="H109" s="5">
        <v>1.1722</v>
      </c>
      <c r="I109" s="5">
        <v>0.3495</v>
      </c>
      <c r="J109" s="5">
        <v>0.9843</v>
      </c>
      <c r="K109" s="5">
        <v>0.6352</v>
      </c>
      <c r="L109" s="5">
        <v>0.2077</v>
      </c>
      <c r="M109" s="5">
        <v>0.6579</v>
      </c>
      <c r="N109" s="5">
        <v>0.5945</v>
      </c>
      <c r="O109" s="5">
        <v>0.1561</v>
      </c>
      <c r="P109" s="8">
        <f t="shared" si="22"/>
        <v>5.6937</v>
      </c>
    </row>
    <row r="110" spans="1:16" ht="18.75">
      <c r="A110" s="51"/>
      <c r="B110" s="571"/>
      <c r="C110" s="49" t="s">
        <v>18</v>
      </c>
      <c r="D110" s="2">
        <v>6.789</v>
      </c>
      <c r="E110" s="2">
        <v>42.722</v>
      </c>
      <c r="F110" s="35">
        <v>71.805</v>
      </c>
      <c r="G110" s="35">
        <v>426.769</v>
      </c>
      <c r="H110" s="35">
        <v>547.02</v>
      </c>
      <c r="I110" s="35">
        <v>315.467</v>
      </c>
      <c r="J110" s="35">
        <v>2966.244</v>
      </c>
      <c r="K110" s="35">
        <v>2160.988</v>
      </c>
      <c r="L110" s="35">
        <v>87.545</v>
      </c>
      <c r="M110" s="35">
        <v>154.519</v>
      </c>
      <c r="N110" s="35">
        <v>167.861</v>
      </c>
      <c r="O110" s="35">
        <v>60.42</v>
      </c>
      <c r="P110" s="9">
        <f t="shared" si="22"/>
        <v>7008.149</v>
      </c>
    </row>
    <row r="111" spans="1:16" ht="18.75">
      <c r="A111" s="45" t="s">
        <v>68</v>
      </c>
      <c r="B111" s="570" t="s">
        <v>127</v>
      </c>
      <c r="C111" s="55" t="s">
        <v>16</v>
      </c>
      <c r="D111" s="1"/>
      <c r="E111" s="1"/>
      <c r="F111" s="5">
        <v>1509.45</v>
      </c>
      <c r="G111" s="5">
        <v>1611.45</v>
      </c>
      <c r="H111" s="5">
        <v>500.82</v>
      </c>
      <c r="I111" s="5"/>
      <c r="J111" s="5"/>
      <c r="K111" s="5"/>
      <c r="L111" s="5"/>
      <c r="M111" s="5"/>
      <c r="N111" s="5"/>
      <c r="O111" s="5"/>
      <c r="P111" s="8">
        <f t="shared" si="22"/>
        <v>3621.7200000000003</v>
      </c>
    </row>
    <row r="112" spans="1:16" ht="18.75">
      <c r="A112" s="51"/>
      <c r="B112" s="571"/>
      <c r="C112" s="49" t="s">
        <v>18</v>
      </c>
      <c r="D112" s="2"/>
      <c r="E112" s="2"/>
      <c r="F112" s="35">
        <v>44552.482</v>
      </c>
      <c r="G112" s="35">
        <v>57969.438</v>
      </c>
      <c r="H112" s="35">
        <v>15293.6</v>
      </c>
      <c r="I112" s="35"/>
      <c r="J112" s="35"/>
      <c r="K112" s="35"/>
      <c r="L112" s="35"/>
      <c r="M112" s="35"/>
      <c r="N112" s="35"/>
      <c r="O112" s="35"/>
      <c r="P112" s="9">
        <f t="shared" si="22"/>
        <v>117815.52000000002</v>
      </c>
    </row>
    <row r="113" spans="1:16" ht="18.75">
      <c r="A113" s="51"/>
      <c r="B113" s="570" t="s">
        <v>128</v>
      </c>
      <c r="C113" s="55" t="s">
        <v>16</v>
      </c>
      <c r="D113" s="1">
        <v>0.025</v>
      </c>
      <c r="E113" s="1">
        <v>0.183</v>
      </c>
      <c r="F113" s="5">
        <v>0.002</v>
      </c>
      <c r="G113" s="5">
        <v>0.003</v>
      </c>
      <c r="H113" s="5">
        <v>0.001</v>
      </c>
      <c r="I113" s="5">
        <v>0.001</v>
      </c>
      <c r="J113" s="5"/>
      <c r="K113" s="5"/>
      <c r="L113" s="5"/>
      <c r="M113" s="5"/>
      <c r="N113" s="5"/>
      <c r="O113" s="5"/>
      <c r="P113" s="8">
        <f t="shared" si="22"/>
        <v>0.215</v>
      </c>
    </row>
    <row r="114" spans="1:16" ht="18.75">
      <c r="A114" s="51"/>
      <c r="B114" s="571"/>
      <c r="C114" s="49" t="s">
        <v>18</v>
      </c>
      <c r="D114" s="2">
        <v>10.344</v>
      </c>
      <c r="E114" s="2">
        <v>69.932</v>
      </c>
      <c r="F114" s="35">
        <v>1.89</v>
      </c>
      <c r="G114" s="35">
        <v>3.36</v>
      </c>
      <c r="H114" s="35">
        <v>0.525</v>
      </c>
      <c r="I114" s="35">
        <v>0.525</v>
      </c>
      <c r="J114" s="35"/>
      <c r="K114" s="35"/>
      <c r="L114" s="35"/>
      <c r="M114" s="35"/>
      <c r="N114" s="35"/>
      <c r="O114" s="35"/>
      <c r="P114" s="9">
        <f t="shared" si="22"/>
        <v>86.57600000000001</v>
      </c>
    </row>
    <row r="115" spans="1:16" ht="18.75">
      <c r="A115" s="45" t="s">
        <v>70</v>
      </c>
      <c r="B115" s="570" t="s">
        <v>137</v>
      </c>
      <c r="C115" s="55" t="s">
        <v>16</v>
      </c>
      <c r="D115" s="1"/>
      <c r="E115" s="1"/>
      <c r="F115" s="5"/>
      <c r="G115" s="5"/>
      <c r="H115" s="5"/>
      <c r="I115" s="5"/>
      <c r="J115" s="5">
        <v>1.412</v>
      </c>
      <c r="K115" s="5"/>
      <c r="L115" s="5"/>
      <c r="M115" s="5"/>
      <c r="N115" s="5"/>
      <c r="O115" s="5"/>
      <c r="P115" s="8">
        <f t="shared" si="22"/>
        <v>1.412</v>
      </c>
    </row>
    <row r="116" spans="1:16" ht="18.75">
      <c r="A116" s="51"/>
      <c r="B116" s="571"/>
      <c r="C116" s="49" t="s">
        <v>18</v>
      </c>
      <c r="D116" s="2"/>
      <c r="E116" s="2"/>
      <c r="F116" s="35"/>
      <c r="G116" s="35"/>
      <c r="H116" s="35"/>
      <c r="I116" s="35"/>
      <c r="J116" s="35">
        <v>296.52</v>
      </c>
      <c r="K116" s="35"/>
      <c r="L116" s="35"/>
      <c r="M116" s="35"/>
      <c r="N116" s="35"/>
      <c r="O116" s="35"/>
      <c r="P116" s="9">
        <f t="shared" si="22"/>
        <v>296.52</v>
      </c>
    </row>
    <row r="117" spans="1:16" ht="18.75">
      <c r="A117" s="51"/>
      <c r="B117" s="570" t="s">
        <v>72</v>
      </c>
      <c r="C117" s="55" t="s">
        <v>16</v>
      </c>
      <c r="D117" s="1">
        <v>0.749</v>
      </c>
      <c r="E117" s="1">
        <v>0.72</v>
      </c>
      <c r="F117" s="5">
        <v>0.834</v>
      </c>
      <c r="G117" s="5">
        <v>1.215</v>
      </c>
      <c r="H117" s="5">
        <v>3.595</v>
      </c>
      <c r="I117" s="5">
        <v>2.555</v>
      </c>
      <c r="J117" s="5">
        <v>1.593</v>
      </c>
      <c r="K117" s="5">
        <v>5.029</v>
      </c>
      <c r="L117" s="5">
        <v>4.6448</v>
      </c>
      <c r="M117" s="5">
        <v>4.9645</v>
      </c>
      <c r="N117" s="5">
        <v>4.429</v>
      </c>
      <c r="O117" s="5">
        <v>5.5975</v>
      </c>
      <c r="P117" s="8">
        <f t="shared" si="22"/>
        <v>35.925799999999995</v>
      </c>
    </row>
    <row r="118" spans="1:16" ht="18.75">
      <c r="A118" s="51"/>
      <c r="B118" s="571"/>
      <c r="C118" s="49" t="s">
        <v>18</v>
      </c>
      <c r="D118" s="2">
        <v>456.447</v>
      </c>
      <c r="E118" s="2">
        <v>372.533</v>
      </c>
      <c r="F118" s="35">
        <v>287.91</v>
      </c>
      <c r="G118" s="35">
        <v>652.47</v>
      </c>
      <c r="H118" s="35">
        <v>2353.932</v>
      </c>
      <c r="I118" s="35">
        <v>1378.104</v>
      </c>
      <c r="J118" s="35">
        <v>679.14</v>
      </c>
      <c r="K118" s="35">
        <v>2176.106</v>
      </c>
      <c r="L118" s="35">
        <v>1790.442</v>
      </c>
      <c r="M118" s="35">
        <v>1826.685</v>
      </c>
      <c r="N118" s="35">
        <v>1740.459</v>
      </c>
      <c r="O118" s="35">
        <v>2736.426</v>
      </c>
      <c r="P118" s="9">
        <f t="shared" si="22"/>
        <v>16450.654</v>
      </c>
    </row>
    <row r="119" spans="1:16" ht="18.75">
      <c r="A119" s="45" t="s">
        <v>23</v>
      </c>
      <c r="B119" s="570" t="s">
        <v>130</v>
      </c>
      <c r="C119" s="55" t="s">
        <v>16</v>
      </c>
      <c r="D119" s="1">
        <v>0.5012</v>
      </c>
      <c r="E119" s="1">
        <v>0.1552</v>
      </c>
      <c r="F119" s="5">
        <v>0.1407</v>
      </c>
      <c r="G119" s="5">
        <v>0.4519</v>
      </c>
      <c r="H119" s="5">
        <v>1.0368</v>
      </c>
      <c r="I119" s="5">
        <v>1.1343</v>
      </c>
      <c r="J119" s="5">
        <v>176.2301</v>
      </c>
      <c r="K119" s="5">
        <v>79.7362</v>
      </c>
      <c r="L119" s="5">
        <v>0.0422</v>
      </c>
      <c r="M119" s="5">
        <v>0.016</v>
      </c>
      <c r="N119" s="5">
        <v>0.4012</v>
      </c>
      <c r="O119" s="5">
        <v>0.7857</v>
      </c>
      <c r="P119" s="8">
        <f t="shared" si="22"/>
        <v>260.6315</v>
      </c>
    </row>
    <row r="120" spans="1:16" ht="18.75">
      <c r="A120" s="51"/>
      <c r="B120" s="571"/>
      <c r="C120" s="49" t="s">
        <v>18</v>
      </c>
      <c r="D120" s="2">
        <v>169.496</v>
      </c>
      <c r="E120" s="2">
        <v>64.975</v>
      </c>
      <c r="F120" s="35">
        <v>87.371</v>
      </c>
      <c r="G120" s="35">
        <v>236.149</v>
      </c>
      <c r="H120" s="35">
        <v>445.661</v>
      </c>
      <c r="I120" s="35">
        <v>498.107</v>
      </c>
      <c r="J120" s="35">
        <v>37834.164</v>
      </c>
      <c r="K120" s="35">
        <v>16286.351</v>
      </c>
      <c r="L120" s="35">
        <v>23.438</v>
      </c>
      <c r="M120" s="35">
        <v>9.713</v>
      </c>
      <c r="N120" s="35">
        <v>188.455</v>
      </c>
      <c r="O120" s="35">
        <v>453.595</v>
      </c>
      <c r="P120" s="9">
        <f t="shared" si="22"/>
        <v>56297.475000000006</v>
      </c>
    </row>
    <row r="121" spans="1:16" ht="18.75">
      <c r="A121" s="51"/>
      <c r="B121" s="48" t="s">
        <v>20</v>
      </c>
      <c r="C121" s="55" t="s">
        <v>16</v>
      </c>
      <c r="D121" s="1"/>
      <c r="E121" s="1"/>
      <c r="F121" s="5"/>
      <c r="G121" s="5"/>
      <c r="H121" s="5">
        <v>1.015</v>
      </c>
      <c r="I121" s="5">
        <v>4.705</v>
      </c>
      <c r="J121" s="5">
        <v>1.151</v>
      </c>
      <c r="K121" s="5">
        <v>0.05</v>
      </c>
      <c r="L121" s="5"/>
      <c r="M121" s="5"/>
      <c r="N121" s="5"/>
      <c r="O121" s="5"/>
      <c r="P121" s="8">
        <f t="shared" si="22"/>
        <v>6.920999999999999</v>
      </c>
    </row>
    <row r="122" spans="1:16" ht="18.75">
      <c r="A122" s="51"/>
      <c r="B122" s="49" t="s">
        <v>73</v>
      </c>
      <c r="C122" s="49" t="s">
        <v>18</v>
      </c>
      <c r="D122" s="2"/>
      <c r="E122" s="2"/>
      <c r="F122" s="35"/>
      <c r="G122" s="35"/>
      <c r="H122" s="35">
        <v>272.845</v>
      </c>
      <c r="I122" s="35">
        <v>921.907</v>
      </c>
      <c r="J122" s="35">
        <v>228.009</v>
      </c>
      <c r="K122" s="35">
        <v>116.025</v>
      </c>
      <c r="L122" s="35"/>
      <c r="M122" s="35"/>
      <c r="N122" s="35"/>
      <c r="O122" s="35"/>
      <c r="P122" s="9">
        <f t="shared" si="22"/>
        <v>1538.786</v>
      </c>
    </row>
    <row r="123" spans="1:16" ht="18.75">
      <c r="A123" s="51"/>
      <c r="B123" s="568" t="s">
        <v>107</v>
      </c>
      <c r="C123" s="55" t="s">
        <v>16</v>
      </c>
      <c r="D123" s="1">
        <f>+D101+D103+D105+D107+D109+D111+D113+D115+D117+D119+D121</f>
        <v>11.779900000000003</v>
      </c>
      <c r="E123" s="1">
        <f aca="true" t="shared" si="23" ref="E123:G124">+E101+E103+E105+E107+E109+E111+E113+E115+E117+E119+E121</f>
        <v>3.5065999999999997</v>
      </c>
      <c r="F123" s="5">
        <f>+F101+F103+F105+F107+F109+F111+F113+F115+F117+F119+F121</f>
        <v>1512.0748</v>
      </c>
      <c r="G123" s="5">
        <f t="shared" si="23"/>
        <v>1616.2531</v>
      </c>
      <c r="H123" s="5">
        <f aca="true" t="shared" si="24" ref="H123:O124">+H101+H103+H105+H107+H109+H111+H113+H115+H117+H119+H121</f>
        <v>522.9671999999999</v>
      </c>
      <c r="I123" s="5">
        <f t="shared" si="24"/>
        <v>50.7858</v>
      </c>
      <c r="J123" s="5">
        <f>+J101+J103+J105+J107+J109+J111+J113+J115+J117+J119+J121</f>
        <v>329.97509999999994</v>
      </c>
      <c r="K123" s="5">
        <f t="shared" si="24"/>
        <v>118.69649999999999</v>
      </c>
      <c r="L123" s="87">
        <f t="shared" si="24"/>
        <v>9.284</v>
      </c>
      <c r="M123" s="87">
        <f t="shared" si="24"/>
        <v>10.830499999999999</v>
      </c>
      <c r="N123" s="87">
        <f t="shared" si="24"/>
        <v>48.9939</v>
      </c>
      <c r="O123" s="5">
        <f t="shared" si="24"/>
        <v>40.3948</v>
      </c>
      <c r="P123" s="8">
        <f t="shared" si="22"/>
        <v>4275.5422</v>
      </c>
    </row>
    <row r="124" spans="1:16" ht="18.75">
      <c r="A124" s="50"/>
      <c r="B124" s="569"/>
      <c r="C124" s="49" t="s">
        <v>18</v>
      </c>
      <c r="D124" s="2">
        <f>+D102+D104+D106+D108+D110+D112+D114+D116+D118+D120+D122</f>
        <v>4883.477</v>
      </c>
      <c r="E124" s="2">
        <f t="shared" si="23"/>
        <v>2118.024</v>
      </c>
      <c r="F124" s="35">
        <f>+F102+F104+F106+F108+F110+F112+F114+F116+F118+F120+F122</f>
        <v>46200.564000000006</v>
      </c>
      <c r="G124" s="35">
        <f t="shared" si="23"/>
        <v>61069.676</v>
      </c>
      <c r="H124" s="35">
        <f t="shared" si="24"/>
        <v>25906.670000000006</v>
      </c>
      <c r="I124" s="35">
        <f t="shared" si="24"/>
        <v>23316.189000000002</v>
      </c>
      <c r="J124" s="35">
        <f>+J102+J104+J106+J108+J110+J112+J114+J116+J118+J120+J122</f>
        <v>101804.602</v>
      </c>
      <c r="K124" s="35">
        <f t="shared" si="24"/>
        <v>39955.022000000004</v>
      </c>
      <c r="L124" s="35">
        <f t="shared" si="24"/>
        <v>4612.082</v>
      </c>
      <c r="M124" s="35">
        <f t="shared" si="24"/>
        <v>5860.446</v>
      </c>
      <c r="N124" s="35">
        <f t="shared" si="24"/>
        <v>21667.494000000002</v>
      </c>
      <c r="O124" s="35">
        <f t="shared" si="24"/>
        <v>17897.735</v>
      </c>
      <c r="P124" s="9">
        <f t="shared" si="22"/>
        <v>355291.981</v>
      </c>
    </row>
    <row r="125" spans="1:16" ht="18.75">
      <c r="A125" s="45" t="s">
        <v>0</v>
      </c>
      <c r="B125" s="570" t="s">
        <v>74</v>
      </c>
      <c r="C125" s="55" t="s">
        <v>16</v>
      </c>
      <c r="D125" s="1"/>
      <c r="E125" s="1"/>
      <c r="F125" s="5"/>
      <c r="G125" s="5"/>
      <c r="H125" s="5">
        <v>0.057</v>
      </c>
      <c r="I125" s="5">
        <v>0.01</v>
      </c>
      <c r="J125" s="5"/>
      <c r="K125" s="5"/>
      <c r="L125" s="5"/>
      <c r="M125" s="5">
        <v>0.0365</v>
      </c>
      <c r="N125" s="5"/>
      <c r="O125" s="5"/>
      <c r="P125" s="8">
        <f t="shared" si="22"/>
        <v>0.10350000000000001</v>
      </c>
    </row>
    <row r="126" spans="1:16" ht="18.75">
      <c r="A126" s="45" t="s">
        <v>0</v>
      </c>
      <c r="B126" s="571"/>
      <c r="C126" s="49" t="s">
        <v>18</v>
      </c>
      <c r="D126" s="2"/>
      <c r="E126" s="2"/>
      <c r="F126" s="35"/>
      <c r="G126" s="35"/>
      <c r="H126" s="35">
        <v>23.321</v>
      </c>
      <c r="I126" s="35">
        <v>3.78</v>
      </c>
      <c r="J126" s="35"/>
      <c r="K126" s="35"/>
      <c r="L126" s="35"/>
      <c r="M126" s="35">
        <v>8.547</v>
      </c>
      <c r="N126" s="35"/>
      <c r="O126" s="35"/>
      <c r="P126" s="9">
        <f t="shared" si="22"/>
        <v>35.648</v>
      </c>
    </row>
    <row r="127" spans="1:16" ht="18.75">
      <c r="A127" s="45" t="s">
        <v>75</v>
      </c>
      <c r="B127" s="570" t="s">
        <v>76</v>
      </c>
      <c r="C127" s="55" t="s">
        <v>16</v>
      </c>
      <c r="D127" s="1">
        <v>7.8555</v>
      </c>
      <c r="E127" s="1">
        <v>2.627</v>
      </c>
      <c r="F127" s="5">
        <v>1.157</v>
      </c>
      <c r="G127" s="5">
        <v>2.682</v>
      </c>
      <c r="H127" s="5"/>
      <c r="I127" s="5">
        <v>0.015</v>
      </c>
      <c r="J127" s="5"/>
      <c r="K127" s="5"/>
      <c r="L127" s="5"/>
      <c r="M127" s="5"/>
      <c r="N127" s="5"/>
      <c r="O127" s="5"/>
      <c r="P127" s="8">
        <f t="shared" si="22"/>
        <v>14.336500000000001</v>
      </c>
    </row>
    <row r="128" spans="1:16" ht="18.75">
      <c r="A128" s="51"/>
      <c r="B128" s="571"/>
      <c r="C128" s="49" t="s">
        <v>18</v>
      </c>
      <c r="D128" s="2">
        <v>1434.752</v>
      </c>
      <c r="E128" s="2">
        <v>204.668</v>
      </c>
      <c r="F128" s="35">
        <v>117.075</v>
      </c>
      <c r="G128" s="35">
        <v>186.123</v>
      </c>
      <c r="H128" s="35"/>
      <c r="I128" s="35">
        <v>1.89</v>
      </c>
      <c r="J128" s="35"/>
      <c r="K128" s="35"/>
      <c r="L128" s="35"/>
      <c r="M128" s="35"/>
      <c r="N128" s="35"/>
      <c r="O128" s="35"/>
      <c r="P128" s="9">
        <f t="shared" si="22"/>
        <v>1944.5080000000003</v>
      </c>
    </row>
    <row r="129" spans="1:16" ht="18.75">
      <c r="A129" s="45" t="s">
        <v>77</v>
      </c>
      <c r="B129" s="48" t="s">
        <v>20</v>
      </c>
      <c r="C129" s="48" t="s">
        <v>16</v>
      </c>
      <c r="D129" s="3">
        <v>1.6995</v>
      </c>
      <c r="E129" s="3">
        <v>50.3582</v>
      </c>
      <c r="F129" s="4">
        <v>76.2933</v>
      </c>
      <c r="G129" s="4">
        <v>90.0906</v>
      </c>
      <c r="H129" s="4">
        <v>60.4735</v>
      </c>
      <c r="I129" s="4"/>
      <c r="J129" s="4"/>
      <c r="K129" s="4"/>
      <c r="L129" s="4"/>
      <c r="M129" s="4"/>
      <c r="N129" s="4"/>
      <c r="O129" s="4">
        <v>0.038</v>
      </c>
      <c r="P129" s="13">
        <f t="shared" si="22"/>
        <v>278.9531</v>
      </c>
    </row>
    <row r="130" spans="1:16" ht="18.75">
      <c r="A130" s="51"/>
      <c r="B130" s="48" t="s">
        <v>78</v>
      </c>
      <c r="C130" s="387" t="s">
        <v>79</v>
      </c>
      <c r="D130" s="448"/>
      <c r="E130" s="449"/>
      <c r="F130" s="450"/>
      <c r="G130" s="451"/>
      <c r="H130" s="451"/>
      <c r="I130" s="451"/>
      <c r="J130" s="451"/>
      <c r="K130" s="451"/>
      <c r="L130" s="451"/>
      <c r="M130" s="451"/>
      <c r="N130" s="451"/>
      <c r="O130" s="451"/>
      <c r="P130" s="395"/>
    </row>
    <row r="131" spans="1:16" ht="18.75">
      <c r="A131" s="45" t="s">
        <v>23</v>
      </c>
      <c r="B131" s="2"/>
      <c r="C131" s="49" t="s">
        <v>18</v>
      </c>
      <c r="D131" s="2">
        <v>963.311</v>
      </c>
      <c r="E131" s="25">
        <v>7818.614</v>
      </c>
      <c r="F131" s="89">
        <v>6184.905</v>
      </c>
      <c r="G131" s="35">
        <v>2804.387</v>
      </c>
      <c r="H131" s="89">
        <v>1357.02</v>
      </c>
      <c r="I131" s="35"/>
      <c r="J131" s="35"/>
      <c r="K131" s="35"/>
      <c r="L131" s="35"/>
      <c r="M131" s="35"/>
      <c r="N131" s="35"/>
      <c r="O131" s="35">
        <v>26.241</v>
      </c>
      <c r="P131" s="9">
        <f t="shared" si="22"/>
        <v>19154.478</v>
      </c>
    </row>
    <row r="132" spans="1:16" ht="18.75">
      <c r="A132" s="51"/>
      <c r="B132" s="56" t="s">
        <v>0</v>
      </c>
      <c r="C132" s="48" t="s">
        <v>16</v>
      </c>
      <c r="D132" s="3">
        <f>+D125+D127+D129</f>
        <v>9.555</v>
      </c>
      <c r="E132" s="3">
        <f aca="true" t="shared" si="25" ref="E132:O132">+E125+E127+E129</f>
        <v>52.9852</v>
      </c>
      <c r="F132" s="4">
        <f>F125+F127+F129</f>
        <v>77.4503</v>
      </c>
      <c r="G132" s="4">
        <f t="shared" si="25"/>
        <v>92.7726</v>
      </c>
      <c r="H132" s="4">
        <f t="shared" si="25"/>
        <v>60.5305</v>
      </c>
      <c r="I132" s="4">
        <f t="shared" si="25"/>
        <v>0.025</v>
      </c>
      <c r="J132" s="4"/>
      <c r="K132" s="4"/>
      <c r="L132" s="4"/>
      <c r="M132" s="4">
        <f t="shared" si="25"/>
        <v>0.0365</v>
      </c>
      <c r="N132" s="4"/>
      <c r="O132" s="4">
        <f t="shared" si="25"/>
        <v>0.038</v>
      </c>
      <c r="P132" s="13">
        <f t="shared" si="22"/>
        <v>293.3931</v>
      </c>
    </row>
    <row r="133" spans="1:16" ht="18.75">
      <c r="A133" s="51"/>
      <c r="B133" s="57" t="s">
        <v>138</v>
      </c>
      <c r="C133" s="387" t="s">
        <v>79</v>
      </c>
      <c r="D133" s="448"/>
      <c r="E133" s="448"/>
      <c r="F133" s="451"/>
      <c r="G133" s="451"/>
      <c r="H133" s="451"/>
      <c r="I133" s="451"/>
      <c r="J133" s="451"/>
      <c r="K133" s="451"/>
      <c r="L133" s="451"/>
      <c r="M133" s="451"/>
      <c r="N133" s="451"/>
      <c r="O133" s="451"/>
      <c r="P133" s="395"/>
    </row>
    <row r="134" spans="1:16" ht="18.75">
      <c r="A134" s="50"/>
      <c r="B134" s="2"/>
      <c r="C134" s="49" t="s">
        <v>18</v>
      </c>
      <c r="D134" s="2">
        <f>+D126+D128+D131</f>
        <v>2398.063</v>
      </c>
      <c r="E134" s="2">
        <f aca="true" t="shared" si="26" ref="E134:O134">+E126+E128+E131</f>
        <v>8023.281999999999</v>
      </c>
      <c r="F134" s="35">
        <f>+F126+F128+F131</f>
        <v>6301.98</v>
      </c>
      <c r="G134" s="35">
        <f t="shared" si="26"/>
        <v>2990.51</v>
      </c>
      <c r="H134" s="35">
        <f t="shared" si="26"/>
        <v>1380.341</v>
      </c>
      <c r="I134" s="35">
        <f t="shared" si="26"/>
        <v>5.67</v>
      </c>
      <c r="J134" s="35"/>
      <c r="K134" s="35"/>
      <c r="L134" s="35"/>
      <c r="M134" s="35">
        <f t="shared" si="26"/>
        <v>8.547</v>
      </c>
      <c r="N134" s="35"/>
      <c r="O134" s="35">
        <f t="shared" si="26"/>
        <v>26.241</v>
      </c>
      <c r="P134" s="9">
        <f t="shared" si="22"/>
        <v>21134.634</v>
      </c>
    </row>
    <row r="135" spans="1:16" s="61" customFormat="1" ht="18.75">
      <c r="A135" s="58"/>
      <c r="B135" s="59" t="s">
        <v>0</v>
      </c>
      <c r="C135" s="63" t="s">
        <v>16</v>
      </c>
      <c r="D135" s="5">
        <f>D132+D123+D99</f>
        <v>155.18519999999998</v>
      </c>
      <c r="E135" s="5">
        <f aca="true" t="shared" si="27" ref="E135:O135">E132+E123+E99</f>
        <v>129.89715</v>
      </c>
      <c r="F135" s="5">
        <f>F132+F123+F99</f>
        <v>1613.05285</v>
      </c>
      <c r="G135" s="5">
        <f t="shared" si="27"/>
        <v>1812.5593999999999</v>
      </c>
      <c r="H135" s="5">
        <f t="shared" si="27"/>
        <v>794.4107799999999</v>
      </c>
      <c r="I135" s="5">
        <f t="shared" si="27"/>
        <v>394.05124999999987</v>
      </c>
      <c r="J135" s="5">
        <f t="shared" si="27"/>
        <v>867.4024999999999</v>
      </c>
      <c r="K135" s="5">
        <f t="shared" si="27"/>
        <v>243.47119999999998</v>
      </c>
      <c r="L135" s="5">
        <f t="shared" si="27"/>
        <v>111.58055</v>
      </c>
      <c r="M135" s="5">
        <f t="shared" si="27"/>
        <v>1014.7699399999998</v>
      </c>
      <c r="N135" s="5">
        <f t="shared" si="27"/>
        <v>1145.44983</v>
      </c>
      <c r="O135" s="5">
        <f t="shared" si="27"/>
        <v>217.33407</v>
      </c>
      <c r="P135" s="386">
        <f t="shared" si="22"/>
        <v>8499.16472</v>
      </c>
    </row>
    <row r="136" spans="1:16" s="61" customFormat="1" ht="18.75">
      <c r="A136" s="58"/>
      <c r="B136" s="62" t="s">
        <v>131</v>
      </c>
      <c r="C136" s="63" t="s">
        <v>79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15"/>
    </row>
    <row r="137" spans="1:16" s="61" customFormat="1" ht="19.5" thickBot="1">
      <c r="A137" s="64"/>
      <c r="B137" s="65"/>
      <c r="C137" s="66" t="s">
        <v>18</v>
      </c>
      <c r="D137" s="6">
        <f>D134+D124+D100</f>
        <v>34839.143000000004</v>
      </c>
      <c r="E137" s="6">
        <f aca="true" t="shared" si="28" ref="E137:O137">E134+E124+E100</f>
        <v>29204.975</v>
      </c>
      <c r="F137" s="6">
        <f>F134+F124+F100</f>
        <v>64858.45700000001</v>
      </c>
      <c r="G137" s="6">
        <f t="shared" si="28"/>
        <v>105644.131</v>
      </c>
      <c r="H137" s="6">
        <f t="shared" si="28"/>
        <v>105554.42800000001</v>
      </c>
      <c r="I137" s="6">
        <f t="shared" si="28"/>
        <v>148504.55800000002</v>
      </c>
      <c r="J137" s="6">
        <f t="shared" si="28"/>
        <v>311857.48699999996</v>
      </c>
      <c r="K137" s="6">
        <f t="shared" si="28"/>
        <v>75716.364</v>
      </c>
      <c r="L137" s="6">
        <f t="shared" si="28"/>
        <v>34481.06</v>
      </c>
      <c r="M137" s="6">
        <f t="shared" si="28"/>
        <v>355926.47500000003</v>
      </c>
      <c r="N137" s="6">
        <f t="shared" si="28"/>
        <v>380338.67499999993</v>
      </c>
      <c r="O137" s="6">
        <f t="shared" si="28"/>
        <v>87481.63200000001</v>
      </c>
      <c r="P137" s="7">
        <f>SUM(D137:O137)</f>
        <v>1734407.385</v>
      </c>
    </row>
    <row r="138" spans="15:16" ht="18.75">
      <c r="O138" s="88"/>
      <c r="P138" s="68" t="s">
        <v>92</v>
      </c>
    </row>
    <row r="140" spans="4:11" ht="18.75">
      <c r="D140" s="76"/>
      <c r="E140" s="76"/>
      <c r="K140" s="23"/>
    </row>
    <row r="141" spans="4:11" ht="18.75">
      <c r="D141" s="76"/>
      <c r="E141" s="76"/>
      <c r="K141" s="23"/>
    </row>
    <row r="142" spans="4:11" ht="18.75">
      <c r="D142" s="76"/>
      <c r="E142" s="76"/>
      <c r="K142" s="23"/>
    </row>
    <row r="143" ht="18.75">
      <c r="K143" s="23"/>
    </row>
    <row r="144" ht="18.75">
      <c r="E144" s="77"/>
    </row>
  </sheetData>
  <sheetProtection/>
  <mergeCells count="52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A1:P1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44"/>
  <sheetViews>
    <sheetView zoomScale="50" zoomScaleNormal="50" zoomScalePageLayoutView="0" workbookViewId="0" topLeftCell="A1">
      <pane xSplit="3" ySplit="3" topLeftCell="D4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P1"/>
    </sheetView>
  </sheetViews>
  <sheetFormatPr defaultColWidth="9.00390625" defaultRowHeight="13.5"/>
  <cols>
    <col min="1" max="1" width="5.875" style="11" customWidth="1"/>
    <col min="2" max="2" width="21.25390625" style="11" customWidth="1"/>
    <col min="3" max="3" width="11.25390625" style="11" customWidth="1"/>
    <col min="4" max="4" width="20.50390625" style="11" customWidth="1"/>
    <col min="5" max="10" width="20.50390625" style="72" customWidth="1"/>
    <col min="11" max="11" width="20.50390625" style="11" customWidth="1"/>
    <col min="12" max="15" width="20.50390625" style="72" customWidth="1"/>
    <col min="16" max="16" width="23.00390625" style="37" customWidth="1"/>
    <col min="17" max="16384" width="9.00390625" style="38" customWidth="1"/>
  </cols>
  <sheetData>
    <row r="1" spans="1:16" ht="30.75">
      <c r="A1" s="580" t="s">
        <v>104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</row>
    <row r="2" spans="1:15" ht="19.5" thickBot="1">
      <c r="A2" s="12" t="s">
        <v>218</v>
      </c>
      <c r="B2" s="39"/>
      <c r="C2" s="12"/>
      <c r="O2" s="65" t="s">
        <v>90</v>
      </c>
    </row>
    <row r="3" spans="1:16" ht="18.75">
      <c r="A3" s="40"/>
      <c r="B3" s="41"/>
      <c r="C3" s="41"/>
      <c r="D3" s="43" t="s">
        <v>2</v>
      </c>
      <c r="E3" s="86" t="s">
        <v>3</v>
      </c>
      <c r="F3" s="86" t="s">
        <v>4</v>
      </c>
      <c r="G3" s="86" t="s">
        <v>5</v>
      </c>
      <c r="H3" s="86" t="s">
        <v>6</v>
      </c>
      <c r="I3" s="86" t="s">
        <v>7</v>
      </c>
      <c r="J3" s="86" t="s">
        <v>8</v>
      </c>
      <c r="K3" s="43" t="s">
        <v>9</v>
      </c>
      <c r="L3" s="86" t="s">
        <v>10</v>
      </c>
      <c r="M3" s="86" t="s">
        <v>11</v>
      </c>
      <c r="N3" s="86" t="s">
        <v>12</v>
      </c>
      <c r="O3" s="86" t="s">
        <v>13</v>
      </c>
      <c r="P3" s="44" t="s">
        <v>14</v>
      </c>
    </row>
    <row r="4" spans="1:16" ht="18.75">
      <c r="A4" s="45" t="s">
        <v>0</v>
      </c>
      <c r="B4" s="570" t="s">
        <v>15</v>
      </c>
      <c r="C4" s="55" t="s">
        <v>16</v>
      </c>
      <c r="D4" s="1"/>
      <c r="E4" s="5"/>
      <c r="F4" s="5"/>
      <c r="G4" s="5"/>
      <c r="H4" s="5"/>
      <c r="I4" s="5"/>
      <c r="J4" s="5"/>
      <c r="K4" s="1"/>
      <c r="L4" s="5"/>
      <c r="M4" s="5"/>
      <c r="N4" s="5"/>
      <c r="O4" s="5"/>
      <c r="P4" s="8"/>
    </row>
    <row r="5" spans="1:16" ht="18.75">
      <c r="A5" s="45" t="s">
        <v>17</v>
      </c>
      <c r="B5" s="571"/>
      <c r="C5" s="49" t="s">
        <v>18</v>
      </c>
      <c r="D5" s="2"/>
      <c r="E5" s="35"/>
      <c r="F5" s="35"/>
      <c r="G5" s="35"/>
      <c r="H5" s="35"/>
      <c r="I5" s="35"/>
      <c r="J5" s="35"/>
      <c r="K5" s="2"/>
      <c r="L5" s="35"/>
      <c r="M5" s="35"/>
      <c r="N5" s="35"/>
      <c r="O5" s="35"/>
      <c r="P5" s="9"/>
    </row>
    <row r="6" spans="1:16" ht="18.75">
      <c r="A6" s="45" t="s">
        <v>19</v>
      </c>
      <c r="B6" s="48" t="s">
        <v>20</v>
      </c>
      <c r="C6" s="55" t="s">
        <v>16</v>
      </c>
      <c r="D6" s="1"/>
      <c r="E6" s="5"/>
      <c r="F6" s="5"/>
      <c r="G6" s="5"/>
      <c r="H6" s="5"/>
      <c r="I6" s="5"/>
      <c r="J6" s="5"/>
      <c r="K6" s="1"/>
      <c r="L6" s="5"/>
      <c r="M6" s="5"/>
      <c r="N6" s="5"/>
      <c r="O6" s="5"/>
      <c r="P6" s="8"/>
    </row>
    <row r="7" spans="1:16" ht="18.75">
      <c r="A7" s="45" t="s">
        <v>21</v>
      </c>
      <c r="B7" s="49" t="s">
        <v>22</v>
      </c>
      <c r="C7" s="49" t="s">
        <v>18</v>
      </c>
      <c r="D7" s="2"/>
      <c r="E7" s="35"/>
      <c r="F7" s="35"/>
      <c r="G7" s="35"/>
      <c r="H7" s="35"/>
      <c r="I7" s="35"/>
      <c r="J7" s="35"/>
      <c r="K7" s="2"/>
      <c r="L7" s="35"/>
      <c r="M7" s="35"/>
      <c r="N7" s="35"/>
      <c r="O7" s="35"/>
      <c r="P7" s="9"/>
    </row>
    <row r="8" spans="1:16" s="61" customFormat="1" ht="18.75">
      <c r="A8" s="91" t="s">
        <v>23</v>
      </c>
      <c r="B8" s="581" t="s">
        <v>107</v>
      </c>
      <c r="C8" s="63" t="s">
        <v>16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5"/>
    </row>
    <row r="9" spans="1:16" s="61" customFormat="1" ht="18.75">
      <c r="A9" s="92"/>
      <c r="B9" s="582"/>
      <c r="C9" s="93" t="s">
        <v>18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94"/>
    </row>
    <row r="10" spans="1:16" ht="18.75">
      <c r="A10" s="572" t="s">
        <v>25</v>
      </c>
      <c r="B10" s="573"/>
      <c r="C10" s="55" t="s">
        <v>16</v>
      </c>
      <c r="D10" s="1"/>
      <c r="E10" s="5"/>
      <c r="F10" s="5"/>
      <c r="G10" s="5"/>
      <c r="H10" s="5"/>
      <c r="I10" s="5"/>
      <c r="J10" s="5"/>
      <c r="K10" s="1"/>
      <c r="L10" s="5"/>
      <c r="M10" s="5"/>
      <c r="N10" s="5"/>
      <c r="O10" s="5"/>
      <c r="P10" s="8"/>
    </row>
    <row r="11" spans="1:16" ht="18.75">
      <c r="A11" s="574"/>
      <c r="B11" s="575"/>
      <c r="C11" s="49" t="s">
        <v>18</v>
      </c>
      <c r="D11" s="2"/>
      <c r="E11" s="35"/>
      <c r="F11" s="35"/>
      <c r="G11" s="35"/>
      <c r="H11" s="35"/>
      <c r="I11" s="35"/>
      <c r="J11" s="35"/>
      <c r="K11" s="2"/>
      <c r="L11" s="35"/>
      <c r="M11" s="35"/>
      <c r="N11" s="35"/>
      <c r="O11" s="35"/>
      <c r="P11" s="9"/>
    </row>
    <row r="12" spans="1:16" ht="18.75">
      <c r="A12" s="51"/>
      <c r="B12" s="570" t="s">
        <v>26</v>
      </c>
      <c r="C12" s="55" t="s">
        <v>16</v>
      </c>
      <c r="D12" s="1"/>
      <c r="E12" s="5"/>
      <c r="F12" s="5"/>
      <c r="G12" s="5"/>
      <c r="H12" s="5"/>
      <c r="I12" s="5"/>
      <c r="J12" s="5"/>
      <c r="K12" s="1"/>
      <c r="L12" s="5"/>
      <c r="M12" s="5"/>
      <c r="N12" s="5"/>
      <c r="O12" s="5"/>
      <c r="P12" s="8"/>
    </row>
    <row r="13" spans="1:16" ht="18.75">
      <c r="A13" s="45" t="s">
        <v>0</v>
      </c>
      <c r="B13" s="571"/>
      <c r="C13" s="49" t="s">
        <v>18</v>
      </c>
      <c r="D13" s="2"/>
      <c r="E13" s="35"/>
      <c r="F13" s="35"/>
      <c r="G13" s="35"/>
      <c r="H13" s="35"/>
      <c r="I13" s="35"/>
      <c r="J13" s="35"/>
      <c r="K13" s="2"/>
      <c r="L13" s="35"/>
      <c r="M13" s="35"/>
      <c r="N13" s="35"/>
      <c r="O13" s="35"/>
      <c r="P13" s="9"/>
    </row>
    <row r="14" spans="1:16" ht="18.75">
      <c r="A14" s="45" t="s">
        <v>27</v>
      </c>
      <c r="B14" s="570" t="s">
        <v>28</v>
      </c>
      <c r="C14" s="55" t="s">
        <v>16</v>
      </c>
      <c r="D14" s="1"/>
      <c r="E14" s="5"/>
      <c r="F14" s="5"/>
      <c r="G14" s="5"/>
      <c r="H14" s="5"/>
      <c r="I14" s="5"/>
      <c r="J14" s="5"/>
      <c r="K14" s="1"/>
      <c r="L14" s="5"/>
      <c r="M14" s="5"/>
      <c r="N14" s="5"/>
      <c r="O14" s="5"/>
      <c r="P14" s="8"/>
    </row>
    <row r="15" spans="1:16" ht="18.75">
      <c r="A15" s="45" t="s">
        <v>0</v>
      </c>
      <c r="B15" s="571"/>
      <c r="C15" s="49" t="s">
        <v>18</v>
      </c>
      <c r="D15" s="2"/>
      <c r="E15" s="35"/>
      <c r="F15" s="35"/>
      <c r="G15" s="35"/>
      <c r="H15" s="35"/>
      <c r="I15" s="35"/>
      <c r="J15" s="35"/>
      <c r="K15" s="2"/>
      <c r="L15" s="35"/>
      <c r="M15" s="35"/>
      <c r="N15" s="35"/>
      <c r="O15" s="35"/>
      <c r="P15" s="9"/>
    </row>
    <row r="16" spans="1:16" ht="18.75">
      <c r="A16" s="45" t="s">
        <v>29</v>
      </c>
      <c r="B16" s="570" t="s">
        <v>30</v>
      </c>
      <c r="C16" s="55" t="s">
        <v>16</v>
      </c>
      <c r="D16" s="1"/>
      <c r="E16" s="5"/>
      <c r="F16" s="5"/>
      <c r="G16" s="5"/>
      <c r="H16" s="5"/>
      <c r="I16" s="5"/>
      <c r="J16" s="5"/>
      <c r="K16" s="1"/>
      <c r="L16" s="5"/>
      <c r="M16" s="5"/>
      <c r="N16" s="5"/>
      <c r="O16" s="5"/>
      <c r="P16" s="8"/>
    </row>
    <row r="17" spans="1:16" ht="18.75">
      <c r="A17" s="51"/>
      <c r="B17" s="571"/>
      <c r="C17" s="49" t="s">
        <v>18</v>
      </c>
      <c r="D17" s="2"/>
      <c r="E17" s="35"/>
      <c r="F17" s="35"/>
      <c r="G17" s="35"/>
      <c r="H17" s="35"/>
      <c r="I17" s="35"/>
      <c r="J17" s="35"/>
      <c r="K17" s="2"/>
      <c r="L17" s="35"/>
      <c r="M17" s="35"/>
      <c r="N17" s="35"/>
      <c r="O17" s="35"/>
      <c r="P17" s="9"/>
    </row>
    <row r="18" spans="1:16" ht="18.75">
      <c r="A18" s="45" t="s">
        <v>31</v>
      </c>
      <c r="B18" s="48" t="s">
        <v>108</v>
      </c>
      <c r="C18" s="55" t="s">
        <v>16</v>
      </c>
      <c r="D18" s="1"/>
      <c r="E18" s="5"/>
      <c r="F18" s="5"/>
      <c r="G18" s="5"/>
      <c r="H18" s="5"/>
      <c r="I18" s="5"/>
      <c r="J18" s="5"/>
      <c r="K18" s="1"/>
      <c r="L18" s="5"/>
      <c r="M18" s="5"/>
      <c r="N18" s="5"/>
      <c r="O18" s="5"/>
      <c r="P18" s="8"/>
    </row>
    <row r="19" spans="1:16" ht="18.75">
      <c r="A19" s="51"/>
      <c r="B19" s="49" t="s">
        <v>109</v>
      </c>
      <c r="C19" s="49" t="s">
        <v>18</v>
      </c>
      <c r="D19" s="2"/>
      <c r="E19" s="35"/>
      <c r="F19" s="35"/>
      <c r="G19" s="35"/>
      <c r="H19" s="35"/>
      <c r="I19" s="35"/>
      <c r="J19" s="35"/>
      <c r="K19" s="2"/>
      <c r="L19" s="35"/>
      <c r="M19" s="35"/>
      <c r="N19" s="35"/>
      <c r="O19" s="35"/>
      <c r="P19" s="9"/>
    </row>
    <row r="20" spans="1:16" ht="18.75">
      <c r="A20" s="45" t="s">
        <v>23</v>
      </c>
      <c r="B20" s="570" t="s">
        <v>32</v>
      </c>
      <c r="C20" s="55" t="s">
        <v>16</v>
      </c>
      <c r="D20" s="1"/>
      <c r="E20" s="5"/>
      <c r="F20" s="5"/>
      <c r="G20" s="5"/>
      <c r="H20" s="5"/>
      <c r="I20" s="5"/>
      <c r="J20" s="5"/>
      <c r="K20" s="1"/>
      <c r="L20" s="5"/>
      <c r="M20" s="5"/>
      <c r="N20" s="5"/>
      <c r="O20" s="5"/>
      <c r="P20" s="8"/>
    </row>
    <row r="21" spans="1:16" ht="18.75">
      <c r="A21" s="51"/>
      <c r="B21" s="571"/>
      <c r="C21" s="49" t="s">
        <v>18</v>
      </c>
      <c r="D21" s="2"/>
      <c r="E21" s="35"/>
      <c r="F21" s="35"/>
      <c r="G21" s="35"/>
      <c r="H21" s="35"/>
      <c r="I21" s="35"/>
      <c r="J21" s="35"/>
      <c r="K21" s="2"/>
      <c r="L21" s="35"/>
      <c r="M21" s="35"/>
      <c r="N21" s="35"/>
      <c r="O21" s="35"/>
      <c r="P21" s="9"/>
    </row>
    <row r="22" spans="1:16" s="61" customFormat="1" ht="18.75">
      <c r="A22" s="58"/>
      <c r="B22" s="581" t="s">
        <v>114</v>
      </c>
      <c r="C22" s="63" t="s">
        <v>16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5"/>
    </row>
    <row r="23" spans="1:16" s="61" customFormat="1" ht="18.75">
      <c r="A23" s="92"/>
      <c r="B23" s="582"/>
      <c r="C23" s="93" t="s">
        <v>18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94"/>
    </row>
    <row r="24" spans="1:16" ht="18.75">
      <c r="A24" s="45" t="s">
        <v>0</v>
      </c>
      <c r="B24" s="570" t="s">
        <v>33</v>
      </c>
      <c r="C24" s="55" t="s">
        <v>16</v>
      </c>
      <c r="D24" s="1"/>
      <c r="E24" s="5"/>
      <c r="F24" s="5"/>
      <c r="G24" s="5"/>
      <c r="H24" s="5"/>
      <c r="I24" s="5"/>
      <c r="J24" s="5"/>
      <c r="K24" s="1"/>
      <c r="L24" s="5"/>
      <c r="M24" s="5"/>
      <c r="N24" s="5"/>
      <c r="O24" s="5"/>
      <c r="P24" s="8"/>
    </row>
    <row r="25" spans="1:16" ht="18.75">
      <c r="A25" s="45" t="s">
        <v>34</v>
      </c>
      <c r="B25" s="571"/>
      <c r="C25" s="49" t="s">
        <v>18</v>
      </c>
      <c r="D25" s="2"/>
      <c r="E25" s="35"/>
      <c r="F25" s="35"/>
      <c r="G25" s="35"/>
      <c r="H25" s="35"/>
      <c r="I25" s="35"/>
      <c r="J25" s="35"/>
      <c r="K25" s="2"/>
      <c r="L25" s="35"/>
      <c r="M25" s="35"/>
      <c r="N25" s="35"/>
      <c r="O25" s="35"/>
      <c r="P25" s="9"/>
    </row>
    <row r="26" spans="1:16" ht="18.75">
      <c r="A26" s="45" t="s">
        <v>35</v>
      </c>
      <c r="B26" s="48" t="s">
        <v>20</v>
      </c>
      <c r="C26" s="55" t="s">
        <v>16</v>
      </c>
      <c r="D26" s="1"/>
      <c r="E26" s="5"/>
      <c r="F26" s="5"/>
      <c r="G26" s="5"/>
      <c r="H26" s="5"/>
      <c r="I26" s="5"/>
      <c r="J26" s="5"/>
      <c r="K26" s="1"/>
      <c r="L26" s="5"/>
      <c r="M26" s="5"/>
      <c r="N26" s="5"/>
      <c r="O26" s="5"/>
      <c r="P26" s="8"/>
    </row>
    <row r="27" spans="1:16" ht="18.75">
      <c r="A27" s="45" t="s">
        <v>36</v>
      </c>
      <c r="B27" s="49" t="s">
        <v>110</v>
      </c>
      <c r="C27" s="49" t="s">
        <v>18</v>
      </c>
      <c r="D27" s="2"/>
      <c r="E27" s="35"/>
      <c r="F27" s="35"/>
      <c r="G27" s="35"/>
      <c r="H27" s="35"/>
      <c r="I27" s="35"/>
      <c r="J27" s="35"/>
      <c r="K27" s="2"/>
      <c r="L27" s="35"/>
      <c r="M27" s="35"/>
      <c r="N27" s="35"/>
      <c r="O27" s="35"/>
      <c r="P27" s="9"/>
    </row>
    <row r="28" spans="1:16" s="61" customFormat="1" ht="18.75">
      <c r="A28" s="91" t="s">
        <v>23</v>
      </c>
      <c r="B28" s="581" t="s">
        <v>114</v>
      </c>
      <c r="C28" s="63" t="s">
        <v>16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15"/>
    </row>
    <row r="29" spans="1:16" s="61" customFormat="1" ht="18.75">
      <c r="A29" s="92"/>
      <c r="B29" s="582"/>
      <c r="C29" s="93" t="s">
        <v>18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4"/>
    </row>
    <row r="30" spans="1:16" ht="18.75">
      <c r="A30" s="45" t="s">
        <v>0</v>
      </c>
      <c r="B30" s="570" t="s">
        <v>37</v>
      </c>
      <c r="C30" s="55" t="s">
        <v>16</v>
      </c>
      <c r="D30" s="1"/>
      <c r="E30" s="5"/>
      <c r="F30" s="5"/>
      <c r="G30" s="5"/>
      <c r="H30" s="5"/>
      <c r="I30" s="5"/>
      <c r="J30" s="5"/>
      <c r="K30" s="1"/>
      <c r="L30" s="5"/>
      <c r="M30" s="5"/>
      <c r="N30" s="5"/>
      <c r="O30" s="5"/>
      <c r="P30" s="8"/>
    </row>
    <row r="31" spans="1:16" ht="18.75">
      <c r="A31" s="45" t="s">
        <v>38</v>
      </c>
      <c r="B31" s="571"/>
      <c r="C31" s="49" t="s">
        <v>18</v>
      </c>
      <c r="D31" s="2"/>
      <c r="E31" s="35"/>
      <c r="F31" s="35"/>
      <c r="G31" s="35"/>
      <c r="H31" s="35"/>
      <c r="I31" s="35"/>
      <c r="J31" s="35"/>
      <c r="K31" s="2"/>
      <c r="L31" s="35"/>
      <c r="M31" s="35"/>
      <c r="N31" s="35"/>
      <c r="O31" s="35"/>
      <c r="P31" s="9"/>
    </row>
    <row r="32" spans="1:16" ht="18.75">
      <c r="A32" s="45" t="s">
        <v>0</v>
      </c>
      <c r="B32" s="570" t="s">
        <v>39</v>
      </c>
      <c r="C32" s="55" t="s">
        <v>16</v>
      </c>
      <c r="D32" s="1"/>
      <c r="E32" s="5"/>
      <c r="F32" s="5"/>
      <c r="G32" s="5"/>
      <c r="H32" s="5"/>
      <c r="I32" s="5"/>
      <c r="J32" s="5"/>
      <c r="K32" s="1"/>
      <c r="L32" s="5"/>
      <c r="M32" s="5"/>
      <c r="N32" s="5"/>
      <c r="O32" s="5"/>
      <c r="P32" s="8"/>
    </row>
    <row r="33" spans="1:16" ht="18.75">
      <c r="A33" s="45" t="s">
        <v>40</v>
      </c>
      <c r="B33" s="571"/>
      <c r="C33" s="49" t="s">
        <v>18</v>
      </c>
      <c r="D33" s="2"/>
      <c r="E33" s="35"/>
      <c r="F33" s="35"/>
      <c r="G33" s="35"/>
      <c r="H33" s="35"/>
      <c r="I33" s="35"/>
      <c r="J33" s="35"/>
      <c r="K33" s="2"/>
      <c r="L33" s="35"/>
      <c r="M33" s="35"/>
      <c r="N33" s="35"/>
      <c r="O33" s="35"/>
      <c r="P33" s="9"/>
    </row>
    <row r="34" spans="1:16" ht="18.75">
      <c r="A34" s="51"/>
      <c r="B34" s="48" t="s">
        <v>20</v>
      </c>
      <c r="C34" s="55" t="s">
        <v>16</v>
      </c>
      <c r="D34" s="1"/>
      <c r="E34" s="5"/>
      <c r="F34" s="5"/>
      <c r="G34" s="5"/>
      <c r="H34" s="5"/>
      <c r="I34" s="5"/>
      <c r="J34" s="5"/>
      <c r="K34" s="1"/>
      <c r="L34" s="5"/>
      <c r="M34" s="5"/>
      <c r="N34" s="5"/>
      <c r="O34" s="5"/>
      <c r="P34" s="8"/>
    </row>
    <row r="35" spans="1:16" ht="18.75">
      <c r="A35" s="45" t="s">
        <v>23</v>
      </c>
      <c r="B35" s="49" t="s">
        <v>111</v>
      </c>
      <c r="C35" s="49" t="s">
        <v>18</v>
      </c>
      <c r="D35" s="2"/>
      <c r="E35" s="35"/>
      <c r="F35" s="35"/>
      <c r="G35" s="35"/>
      <c r="H35" s="35"/>
      <c r="I35" s="35"/>
      <c r="J35" s="35"/>
      <c r="K35" s="2"/>
      <c r="L35" s="35"/>
      <c r="M35" s="35"/>
      <c r="N35" s="35"/>
      <c r="O35" s="35"/>
      <c r="P35" s="9"/>
    </row>
    <row r="36" spans="1:16" s="61" customFormat="1" ht="18.75">
      <c r="A36" s="58"/>
      <c r="B36" s="581" t="s">
        <v>114</v>
      </c>
      <c r="C36" s="63" t="s">
        <v>16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5"/>
    </row>
    <row r="37" spans="1:16" s="61" customFormat="1" ht="18.75">
      <c r="A37" s="92"/>
      <c r="B37" s="582"/>
      <c r="C37" s="93" t="s">
        <v>18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94"/>
    </row>
    <row r="38" spans="1:16" ht="18.75">
      <c r="A38" s="572" t="s">
        <v>41</v>
      </c>
      <c r="B38" s="573"/>
      <c r="C38" s="55" t="s">
        <v>16</v>
      </c>
      <c r="D38" s="1"/>
      <c r="E38" s="5"/>
      <c r="F38" s="5"/>
      <c r="G38" s="5"/>
      <c r="H38" s="5"/>
      <c r="I38" s="5"/>
      <c r="J38" s="5"/>
      <c r="K38" s="1"/>
      <c r="L38" s="5"/>
      <c r="M38" s="5"/>
      <c r="N38" s="5"/>
      <c r="O38" s="5"/>
      <c r="P38" s="8"/>
    </row>
    <row r="39" spans="1:16" ht="18.75">
      <c r="A39" s="574"/>
      <c r="B39" s="575"/>
      <c r="C39" s="49" t="s">
        <v>18</v>
      </c>
      <c r="D39" s="2"/>
      <c r="E39" s="35"/>
      <c r="F39" s="35"/>
      <c r="G39" s="35"/>
      <c r="H39" s="35"/>
      <c r="I39" s="35"/>
      <c r="J39" s="35"/>
      <c r="K39" s="2"/>
      <c r="L39" s="35"/>
      <c r="M39" s="35"/>
      <c r="N39" s="35"/>
      <c r="O39" s="35"/>
      <c r="P39" s="9"/>
    </row>
    <row r="40" spans="1:16" ht="18.75">
      <c r="A40" s="572" t="s">
        <v>42</v>
      </c>
      <c r="B40" s="573"/>
      <c r="C40" s="55" t="s">
        <v>16</v>
      </c>
      <c r="D40" s="1"/>
      <c r="E40" s="5"/>
      <c r="F40" s="5"/>
      <c r="G40" s="5"/>
      <c r="H40" s="5"/>
      <c r="I40" s="5"/>
      <c r="J40" s="5"/>
      <c r="K40" s="1"/>
      <c r="L40" s="5"/>
      <c r="M40" s="5"/>
      <c r="N40" s="5"/>
      <c r="O40" s="5"/>
      <c r="P40" s="8"/>
    </row>
    <row r="41" spans="1:16" ht="18.75">
      <c r="A41" s="574"/>
      <c r="B41" s="575"/>
      <c r="C41" s="49" t="s">
        <v>18</v>
      </c>
      <c r="D41" s="2"/>
      <c r="E41" s="35"/>
      <c r="F41" s="35"/>
      <c r="G41" s="35"/>
      <c r="H41" s="35"/>
      <c r="I41" s="35"/>
      <c r="J41" s="35"/>
      <c r="K41" s="2"/>
      <c r="L41" s="35"/>
      <c r="M41" s="35"/>
      <c r="N41" s="35"/>
      <c r="O41" s="35"/>
      <c r="P41" s="9"/>
    </row>
    <row r="42" spans="1:16" ht="18.75">
      <c r="A42" s="572" t="s">
        <v>43</v>
      </c>
      <c r="B42" s="573"/>
      <c r="C42" s="55" t="s">
        <v>16</v>
      </c>
      <c r="D42" s="1"/>
      <c r="E42" s="5"/>
      <c r="F42" s="5"/>
      <c r="G42" s="5"/>
      <c r="H42" s="5"/>
      <c r="I42" s="5"/>
      <c r="J42" s="5"/>
      <c r="K42" s="1"/>
      <c r="L42" s="5"/>
      <c r="M42" s="5"/>
      <c r="N42" s="5"/>
      <c r="O42" s="5"/>
      <c r="P42" s="8"/>
    </row>
    <row r="43" spans="1:16" ht="18.75">
      <c r="A43" s="574"/>
      <c r="B43" s="575"/>
      <c r="C43" s="49" t="s">
        <v>18</v>
      </c>
      <c r="D43" s="2"/>
      <c r="E43" s="35"/>
      <c r="F43" s="35"/>
      <c r="G43" s="35"/>
      <c r="H43" s="35"/>
      <c r="I43" s="35"/>
      <c r="J43" s="35"/>
      <c r="K43" s="2"/>
      <c r="L43" s="35"/>
      <c r="M43" s="35"/>
      <c r="N43" s="35"/>
      <c r="O43" s="35"/>
      <c r="P43" s="9"/>
    </row>
    <row r="44" spans="1:16" ht="18.75">
      <c r="A44" s="572" t="s">
        <v>44</v>
      </c>
      <c r="B44" s="573"/>
      <c r="C44" s="55" t="s">
        <v>16</v>
      </c>
      <c r="D44" s="1"/>
      <c r="E44" s="5"/>
      <c r="F44" s="5"/>
      <c r="G44" s="5"/>
      <c r="H44" s="5"/>
      <c r="I44" s="5"/>
      <c r="J44" s="5"/>
      <c r="K44" s="1"/>
      <c r="L44" s="5"/>
      <c r="M44" s="5"/>
      <c r="N44" s="5"/>
      <c r="O44" s="5"/>
      <c r="P44" s="8"/>
    </row>
    <row r="45" spans="1:16" ht="18.75">
      <c r="A45" s="574"/>
      <c r="B45" s="575"/>
      <c r="C45" s="49" t="s">
        <v>18</v>
      </c>
      <c r="D45" s="2"/>
      <c r="E45" s="35"/>
      <c r="F45" s="35"/>
      <c r="G45" s="35"/>
      <c r="H45" s="35"/>
      <c r="I45" s="35"/>
      <c r="J45" s="35"/>
      <c r="K45" s="2"/>
      <c r="L45" s="35"/>
      <c r="M45" s="35"/>
      <c r="N45" s="35"/>
      <c r="O45" s="35"/>
      <c r="P45" s="9"/>
    </row>
    <row r="46" spans="1:16" ht="18.75">
      <c r="A46" s="572" t="s">
        <v>45</v>
      </c>
      <c r="B46" s="573"/>
      <c r="C46" s="55" t="s">
        <v>16</v>
      </c>
      <c r="D46" s="1"/>
      <c r="E46" s="5"/>
      <c r="F46" s="5"/>
      <c r="G46" s="5"/>
      <c r="H46" s="5"/>
      <c r="I46" s="5"/>
      <c r="J46" s="5"/>
      <c r="K46" s="1"/>
      <c r="L46" s="5"/>
      <c r="M46" s="5"/>
      <c r="N46" s="5"/>
      <c r="O46" s="5"/>
      <c r="P46" s="8"/>
    </row>
    <row r="47" spans="1:16" ht="18.75">
      <c r="A47" s="574"/>
      <c r="B47" s="575"/>
      <c r="C47" s="49" t="s">
        <v>18</v>
      </c>
      <c r="D47" s="2"/>
      <c r="E47" s="35"/>
      <c r="F47" s="35"/>
      <c r="G47" s="35"/>
      <c r="H47" s="35"/>
      <c r="I47" s="35"/>
      <c r="J47" s="35"/>
      <c r="K47" s="2"/>
      <c r="L47" s="35"/>
      <c r="M47" s="35"/>
      <c r="N47" s="35"/>
      <c r="O47" s="35"/>
      <c r="P47" s="9"/>
    </row>
    <row r="48" spans="1:16" ht="18.75">
      <c r="A48" s="572" t="s">
        <v>46</v>
      </c>
      <c r="B48" s="573"/>
      <c r="C48" s="55" t="s">
        <v>16</v>
      </c>
      <c r="D48" s="1"/>
      <c r="E48" s="5"/>
      <c r="F48" s="5"/>
      <c r="G48" s="5"/>
      <c r="H48" s="5"/>
      <c r="I48" s="5"/>
      <c r="J48" s="5"/>
      <c r="K48" s="1"/>
      <c r="L48" s="5"/>
      <c r="M48" s="5"/>
      <c r="N48" s="5"/>
      <c r="O48" s="5"/>
      <c r="P48" s="8"/>
    </row>
    <row r="49" spans="1:16" ht="18.75">
      <c r="A49" s="574"/>
      <c r="B49" s="575"/>
      <c r="C49" s="49" t="s">
        <v>18</v>
      </c>
      <c r="D49" s="2"/>
      <c r="E49" s="35"/>
      <c r="F49" s="35"/>
      <c r="G49" s="35"/>
      <c r="H49" s="35"/>
      <c r="I49" s="35"/>
      <c r="J49" s="35"/>
      <c r="K49" s="2"/>
      <c r="L49" s="35"/>
      <c r="M49" s="35"/>
      <c r="N49" s="35"/>
      <c r="O49" s="35"/>
      <c r="P49" s="9"/>
    </row>
    <row r="50" spans="1:16" ht="18.75">
      <c r="A50" s="572" t="s">
        <v>47</v>
      </c>
      <c r="B50" s="573"/>
      <c r="C50" s="55" t="s">
        <v>16</v>
      </c>
      <c r="D50" s="1"/>
      <c r="E50" s="5"/>
      <c r="F50" s="5"/>
      <c r="G50" s="5"/>
      <c r="H50" s="5"/>
      <c r="I50" s="5"/>
      <c r="J50" s="5"/>
      <c r="K50" s="1"/>
      <c r="L50" s="5"/>
      <c r="M50" s="5"/>
      <c r="N50" s="5"/>
      <c r="O50" s="5"/>
      <c r="P50" s="8"/>
    </row>
    <row r="51" spans="1:16" ht="18.75">
      <c r="A51" s="574"/>
      <c r="B51" s="575"/>
      <c r="C51" s="49" t="s">
        <v>18</v>
      </c>
      <c r="D51" s="2"/>
      <c r="E51" s="35"/>
      <c r="F51" s="35"/>
      <c r="G51" s="35"/>
      <c r="H51" s="35"/>
      <c r="I51" s="35"/>
      <c r="J51" s="35"/>
      <c r="K51" s="2"/>
      <c r="L51" s="35"/>
      <c r="M51" s="35"/>
      <c r="N51" s="35"/>
      <c r="O51" s="35"/>
      <c r="P51" s="9"/>
    </row>
    <row r="52" spans="1:16" ht="18.75">
      <c r="A52" s="572" t="s">
        <v>48</v>
      </c>
      <c r="B52" s="573"/>
      <c r="C52" s="55" t="s">
        <v>16</v>
      </c>
      <c r="D52" s="1"/>
      <c r="E52" s="5"/>
      <c r="F52" s="5"/>
      <c r="G52" s="5"/>
      <c r="H52" s="5"/>
      <c r="I52" s="5"/>
      <c r="J52" s="5"/>
      <c r="K52" s="1"/>
      <c r="L52" s="5"/>
      <c r="M52" s="5"/>
      <c r="N52" s="5"/>
      <c r="O52" s="5">
        <v>11.608</v>
      </c>
      <c r="P52" s="8">
        <f>SUM(D52:O52)</f>
        <v>11.608</v>
      </c>
    </row>
    <row r="53" spans="1:16" ht="18.75">
      <c r="A53" s="574"/>
      <c r="B53" s="575"/>
      <c r="C53" s="49" t="s">
        <v>18</v>
      </c>
      <c r="D53" s="2"/>
      <c r="E53" s="35"/>
      <c r="F53" s="35"/>
      <c r="G53" s="35"/>
      <c r="H53" s="35"/>
      <c r="I53" s="35"/>
      <c r="J53" s="35"/>
      <c r="K53" s="2"/>
      <c r="L53" s="35"/>
      <c r="M53" s="35"/>
      <c r="N53" s="35"/>
      <c r="O53" s="35">
        <v>3808.249</v>
      </c>
      <c r="P53" s="9">
        <f>SUM(D53:O53)</f>
        <v>3808.249</v>
      </c>
    </row>
    <row r="54" spans="1:16" ht="18.75">
      <c r="A54" s="45" t="s">
        <v>0</v>
      </c>
      <c r="B54" s="570" t="s">
        <v>132</v>
      </c>
      <c r="C54" s="55" t="s">
        <v>16</v>
      </c>
      <c r="D54" s="1"/>
      <c r="E54" s="5"/>
      <c r="F54" s="5"/>
      <c r="G54" s="5"/>
      <c r="H54" s="5"/>
      <c r="I54" s="5"/>
      <c r="J54" s="5"/>
      <c r="K54" s="1"/>
      <c r="L54" s="5"/>
      <c r="M54" s="5"/>
      <c r="N54" s="5"/>
      <c r="O54" s="5"/>
      <c r="P54" s="8"/>
    </row>
    <row r="55" spans="1:16" ht="18.75">
      <c r="A55" s="45" t="s">
        <v>38</v>
      </c>
      <c r="B55" s="571"/>
      <c r="C55" s="49" t="s">
        <v>18</v>
      </c>
      <c r="D55" s="2"/>
      <c r="E55" s="35"/>
      <c r="F55" s="35"/>
      <c r="G55" s="35"/>
      <c r="H55" s="35"/>
      <c r="I55" s="35"/>
      <c r="J55" s="35"/>
      <c r="K55" s="2"/>
      <c r="L55" s="35"/>
      <c r="M55" s="35"/>
      <c r="N55" s="35"/>
      <c r="O55" s="35"/>
      <c r="P55" s="9"/>
    </row>
    <row r="56" spans="1:16" ht="18.75">
      <c r="A56" s="45" t="s">
        <v>17</v>
      </c>
      <c r="B56" s="48" t="s">
        <v>20</v>
      </c>
      <c r="C56" s="55" t="s">
        <v>16</v>
      </c>
      <c r="D56" s="1"/>
      <c r="E56" s="5"/>
      <c r="F56" s="5"/>
      <c r="G56" s="5"/>
      <c r="H56" s="5"/>
      <c r="I56" s="5"/>
      <c r="J56" s="5"/>
      <c r="K56" s="1"/>
      <c r="L56" s="5"/>
      <c r="M56" s="5"/>
      <c r="N56" s="5"/>
      <c r="O56" s="5"/>
      <c r="P56" s="8"/>
    </row>
    <row r="57" spans="1:16" ht="18.75">
      <c r="A57" s="45" t="s">
        <v>23</v>
      </c>
      <c r="B57" s="49" t="s">
        <v>151</v>
      </c>
      <c r="C57" s="49" t="s">
        <v>18</v>
      </c>
      <c r="D57" s="2"/>
      <c r="E57" s="35"/>
      <c r="F57" s="35"/>
      <c r="G57" s="35"/>
      <c r="H57" s="35"/>
      <c r="I57" s="35"/>
      <c r="J57" s="35"/>
      <c r="K57" s="2"/>
      <c r="L57" s="35"/>
      <c r="M57" s="35"/>
      <c r="N57" s="35"/>
      <c r="O57" s="35"/>
      <c r="P57" s="9"/>
    </row>
    <row r="58" spans="1:16" s="61" customFormat="1" ht="18.75">
      <c r="A58" s="58"/>
      <c r="B58" s="581" t="s">
        <v>107</v>
      </c>
      <c r="C58" s="63" t="s">
        <v>16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5"/>
    </row>
    <row r="59" spans="1:16" s="61" customFormat="1" ht="18.75">
      <c r="A59" s="92"/>
      <c r="B59" s="582"/>
      <c r="C59" s="93" t="s">
        <v>18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94"/>
    </row>
    <row r="60" spans="1:16" ht="18.75">
      <c r="A60" s="45" t="s">
        <v>0</v>
      </c>
      <c r="B60" s="570" t="s">
        <v>115</v>
      </c>
      <c r="C60" s="55" t="s">
        <v>16</v>
      </c>
      <c r="D60" s="1"/>
      <c r="E60" s="5"/>
      <c r="F60" s="5"/>
      <c r="G60" s="5"/>
      <c r="H60" s="5"/>
      <c r="I60" s="5"/>
      <c r="J60" s="5"/>
      <c r="K60" s="1"/>
      <c r="L60" s="5"/>
      <c r="M60" s="5"/>
      <c r="N60" s="5"/>
      <c r="O60" s="5"/>
      <c r="P60" s="8"/>
    </row>
    <row r="61" spans="1:16" ht="18.75">
      <c r="A61" s="45" t="s">
        <v>49</v>
      </c>
      <c r="B61" s="571"/>
      <c r="C61" s="49" t="s">
        <v>18</v>
      </c>
      <c r="D61" s="2"/>
      <c r="E61" s="35"/>
      <c r="F61" s="35"/>
      <c r="G61" s="35"/>
      <c r="H61" s="35"/>
      <c r="I61" s="35"/>
      <c r="J61" s="35"/>
      <c r="K61" s="2"/>
      <c r="L61" s="35"/>
      <c r="M61" s="35"/>
      <c r="N61" s="35"/>
      <c r="O61" s="35"/>
      <c r="P61" s="9"/>
    </row>
    <row r="62" spans="1:16" ht="18.75">
      <c r="A62" s="45" t="s">
        <v>0</v>
      </c>
      <c r="B62" s="48" t="s">
        <v>50</v>
      </c>
      <c r="C62" s="55" t="s">
        <v>16</v>
      </c>
      <c r="D62" s="1"/>
      <c r="E62" s="5"/>
      <c r="F62" s="5"/>
      <c r="G62" s="5"/>
      <c r="H62" s="5"/>
      <c r="I62" s="5"/>
      <c r="J62" s="5"/>
      <c r="K62" s="1"/>
      <c r="L62" s="5"/>
      <c r="M62" s="5"/>
      <c r="N62" s="5"/>
      <c r="O62" s="5"/>
      <c r="P62" s="8"/>
    </row>
    <row r="63" spans="1:16" ht="18.75">
      <c r="A63" s="45" t="s">
        <v>51</v>
      </c>
      <c r="B63" s="49" t="s">
        <v>52</v>
      </c>
      <c r="C63" s="49" t="s">
        <v>18</v>
      </c>
      <c r="D63" s="2"/>
      <c r="E63" s="35"/>
      <c r="F63" s="35"/>
      <c r="G63" s="35"/>
      <c r="H63" s="35"/>
      <c r="I63" s="35"/>
      <c r="J63" s="35"/>
      <c r="K63" s="2"/>
      <c r="L63" s="35"/>
      <c r="M63" s="35"/>
      <c r="N63" s="35"/>
      <c r="O63" s="35"/>
      <c r="P63" s="9"/>
    </row>
    <row r="64" spans="1:16" ht="18.75">
      <c r="A64" s="45" t="s">
        <v>0</v>
      </c>
      <c r="B64" s="570" t="s">
        <v>53</v>
      </c>
      <c r="C64" s="55" t="s">
        <v>16</v>
      </c>
      <c r="D64" s="1"/>
      <c r="E64" s="5"/>
      <c r="F64" s="5"/>
      <c r="G64" s="5"/>
      <c r="H64" s="5"/>
      <c r="I64" s="5"/>
      <c r="J64" s="5"/>
      <c r="K64" s="1"/>
      <c r="L64" s="5"/>
      <c r="M64" s="5"/>
      <c r="N64" s="5"/>
      <c r="O64" s="5"/>
      <c r="P64" s="8"/>
    </row>
    <row r="65" spans="1:16" ht="18.75">
      <c r="A65" s="45" t="s">
        <v>23</v>
      </c>
      <c r="B65" s="571"/>
      <c r="C65" s="49" t="s">
        <v>18</v>
      </c>
      <c r="D65" s="2"/>
      <c r="E65" s="35"/>
      <c r="F65" s="35"/>
      <c r="G65" s="35"/>
      <c r="H65" s="35"/>
      <c r="I65" s="35"/>
      <c r="J65" s="35"/>
      <c r="K65" s="2"/>
      <c r="L65" s="35"/>
      <c r="M65" s="35"/>
      <c r="N65" s="35"/>
      <c r="O65" s="35"/>
      <c r="P65" s="9"/>
    </row>
    <row r="66" spans="1:16" ht="18.75">
      <c r="A66" s="51"/>
      <c r="B66" s="48" t="s">
        <v>20</v>
      </c>
      <c r="C66" s="55"/>
      <c r="D66" s="1"/>
      <c r="E66" s="5"/>
      <c r="F66" s="5"/>
      <c r="G66" s="5"/>
      <c r="H66" s="5"/>
      <c r="I66" s="5"/>
      <c r="J66" s="5"/>
      <c r="K66" s="1"/>
      <c r="L66" s="5"/>
      <c r="M66" s="5"/>
      <c r="N66" s="5"/>
      <c r="O66" s="5"/>
      <c r="P66" s="8"/>
    </row>
    <row r="67" spans="1:16" ht="19.5" thickBot="1">
      <c r="A67" s="52" t="s">
        <v>0</v>
      </c>
      <c r="B67" s="53" t="s">
        <v>116</v>
      </c>
      <c r="C67" s="53"/>
      <c r="D67" s="16"/>
      <c r="E67" s="6"/>
      <c r="F67" s="6"/>
      <c r="G67" s="6"/>
      <c r="H67" s="6"/>
      <c r="I67" s="6"/>
      <c r="J67" s="6"/>
      <c r="K67" s="16"/>
      <c r="L67" s="6"/>
      <c r="M67" s="6"/>
      <c r="N67" s="6"/>
      <c r="O67" s="6"/>
      <c r="P67" s="10"/>
    </row>
    <row r="68" spans="4:16" ht="18.75">
      <c r="D68" s="69"/>
      <c r="P68" s="11"/>
    </row>
    <row r="69" spans="1:16" ht="19.5" thickBot="1">
      <c r="A69" s="12" t="s">
        <v>218</v>
      </c>
      <c r="B69" s="39"/>
      <c r="C69" s="12"/>
      <c r="D69" s="12"/>
      <c r="E69" s="65"/>
      <c r="F69" s="65"/>
      <c r="G69" s="65"/>
      <c r="H69" s="65"/>
      <c r="I69" s="65"/>
      <c r="J69" s="65"/>
      <c r="K69" s="12"/>
      <c r="L69" s="65"/>
      <c r="M69" s="65"/>
      <c r="N69" s="65"/>
      <c r="O69" s="65"/>
      <c r="P69" s="12"/>
    </row>
    <row r="70" spans="1:16" ht="18.75">
      <c r="A70" s="50"/>
      <c r="B70" s="54"/>
      <c r="C70" s="54"/>
      <c r="D70" s="43" t="s">
        <v>2</v>
      </c>
      <c r="E70" s="86" t="s">
        <v>3</v>
      </c>
      <c r="F70" s="86" t="s">
        <v>4</v>
      </c>
      <c r="G70" s="86" t="s">
        <v>5</v>
      </c>
      <c r="H70" s="86" t="s">
        <v>6</v>
      </c>
      <c r="I70" s="86" t="s">
        <v>7</v>
      </c>
      <c r="J70" s="86" t="s">
        <v>8</v>
      </c>
      <c r="K70" s="43" t="s">
        <v>9</v>
      </c>
      <c r="L70" s="86" t="s">
        <v>10</v>
      </c>
      <c r="M70" s="86" t="s">
        <v>11</v>
      </c>
      <c r="N70" s="86" t="s">
        <v>12</v>
      </c>
      <c r="O70" s="86" t="s">
        <v>13</v>
      </c>
      <c r="P70" s="44" t="s">
        <v>14</v>
      </c>
    </row>
    <row r="71" spans="1:16" ht="18.75">
      <c r="A71" s="45" t="s">
        <v>49</v>
      </c>
      <c r="B71" s="568" t="s">
        <v>117</v>
      </c>
      <c r="C71" s="55" t="s">
        <v>16</v>
      </c>
      <c r="D71" s="1"/>
      <c r="E71" s="5"/>
      <c r="F71" s="5"/>
      <c r="G71" s="5"/>
      <c r="H71" s="5"/>
      <c r="I71" s="5"/>
      <c r="J71" s="5"/>
      <c r="K71" s="1"/>
      <c r="L71" s="5"/>
      <c r="M71" s="5"/>
      <c r="N71" s="5"/>
      <c r="O71" s="5"/>
      <c r="P71" s="8"/>
    </row>
    <row r="72" spans="1:16" ht="18.75">
      <c r="A72" s="71" t="s">
        <v>51</v>
      </c>
      <c r="B72" s="569"/>
      <c r="C72" s="49" t="s">
        <v>18</v>
      </c>
      <c r="D72" s="2"/>
      <c r="E72" s="35"/>
      <c r="F72" s="35"/>
      <c r="G72" s="35"/>
      <c r="H72" s="35"/>
      <c r="I72" s="35"/>
      <c r="J72" s="35"/>
      <c r="K72" s="2"/>
      <c r="L72" s="35"/>
      <c r="M72" s="35"/>
      <c r="N72" s="35"/>
      <c r="O72" s="35"/>
      <c r="P72" s="9"/>
    </row>
    <row r="73" spans="1:16" ht="18.75">
      <c r="A73" s="45" t="s">
        <v>0</v>
      </c>
      <c r="B73" s="570" t="s">
        <v>54</v>
      </c>
      <c r="C73" s="55" t="s">
        <v>16</v>
      </c>
      <c r="D73" s="1"/>
      <c r="E73" s="5"/>
      <c r="F73" s="5"/>
      <c r="G73" s="5">
        <v>0.0071</v>
      </c>
      <c r="H73" s="5">
        <v>0.0091</v>
      </c>
      <c r="I73" s="5">
        <v>0.0098</v>
      </c>
      <c r="J73" s="5"/>
      <c r="K73" s="1"/>
      <c r="L73" s="5">
        <v>0.1172</v>
      </c>
      <c r="M73" s="5">
        <v>0.2016</v>
      </c>
      <c r="N73" s="5">
        <v>0.1212</v>
      </c>
      <c r="O73" s="5">
        <v>0.0674</v>
      </c>
      <c r="P73" s="8">
        <f>SUM(D73:O73)</f>
        <v>0.5334</v>
      </c>
    </row>
    <row r="74" spans="1:16" ht="18.75">
      <c r="A74" s="45" t="s">
        <v>34</v>
      </c>
      <c r="B74" s="571"/>
      <c r="C74" s="49" t="s">
        <v>18</v>
      </c>
      <c r="D74" s="2"/>
      <c r="E74" s="35"/>
      <c r="F74" s="35"/>
      <c r="G74" s="35">
        <v>7.81</v>
      </c>
      <c r="H74" s="35">
        <v>5.52</v>
      </c>
      <c r="I74" s="35">
        <v>4</v>
      </c>
      <c r="J74" s="35"/>
      <c r="K74" s="2"/>
      <c r="L74" s="35">
        <v>49.773</v>
      </c>
      <c r="M74" s="35">
        <v>131.926</v>
      </c>
      <c r="N74" s="35">
        <v>77.862</v>
      </c>
      <c r="O74" s="35">
        <v>51.046</v>
      </c>
      <c r="P74" s="9">
        <f>SUM(D74:O74)</f>
        <v>327.93699999999995</v>
      </c>
    </row>
    <row r="75" spans="1:16" ht="18.75">
      <c r="A75" s="45" t="s">
        <v>0</v>
      </c>
      <c r="B75" s="570" t="s">
        <v>55</v>
      </c>
      <c r="C75" s="55" t="s">
        <v>16</v>
      </c>
      <c r="D75" s="1"/>
      <c r="E75" s="5"/>
      <c r="F75" s="5"/>
      <c r="G75" s="5"/>
      <c r="H75" s="5"/>
      <c r="I75" s="5"/>
      <c r="J75" s="5"/>
      <c r="K75" s="1"/>
      <c r="L75" s="5"/>
      <c r="M75" s="5"/>
      <c r="N75" s="5"/>
      <c r="O75" s="5"/>
      <c r="P75" s="8"/>
    </row>
    <row r="76" spans="1:16" ht="18.75">
      <c r="A76" s="45" t="s">
        <v>0</v>
      </c>
      <c r="B76" s="571"/>
      <c r="C76" s="49" t="s">
        <v>18</v>
      </c>
      <c r="D76" s="2"/>
      <c r="E76" s="35"/>
      <c r="F76" s="35"/>
      <c r="G76" s="35"/>
      <c r="H76" s="35"/>
      <c r="I76" s="35"/>
      <c r="J76" s="35"/>
      <c r="K76" s="2"/>
      <c r="L76" s="35"/>
      <c r="M76" s="35"/>
      <c r="N76" s="35"/>
      <c r="O76" s="35"/>
      <c r="P76" s="9"/>
    </row>
    <row r="77" spans="1:16" ht="18.75">
      <c r="A77" s="45" t="s">
        <v>56</v>
      </c>
      <c r="B77" s="48" t="s">
        <v>57</v>
      </c>
      <c r="C77" s="55" t="s">
        <v>16</v>
      </c>
      <c r="D77" s="1"/>
      <c r="E77" s="5"/>
      <c r="F77" s="5"/>
      <c r="G77" s="5"/>
      <c r="H77" s="5"/>
      <c r="I77" s="5"/>
      <c r="J77" s="5"/>
      <c r="K77" s="1"/>
      <c r="L77" s="5"/>
      <c r="M77" s="5"/>
      <c r="N77" s="5"/>
      <c r="O77" s="5"/>
      <c r="P77" s="8"/>
    </row>
    <row r="78" spans="1:16" ht="18.75">
      <c r="A78" s="51"/>
      <c r="B78" s="49" t="s">
        <v>58</v>
      </c>
      <c r="C78" s="49" t="s">
        <v>18</v>
      </c>
      <c r="D78" s="2"/>
      <c r="E78" s="35"/>
      <c r="F78" s="35"/>
      <c r="G78" s="35"/>
      <c r="H78" s="35"/>
      <c r="I78" s="35"/>
      <c r="J78" s="35"/>
      <c r="K78" s="2"/>
      <c r="L78" s="35"/>
      <c r="M78" s="35"/>
      <c r="N78" s="35"/>
      <c r="O78" s="35"/>
      <c r="P78" s="9"/>
    </row>
    <row r="79" spans="1:16" ht="18.75">
      <c r="A79" s="51"/>
      <c r="B79" s="570" t="s">
        <v>59</v>
      </c>
      <c r="C79" s="55" t="s">
        <v>16</v>
      </c>
      <c r="D79" s="1"/>
      <c r="E79" s="5"/>
      <c r="F79" s="5"/>
      <c r="G79" s="5"/>
      <c r="H79" s="5"/>
      <c r="I79" s="5"/>
      <c r="J79" s="5"/>
      <c r="K79" s="1"/>
      <c r="L79" s="5"/>
      <c r="M79" s="5"/>
      <c r="N79" s="5"/>
      <c r="O79" s="5"/>
      <c r="P79" s="8"/>
    </row>
    <row r="80" spans="1:16" ht="18.75">
      <c r="A80" s="45" t="s">
        <v>17</v>
      </c>
      <c r="B80" s="571"/>
      <c r="C80" s="49" t="s">
        <v>18</v>
      </c>
      <c r="D80" s="2"/>
      <c r="E80" s="35"/>
      <c r="F80" s="35"/>
      <c r="G80" s="35"/>
      <c r="H80" s="35"/>
      <c r="I80" s="35"/>
      <c r="J80" s="35"/>
      <c r="K80" s="2"/>
      <c r="L80" s="35"/>
      <c r="M80" s="35"/>
      <c r="N80" s="35"/>
      <c r="O80" s="35"/>
      <c r="P80" s="9"/>
    </row>
    <row r="81" spans="1:16" ht="18.75">
      <c r="A81" s="51"/>
      <c r="B81" s="48" t="s">
        <v>20</v>
      </c>
      <c r="C81" s="55" t="s">
        <v>16</v>
      </c>
      <c r="D81" s="1">
        <v>0.0173</v>
      </c>
      <c r="E81" s="5">
        <v>0.0049</v>
      </c>
      <c r="F81" s="5">
        <v>0.0578</v>
      </c>
      <c r="G81" s="5">
        <v>0.0043</v>
      </c>
      <c r="H81" s="5">
        <v>0.0972</v>
      </c>
      <c r="I81" s="5">
        <v>0.0048</v>
      </c>
      <c r="J81" s="5"/>
      <c r="K81" s="1"/>
      <c r="L81" s="5"/>
      <c r="M81" s="5">
        <v>0.0019</v>
      </c>
      <c r="N81" s="5">
        <v>0.0213</v>
      </c>
      <c r="O81" s="5">
        <v>0.0354</v>
      </c>
      <c r="P81" s="8">
        <f>SUM(D81:O81)</f>
        <v>0.2449</v>
      </c>
    </row>
    <row r="82" spans="1:16" ht="18.75">
      <c r="A82" s="51"/>
      <c r="B82" s="49" t="s">
        <v>60</v>
      </c>
      <c r="C82" s="49" t="s">
        <v>18</v>
      </c>
      <c r="D82" s="2">
        <v>5.582</v>
      </c>
      <c r="E82" s="35">
        <v>1.632</v>
      </c>
      <c r="F82" s="35">
        <v>13.012</v>
      </c>
      <c r="G82" s="35">
        <v>0.985</v>
      </c>
      <c r="H82" s="35">
        <v>20.322</v>
      </c>
      <c r="I82" s="35">
        <v>0.48</v>
      </c>
      <c r="J82" s="35"/>
      <c r="K82" s="2"/>
      <c r="L82" s="35"/>
      <c r="M82" s="35">
        <v>0.57</v>
      </c>
      <c r="N82" s="35">
        <v>6.34</v>
      </c>
      <c r="O82" s="35">
        <v>8.735</v>
      </c>
      <c r="P82" s="9">
        <f>SUM(D82:O82)</f>
        <v>57.658</v>
      </c>
    </row>
    <row r="83" spans="1:16" s="61" customFormat="1" ht="18.75">
      <c r="A83" s="91" t="s">
        <v>23</v>
      </c>
      <c r="B83" s="581" t="s">
        <v>107</v>
      </c>
      <c r="C83" s="63" t="s">
        <v>16</v>
      </c>
      <c r="D83" s="5">
        <f>+D73+D75+D77+D79+D81</f>
        <v>0.0173</v>
      </c>
      <c r="E83" s="5">
        <f aca="true" t="shared" si="0" ref="E83:I84">+E73+E75+E77+E79+E81</f>
        <v>0.0049</v>
      </c>
      <c r="F83" s="5">
        <f t="shared" si="0"/>
        <v>0.0578</v>
      </c>
      <c r="G83" s="5">
        <f t="shared" si="0"/>
        <v>0.0114</v>
      </c>
      <c r="H83" s="5">
        <f t="shared" si="0"/>
        <v>0.10629999999999999</v>
      </c>
      <c r="I83" s="5">
        <f t="shared" si="0"/>
        <v>0.014599999999999998</v>
      </c>
      <c r="J83" s="5"/>
      <c r="K83" s="5"/>
      <c r="L83" s="5">
        <f aca="true" t="shared" si="1" ref="L83:N84">+L73+L75+L77+L79+L81</f>
        <v>0.1172</v>
      </c>
      <c r="M83" s="5">
        <f t="shared" si="1"/>
        <v>0.20350000000000001</v>
      </c>
      <c r="N83" s="5">
        <f t="shared" si="1"/>
        <v>0.14250000000000002</v>
      </c>
      <c r="O83" s="5">
        <f>+O73+O75+O77+O79+O81</f>
        <v>0.1028</v>
      </c>
      <c r="P83" s="15">
        <f>SUM(D83:O83)</f>
        <v>0.7783</v>
      </c>
    </row>
    <row r="84" spans="1:16" s="61" customFormat="1" ht="18.75">
      <c r="A84" s="92"/>
      <c r="B84" s="582"/>
      <c r="C84" s="93" t="s">
        <v>18</v>
      </c>
      <c r="D84" s="35">
        <f>+D74+D76+D78+D80+D82</f>
        <v>5.582</v>
      </c>
      <c r="E84" s="35">
        <f t="shared" si="0"/>
        <v>1.632</v>
      </c>
      <c r="F84" s="35">
        <f t="shared" si="0"/>
        <v>13.012</v>
      </c>
      <c r="G84" s="35">
        <f t="shared" si="0"/>
        <v>8.795</v>
      </c>
      <c r="H84" s="35">
        <f t="shared" si="0"/>
        <v>25.842</v>
      </c>
      <c r="I84" s="35">
        <f t="shared" si="0"/>
        <v>4.48</v>
      </c>
      <c r="J84" s="35"/>
      <c r="K84" s="35"/>
      <c r="L84" s="35">
        <f t="shared" si="1"/>
        <v>49.773</v>
      </c>
      <c r="M84" s="35">
        <f t="shared" si="1"/>
        <v>132.49599999999998</v>
      </c>
      <c r="N84" s="35">
        <f t="shared" si="1"/>
        <v>84.202</v>
      </c>
      <c r="O84" s="35">
        <f>+O74+O76+O78+O80+O82</f>
        <v>59.781</v>
      </c>
      <c r="P84" s="94">
        <f>SUM(D84:O84)</f>
        <v>385.59499999999997</v>
      </c>
    </row>
    <row r="85" spans="1:16" ht="18.75">
      <c r="A85" s="572" t="s">
        <v>152</v>
      </c>
      <c r="B85" s="573"/>
      <c r="C85" s="55" t="s">
        <v>16</v>
      </c>
      <c r="D85" s="1"/>
      <c r="E85" s="5"/>
      <c r="F85" s="5"/>
      <c r="G85" s="5"/>
      <c r="H85" s="5"/>
      <c r="I85" s="5"/>
      <c r="J85" s="5"/>
      <c r="K85" s="1"/>
      <c r="L85" s="5"/>
      <c r="M85" s="5"/>
      <c r="N85" s="5"/>
      <c r="O85" s="5"/>
      <c r="P85" s="8"/>
    </row>
    <row r="86" spans="1:16" ht="18.75">
      <c r="A86" s="574"/>
      <c r="B86" s="575"/>
      <c r="C86" s="49" t="s">
        <v>18</v>
      </c>
      <c r="D86" s="2"/>
      <c r="E86" s="35"/>
      <c r="F86" s="35"/>
      <c r="G86" s="35"/>
      <c r="H86" s="35"/>
      <c r="I86" s="35"/>
      <c r="J86" s="35"/>
      <c r="K86" s="2"/>
      <c r="L86" s="35"/>
      <c r="M86" s="35"/>
      <c r="N86" s="35"/>
      <c r="O86" s="35"/>
      <c r="P86" s="9"/>
    </row>
    <row r="87" spans="1:16" ht="18.75">
      <c r="A87" s="572" t="s">
        <v>61</v>
      </c>
      <c r="B87" s="573"/>
      <c r="C87" s="55" t="s">
        <v>16</v>
      </c>
      <c r="D87" s="1"/>
      <c r="E87" s="5"/>
      <c r="F87" s="5"/>
      <c r="G87" s="5"/>
      <c r="H87" s="5"/>
      <c r="I87" s="5"/>
      <c r="J87" s="5"/>
      <c r="K87" s="1"/>
      <c r="L87" s="5"/>
      <c r="M87" s="5"/>
      <c r="N87" s="5"/>
      <c r="O87" s="5"/>
      <c r="P87" s="8"/>
    </row>
    <row r="88" spans="1:16" ht="18.75">
      <c r="A88" s="574"/>
      <c r="B88" s="575"/>
      <c r="C88" s="49" t="s">
        <v>18</v>
      </c>
      <c r="D88" s="2"/>
      <c r="E88" s="35"/>
      <c r="F88" s="35"/>
      <c r="G88" s="35"/>
      <c r="H88" s="35"/>
      <c r="I88" s="35"/>
      <c r="J88" s="35"/>
      <c r="K88" s="2"/>
      <c r="L88" s="35"/>
      <c r="M88" s="35"/>
      <c r="N88" s="35"/>
      <c r="O88" s="35"/>
      <c r="P88" s="9"/>
    </row>
    <row r="89" spans="1:16" ht="18.75">
      <c r="A89" s="572" t="s">
        <v>119</v>
      </c>
      <c r="B89" s="573"/>
      <c r="C89" s="55" t="s">
        <v>16</v>
      </c>
      <c r="D89" s="1"/>
      <c r="E89" s="5"/>
      <c r="F89" s="5"/>
      <c r="G89" s="5"/>
      <c r="H89" s="5"/>
      <c r="I89" s="5"/>
      <c r="J89" s="5"/>
      <c r="K89" s="1"/>
      <c r="L89" s="5"/>
      <c r="M89" s="5"/>
      <c r="N89" s="5"/>
      <c r="O89" s="5"/>
      <c r="P89" s="8"/>
    </row>
    <row r="90" spans="1:16" ht="18.75">
      <c r="A90" s="574"/>
      <c r="B90" s="575"/>
      <c r="C90" s="49" t="s">
        <v>18</v>
      </c>
      <c r="D90" s="2"/>
      <c r="E90" s="35"/>
      <c r="F90" s="35"/>
      <c r="G90" s="35"/>
      <c r="H90" s="35"/>
      <c r="I90" s="35"/>
      <c r="J90" s="35"/>
      <c r="K90" s="2"/>
      <c r="L90" s="35"/>
      <c r="M90" s="35"/>
      <c r="N90" s="35"/>
      <c r="O90" s="35"/>
      <c r="P90" s="9"/>
    </row>
    <row r="91" spans="1:16" ht="18.75">
      <c r="A91" s="572" t="s">
        <v>120</v>
      </c>
      <c r="B91" s="573"/>
      <c r="C91" s="55" t="s">
        <v>16</v>
      </c>
      <c r="D91" s="1"/>
      <c r="E91" s="5"/>
      <c r="F91" s="5"/>
      <c r="G91" s="5"/>
      <c r="H91" s="5"/>
      <c r="I91" s="5"/>
      <c r="J91" s="5"/>
      <c r="K91" s="1"/>
      <c r="L91" s="5"/>
      <c r="M91" s="5"/>
      <c r="N91" s="5"/>
      <c r="O91" s="5"/>
      <c r="P91" s="8"/>
    </row>
    <row r="92" spans="1:16" ht="18.75">
      <c r="A92" s="574"/>
      <c r="B92" s="575"/>
      <c r="C92" s="49" t="s">
        <v>18</v>
      </c>
      <c r="D92" s="2"/>
      <c r="E92" s="35"/>
      <c r="F92" s="35"/>
      <c r="G92" s="35"/>
      <c r="H92" s="35"/>
      <c r="I92" s="35"/>
      <c r="J92" s="35"/>
      <c r="K92" s="2"/>
      <c r="L92" s="35"/>
      <c r="M92" s="35"/>
      <c r="N92" s="35"/>
      <c r="O92" s="35"/>
      <c r="P92" s="9"/>
    </row>
    <row r="93" spans="1:16" ht="18.75">
      <c r="A93" s="572" t="s">
        <v>63</v>
      </c>
      <c r="B93" s="573"/>
      <c r="C93" s="55" t="s">
        <v>16</v>
      </c>
      <c r="D93" s="1"/>
      <c r="E93" s="5"/>
      <c r="F93" s="5"/>
      <c r="G93" s="5"/>
      <c r="H93" s="5"/>
      <c r="I93" s="5"/>
      <c r="J93" s="5"/>
      <c r="K93" s="1"/>
      <c r="L93" s="5"/>
      <c r="M93" s="5"/>
      <c r="N93" s="5"/>
      <c r="O93" s="5"/>
      <c r="P93" s="8"/>
    </row>
    <row r="94" spans="1:16" ht="18.75">
      <c r="A94" s="574"/>
      <c r="B94" s="575"/>
      <c r="C94" s="49" t="s">
        <v>18</v>
      </c>
      <c r="D94" s="2"/>
      <c r="E94" s="35"/>
      <c r="F94" s="35"/>
      <c r="G94" s="35"/>
      <c r="H94" s="35"/>
      <c r="I94" s="35"/>
      <c r="J94" s="35"/>
      <c r="K94" s="2"/>
      <c r="L94" s="35"/>
      <c r="M94" s="35"/>
      <c r="N94" s="35"/>
      <c r="O94" s="35"/>
      <c r="P94" s="9"/>
    </row>
    <row r="95" spans="1:16" ht="18.75">
      <c r="A95" s="572" t="s">
        <v>121</v>
      </c>
      <c r="B95" s="573"/>
      <c r="C95" s="55" t="s">
        <v>16</v>
      </c>
      <c r="D95" s="1"/>
      <c r="E95" s="5"/>
      <c r="F95" s="5"/>
      <c r="G95" s="5"/>
      <c r="H95" s="5"/>
      <c r="I95" s="5"/>
      <c r="J95" s="5"/>
      <c r="K95" s="1"/>
      <c r="L95" s="5"/>
      <c r="M95" s="5"/>
      <c r="N95" s="5"/>
      <c r="O95" s="5"/>
      <c r="P95" s="8"/>
    </row>
    <row r="96" spans="1:16" ht="18.75">
      <c r="A96" s="574"/>
      <c r="B96" s="575"/>
      <c r="C96" s="49" t="s">
        <v>18</v>
      </c>
      <c r="D96" s="2"/>
      <c r="E96" s="35"/>
      <c r="F96" s="35"/>
      <c r="G96" s="35"/>
      <c r="H96" s="35"/>
      <c r="I96" s="35"/>
      <c r="J96" s="35"/>
      <c r="K96" s="2"/>
      <c r="L96" s="35"/>
      <c r="M96" s="35"/>
      <c r="N96" s="35"/>
      <c r="O96" s="35"/>
      <c r="P96" s="9"/>
    </row>
    <row r="97" spans="1:16" ht="18.75">
      <c r="A97" s="572" t="s">
        <v>64</v>
      </c>
      <c r="B97" s="573"/>
      <c r="C97" s="55" t="s">
        <v>16</v>
      </c>
      <c r="D97" s="1">
        <v>0.2028</v>
      </c>
      <c r="E97" s="5">
        <v>0.3148</v>
      </c>
      <c r="F97" s="5">
        <v>0.108</v>
      </c>
      <c r="G97" s="5">
        <v>0.7649</v>
      </c>
      <c r="H97" s="5">
        <v>0.7358</v>
      </c>
      <c r="I97" s="5">
        <v>0.8374</v>
      </c>
      <c r="J97" s="5">
        <v>0.0681</v>
      </c>
      <c r="K97" s="1"/>
      <c r="L97" s="5">
        <v>0.5244</v>
      </c>
      <c r="M97" s="5">
        <v>0.4049</v>
      </c>
      <c r="N97" s="5">
        <v>0.119</v>
      </c>
      <c r="O97" s="5">
        <v>0.2086</v>
      </c>
      <c r="P97" s="8">
        <f>SUM(D97:O97)</f>
        <v>4.2886999999999995</v>
      </c>
    </row>
    <row r="98" spans="1:16" ht="18.75">
      <c r="A98" s="574"/>
      <c r="B98" s="575"/>
      <c r="C98" s="49" t="s">
        <v>18</v>
      </c>
      <c r="D98" s="2">
        <v>50.375</v>
      </c>
      <c r="E98" s="35">
        <v>71.715</v>
      </c>
      <c r="F98" s="35">
        <v>26.491</v>
      </c>
      <c r="G98" s="35">
        <v>244.803</v>
      </c>
      <c r="H98" s="35">
        <v>251.215</v>
      </c>
      <c r="I98" s="35">
        <v>173.521</v>
      </c>
      <c r="J98" s="35">
        <v>12.158</v>
      </c>
      <c r="K98" s="2"/>
      <c r="L98" s="35">
        <v>164.088</v>
      </c>
      <c r="M98" s="35">
        <v>130.897</v>
      </c>
      <c r="N98" s="35">
        <v>32.424</v>
      </c>
      <c r="O98" s="35">
        <v>55.824</v>
      </c>
      <c r="P98" s="9">
        <f>SUM(D98:O98)</f>
        <v>1213.511</v>
      </c>
    </row>
    <row r="99" spans="1:16" s="61" customFormat="1" ht="18.75">
      <c r="A99" s="583" t="s">
        <v>65</v>
      </c>
      <c r="B99" s="584"/>
      <c r="C99" s="63" t="s">
        <v>16</v>
      </c>
      <c r="D99" s="5">
        <f>+D8+D10+D22+D28+D36+D38+D40+D42+D44+D46+D48+D50+D52+D58+D71+D83+D85+D87+D89+D91+D93+D95+D97</f>
        <v>0.22010000000000002</v>
      </c>
      <c r="E99" s="5">
        <f aca="true" t="shared" si="2" ref="E99:H100">+E8+E10+E22+E28+E36+E38+E40+E42+E44+E46+E48+E50+E52+E58+E71+E83+E85+E87+E89+E91+E93+E95+E97</f>
        <v>0.31970000000000004</v>
      </c>
      <c r="F99" s="5">
        <f t="shared" si="2"/>
        <v>0.1658</v>
      </c>
      <c r="G99" s="5">
        <f t="shared" si="2"/>
        <v>0.7763</v>
      </c>
      <c r="H99" s="5">
        <f t="shared" si="2"/>
        <v>0.8421</v>
      </c>
      <c r="I99" s="5">
        <f>+I8+I10+I22+I28+I36+I38+I40+I42+I44+I46+I48+I50+I52+I58+I71+I83+I85+I87+I89+I91+I93+I95+I97</f>
        <v>0.852</v>
      </c>
      <c r="J99" s="5">
        <f>+J8+J10+J22+J28+J36+J38+J40+J42+J44+J46+J48+J50+J52+J58+J71+J83+J85+J87+J89+J91+J93+J95+J97</f>
        <v>0.0681</v>
      </c>
      <c r="K99" s="5"/>
      <c r="L99" s="5">
        <f aca="true" t="shared" si="3" ref="L99:N100">+L8+L10+L22+L28+L36+L38+L40+L42+L44+L46+L48+L50+L52+L58+L71+L83+L85+L87+L89+L91+L93+L95+L97</f>
        <v>0.6416</v>
      </c>
      <c r="M99" s="5">
        <f t="shared" si="3"/>
        <v>0.6084</v>
      </c>
      <c r="N99" s="5">
        <f t="shared" si="3"/>
        <v>0.2615</v>
      </c>
      <c r="O99" s="5">
        <f>+O8+O10+O22+O28+O36+O38+O40+O42+O44+O46+O48+O50+O52+O58+O71+O83+O85+O87+O89+O91+O93+O95+O97</f>
        <v>11.919400000000001</v>
      </c>
      <c r="P99" s="15">
        <f>SUM(D99:O99)</f>
        <v>16.675</v>
      </c>
    </row>
    <row r="100" spans="1:16" s="61" customFormat="1" ht="18.75">
      <c r="A100" s="585"/>
      <c r="B100" s="586"/>
      <c r="C100" s="93" t="s">
        <v>18</v>
      </c>
      <c r="D100" s="35">
        <f>+D9+D11+D23+D29+D37+D39+D41+D43+D45+D47+D49+D51+D53+D59+D72+D84+D86+D88+D90+D92+D94+D96+D98</f>
        <v>55.957</v>
      </c>
      <c r="E100" s="35">
        <f t="shared" si="2"/>
        <v>73.34700000000001</v>
      </c>
      <c r="F100" s="35">
        <f t="shared" si="2"/>
        <v>39.503</v>
      </c>
      <c r="G100" s="35">
        <f t="shared" si="2"/>
        <v>253.59799999999998</v>
      </c>
      <c r="H100" s="35">
        <f t="shared" si="2"/>
        <v>277.057</v>
      </c>
      <c r="I100" s="35">
        <f>+I9+I11+I23+I29+I37+I39+I41+I43+I45+I47+I49+I51+I53+I59+I72+I84+I86+I88+I90+I92+I94+I96+I98</f>
        <v>178.00099999999998</v>
      </c>
      <c r="J100" s="35">
        <f>+J9+J11+J23+J29+J37+J39+J41+J43+J45+J47+J49+J51+J53+J59+J72+J84+J86+J88+J90+J92+J94+J96+J98</f>
        <v>12.158</v>
      </c>
      <c r="K100" s="35"/>
      <c r="L100" s="35">
        <f t="shared" si="3"/>
        <v>213.861</v>
      </c>
      <c r="M100" s="35">
        <f t="shared" si="3"/>
        <v>263.393</v>
      </c>
      <c r="N100" s="35">
        <f t="shared" si="3"/>
        <v>116.626</v>
      </c>
      <c r="O100" s="35">
        <f>+O9+O11+O23+O29+O37+O39+O41+O43+O45+O47+O49+O51+O53+O59+O72+O84+O86+O88+O90+O92+O94+O96+O98</f>
        <v>3923.854</v>
      </c>
      <c r="P100" s="94">
        <f>SUM(D100:O100)</f>
        <v>5407.355</v>
      </c>
    </row>
    <row r="101" spans="1:16" ht="18.75">
      <c r="A101" s="45" t="s">
        <v>0</v>
      </c>
      <c r="B101" s="570" t="s">
        <v>134</v>
      </c>
      <c r="C101" s="55" t="s">
        <v>16</v>
      </c>
      <c r="D101" s="1"/>
      <c r="E101" s="5"/>
      <c r="F101" s="5"/>
      <c r="G101" s="5"/>
      <c r="H101" s="5"/>
      <c r="I101" s="5"/>
      <c r="J101" s="5"/>
      <c r="K101" s="1"/>
      <c r="L101" s="5"/>
      <c r="M101" s="5"/>
      <c r="N101" s="5"/>
      <c r="O101" s="5"/>
      <c r="P101" s="8"/>
    </row>
    <row r="102" spans="1:16" ht="18.75">
      <c r="A102" s="45" t="s">
        <v>0</v>
      </c>
      <c r="B102" s="571"/>
      <c r="C102" s="49" t="s">
        <v>18</v>
      </c>
      <c r="D102" s="2"/>
      <c r="E102" s="35"/>
      <c r="F102" s="35"/>
      <c r="G102" s="35"/>
      <c r="H102" s="35"/>
      <c r="I102" s="35"/>
      <c r="J102" s="35"/>
      <c r="K102" s="2"/>
      <c r="L102" s="35"/>
      <c r="M102" s="35"/>
      <c r="N102" s="35"/>
      <c r="O102" s="35"/>
      <c r="P102" s="9"/>
    </row>
    <row r="103" spans="1:16" ht="18.75">
      <c r="A103" s="45" t="s">
        <v>66</v>
      </c>
      <c r="B103" s="570" t="s">
        <v>123</v>
      </c>
      <c r="C103" s="55" t="s">
        <v>16</v>
      </c>
      <c r="D103" s="1"/>
      <c r="E103" s="5"/>
      <c r="F103" s="5"/>
      <c r="G103" s="5"/>
      <c r="H103" s="5"/>
      <c r="I103" s="5"/>
      <c r="J103" s="5"/>
      <c r="K103" s="1"/>
      <c r="L103" s="5"/>
      <c r="M103" s="5"/>
      <c r="N103" s="5"/>
      <c r="O103" s="5"/>
      <c r="P103" s="8"/>
    </row>
    <row r="104" spans="1:16" ht="18.75">
      <c r="A104" s="45" t="s">
        <v>0</v>
      </c>
      <c r="B104" s="571"/>
      <c r="C104" s="49" t="s">
        <v>18</v>
      </c>
      <c r="D104" s="2"/>
      <c r="E104" s="35"/>
      <c r="F104" s="35"/>
      <c r="G104" s="35"/>
      <c r="H104" s="35"/>
      <c r="I104" s="35"/>
      <c r="J104" s="35"/>
      <c r="K104" s="2"/>
      <c r="L104" s="35"/>
      <c r="M104" s="35"/>
      <c r="N104" s="35"/>
      <c r="O104" s="35"/>
      <c r="P104" s="9"/>
    </row>
    <row r="105" spans="1:16" ht="18.75">
      <c r="A105" s="45" t="s">
        <v>0</v>
      </c>
      <c r="B105" s="570" t="s">
        <v>148</v>
      </c>
      <c r="C105" s="55" t="s">
        <v>16</v>
      </c>
      <c r="D105" s="1"/>
      <c r="E105" s="5"/>
      <c r="F105" s="5"/>
      <c r="G105" s="5"/>
      <c r="H105" s="5"/>
      <c r="I105" s="5"/>
      <c r="J105" s="5"/>
      <c r="K105" s="1"/>
      <c r="L105" s="5"/>
      <c r="M105" s="5"/>
      <c r="N105" s="5"/>
      <c r="O105" s="5"/>
      <c r="P105" s="8"/>
    </row>
    <row r="106" spans="1:16" ht="18.75">
      <c r="A106" s="51"/>
      <c r="B106" s="571"/>
      <c r="C106" s="49" t="s">
        <v>18</v>
      </c>
      <c r="D106" s="2"/>
      <c r="E106" s="35"/>
      <c r="F106" s="35"/>
      <c r="G106" s="35"/>
      <c r="H106" s="35"/>
      <c r="I106" s="35"/>
      <c r="J106" s="35"/>
      <c r="K106" s="2"/>
      <c r="L106" s="35"/>
      <c r="M106" s="35"/>
      <c r="N106" s="35"/>
      <c r="O106" s="35"/>
      <c r="P106" s="9"/>
    </row>
    <row r="107" spans="1:16" ht="18.75">
      <c r="A107" s="45" t="s">
        <v>67</v>
      </c>
      <c r="B107" s="570" t="s">
        <v>149</v>
      </c>
      <c r="C107" s="55" t="s">
        <v>16</v>
      </c>
      <c r="D107" s="1"/>
      <c r="E107" s="5"/>
      <c r="F107" s="5"/>
      <c r="G107" s="5"/>
      <c r="H107" s="5"/>
      <c r="I107" s="5"/>
      <c r="J107" s="5"/>
      <c r="K107" s="1"/>
      <c r="L107" s="5"/>
      <c r="M107" s="5"/>
      <c r="N107" s="5"/>
      <c r="O107" s="5"/>
      <c r="P107" s="8"/>
    </row>
    <row r="108" spans="1:16" ht="18.75">
      <c r="A108" s="51"/>
      <c r="B108" s="571"/>
      <c r="C108" s="49" t="s">
        <v>18</v>
      </c>
      <c r="D108" s="2"/>
      <c r="E108" s="35"/>
      <c r="F108" s="35"/>
      <c r="G108" s="35"/>
      <c r="H108" s="35"/>
      <c r="I108" s="35"/>
      <c r="J108" s="35"/>
      <c r="K108" s="2"/>
      <c r="L108" s="35"/>
      <c r="M108" s="35"/>
      <c r="N108" s="35"/>
      <c r="O108" s="35"/>
      <c r="P108" s="9"/>
    </row>
    <row r="109" spans="1:16" ht="18.75">
      <c r="A109" s="51"/>
      <c r="B109" s="570" t="s">
        <v>150</v>
      </c>
      <c r="C109" s="55" t="s">
        <v>16</v>
      </c>
      <c r="D109" s="1"/>
      <c r="E109" s="5"/>
      <c r="F109" s="5">
        <v>0.0329</v>
      </c>
      <c r="G109" s="5">
        <v>0.0016</v>
      </c>
      <c r="H109" s="5">
        <v>0.0015</v>
      </c>
      <c r="I109" s="5">
        <v>0.002</v>
      </c>
      <c r="J109" s="5"/>
      <c r="K109" s="1"/>
      <c r="L109" s="5">
        <v>0.1283</v>
      </c>
      <c r="M109" s="5">
        <v>0.4899</v>
      </c>
      <c r="N109" s="5">
        <v>0.5736</v>
      </c>
      <c r="O109" s="5">
        <v>0.3911</v>
      </c>
      <c r="P109" s="8">
        <f>SUM(D109:O109)</f>
        <v>1.6209</v>
      </c>
    </row>
    <row r="110" spans="1:16" ht="18.75">
      <c r="A110" s="51"/>
      <c r="B110" s="571"/>
      <c r="C110" s="49" t="s">
        <v>18</v>
      </c>
      <c r="D110" s="2"/>
      <c r="E110" s="35"/>
      <c r="F110" s="35">
        <v>7.101</v>
      </c>
      <c r="G110" s="35">
        <v>0.352</v>
      </c>
      <c r="H110" s="35">
        <v>0.52</v>
      </c>
      <c r="I110" s="35">
        <v>1.2</v>
      </c>
      <c r="J110" s="35"/>
      <c r="K110" s="2"/>
      <c r="L110" s="35">
        <v>36.627</v>
      </c>
      <c r="M110" s="35">
        <v>63.507</v>
      </c>
      <c r="N110" s="35">
        <v>81.297</v>
      </c>
      <c r="O110" s="35">
        <v>63.682</v>
      </c>
      <c r="P110" s="9">
        <f>SUM(D110:O110)</f>
        <v>254.286</v>
      </c>
    </row>
    <row r="111" spans="1:16" ht="18.75">
      <c r="A111" s="45" t="s">
        <v>68</v>
      </c>
      <c r="B111" s="570" t="s">
        <v>127</v>
      </c>
      <c r="C111" s="55" t="s">
        <v>16</v>
      </c>
      <c r="D111" s="1"/>
      <c r="E111" s="5"/>
      <c r="F111" s="5"/>
      <c r="G111" s="5"/>
      <c r="H111" s="5"/>
      <c r="I111" s="5"/>
      <c r="J111" s="5"/>
      <c r="K111" s="1"/>
      <c r="L111" s="5"/>
      <c r="M111" s="5"/>
      <c r="N111" s="5"/>
      <c r="O111" s="5"/>
      <c r="P111" s="8"/>
    </row>
    <row r="112" spans="1:16" ht="18.75">
      <c r="A112" s="51"/>
      <c r="B112" s="571"/>
      <c r="C112" s="49" t="s">
        <v>18</v>
      </c>
      <c r="D112" s="2"/>
      <c r="E112" s="35"/>
      <c r="F112" s="35"/>
      <c r="G112" s="35"/>
      <c r="H112" s="35"/>
      <c r="I112" s="35"/>
      <c r="J112" s="35"/>
      <c r="K112" s="2"/>
      <c r="L112" s="35"/>
      <c r="M112" s="35"/>
      <c r="N112" s="35"/>
      <c r="O112" s="35"/>
      <c r="P112" s="9"/>
    </row>
    <row r="113" spans="1:16" ht="18.75">
      <c r="A113" s="51"/>
      <c r="B113" s="570" t="s">
        <v>128</v>
      </c>
      <c r="C113" s="55" t="s">
        <v>16</v>
      </c>
      <c r="D113" s="1"/>
      <c r="E113" s="5"/>
      <c r="F113" s="5"/>
      <c r="G113" s="5"/>
      <c r="H113" s="5"/>
      <c r="I113" s="5"/>
      <c r="J113" s="5"/>
      <c r="K113" s="1"/>
      <c r="L113" s="5"/>
      <c r="M113" s="5"/>
      <c r="N113" s="5"/>
      <c r="O113" s="5"/>
      <c r="P113" s="8"/>
    </row>
    <row r="114" spans="1:16" ht="18.75">
      <c r="A114" s="51"/>
      <c r="B114" s="571"/>
      <c r="C114" s="49" t="s">
        <v>18</v>
      </c>
      <c r="D114" s="2"/>
      <c r="E114" s="35"/>
      <c r="F114" s="35"/>
      <c r="G114" s="35"/>
      <c r="H114" s="35"/>
      <c r="I114" s="35"/>
      <c r="J114" s="35"/>
      <c r="K114" s="2"/>
      <c r="L114" s="35"/>
      <c r="M114" s="35"/>
      <c r="N114" s="35"/>
      <c r="O114" s="35"/>
      <c r="P114" s="9"/>
    </row>
    <row r="115" spans="1:16" ht="18.75">
      <c r="A115" s="45" t="s">
        <v>70</v>
      </c>
      <c r="B115" s="570" t="s">
        <v>71</v>
      </c>
      <c r="C115" s="55" t="s">
        <v>16</v>
      </c>
      <c r="D115" s="1"/>
      <c r="E115" s="5"/>
      <c r="F115" s="5"/>
      <c r="G115" s="5"/>
      <c r="H115" s="5"/>
      <c r="I115" s="5"/>
      <c r="J115" s="5"/>
      <c r="K115" s="1"/>
      <c r="L115" s="5"/>
      <c r="M115" s="5"/>
      <c r="N115" s="5"/>
      <c r="O115" s="5"/>
      <c r="P115" s="8"/>
    </row>
    <row r="116" spans="1:16" ht="18.75">
      <c r="A116" s="51"/>
      <c r="B116" s="571"/>
      <c r="C116" s="49" t="s">
        <v>18</v>
      </c>
      <c r="D116" s="2"/>
      <c r="E116" s="35"/>
      <c r="F116" s="35"/>
      <c r="G116" s="35"/>
      <c r="H116" s="35"/>
      <c r="I116" s="35"/>
      <c r="J116" s="35"/>
      <c r="K116" s="2"/>
      <c r="L116" s="35"/>
      <c r="M116" s="35"/>
      <c r="N116" s="35"/>
      <c r="O116" s="35"/>
      <c r="P116" s="9"/>
    </row>
    <row r="117" spans="1:16" ht="18.75">
      <c r="A117" s="51"/>
      <c r="B117" s="570" t="s">
        <v>72</v>
      </c>
      <c r="C117" s="55" t="s">
        <v>16</v>
      </c>
      <c r="D117" s="1">
        <v>6.8957</v>
      </c>
      <c r="E117" s="5">
        <v>8.1255</v>
      </c>
      <c r="F117" s="5">
        <v>10.4317</v>
      </c>
      <c r="G117" s="5">
        <v>10.4487</v>
      </c>
      <c r="H117" s="5">
        <v>12.9017</v>
      </c>
      <c r="I117" s="5">
        <v>15.2726</v>
      </c>
      <c r="J117" s="5">
        <v>1.0205</v>
      </c>
      <c r="K117" s="1"/>
      <c r="L117" s="5">
        <v>14.4247</v>
      </c>
      <c r="M117" s="5">
        <v>9.9894</v>
      </c>
      <c r="N117" s="5">
        <v>7.5958</v>
      </c>
      <c r="O117" s="5">
        <v>8.2314</v>
      </c>
      <c r="P117" s="8">
        <f>SUM(D117:O117)</f>
        <v>105.33770000000001</v>
      </c>
    </row>
    <row r="118" spans="1:16" ht="18.75">
      <c r="A118" s="51"/>
      <c r="B118" s="571"/>
      <c r="C118" s="49" t="s">
        <v>18</v>
      </c>
      <c r="D118" s="2">
        <v>9268.174</v>
      </c>
      <c r="E118" s="35">
        <v>11133.715</v>
      </c>
      <c r="F118" s="35">
        <v>15416.196</v>
      </c>
      <c r="G118" s="35">
        <v>17138.698</v>
      </c>
      <c r="H118" s="35">
        <v>16812.266</v>
      </c>
      <c r="I118" s="35">
        <v>21595.305</v>
      </c>
      <c r="J118" s="35">
        <v>1792.998</v>
      </c>
      <c r="K118" s="2"/>
      <c r="L118" s="35">
        <v>24689.539</v>
      </c>
      <c r="M118" s="35">
        <v>17831.288</v>
      </c>
      <c r="N118" s="35">
        <v>12006.508</v>
      </c>
      <c r="O118" s="35">
        <v>14092.248</v>
      </c>
      <c r="P118" s="9">
        <f>SUM(D118:O118)</f>
        <v>161776.93500000003</v>
      </c>
    </row>
    <row r="119" spans="1:16" ht="18.75">
      <c r="A119" s="45" t="s">
        <v>23</v>
      </c>
      <c r="B119" s="570" t="s">
        <v>130</v>
      </c>
      <c r="C119" s="55" t="s">
        <v>16</v>
      </c>
      <c r="D119" s="1">
        <v>0.2823</v>
      </c>
      <c r="E119" s="5">
        <v>0.1185</v>
      </c>
      <c r="F119" s="5">
        <v>0.3425</v>
      </c>
      <c r="G119" s="5">
        <v>0.2923</v>
      </c>
      <c r="H119" s="5">
        <v>0.425</v>
      </c>
      <c r="I119" s="5">
        <v>0.0366</v>
      </c>
      <c r="J119" s="5">
        <v>0.002</v>
      </c>
      <c r="K119" s="1"/>
      <c r="L119" s="5">
        <v>0.6064</v>
      </c>
      <c r="M119" s="5">
        <v>0.1489</v>
      </c>
      <c r="N119" s="5">
        <v>0.4461</v>
      </c>
      <c r="O119" s="5">
        <v>0.4264</v>
      </c>
      <c r="P119" s="8">
        <f>SUM(D119:O119)</f>
        <v>3.127</v>
      </c>
    </row>
    <row r="120" spans="1:16" ht="18.75">
      <c r="A120" s="51"/>
      <c r="B120" s="571"/>
      <c r="C120" s="49" t="s">
        <v>18</v>
      </c>
      <c r="D120" s="2">
        <v>106.564</v>
      </c>
      <c r="E120" s="35">
        <v>31.297</v>
      </c>
      <c r="F120" s="35">
        <v>101.957</v>
      </c>
      <c r="G120" s="35">
        <v>93.229</v>
      </c>
      <c r="H120" s="35">
        <v>161.527</v>
      </c>
      <c r="I120" s="35">
        <v>19.672</v>
      </c>
      <c r="J120" s="35">
        <v>1.2</v>
      </c>
      <c r="K120" s="2"/>
      <c r="L120" s="35">
        <v>282.1</v>
      </c>
      <c r="M120" s="35">
        <v>90.014</v>
      </c>
      <c r="N120" s="35">
        <v>288.569</v>
      </c>
      <c r="O120" s="35">
        <v>243.73</v>
      </c>
      <c r="P120" s="9">
        <f>SUM(D120:O120)</f>
        <v>1419.8590000000002</v>
      </c>
    </row>
    <row r="121" spans="1:16" ht="18.75">
      <c r="A121" s="51"/>
      <c r="B121" s="48" t="s">
        <v>20</v>
      </c>
      <c r="C121" s="55" t="s">
        <v>16</v>
      </c>
      <c r="D121" s="1"/>
      <c r="E121" s="5"/>
      <c r="F121" s="5"/>
      <c r="G121" s="5"/>
      <c r="H121" s="5"/>
      <c r="I121" s="5"/>
      <c r="J121" s="5"/>
      <c r="K121" s="1"/>
      <c r="L121" s="5"/>
      <c r="M121" s="5"/>
      <c r="N121" s="5"/>
      <c r="O121" s="5"/>
      <c r="P121" s="8"/>
    </row>
    <row r="122" spans="1:16" ht="18.75">
      <c r="A122" s="51"/>
      <c r="B122" s="49" t="s">
        <v>73</v>
      </c>
      <c r="C122" s="49" t="s">
        <v>18</v>
      </c>
      <c r="D122" s="2"/>
      <c r="E122" s="35"/>
      <c r="F122" s="35"/>
      <c r="G122" s="35"/>
      <c r="H122" s="35"/>
      <c r="I122" s="35"/>
      <c r="J122" s="35"/>
      <c r="K122" s="2"/>
      <c r="L122" s="35"/>
      <c r="M122" s="35"/>
      <c r="N122" s="35"/>
      <c r="O122" s="35"/>
      <c r="P122" s="9"/>
    </row>
    <row r="123" spans="1:16" s="61" customFormat="1" ht="18.75">
      <c r="A123" s="58"/>
      <c r="B123" s="581" t="s">
        <v>114</v>
      </c>
      <c r="C123" s="63" t="s">
        <v>16</v>
      </c>
      <c r="D123" s="5">
        <f>+D101+D103+D105+D107+D109+D111+D113+D115+D117+D119+D121</f>
        <v>7.178</v>
      </c>
      <c r="E123" s="5">
        <f aca="true" t="shared" si="4" ref="E123:O124">+E101+E103+E105+E107+E109+E111+E113+E115+E117+E119+E121</f>
        <v>8.244</v>
      </c>
      <c r="F123" s="5">
        <f>+F101+F103+F105+F107+F109+F111+F113+F115+F117+F119+F121</f>
        <v>10.807099999999998</v>
      </c>
      <c r="G123" s="5">
        <f>+G101+G103+G105+G107+G109+G111+G113+G115+G117+G119+G121</f>
        <v>10.7426</v>
      </c>
      <c r="H123" s="5">
        <f>+H101+H103+H105+H107+H109+H111+H113+H115+H117+H119+H121</f>
        <v>13.3282</v>
      </c>
      <c r="I123" s="5">
        <f>+I101+I103+I105+I107+I109+I111+I113+I115+I117+I119+I121</f>
        <v>15.311200000000001</v>
      </c>
      <c r="J123" s="5">
        <f>+J101+J103+J105+J107+J109+J111+J113+J115+J117+J119+J121</f>
        <v>1.0225</v>
      </c>
      <c r="K123" s="5"/>
      <c r="L123" s="5">
        <f t="shared" si="4"/>
        <v>15.1594</v>
      </c>
      <c r="M123" s="5">
        <f t="shared" si="4"/>
        <v>10.6282</v>
      </c>
      <c r="N123" s="5">
        <f t="shared" si="4"/>
        <v>8.615499999999999</v>
      </c>
      <c r="O123" s="5">
        <f t="shared" si="4"/>
        <v>9.0489</v>
      </c>
      <c r="P123" s="15">
        <f>SUM(D123:O123)</f>
        <v>110.0856</v>
      </c>
    </row>
    <row r="124" spans="1:16" s="61" customFormat="1" ht="18.75">
      <c r="A124" s="92"/>
      <c r="B124" s="582"/>
      <c r="C124" s="93" t="s">
        <v>18</v>
      </c>
      <c r="D124" s="35">
        <f>+D102+D104+D106+D108+D110+D112+D114+D116+D118+D120+D122</f>
        <v>9374.738000000001</v>
      </c>
      <c r="E124" s="35">
        <f t="shared" si="4"/>
        <v>11165.012</v>
      </c>
      <c r="F124" s="35">
        <f t="shared" si="4"/>
        <v>15525.254</v>
      </c>
      <c r="G124" s="35">
        <f t="shared" si="4"/>
        <v>17232.279</v>
      </c>
      <c r="H124" s="35">
        <f t="shared" si="4"/>
        <v>16974.313</v>
      </c>
      <c r="I124" s="35">
        <f t="shared" si="4"/>
        <v>21616.177</v>
      </c>
      <c r="J124" s="35">
        <f>+J102+J104+J106+J108+J110+J112+J114+J116+J118+J120+J122</f>
        <v>1794.198</v>
      </c>
      <c r="K124" s="35"/>
      <c r="L124" s="35">
        <f t="shared" si="4"/>
        <v>25008.266</v>
      </c>
      <c r="M124" s="35">
        <f t="shared" si="4"/>
        <v>17984.809</v>
      </c>
      <c r="N124" s="35">
        <f t="shared" si="4"/>
        <v>12376.374</v>
      </c>
      <c r="O124" s="35">
        <f t="shared" si="4"/>
        <v>14399.66</v>
      </c>
      <c r="P124" s="94">
        <f>SUM(D124:O124)</f>
        <v>163451.08000000002</v>
      </c>
    </row>
    <row r="125" spans="1:16" ht="18.75">
      <c r="A125" s="45" t="s">
        <v>0</v>
      </c>
      <c r="B125" s="570" t="s">
        <v>74</v>
      </c>
      <c r="C125" s="55" t="s">
        <v>16</v>
      </c>
      <c r="D125" s="1"/>
      <c r="E125" s="5"/>
      <c r="F125" s="5"/>
      <c r="G125" s="5"/>
      <c r="H125" s="5"/>
      <c r="I125" s="5"/>
      <c r="J125" s="5"/>
      <c r="K125" s="1"/>
      <c r="L125" s="5"/>
      <c r="M125" s="5"/>
      <c r="N125" s="5"/>
      <c r="O125" s="5"/>
      <c r="P125" s="8"/>
    </row>
    <row r="126" spans="1:16" ht="18.75">
      <c r="A126" s="45" t="s">
        <v>0</v>
      </c>
      <c r="B126" s="571"/>
      <c r="C126" s="49" t="s">
        <v>18</v>
      </c>
      <c r="D126" s="2"/>
      <c r="E126" s="35"/>
      <c r="F126" s="35"/>
      <c r="G126" s="35"/>
      <c r="H126" s="35"/>
      <c r="I126" s="35"/>
      <c r="J126" s="35"/>
      <c r="K126" s="2"/>
      <c r="L126" s="35"/>
      <c r="M126" s="35"/>
      <c r="N126" s="35"/>
      <c r="O126" s="35"/>
      <c r="P126" s="9"/>
    </row>
    <row r="127" spans="1:16" ht="18.75">
      <c r="A127" s="45" t="s">
        <v>75</v>
      </c>
      <c r="B127" s="570" t="s">
        <v>76</v>
      </c>
      <c r="C127" s="55" t="s">
        <v>16</v>
      </c>
      <c r="D127" s="1"/>
      <c r="E127" s="5"/>
      <c r="F127" s="5"/>
      <c r="G127" s="5"/>
      <c r="H127" s="5"/>
      <c r="I127" s="5"/>
      <c r="J127" s="5"/>
      <c r="K127" s="1"/>
      <c r="L127" s="5"/>
      <c r="M127" s="5"/>
      <c r="N127" s="5"/>
      <c r="O127" s="5"/>
      <c r="P127" s="8"/>
    </row>
    <row r="128" spans="1:16" ht="18.75">
      <c r="A128" s="51"/>
      <c r="B128" s="571"/>
      <c r="C128" s="49" t="s">
        <v>18</v>
      </c>
      <c r="D128" s="2"/>
      <c r="E128" s="35"/>
      <c r="F128" s="35"/>
      <c r="G128" s="35"/>
      <c r="H128" s="35"/>
      <c r="I128" s="35"/>
      <c r="J128" s="35"/>
      <c r="K128" s="2"/>
      <c r="L128" s="35"/>
      <c r="M128" s="35"/>
      <c r="N128" s="35"/>
      <c r="O128" s="35"/>
      <c r="P128" s="9"/>
    </row>
    <row r="129" spans="1:16" ht="18.75">
      <c r="A129" s="45" t="s">
        <v>77</v>
      </c>
      <c r="B129" s="48" t="s">
        <v>20</v>
      </c>
      <c r="C129" s="48" t="s">
        <v>16</v>
      </c>
      <c r="D129" s="3"/>
      <c r="E129" s="4"/>
      <c r="F129" s="4"/>
      <c r="G129" s="4"/>
      <c r="H129" s="4"/>
      <c r="I129" s="4"/>
      <c r="J129" s="4"/>
      <c r="K129" s="3"/>
      <c r="L129" s="4"/>
      <c r="M129" s="4"/>
      <c r="N129" s="4"/>
      <c r="O129" s="4"/>
      <c r="P129" s="13"/>
    </row>
    <row r="130" spans="1:16" ht="18.75">
      <c r="A130" s="51"/>
      <c r="B130" s="48" t="s">
        <v>78</v>
      </c>
      <c r="C130" s="387" t="s">
        <v>79</v>
      </c>
      <c r="D130" s="455"/>
      <c r="E130" s="456"/>
      <c r="F130" s="456"/>
      <c r="G130" s="456"/>
      <c r="H130" s="456"/>
      <c r="I130" s="457"/>
      <c r="J130" s="457"/>
      <c r="K130" s="449"/>
      <c r="L130" s="457"/>
      <c r="M130" s="457"/>
      <c r="N130" s="457"/>
      <c r="O130" s="457"/>
      <c r="P130" s="458"/>
    </row>
    <row r="131" spans="1:16" ht="18.75">
      <c r="A131" s="45" t="s">
        <v>23</v>
      </c>
      <c r="B131" s="2"/>
      <c r="C131" s="49" t="s">
        <v>18</v>
      </c>
      <c r="D131" s="2"/>
      <c r="E131" s="35"/>
      <c r="F131" s="35"/>
      <c r="G131" s="35"/>
      <c r="H131" s="35"/>
      <c r="I131" s="35"/>
      <c r="J131" s="35"/>
      <c r="K131" s="2"/>
      <c r="L131" s="35"/>
      <c r="M131" s="35"/>
      <c r="N131" s="35"/>
      <c r="O131" s="35"/>
      <c r="P131" s="9"/>
    </row>
    <row r="132" spans="1:16" s="61" customFormat="1" ht="18.75">
      <c r="A132" s="58"/>
      <c r="B132" s="95" t="s">
        <v>0</v>
      </c>
      <c r="C132" s="63" t="s">
        <v>16</v>
      </c>
      <c r="D132" s="5"/>
      <c r="E132" s="454"/>
      <c r="F132" s="454"/>
      <c r="G132" s="454"/>
      <c r="H132" s="454"/>
      <c r="I132" s="454"/>
      <c r="J132" s="454"/>
      <c r="K132" s="454"/>
      <c r="L132" s="454"/>
      <c r="M132" s="454"/>
      <c r="N132" s="454"/>
      <c r="O132" s="454"/>
      <c r="P132" s="386"/>
    </row>
    <row r="133" spans="1:16" s="61" customFormat="1" ht="18.75">
      <c r="A133" s="58"/>
      <c r="B133" s="96" t="s">
        <v>138</v>
      </c>
      <c r="C133" s="439" t="s">
        <v>79</v>
      </c>
      <c r="D133" s="451"/>
      <c r="E133" s="452"/>
      <c r="F133" s="452"/>
      <c r="G133" s="452"/>
      <c r="H133" s="452"/>
      <c r="I133" s="452"/>
      <c r="J133" s="452"/>
      <c r="K133" s="452"/>
      <c r="L133" s="452"/>
      <c r="M133" s="452"/>
      <c r="N133" s="452"/>
      <c r="O133" s="452"/>
      <c r="P133" s="453"/>
    </row>
    <row r="134" spans="1:16" s="61" customFormat="1" ht="18.75">
      <c r="A134" s="92"/>
      <c r="B134" s="35"/>
      <c r="C134" s="93" t="s">
        <v>18</v>
      </c>
      <c r="D134" s="35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4"/>
    </row>
    <row r="135" spans="1:16" s="61" customFormat="1" ht="18.75">
      <c r="A135" s="58"/>
      <c r="B135" s="59" t="s">
        <v>0</v>
      </c>
      <c r="C135" s="63" t="s">
        <v>16</v>
      </c>
      <c r="D135" s="5">
        <f>D132+D123+D99</f>
        <v>7.3981</v>
      </c>
      <c r="E135" s="454">
        <f>E132+E123+E99</f>
        <v>8.563699999999999</v>
      </c>
      <c r="F135" s="454">
        <f aca="true" t="shared" si="5" ref="F135:O135">F132+F123+F99</f>
        <v>10.9729</v>
      </c>
      <c r="G135" s="454">
        <f t="shared" si="5"/>
        <v>11.518899999999999</v>
      </c>
      <c r="H135" s="454">
        <f t="shared" si="5"/>
        <v>14.170300000000001</v>
      </c>
      <c r="I135" s="454">
        <f t="shared" si="5"/>
        <v>16.1632</v>
      </c>
      <c r="J135" s="454">
        <f t="shared" si="5"/>
        <v>1.0906</v>
      </c>
      <c r="K135" s="454"/>
      <c r="L135" s="454">
        <f t="shared" si="5"/>
        <v>15.801</v>
      </c>
      <c r="M135" s="454">
        <f t="shared" si="5"/>
        <v>11.2366</v>
      </c>
      <c r="N135" s="454">
        <f t="shared" si="5"/>
        <v>8.876999999999999</v>
      </c>
      <c r="O135" s="454">
        <f t="shared" si="5"/>
        <v>20.9683</v>
      </c>
      <c r="P135" s="386">
        <f>SUM(D135:O135)</f>
        <v>126.76059999999998</v>
      </c>
    </row>
    <row r="136" spans="1:16" s="61" customFormat="1" ht="18.75">
      <c r="A136" s="58"/>
      <c r="B136" s="62" t="s">
        <v>143</v>
      </c>
      <c r="C136" s="63" t="s">
        <v>79</v>
      </c>
      <c r="D136" s="5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22"/>
    </row>
    <row r="137" spans="1:16" s="61" customFormat="1" ht="19.5" thickBot="1">
      <c r="A137" s="64"/>
      <c r="B137" s="65"/>
      <c r="C137" s="66" t="s">
        <v>18</v>
      </c>
      <c r="D137" s="6">
        <f>D134+D124+D100</f>
        <v>9430.695000000002</v>
      </c>
      <c r="E137" s="32">
        <f aca="true" t="shared" si="6" ref="E137:O137">E134+E124+E100</f>
        <v>11238.359</v>
      </c>
      <c r="F137" s="32">
        <f t="shared" si="6"/>
        <v>15564.757000000001</v>
      </c>
      <c r="G137" s="32">
        <f t="shared" si="6"/>
        <v>17485.877</v>
      </c>
      <c r="H137" s="32">
        <f t="shared" si="6"/>
        <v>17251.37</v>
      </c>
      <c r="I137" s="32">
        <f t="shared" si="6"/>
        <v>21794.178</v>
      </c>
      <c r="J137" s="32">
        <f t="shared" si="6"/>
        <v>1806.356</v>
      </c>
      <c r="K137" s="32"/>
      <c r="L137" s="32">
        <f t="shared" si="6"/>
        <v>25222.127</v>
      </c>
      <c r="M137" s="32">
        <f t="shared" si="6"/>
        <v>18248.202</v>
      </c>
      <c r="N137" s="32">
        <f t="shared" si="6"/>
        <v>12493</v>
      </c>
      <c r="O137" s="32">
        <f t="shared" si="6"/>
        <v>18323.514</v>
      </c>
      <c r="P137" s="7">
        <f>SUM(D137:O137)</f>
        <v>168858.435</v>
      </c>
    </row>
    <row r="138" spans="15:16" ht="18.75">
      <c r="O138" s="88"/>
      <c r="P138" s="68" t="s">
        <v>92</v>
      </c>
    </row>
    <row r="140" spans="5:6" ht="18.75">
      <c r="E140" s="23"/>
      <c r="F140" s="23"/>
    </row>
    <row r="141" spans="4:10" ht="18.75">
      <c r="D141" s="4"/>
      <c r="E141" s="23"/>
      <c r="F141" s="23"/>
      <c r="G141" s="23"/>
      <c r="H141" s="23"/>
      <c r="I141" s="23"/>
      <c r="J141" s="23"/>
    </row>
    <row r="142" spans="4:10" ht="18.75">
      <c r="D142" s="4"/>
      <c r="E142" s="23"/>
      <c r="F142" s="23"/>
      <c r="G142" s="23"/>
      <c r="H142" s="23"/>
      <c r="I142" s="23"/>
      <c r="J142" s="23"/>
    </row>
    <row r="143" spans="4:10" ht="18.75">
      <c r="D143" s="23"/>
      <c r="E143" s="23"/>
      <c r="F143" s="23"/>
      <c r="G143" s="23"/>
      <c r="H143" s="23"/>
      <c r="I143" s="23"/>
      <c r="J143" s="23"/>
    </row>
    <row r="144" spans="4:10" ht="18.75">
      <c r="D144" s="69"/>
      <c r="E144" s="23"/>
      <c r="F144" s="23"/>
      <c r="G144" s="23"/>
      <c r="H144" s="23"/>
      <c r="I144" s="23"/>
      <c r="J144" s="23"/>
    </row>
  </sheetData>
  <sheetProtection/>
  <mergeCells count="52">
    <mergeCell ref="B4:B5"/>
    <mergeCell ref="B8:B9"/>
    <mergeCell ref="A10:B11"/>
    <mergeCell ref="B12:B13"/>
    <mergeCell ref="B30:B31"/>
    <mergeCell ref="B32:B33"/>
    <mergeCell ref="B14:B15"/>
    <mergeCell ref="B16:B17"/>
    <mergeCell ref="B20:B21"/>
    <mergeCell ref="B22:B23"/>
    <mergeCell ref="B24:B25"/>
    <mergeCell ref="B28:B29"/>
    <mergeCell ref="B36:B37"/>
    <mergeCell ref="A38:B39"/>
    <mergeCell ref="A40:B41"/>
    <mergeCell ref="A42:B43"/>
    <mergeCell ref="A44:B45"/>
    <mergeCell ref="A46:B47"/>
    <mergeCell ref="A48:B49"/>
    <mergeCell ref="A50:B51"/>
    <mergeCell ref="A52:B53"/>
    <mergeCell ref="B54:B55"/>
    <mergeCell ref="B58:B59"/>
    <mergeCell ref="B60:B61"/>
    <mergeCell ref="B64:B65"/>
    <mergeCell ref="B71:B72"/>
    <mergeCell ref="B73:B74"/>
    <mergeCell ref="B75:B76"/>
    <mergeCell ref="B79:B80"/>
    <mergeCell ref="B83:B84"/>
    <mergeCell ref="A85:B86"/>
    <mergeCell ref="A87:B88"/>
    <mergeCell ref="A89:B90"/>
    <mergeCell ref="A91:B92"/>
    <mergeCell ref="B123:B124"/>
    <mergeCell ref="B125:B126"/>
    <mergeCell ref="A93:B94"/>
    <mergeCell ref="A95:B96"/>
    <mergeCell ref="A97:B98"/>
    <mergeCell ref="A99:B100"/>
    <mergeCell ref="B101:B102"/>
    <mergeCell ref="B103:B104"/>
    <mergeCell ref="A1:P1"/>
    <mergeCell ref="B127:B128"/>
    <mergeCell ref="B113:B114"/>
    <mergeCell ref="B115:B116"/>
    <mergeCell ref="B117:B118"/>
    <mergeCell ref="B119:B120"/>
    <mergeCell ref="B105:B106"/>
    <mergeCell ref="B107:B108"/>
    <mergeCell ref="B109:B110"/>
    <mergeCell ref="B111:B112"/>
  </mergeCells>
  <printOptions/>
  <pageMargins left="1.1811023622047245" right="0.7874015748031497" top="0.7874015748031497" bottom="0.7874015748031497" header="0.5118110236220472" footer="0.5118110236220472"/>
  <pageSetup firstPageNumber="45" useFirstPageNumber="1" horizontalDpi="600" verticalDpi="600" orientation="landscape" paperSize="12" scale="5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宮城県水産林業部漁政課</dc:creator>
  <cp:keywords/>
  <dc:description/>
  <cp:lastModifiedBy>宮城県</cp:lastModifiedBy>
  <cp:lastPrinted>2014-12-15T00:44:37Z</cp:lastPrinted>
  <dcterms:created xsi:type="dcterms:W3CDTF">1999-06-10T06:54:46Z</dcterms:created>
  <dcterms:modified xsi:type="dcterms:W3CDTF">2015-02-11T09:13:11Z</dcterms:modified>
  <cp:category/>
  <cp:version/>
  <cp:contentType/>
  <cp:contentStatus/>
</cp:coreProperties>
</file>