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55" yWindow="75" windowWidth="7305" windowHeight="8550" tabRatio="858" activeTab="12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１０月" sheetId="10" r:id="rId10"/>
    <sheet name="１１月" sheetId="11" r:id="rId11"/>
    <sheet name="１２月" sheetId="12" r:id="rId12"/>
    <sheet name="１月～１２月" sheetId="13" r:id="rId13"/>
  </sheets>
  <definedNames>
    <definedName name="_xlnm.Print_Area" localSheetId="9">'１０月'!$A$1:$Q$138</definedName>
    <definedName name="_xlnm.Print_Area" localSheetId="10">'１１月'!$A$1:$Q$138</definedName>
    <definedName name="_xlnm.Print_Area" localSheetId="11">'１２月'!$A$1:$Q$138</definedName>
    <definedName name="_xlnm.Print_Area" localSheetId="0">'１月'!$A$1:$Q$138</definedName>
    <definedName name="_xlnm.Print_Area" localSheetId="12">'１月～１２月'!$A$1:$Q$138</definedName>
    <definedName name="_xlnm.Print_Area" localSheetId="1">'２月'!$A$1:$Q$138</definedName>
    <definedName name="_xlnm.Print_Area" localSheetId="2">'３月'!$A$1:$R$138</definedName>
    <definedName name="_xlnm.Print_Area" localSheetId="3">'４月'!$A$1:$Q$138</definedName>
    <definedName name="_xlnm.Print_Area" localSheetId="4">'５月'!$A$1:$R$138</definedName>
    <definedName name="_xlnm.Print_Area" localSheetId="5">'６月'!$A$1:$Q$138</definedName>
    <definedName name="_xlnm.Print_Area" localSheetId="6">'７月'!$A$1:$Q$138</definedName>
    <definedName name="_xlnm.Print_Area" localSheetId="7">'８月'!$A$1:$R$138</definedName>
    <definedName name="_xlnm.Print_Area" localSheetId="8">'９月'!$A$1:$Q$138</definedName>
  </definedNames>
  <calcPr fullCalcOnLoad="1"/>
</workbook>
</file>

<file path=xl/sharedStrings.xml><?xml version="1.0" encoding="utf-8"?>
<sst xmlns="http://schemas.openxmlformats.org/spreadsheetml/2006/main" count="3865" uniqueCount="124">
  <si>
    <t/>
  </si>
  <si>
    <t>(株) 塩 釜</t>
  </si>
  <si>
    <t>機船漁協組</t>
  </si>
  <si>
    <t>塩 釜 合 計</t>
  </si>
  <si>
    <t>石 巻 第 一</t>
  </si>
  <si>
    <t>石 巻 第 二</t>
  </si>
  <si>
    <t>女      川</t>
  </si>
  <si>
    <t>閖    　上</t>
  </si>
  <si>
    <t>亘    　理</t>
  </si>
  <si>
    <t>牡      鹿</t>
  </si>
  <si>
    <t>合    　計</t>
  </si>
  <si>
    <t>まいわし</t>
  </si>
  <si>
    <t>数 量</t>
  </si>
  <si>
    <t>い</t>
  </si>
  <si>
    <t>金 額</t>
  </si>
  <si>
    <t>わ</t>
  </si>
  <si>
    <t>その他の</t>
  </si>
  <si>
    <t>し</t>
  </si>
  <si>
    <t>　　いわし</t>
  </si>
  <si>
    <t>類</t>
  </si>
  <si>
    <t>　小　計</t>
  </si>
  <si>
    <t xml:space="preserve">  か　つ　お</t>
  </si>
  <si>
    <t>ま　ぐ　ろ</t>
  </si>
  <si>
    <t>ま</t>
  </si>
  <si>
    <t>めじまぐろ</t>
  </si>
  <si>
    <t>ぐ</t>
  </si>
  <si>
    <t>め　ば　ち</t>
  </si>
  <si>
    <t>ろ</t>
  </si>
  <si>
    <t>きはだ</t>
  </si>
  <si>
    <t>　　まぐろ</t>
  </si>
  <si>
    <t>びんちょう</t>
  </si>
  <si>
    <t>めかじき</t>
  </si>
  <si>
    <t>か</t>
  </si>
  <si>
    <t>じ</t>
  </si>
  <si>
    <t>き</t>
  </si>
  <si>
    <t>　　かじき</t>
  </si>
  <si>
    <t>た　　ら</t>
  </si>
  <si>
    <t>た</t>
  </si>
  <si>
    <t>すけとう</t>
  </si>
  <si>
    <t>ら</t>
  </si>
  <si>
    <t>　　　たら</t>
  </si>
  <si>
    <t>　あ　　　じ</t>
  </si>
  <si>
    <t>　ぶ　　　り</t>
  </si>
  <si>
    <t>　ぎんたら</t>
  </si>
  <si>
    <t>　ほ　っ　け</t>
  </si>
  <si>
    <t>　に　し　ん</t>
  </si>
  <si>
    <t>　さ　　　ば</t>
  </si>
  <si>
    <t>　さ　ん　ま</t>
  </si>
  <si>
    <t>　さけ・ます</t>
  </si>
  <si>
    <t>まだい</t>
  </si>
  <si>
    <t>　　　たい</t>
  </si>
  <si>
    <t>油さめ</t>
  </si>
  <si>
    <t>さ</t>
  </si>
  <si>
    <t>よしきり</t>
  </si>
  <si>
    <t>め</t>
  </si>
  <si>
    <t>　　　さめ</t>
  </si>
  <si>
    <t>もうかさめ</t>
  </si>
  <si>
    <t>ひ　ら　め</t>
  </si>
  <si>
    <t>油かれい</t>
  </si>
  <si>
    <t>れ</t>
  </si>
  <si>
    <t>からす</t>
  </si>
  <si>
    <t>　　がれい</t>
  </si>
  <si>
    <t>おひょう</t>
  </si>
  <si>
    <t>　　かれい</t>
  </si>
  <si>
    <t>　あなご</t>
  </si>
  <si>
    <t>　めろうど</t>
  </si>
  <si>
    <t>　めぬけ</t>
  </si>
  <si>
    <t>　きちじ</t>
  </si>
  <si>
    <t>　あかうお</t>
  </si>
  <si>
    <t>　すずき</t>
  </si>
  <si>
    <t>その他の魚類</t>
  </si>
  <si>
    <t>魚　類　計</t>
  </si>
  <si>
    <t>　くじら</t>
  </si>
  <si>
    <t>水</t>
  </si>
  <si>
    <t>　た　こ</t>
  </si>
  <si>
    <t>　いか類</t>
  </si>
  <si>
    <t>産</t>
  </si>
  <si>
    <t>　えび類</t>
  </si>
  <si>
    <t>　かに類</t>
  </si>
  <si>
    <t>動</t>
  </si>
  <si>
    <t>　いさだ</t>
  </si>
  <si>
    <t>　なまこ</t>
  </si>
  <si>
    <t>物</t>
  </si>
  <si>
    <t>　か　き</t>
  </si>
  <si>
    <t>二枚貝類</t>
  </si>
  <si>
    <t>　巻貝類</t>
  </si>
  <si>
    <t>　海産動物</t>
  </si>
  <si>
    <t>こ　ん　ぶ</t>
  </si>
  <si>
    <t>海</t>
  </si>
  <si>
    <t>わ　か　め</t>
  </si>
  <si>
    <t>草</t>
  </si>
  <si>
    <t>　　海草類</t>
  </si>
  <si>
    <t>の り</t>
  </si>
  <si>
    <t>合　　計</t>
  </si>
  <si>
    <t>12月</t>
  </si>
  <si>
    <t>石 巻 合 計</t>
  </si>
  <si>
    <t>（単位：トン，千円）</t>
  </si>
  <si>
    <t>（単位：トン，千円）</t>
  </si>
  <si>
    <t>５．魚種別・魚市場別水揚高  （総括表）</t>
  </si>
  <si>
    <t>七ヶ浜</t>
  </si>
  <si>
    <t>気 仙 沼</t>
  </si>
  <si>
    <t>機船漁協</t>
  </si>
  <si>
    <t>気仙沼</t>
  </si>
  <si>
    <t>のり取扱量 単位：千枚</t>
  </si>
  <si>
    <t>石 巻 合 計</t>
  </si>
  <si>
    <t>南　三　陸</t>
  </si>
  <si>
    <t>1月</t>
  </si>
  <si>
    <t>2月</t>
  </si>
  <si>
    <t>４月</t>
  </si>
  <si>
    <t>南　三　陸</t>
  </si>
  <si>
    <t>1１月</t>
  </si>
  <si>
    <t>1０月</t>
  </si>
  <si>
    <t>９月</t>
  </si>
  <si>
    <t>８月</t>
  </si>
  <si>
    <t>７月</t>
  </si>
  <si>
    <t>６月</t>
  </si>
  <si>
    <t>５月</t>
  </si>
  <si>
    <t>３月</t>
  </si>
  <si>
    <t>総括表</t>
  </si>
  <si>
    <t>石 巻 合 計</t>
  </si>
  <si>
    <t>総括表</t>
  </si>
  <si>
    <t>（単位：トン，千円）</t>
  </si>
  <si>
    <t>12月</t>
  </si>
  <si>
    <t>1１月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</si>
</sst>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000_ ;_ * \-#,##0.00000_ ;_ * &quot;-&quot;_ ;_ @_ "/>
    <numFmt numFmtId="177" formatCode="#,##0.0000;[Red]\-#,##0.0000"/>
    <numFmt numFmtId="178" formatCode="#,##0.000;\-#,##0.000"/>
    <numFmt numFmtId="179" formatCode="#,##0.000;[Red]\-#,##0.000"/>
    <numFmt numFmtId="180" formatCode="#,##0.00000;\-#,##0.00000"/>
    <numFmt numFmtId="181" formatCode="#,##0.0000;\-#,##0.0000"/>
    <numFmt numFmtId="182" formatCode="_ * #,##0.0000_ ;_ * \-#,##0.0000_ ;_ * &quot;-&quot;_ ;_ @_ "/>
    <numFmt numFmtId="183" formatCode="#,##0.000000;\-#,##0.000000"/>
    <numFmt numFmtId="184" formatCode="#,##0.00000;[Red]\-#,##0.00000"/>
    <numFmt numFmtId="185" formatCode="0.0000_);[Red]\(0.0000\)"/>
    <numFmt numFmtId="186" formatCode="#,##0.0000_);[Red]\(#,##0.0000\)"/>
    <numFmt numFmtId="187" formatCode="#,##0.0000_ ;[Red]\-#,##0.0000\ "/>
    <numFmt numFmtId="188" formatCode="#,##0.00_ ;[Red]\-#,##0.00\ "/>
    <numFmt numFmtId="189" formatCode="#,##0.000_ ;[Red]\-#,##0.000\ "/>
    <numFmt numFmtId="190" formatCode="#,##0_);[Red]\(#,##0\)"/>
    <numFmt numFmtId="191" formatCode="#,##0_);\(#,##0\)"/>
    <numFmt numFmtId="192" formatCode="_ * #,##0.0000_ ;_ * \-#,##0.0000_ ;_ * &quot;-&quot;????_ ;_ @_ "/>
    <numFmt numFmtId="193" formatCode="#,##0_ "/>
    <numFmt numFmtId="194" formatCode="0.000_);[Red]\(0.000\)"/>
    <numFmt numFmtId="195" formatCode="0_);[Red]\(0\)"/>
    <numFmt numFmtId="196" formatCode="#,##0.000_ "/>
  </numFmts>
  <fonts count="42"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b/>
      <sz val="16"/>
      <name val="ＭＳ 明朝"/>
      <family val="1"/>
    </font>
    <font>
      <sz val="14"/>
      <name val="ＭＳ 明朝"/>
      <family val="1"/>
    </font>
    <font>
      <sz val="28"/>
      <name val="ＭＳ 明朝"/>
      <family val="1"/>
    </font>
    <font>
      <sz val="16"/>
      <color indexed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medium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hair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hair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hair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 style="thin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hair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hair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 style="thin"/>
      <top style="thin">
        <color indexed="8"/>
      </top>
      <bottom style="hair">
        <color indexed="8"/>
      </bottom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 style="thin"/>
      <bottom style="hair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hair"/>
    </border>
    <border>
      <left style="thin">
        <color indexed="8"/>
      </left>
      <right style="thin"/>
      <top style="hair"/>
      <bottom style="thin"/>
    </border>
    <border>
      <left/>
      <right style="thin"/>
      <top style="hair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thin"/>
      <right style="thin"/>
      <top style="hair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 style="thin"/>
      <right style="thin"/>
      <top style="hair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>
        <color indexed="8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/>
      <right style="thin">
        <color indexed="8"/>
      </right>
      <top style="hair">
        <color indexed="8"/>
      </top>
      <bottom style="thin">
        <color theme="1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/>
      <top style="medium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/>
      <bottom style="medium">
        <color indexed="8"/>
      </bottom>
    </border>
    <border>
      <left style="thin"/>
      <right>
        <color indexed="63"/>
      </right>
      <top style="medium"/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theme="1"/>
      </top>
      <bottom>
        <color indexed="63"/>
      </bottom>
    </border>
    <border>
      <left style="thin"/>
      <right style="thin"/>
      <top style="hair">
        <color theme="1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theme="1"/>
      </top>
      <bottom style="hair">
        <color indexed="8"/>
      </bottom>
    </border>
    <border>
      <left>
        <color indexed="63"/>
      </left>
      <right style="thin"/>
      <top style="thin"/>
      <bottom style="hair">
        <color indexed="8"/>
      </bottom>
    </border>
    <border>
      <left>
        <color indexed="63"/>
      </left>
      <right style="thin"/>
      <top>
        <color indexed="63"/>
      </top>
      <bottom style="hair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hair">
        <color indexed="8"/>
      </top>
      <bottom style="medium"/>
    </border>
    <border>
      <left style="thin"/>
      <right>
        <color indexed="63"/>
      </right>
      <top style="medium">
        <color indexed="8"/>
      </top>
      <bottom style="thin"/>
    </border>
    <border>
      <left style="thin"/>
      <right>
        <color indexed="63"/>
      </right>
      <top style="thin">
        <color indexed="8"/>
      </top>
      <bottom style="hair">
        <color indexed="8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56">
    <xf numFmtId="0" fontId="0" fillId="0" borderId="0" xfId="0" applyAlignment="1">
      <alignment/>
    </xf>
    <xf numFmtId="41" fontId="1" fillId="0" borderId="0" xfId="48" applyNumberFormat="1" applyFont="1" applyAlignment="1" applyProtection="1">
      <alignment/>
      <protection/>
    </xf>
    <xf numFmtId="41" fontId="1" fillId="0" borderId="10" xfId="48" applyNumberFormat="1" applyFont="1" applyBorder="1" applyAlignment="1" applyProtection="1">
      <alignment/>
      <protection/>
    </xf>
    <xf numFmtId="41" fontId="1" fillId="0" borderId="0" xfId="48" applyNumberFormat="1" applyFont="1" applyBorder="1" applyAlignment="1" applyProtection="1">
      <alignment/>
      <protection/>
    </xf>
    <xf numFmtId="41" fontId="1" fillId="0" borderId="11" xfId="48" applyNumberFormat="1" applyFont="1" applyBorder="1" applyAlignment="1" applyProtection="1">
      <alignment/>
      <protection/>
    </xf>
    <xf numFmtId="41" fontId="1" fillId="0" borderId="12" xfId="48" applyNumberFormat="1" applyFont="1" applyBorder="1" applyAlignment="1" applyProtection="1">
      <alignment/>
      <protection/>
    </xf>
    <xf numFmtId="41" fontId="1" fillId="0" borderId="13" xfId="48" applyNumberFormat="1" applyFont="1" applyBorder="1" applyAlignment="1" applyProtection="1">
      <alignment/>
      <protection/>
    </xf>
    <xf numFmtId="41" fontId="1" fillId="0" borderId="14" xfId="48" applyNumberFormat="1" applyFont="1" applyBorder="1" applyAlignment="1" applyProtection="1">
      <alignment/>
      <protection/>
    </xf>
    <xf numFmtId="41" fontId="1" fillId="0" borderId="15" xfId="48" applyNumberFormat="1" applyFont="1" applyBorder="1" applyAlignment="1" applyProtection="1">
      <alignment/>
      <protection/>
    </xf>
    <xf numFmtId="41" fontId="1" fillId="0" borderId="16" xfId="48" applyNumberFormat="1" applyFont="1" applyBorder="1" applyAlignment="1" applyProtection="1">
      <alignment/>
      <protection/>
    </xf>
    <xf numFmtId="41" fontId="1" fillId="0" borderId="17" xfId="48" applyNumberFormat="1" applyFont="1" applyBorder="1" applyAlignment="1" applyProtection="1">
      <alignment/>
      <protection/>
    </xf>
    <xf numFmtId="41" fontId="1" fillId="0" borderId="18" xfId="48" applyNumberFormat="1" applyFont="1" applyBorder="1" applyAlignment="1" applyProtection="1">
      <alignment/>
      <protection/>
    </xf>
    <xf numFmtId="41" fontId="1" fillId="0" borderId="19" xfId="48" applyNumberFormat="1" applyFont="1" applyBorder="1" applyAlignment="1" applyProtection="1">
      <alignment/>
      <protection/>
    </xf>
    <xf numFmtId="41" fontId="1" fillId="0" borderId="20" xfId="48" applyNumberFormat="1" applyFont="1" applyBorder="1" applyAlignment="1" applyProtection="1">
      <alignment/>
      <protection/>
    </xf>
    <xf numFmtId="41" fontId="1" fillId="0" borderId="21" xfId="48" applyNumberFormat="1" applyFont="1" applyBorder="1" applyAlignment="1" applyProtection="1">
      <alignment/>
      <protection/>
    </xf>
    <xf numFmtId="41" fontId="1" fillId="0" borderId="20" xfId="48" applyNumberFormat="1" applyFont="1" applyFill="1" applyBorder="1" applyAlignment="1" applyProtection="1">
      <alignment/>
      <protection/>
    </xf>
    <xf numFmtId="41" fontId="1" fillId="0" borderId="21" xfId="48" applyNumberFormat="1" applyFont="1" applyFill="1" applyBorder="1" applyAlignment="1" applyProtection="1">
      <alignment/>
      <protection/>
    </xf>
    <xf numFmtId="41" fontId="1" fillId="0" borderId="11" xfId="48" applyNumberFormat="1" applyFont="1" applyFill="1" applyBorder="1" applyAlignment="1" applyProtection="1">
      <alignment/>
      <protection/>
    </xf>
    <xf numFmtId="41" fontId="1" fillId="0" borderId="15" xfId="48" applyNumberFormat="1" applyFont="1" applyFill="1" applyBorder="1" applyAlignment="1" applyProtection="1">
      <alignment/>
      <protection/>
    </xf>
    <xf numFmtId="41" fontId="1" fillId="0" borderId="16" xfId="48" applyNumberFormat="1" applyFont="1" applyFill="1" applyBorder="1" applyAlignment="1" applyProtection="1">
      <alignment/>
      <protection/>
    </xf>
    <xf numFmtId="41" fontId="1" fillId="0" borderId="0" xfId="48" applyNumberFormat="1" applyFont="1" applyAlignment="1">
      <alignment/>
    </xf>
    <xf numFmtId="41" fontId="1" fillId="0" borderId="10" xfId="48" applyNumberFormat="1" applyFont="1" applyBorder="1" applyAlignment="1" applyProtection="1">
      <alignment/>
      <protection locked="0"/>
    </xf>
    <xf numFmtId="41" fontId="1" fillId="0" borderId="0" xfId="48" applyNumberFormat="1" applyFont="1" applyBorder="1" applyAlignment="1">
      <alignment/>
    </xf>
    <xf numFmtId="41" fontId="1" fillId="0" borderId="17" xfId="48" applyNumberFormat="1" applyFont="1" applyBorder="1" applyAlignment="1">
      <alignment/>
    </xf>
    <xf numFmtId="41" fontId="1" fillId="0" borderId="22" xfId="48" applyNumberFormat="1" applyFont="1" applyBorder="1" applyAlignment="1" applyProtection="1">
      <alignment/>
      <protection/>
    </xf>
    <xf numFmtId="41" fontId="1" fillId="0" borderId="23" xfId="48" applyNumberFormat="1" applyFont="1" applyBorder="1" applyAlignment="1" applyProtection="1">
      <alignment/>
      <protection/>
    </xf>
    <xf numFmtId="41" fontId="1" fillId="0" borderId="24" xfId="48" applyNumberFormat="1" applyFont="1" applyBorder="1" applyAlignment="1" applyProtection="1">
      <alignment/>
      <protection/>
    </xf>
    <xf numFmtId="41" fontId="1" fillId="0" borderId="0" xfId="48" applyNumberFormat="1" applyFont="1" applyFill="1" applyBorder="1" applyAlignment="1" applyProtection="1">
      <alignment/>
      <protection/>
    </xf>
    <xf numFmtId="41" fontId="1" fillId="0" borderId="23" xfId="48" applyNumberFormat="1" applyFont="1" applyFill="1" applyBorder="1" applyAlignment="1" applyProtection="1">
      <alignment/>
      <protection/>
    </xf>
    <xf numFmtId="41" fontId="1" fillId="0" borderId="10" xfId="48" applyNumberFormat="1" applyFont="1" applyFill="1" applyBorder="1" applyAlignment="1" applyProtection="1">
      <alignment/>
      <protection/>
    </xf>
    <xf numFmtId="41" fontId="1" fillId="0" borderId="25" xfId="48" applyNumberFormat="1" applyFont="1" applyBorder="1" applyAlignment="1" applyProtection="1">
      <alignment/>
      <protection/>
    </xf>
    <xf numFmtId="41" fontId="1" fillId="0" borderId="26" xfId="48" applyNumberFormat="1" applyFont="1" applyBorder="1" applyAlignment="1" applyProtection="1">
      <alignment/>
      <protection/>
    </xf>
    <xf numFmtId="41" fontId="1" fillId="0" borderId="27" xfId="48" applyNumberFormat="1" applyFont="1" applyBorder="1" applyAlignment="1" applyProtection="1">
      <alignment/>
      <protection/>
    </xf>
    <xf numFmtId="41" fontId="1" fillId="0" borderId="28" xfId="48" applyNumberFormat="1" applyFont="1" applyBorder="1" applyAlignment="1" applyProtection="1">
      <alignment/>
      <protection/>
    </xf>
    <xf numFmtId="41" fontId="1" fillId="0" borderId="28" xfId="48" applyNumberFormat="1" applyFont="1" applyFill="1" applyBorder="1" applyAlignment="1" applyProtection="1">
      <alignment/>
      <protection/>
    </xf>
    <xf numFmtId="41" fontId="1" fillId="0" borderId="25" xfId="48" applyNumberFormat="1" applyFont="1" applyFill="1" applyBorder="1" applyAlignment="1" applyProtection="1">
      <alignment/>
      <protection/>
    </xf>
    <xf numFmtId="41" fontId="1" fillId="0" borderId="27" xfId="48" applyNumberFormat="1" applyFont="1" applyFill="1" applyBorder="1" applyAlignment="1" applyProtection="1">
      <alignment/>
      <protection/>
    </xf>
    <xf numFmtId="41" fontId="1" fillId="0" borderId="29" xfId="48" applyNumberFormat="1" applyFont="1" applyBorder="1" applyAlignment="1" applyProtection="1">
      <alignment horizontal="center"/>
      <protection/>
    </xf>
    <xf numFmtId="41" fontId="1" fillId="0" borderId="30" xfId="48" applyNumberFormat="1" applyFont="1" applyBorder="1" applyAlignment="1" applyProtection="1">
      <alignment/>
      <protection/>
    </xf>
    <xf numFmtId="41" fontId="1" fillId="0" borderId="31" xfId="48" applyNumberFormat="1" applyFont="1" applyBorder="1" applyAlignment="1" applyProtection="1">
      <alignment horizontal="center"/>
      <protection/>
    </xf>
    <xf numFmtId="41" fontId="1" fillId="0" borderId="31" xfId="48" applyNumberFormat="1" applyFont="1" applyBorder="1" applyAlignment="1">
      <alignment horizontal="center"/>
    </xf>
    <xf numFmtId="41" fontId="1" fillId="0" borderId="32" xfId="48" applyNumberFormat="1" applyFont="1" applyBorder="1" applyAlignment="1" applyProtection="1">
      <alignment/>
      <protection/>
    </xf>
    <xf numFmtId="41" fontId="1" fillId="0" borderId="33" xfId="48" applyNumberFormat="1" applyFont="1" applyBorder="1" applyAlignment="1" applyProtection="1">
      <alignment/>
      <protection/>
    </xf>
    <xf numFmtId="41" fontId="1" fillId="0" borderId="34" xfId="48" applyNumberFormat="1" applyFont="1" applyBorder="1" applyAlignment="1" applyProtection="1">
      <alignment/>
      <protection/>
    </xf>
    <xf numFmtId="41" fontId="1" fillId="0" borderId="12" xfId="48" applyNumberFormat="1" applyFont="1" applyFill="1" applyBorder="1" applyAlignment="1" applyProtection="1">
      <alignment/>
      <protection/>
    </xf>
    <xf numFmtId="41" fontId="1" fillId="0" borderId="35" xfId="48" applyNumberFormat="1" applyFont="1" applyBorder="1" applyAlignment="1" applyProtection="1">
      <alignment/>
      <protection/>
    </xf>
    <xf numFmtId="41" fontId="1" fillId="0" borderId="36" xfId="48" applyNumberFormat="1" applyFont="1" applyBorder="1" applyAlignment="1" applyProtection="1">
      <alignment/>
      <protection/>
    </xf>
    <xf numFmtId="41" fontId="1" fillId="0" borderId="37" xfId="48" applyNumberFormat="1" applyFont="1" applyBorder="1" applyAlignment="1" applyProtection="1">
      <alignment/>
      <protection/>
    </xf>
    <xf numFmtId="191" fontId="1" fillId="0" borderId="25" xfId="48" applyNumberFormat="1" applyFont="1" applyBorder="1" applyAlignment="1" applyProtection="1">
      <alignment/>
      <protection/>
    </xf>
    <xf numFmtId="191" fontId="1" fillId="0" borderId="11" xfId="48" applyNumberFormat="1" applyFont="1" applyBorder="1" applyAlignment="1" applyProtection="1">
      <alignment/>
      <protection/>
    </xf>
    <xf numFmtId="41" fontId="1" fillId="0" borderId="36" xfId="48" applyNumberFormat="1" applyFont="1" applyBorder="1" applyAlignment="1" applyProtection="1">
      <alignment/>
      <protection locked="0"/>
    </xf>
    <xf numFmtId="41" fontId="1" fillId="0" borderId="37" xfId="48" applyNumberFormat="1" applyFont="1" applyBorder="1" applyAlignment="1" applyProtection="1">
      <alignment/>
      <protection locked="0"/>
    </xf>
    <xf numFmtId="41" fontId="1" fillId="0" borderId="38" xfId="48" applyNumberFormat="1" applyFont="1" applyBorder="1" applyAlignment="1" applyProtection="1">
      <alignment/>
      <protection locked="0"/>
    </xf>
    <xf numFmtId="41" fontId="1" fillId="0" borderId="35" xfId="48" applyNumberFormat="1" applyFont="1" applyBorder="1" applyAlignment="1" applyProtection="1">
      <alignment/>
      <protection locked="0"/>
    </xf>
    <xf numFmtId="41" fontId="1" fillId="0" borderId="39" xfId="48" applyNumberFormat="1" applyFont="1" applyBorder="1" applyAlignment="1" applyProtection="1">
      <alignment/>
      <protection locked="0"/>
    </xf>
    <xf numFmtId="41" fontId="1" fillId="0" borderId="40" xfId="48" applyNumberFormat="1" applyFont="1" applyBorder="1" applyAlignment="1" applyProtection="1">
      <alignment/>
      <protection locked="0"/>
    </xf>
    <xf numFmtId="41" fontId="1" fillId="0" borderId="41" xfId="48" applyNumberFormat="1" applyFont="1" applyBorder="1" applyAlignment="1" applyProtection="1">
      <alignment/>
      <protection locked="0"/>
    </xf>
    <xf numFmtId="41" fontId="1" fillId="0" borderId="42" xfId="0" applyNumberFormat="1" applyFont="1" applyBorder="1" applyAlignment="1" applyProtection="1">
      <alignment/>
      <protection/>
    </xf>
    <xf numFmtId="41" fontId="1" fillId="0" borderId="43" xfId="0" applyNumberFormat="1" applyFont="1" applyBorder="1" applyAlignment="1" applyProtection="1">
      <alignment/>
      <protection/>
    </xf>
    <xf numFmtId="41" fontId="1" fillId="0" borderId="40" xfId="0" applyNumberFormat="1" applyFont="1" applyBorder="1" applyAlignment="1" applyProtection="1">
      <alignment/>
      <protection locked="0"/>
    </xf>
    <xf numFmtId="41" fontId="1" fillId="0" borderId="39" xfId="0" applyNumberFormat="1" applyFont="1" applyBorder="1" applyAlignment="1" applyProtection="1">
      <alignment/>
      <protection locked="0"/>
    </xf>
    <xf numFmtId="41" fontId="1" fillId="0" borderId="40" xfId="48" applyNumberFormat="1" applyFont="1" applyBorder="1" applyAlignment="1" applyProtection="1">
      <alignment/>
      <protection/>
    </xf>
    <xf numFmtId="41" fontId="1" fillId="0" borderId="39" xfId="0" applyNumberFormat="1" applyFont="1" applyBorder="1" applyAlignment="1" applyProtection="1">
      <alignment/>
      <protection/>
    </xf>
    <xf numFmtId="41" fontId="1" fillId="0" borderId="40" xfId="0" applyNumberFormat="1" applyFont="1" applyBorder="1" applyAlignment="1" applyProtection="1">
      <alignment/>
      <protection/>
    </xf>
    <xf numFmtId="41" fontId="1" fillId="0" borderId="39" xfId="48" applyNumberFormat="1" applyFont="1" applyBorder="1" applyAlignment="1" applyProtection="1">
      <alignment/>
      <protection/>
    </xf>
    <xf numFmtId="41" fontId="1" fillId="0" borderId="44" xfId="0" applyNumberFormat="1" applyFont="1" applyBorder="1" applyAlignment="1" applyProtection="1">
      <alignment/>
      <protection locked="0"/>
    </xf>
    <xf numFmtId="41" fontId="1" fillId="0" borderId="42" xfId="48" applyNumberFormat="1" applyFont="1" applyBorder="1" applyAlignment="1" applyProtection="1">
      <alignment/>
      <protection/>
    </xf>
    <xf numFmtId="41" fontId="1" fillId="0" borderId="45" xfId="0" applyNumberFormat="1" applyFont="1" applyBorder="1" applyAlignment="1" applyProtection="1">
      <alignment/>
      <protection/>
    </xf>
    <xf numFmtId="41" fontId="1" fillId="0" borderId="35" xfId="48" applyNumberFormat="1" applyFont="1" applyFill="1" applyBorder="1" applyAlignment="1" applyProtection="1">
      <alignment/>
      <protection/>
    </xf>
    <xf numFmtId="41" fontId="1" fillId="0" borderId="36" xfId="48" applyNumberFormat="1" applyFont="1" applyFill="1" applyBorder="1" applyAlignment="1" applyProtection="1">
      <alignment/>
      <protection/>
    </xf>
    <xf numFmtId="41" fontId="1" fillId="0" borderId="38" xfId="48" applyNumberFormat="1" applyFont="1" applyFill="1" applyBorder="1" applyAlignment="1" applyProtection="1">
      <alignment/>
      <protection/>
    </xf>
    <xf numFmtId="41" fontId="1" fillId="0" borderId="46" xfId="48" applyNumberFormat="1" applyFont="1" applyBorder="1" applyAlignment="1" applyProtection="1">
      <alignment/>
      <protection locked="0"/>
    </xf>
    <xf numFmtId="41" fontId="1" fillId="0" borderId="47" xfId="48" applyNumberFormat="1" applyFont="1" applyBorder="1" applyAlignment="1" applyProtection="1">
      <alignment/>
      <protection locked="0"/>
    </xf>
    <xf numFmtId="41" fontId="1" fillId="0" borderId="39" xfId="48" applyNumberFormat="1" applyFont="1" applyBorder="1" applyAlignment="1">
      <alignment vertical="center" shrinkToFit="1"/>
    </xf>
    <xf numFmtId="41" fontId="1" fillId="0" borderId="46" xfId="48" applyNumberFormat="1" applyFont="1" applyBorder="1" applyAlignment="1">
      <alignment vertical="center" shrinkToFit="1"/>
    </xf>
    <xf numFmtId="41" fontId="1" fillId="0" borderId="48" xfId="48" applyNumberFormat="1" applyFont="1" applyBorder="1" applyAlignment="1">
      <alignment vertical="center" shrinkToFit="1"/>
    </xf>
    <xf numFmtId="41" fontId="1" fillId="0" borderId="44" xfId="48" applyNumberFormat="1" applyFont="1" applyBorder="1" applyAlignment="1">
      <alignment vertical="center" shrinkToFit="1"/>
    </xf>
    <xf numFmtId="41" fontId="1" fillId="0" borderId="44" xfId="48" applyNumberFormat="1" applyFont="1" applyBorder="1" applyAlignment="1" applyProtection="1">
      <alignment/>
      <protection locked="0"/>
    </xf>
    <xf numFmtId="41" fontId="1" fillId="0" borderId="44" xfId="48" applyNumberFormat="1" applyFont="1" applyBorder="1" applyAlignment="1" applyProtection="1">
      <alignment/>
      <protection/>
    </xf>
    <xf numFmtId="41" fontId="1" fillId="0" borderId="49" xfId="48" applyNumberFormat="1" applyFont="1" applyBorder="1" applyAlignment="1" applyProtection="1">
      <alignment shrinkToFit="1"/>
      <protection locked="0"/>
    </xf>
    <xf numFmtId="41" fontId="1" fillId="0" borderId="50" xfId="48" applyNumberFormat="1" applyFont="1" applyBorder="1" applyAlignment="1" applyProtection="1">
      <alignment shrinkToFit="1"/>
      <protection locked="0"/>
    </xf>
    <xf numFmtId="41" fontId="1" fillId="0" borderId="51" xfId="48" applyNumberFormat="1" applyFont="1" applyBorder="1" applyAlignment="1" applyProtection="1">
      <alignment shrinkToFit="1"/>
      <protection locked="0"/>
    </xf>
    <xf numFmtId="41" fontId="1" fillId="0" borderId="49" xfId="48" applyNumberFormat="1" applyFont="1" applyBorder="1" applyAlignment="1" applyProtection="1">
      <alignment shrinkToFit="1"/>
      <protection/>
    </xf>
    <xf numFmtId="41" fontId="1" fillId="0" borderId="51" xfId="48" applyNumberFormat="1" applyFont="1" applyBorder="1" applyAlignment="1" applyProtection="1">
      <alignment shrinkToFit="1"/>
      <protection/>
    </xf>
    <xf numFmtId="41" fontId="1" fillId="0" borderId="52" xfId="48" applyNumberFormat="1" applyFont="1" applyBorder="1" applyAlignment="1">
      <alignment vertical="center" shrinkToFit="1"/>
    </xf>
    <xf numFmtId="41" fontId="1" fillId="0" borderId="50" xfId="48" applyNumberFormat="1" applyFont="1" applyBorder="1" applyAlignment="1">
      <alignment vertical="center" shrinkToFit="1"/>
    </xf>
    <xf numFmtId="41" fontId="1" fillId="0" borderId="53" xfId="48" applyNumberFormat="1" applyFont="1" applyBorder="1" applyAlignment="1" applyProtection="1">
      <alignment shrinkToFit="1"/>
      <protection/>
    </xf>
    <xf numFmtId="41" fontId="1" fillId="0" borderId="54" xfId="48" applyNumberFormat="1" applyFont="1" applyBorder="1" applyAlignment="1" applyProtection="1">
      <alignment shrinkToFit="1"/>
      <protection/>
    </xf>
    <xf numFmtId="41" fontId="1" fillId="0" borderId="47" xfId="48" applyNumberFormat="1" applyFont="1" applyBorder="1" applyAlignment="1" applyProtection="1">
      <alignment shrinkToFit="1"/>
      <protection locked="0"/>
    </xf>
    <xf numFmtId="41" fontId="1" fillId="0" borderId="40" xfId="48" applyNumberFormat="1" applyFont="1" applyBorder="1" applyAlignment="1" applyProtection="1">
      <alignment shrinkToFit="1"/>
      <protection/>
    </xf>
    <xf numFmtId="41" fontId="1" fillId="0" borderId="39" xfId="48" applyNumberFormat="1" applyFont="1" applyBorder="1" applyAlignment="1" applyProtection="1">
      <alignment shrinkToFit="1"/>
      <protection/>
    </xf>
    <xf numFmtId="41" fontId="1" fillId="0" borderId="55" xfId="48" applyNumberFormat="1" applyFont="1" applyBorder="1" applyAlignment="1" applyProtection="1">
      <alignment shrinkToFit="1"/>
      <protection locked="0"/>
    </xf>
    <xf numFmtId="41" fontId="1" fillId="0" borderId="42" xfId="48" applyNumberFormat="1" applyFont="1" applyBorder="1" applyAlignment="1" applyProtection="1">
      <alignment shrinkToFit="1"/>
      <protection/>
    </xf>
    <xf numFmtId="41" fontId="1" fillId="0" borderId="43" xfId="48" applyNumberFormat="1" applyFont="1" applyBorder="1" applyAlignment="1" applyProtection="1">
      <alignment shrinkToFit="1"/>
      <protection/>
    </xf>
    <xf numFmtId="41" fontId="1" fillId="0" borderId="0" xfId="48" applyNumberFormat="1" applyFont="1" applyBorder="1" applyAlignment="1" applyProtection="1">
      <alignment shrinkToFit="1"/>
      <protection locked="0"/>
    </xf>
    <xf numFmtId="41" fontId="1" fillId="0" borderId="42" xfId="48" applyNumberFormat="1" applyFont="1" applyBorder="1" applyAlignment="1" applyProtection="1">
      <alignment shrinkToFit="1"/>
      <protection locked="0"/>
    </xf>
    <xf numFmtId="41" fontId="1" fillId="0" borderId="43" xfId="48" applyNumberFormat="1" applyFont="1" applyBorder="1" applyAlignment="1" applyProtection="1">
      <alignment shrinkToFit="1"/>
      <protection locked="0"/>
    </xf>
    <xf numFmtId="41" fontId="1" fillId="0" borderId="0" xfId="48" applyNumberFormat="1" applyFont="1" applyAlignment="1">
      <alignment vertical="center" shrinkToFit="1"/>
    </xf>
    <xf numFmtId="41" fontId="1" fillId="0" borderId="56" xfId="48" applyNumberFormat="1" applyFont="1" applyBorder="1" applyAlignment="1" applyProtection="1">
      <alignment shrinkToFit="1"/>
      <protection locked="0"/>
    </xf>
    <xf numFmtId="41" fontId="1" fillId="0" borderId="40" xfId="48" applyNumberFormat="1" applyFont="1" applyBorder="1" applyAlignment="1" applyProtection="1">
      <alignment shrinkToFit="1"/>
      <protection locked="0"/>
    </xf>
    <xf numFmtId="41" fontId="1" fillId="0" borderId="0" xfId="48" applyNumberFormat="1" applyFont="1" applyBorder="1" applyAlignment="1" applyProtection="1">
      <alignment shrinkToFit="1"/>
      <protection/>
    </xf>
    <xf numFmtId="41" fontId="1" fillId="0" borderId="57" xfId="48" applyNumberFormat="1" applyFont="1" applyBorder="1" applyAlignment="1">
      <alignment vertical="center" shrinkToFit="1"/>
    </xf>
    <xf numFmtId="41" fontId="1" fillId="0" borderId="58" xfId="48" applyNumberFormat="1" applyFont="1" applyBorder="1" applyAlignment="1" applyProtection="1">
      <alignment/>
      <protection locked="0"/>
    </xf>
    <xf numFmtId="38" fontId="1" fillId="0" borderId="47" xfId="48" applyFont="1" applyBorder="1" applyAlignment="1" applyProtection="1">
      <alignment/>
      <protection locked="0"/>
    </xf>
    <xf numFmtId="41" fontId="1" fillId="0" borderId="59" xfId="48" applyNumberFormat="1" applyFont="1" applyBorder="1" applyAlignment="1" applyProtection="1">
      <alignment shrinkToFit="1"/>
      <protection locked="0"/>
    </xf>
    <xf numFmtId="41" fontId="1" fillId="0" borderId="39" xfId="48" applyNumberFormat="1" applyFont="1" applyBorder="1" applyAlignment="1" applyProtection="1">
      <alignment shrinkToFit="1"/>
      <protection locked="0"/>
    </xf>
    <xf numFmtId="41" fontId="1" fillId="0" borderId="36" xfId="48" applyNumberFormat="1" applyFont="1" applyBorder="1" applyAlignment="1" applyProtection="1">
      <alignment shrinkToFit="1"/>
      <protection/>
    </xf>
    <xf numFmtId="41" fontId="1" fillId="0" borderId="37" xfId="48" applyNumberFormat="1" applyFont="1" applyBorder="1" applyAlignment="1" applyProtection="1">
      <alignment shrinkToFit="1"/>
      <protection/>
    </xf>
    <xf numFmtId="41" fontId="1" fillId="0" borderId="41" xfId="48" applyNumberFormat="1" applyFont="1" applyBorder="1" applyAlignment="1" applyProtection="1">
      <alignment shrinkToFit="1"/>
      <protection locked="0"/>
    </xf>
    <xf numFmtId="41" fontId="1" fillId="0" borderId="60" xfId="48" applyNumberFormat="1" applyFont="1" applyBorder="1" applyAlignment="1" applyProtection="1">
      <alignment shrinkToFit="1"/>
      <protection locked="0"/>
    </xf>
    <xf numFmtId="41" fontId="1" fillId="0" borderId="61" xfId="48" applyNumberFormat="1" applyFont="1" applyBorder="1" applyAlignment="1" applyProtection="1">
      <alignment shrinkToFit="1"/>
      <protection locked="0"/>
    </xf>
    <xf numFmtId="41" fontId="1" fillId="0" borderId="61" xfId="48" applyNumberFormat="1" applyFont="1" applyBorder="1" applyAlignment="1" applyProtection="1">
      <alignment shrinkToFit="1"/>
      <protection/>
    </xf>
    <xf numFmtId="41" fontId="1" fillId="0" borderId="60" xfId="48" applyNumberFormat="1" applyFont="1" applyBorder="1" applyAlignment="1" applyProtection="1">
      <alignment shrinkToFit="1"/>
      <protection/>
    </xf>
    <xf numFmtId="41" fontId="1" fillId="0" borderId="36" xfId="48" applyNumberFormat="1" applyFont="1" applyBorder="1" applyAlignment="1" applyProtection="1">
      <alignment shrinkToFit="1"/>
      <protection locked="0"/>
    </xf>
    <xf numFmtId="41" fontId="1" fillId="0" borderId="37" xfId="48" applyNumberFormat="1" applyFont="1" applyBorder="1" applyAlignment="1" applyProtection="1">
      <alignment shrinkToFit="1"/>
      <protection locked="0"/>
    </xf>
    <xf numFmtId="41" fontId="1" fillId="0" borderId="35" xfId="48" applyNumberFormat="1" applyFont="1" applyBorder="1" applyAlignment="1" applyProtection="1">
      <alignment shrinkToFit="1"/>
      <protection locked="0"/>
    </xf>
    <xf numFmtId="41" fontId="1" fillId="0" borderId="35" xfId="48" applyNumberFormat="1" applyFont="1" applyBorder="1" applyAlignment="1" applyProtection="1">
      <alignment shrinkToFit="1"/>
      <protection/>
    </xf>
    <xf numFmtId="41" fontId="1" fillId="0" borderId="42" xfId="48" applyNumberFormat="1" applyFont="1" applyBorder="1" applyAlignment="1" applyProtection="1">
      <alignment/>
      <protection locked="0"/>
    </xf>
    <xf numFmtId="41" fontId="1" fillId="0" borderId="43" xfId="48" applyNumberFormat="1" applyFont="1" applyBorder="1" applyAlignment="1" applyProtection="1">
      <alignment/>
      <protection locked="0"/>
    </xf>
    <xf numFmtId="190" fontId="1" fillId="0" borderId="47" xfId="0" applyNumberFormat="1" applyFont="1" applyFill="1" applyBorder="1" applyAlignment="1" applyProtection="1">
      <alignment/>
      <protection locked="0"/>
    </xf>
    <xf numFmtId="190" fontId="1" fillId="0" borderId="39" xfId="0" applyNumberFormat="1" applyFont="1" applyFill="1" applyBorder="1" applyAlignment="1" applyProtection="1">
      <alignment/>
      <protection locked="0"/>
    </xf>
    <xf numFmtId="190" fontId="1" fillId="0" borderId="40" xfId="0" applyNumberFormat="1" applyFont="1" applyFill="1" applyBorder="1" applyAlignment="1" applyProtection="1">
      <alignment/>
      <protection locked="0"/>
    </xf>
    <xf numFmtId="190" fontId="1" fillId="0" borderId="40" xfId="48" applyNumberFormat="1" applyFont="1" applyFill="1" applyBorder="1" applyAlignment="1" applyProtection="1">
      <alignment/>
      <protection/>
    </xf>
    <xf numFmtId="190" fontId="1" fillId="0" borderId="39" xfId="48" applyNumberFormat="1" applyFont="1" applyFill="1" applyBorder="1" applyAlignment="1" applyProtection="1">
      <alignment/>
      <protection/>
    </xf>
    <xf numFmtId="190" fontId="1" fillId="0" borderId="40" xfId="0" applyNumberFormat="1" applyFont="1" applyFill="1" applyBorder="1" applyAlignment="1" applyProtection="1">
      <alignment/>
      <protection/>
    </xf>
    <xf numFmtId="190" fontId="1" fillId="0" borderId="39" xfId="0" applyNumberFormat="1" applyFont="1" applyFill="1" applyBorder="1" applyAlignment="1" applyProtection="1">
      <alignment/>
      <protection/>
    </xf>
    <xf numFmtId="190" fontId="1" fillId="0" borderId="41" xfId="0" applyNumberFormat="1" applyFont="1" applyFill="1" applyBorder="1" applyAlignment="1" applyProtection="1">
      <alignment/>
      <protection locked="0"/>
    </xf>
    <xf numFmtId="190" fontId="1" fillId="0" borderId="44" xfId="0" applyNumberFormat="1" applyFont="1" applyFill="1" applyBorder="1" applyAlignment="1" applyProtection="1">
      <alignment/>
      <protection locked="0"/>
    </xf>
    <xf numFmtId="190" fontId="1" fillId="0" borderId="44" xfId="0" applyNumberFormat="1" applyFont="1" applyFill="1" applyBorder="1" applyAlignment="1" applyProtection="1">
      <alignment/>
      <protection/>
    </xf>
    <xf numFmtId="41" fontId="1" fillId="0" borderId="41" xfId="0" applyNumberFormat="1" applyFont="1" applyBorder="1" applyAlignment="1" applyProtection="1">
      <alignment/>
      <protection locked="0"/>
    </xf>
    <xf numFmtId="41" fontId="1" fillId="0" borderId="62" xfId="0" applyNumberFormat="1" applyFont="1" applyBorder="1" applyAlignment="1" applyProtection="1">
      <alignment/>
      <protection locked="0"/>
    </xf>
    <xf numFmtId="41" fontId="1" fillId="0" borderId="44" xfId="0" applyNumberFormat="1" applyFont="1" applyBorder="1" applyAlignment="1" applyProtection="1">
      <alignment/>
      <protection/>
    </xf>
    <xf numFmtId="41" fontId="1" fillId="0" borderId="47" xfId="0" applyNumberFormat="1" applyFont="1" applyBorder="1" applyAlignment="1" applyProtection="1">
      <alignment shrinkToFit="1"/>
      <protection locked="0"/>
    </xf>
    <xf numFmtId="41" fontId="1" fillId="0" borderId="39" xfId="0" applyNumberFormat="1" applyFont="1" applyBorder="1" applyAlignment="1" applyProtection="1">
      <alignment shrinkToFit="1"/>
      <protection locked="0"/>
    </xf>
    <xf numFmtId="41" fontId="1" fillId="0" borderId="40" xfId="0" applyNumberFormat="1" applyFont="1" applyBorder="1" applyAlignment="1" applyProtection="1">
      <alignment shrinkToFit="1"/>
      <protection locked="0"/>
    </xf>
    <xf numFmtId="41" fontId="1" fillId="0" borderId="40" xfId="0" applyNumberFormat="1" applyFont="1" applyBorder="1" applyAlignment="1" applyProtection="1">
      <alignment shrinkToFit="1"/>
      <protection/>
    </xf>
    <xf numFmtId="41" fontId="1" fillId="0" borderId="39" xfId="0" applyNumberFormat="1" applyFont="1" applyBorder="1" applyAlignment="1" applyProtection="1">
      <alignment shrinkToFit="1"/>
      <protection/>
    </xf>
    <xf numFmtId="41" fontId="1" fillId="0" borderId="41" xfId="0" applyNumberFormat="1" applyFont="1" applyBorder="1" applyAlignment="1" applyProtection="1">
      <alignment shrinkToFit="1"/>
      <protection locked="0"/>
    </xf>
    <xf numFmtId="41" fontId="1" fillId="0" borderId="59" xfId="0" applyNumberFormat="1" applyFont="1" applyBorder="1" applyAlignment="1" applyProtection="1">
      <alignment shrinkToFit="1"/>
      <protection/>
    </xf>
    <xf numFmtId="41" fontId="1" fillId="0" borderId="44" xfId="0" applyNumberFormat="1" applyFont="1" applyBorder="1" applyAlignment="1" applyProtection="1">
      <alignment shrinkToFit="1"/>
      <protection locked="0"/>
    </xf>
    <xf numFmtId="41" fontId="1" fillId="0" borderId="44" xfId="48" applyNumberFormat="1" applyFont="1" applyBorder="1" applyAlignment="1" applyProtection="1">
      <alignment shrinkToFit="1"/>
      <protection/>
    </xf>
    <xf numFmtId="41" fontId="1" fillId="0" borderId="63" xfId="0" applyNumberFormat="1" applyFont="1" applyBorder="1" applyAlignment="1" applyProtection="1">
      <alignment/>
      <protection locked="0"/>
    </xf>
    <xf numFmtId="41" fontId="1" fillId="0" borderId="64" xfId="0" applyNumberFormat="1" applyFont="1" applyBorder="1" applyAlignment="1" applyProtection="1">
      <alignment/>
      <protection locked="0"/>
    </xf>
    <xf numFmtId="41" fontId="1" fillId="0" borderId="65" xfId="0" applyNumberFormat="1" applyFont="1" applyBorder="1" applyAlignment="1" applyProtection="1">
      <alignment/>
      <protection locked="0"/>
    </xf>
    <xf numFmtId="41" fontId="1" fillId="0" borderId="66" xfId="0" applyNumberFormat="1" applyFont="1" applyBorder="1" applyAlignment="1" applyProtection="1">
      <alignment/>
      <protection locked="0"/>
    </xf>
    <xf numFmtId="41" fontId="1" fillId="0" borderId="46" xfId="0" applyNumberFormat="1" applyFont="1" applyBorder="1" applyAlignment="1" applyProtection="1">
      <alignment/>
      <protection locked="0"/>
    </xf>
    <xf numFmtId="41" fontId="1" fillId="0" borderId="67" xfId="48" applyNumberFormat="1" applyFont="1" applyBorder="1" applyAlignment="1" applyProtection="1">
      <alignment/>
      <protection/>
    </xf>
    <xf numFmtId="41" fontId="1" fillId="0" borderId="64" xfId="48" applyNumberFormat="1" applyFont="1" applyBorder="1" applyAlignment="1" applyProtection="1">
      <alignment/>
      <protection/>
    </xf>
    <xf numFmtId="41" fontId="1" fillId="0" borderId="65" xfId="0" applyNumberFormat="1" applyFont="1" applyBorder="1" applyAlignment="1" applyProtection="1">
      <alignment/>
      <protection/>
    </xf>
    <xf numFmtId="41" fontId="1" fillId="0" borderId="64" xfId="0" applyNumberFormat="1" applyFont="1" applyBorder="1" applyAlignment="1" applyProtection="1">
      <alignment/>
      <protection/>
    </xf>
    <xf numFmtId="193" fontId="1" fillId="0" borderId="40" xfId="0" applyNumberFormat="1" applyFont="1" applyBorder="1" applyAlignment="1" applyProtection="1">
      <alignment/>
      <protection/>
    </xf>
    <xf numFmtId="194" fontId="1" fillId="0" borderId="39" xfId="0" applyNumberFormat="1" applyFont="1" applyBorder="1" applyAlignment="1" applyProtection="1">
      <alignment/>
      <protection/>
    </xf>
    <xf numFmtId="41" fontId="1" fillId="0" borderId="48" xfId="0" applyNumberFormat="1" applyFont="1" applyBorder="1" applyAlignment="1" applyProtection="1">
      <alignment/>
      <protection locked="0"/>
    </xf>
    <xf numFmtId="41" fontId="1" fillId="0" borderId="63" xfId="0" applyNumberFormat="1" applyFont="1" applyBorder="1" applyAlignment="1" applyProtection="1">
      <alignment shrinkToFit="1"/>
      <protection locked="0"/>
    </xf>
    <xf numFmtId="41" fontId="1" fillId="0" borderId="64" xfId="0" applyNumberFormat="1" applyFont="1" applyBorder="1" applyAlignment="1" applyProtection="1">
      <alignment shrinkToFit="1"/>
      <protection locked="0"/>
    </xf>
    <xf numFmtId="41" fontId="1" fillId="0" borderId="65" xfId="0" applyNumberFormat="1" applyFont="1" applyBorder="1" applyAlignment="1" applyProtection="1">
      <alignment shrinkToFit="1"/>
      <protection locked="0"/>
    </xf>
    <xf numFmtId="41" fontId="1" fillId="0" borderId="67" xfId="48" applyNumberFormat="1" applyFont="1" applyBorder="1" applyAlignment="1" applyProtection="1">
      <alignment shrinkToFit="1"/>
      <protection/>
    </xf>
    <xf numFmtId="41" fontId="1" fillId="0" borderId="64" xfId="48" applyNumberFormat="1" applyFont="1" applyBorder="1" applyAlignment="1" applyProtection="1">
      <alignment shrinkToFit="1"/>
      <protection/>
    </xf>
    <xf numFmtId="41" fontId="1" fillId="0" borderId="65" xfId="0" applyNumberFormat="1" applyFont="1" applyBorder="1" applyAlignment="1" applyProtection="1">
      <alignment shrinkToFit="1"/>
      <protection/>
    </xf>
    <xf numFmtId="41" fontId="1" fillId="0" borderId="64" xfId="0" applyNumberFormat="1" applyFont="1" applyBorder="1" applyAlignment="1" applyProtection="1">
      <alignment shrinkToFit="1"/>
      <protection/>
    </xf>
    <xf numFmtId="41" fontId="1" fillId="0" borderId="66" xfId="0" applyNumberFormat="1" applyFont="1" applyBorder="1" applyAlignment="1" applyProtection="1">
      <alignment shrinkToFit="1"/>
      <protection locked="0"/>
    </xf>
    <xf numFmtId="41" fontId="1" fillId="0" borderId="46" xfId="0" applyNumberFormat="1" applyFont="1" applyBorder="1" applyAlignment="1" applyProtection="1">
      <alignment shrinkToFit="1"/>
      <protection locked="0"/>
    </xf>
    <xf numFmtId="41" fontId="1" fillId="0" borderId="61" xfId="0" applyNumberFormat="1" applyFont="1" applyBorder="1" applyAlignment="1" applyProtection="1">
      <alignment/>
      <protection locked="0"/>
    </xf>
    <xf numFmtId="41" fontId="1" fillId="0" borderId="60" xfId="0" applyNumberFormat="1" applyFont="1" applyBorder="1" applyAlignment="1" applyProtection="1">
      <alignment/>
      <protection locked="0"/>
    </xf>
    <xf numFmtId="41" fontId="1" fillId="0" borderId="68" xfId="0" applyNumberFormat="1" applyFont="1" applyBorder="1" applyAlignment="1" applyProtection="1">
      <alignment/>
      <protection locked="0"/>
    </xf>
    <xf numFmtId="41" fontId="1" fillId="0" borderId="50" xfId="0" applyNumberFormat="1" applyFont="1" applyBorder="1" applyAlignment="1" applyProtection="1">
      <alignment/>
      <protection locked="0"/>
    </xf>
    <xf numFmtId="41" fontId="1" fillId="0" borderId="61" xfId="0" applyNumberFormat="1" applyFont="1" applyBorder="1" applyAlignment="1" applyProtection="1">
      <alignment/>
      <protection/>
    </xf>
    <xf numFmtId="41" fontId="1" fillId="0" borderId="59" xfId="0" applyNumberFormat="1" applyFont="1" applyBorder="1" applyAlignment="1" applyProtection="1">
      <alignment/>
      <protection locked="0"/>
    </xf>
    <xf numFmtId="41" fontId="1" fillId="0" borderId="47" xfId="48" applyNumberFormat="1" applyFont="1" applyBorder="1" applyAlignment="1" applyProtection="1">
      <alignment/>
      <protection/>
    </xf>
    <xf numFmtId="193" fontId="1" fillId="0" borderId="40" xfId="48" applyNumberFormat="1" applyFont="1" applyBorder="1" applyAlignment="1" applyProtection="1">
      <alignment/>
      <protection/>
    </xf>
    <xf numFmtId="194" fontId="1" fillId="0" borderId="39" xfId="48" applyNumberFormat="1" applyFont="1" applyBorder="1" applyAlignment="1" applyProtection="1">
      <alignment/>
      <protection/>
    </xf>
    <xf numFmtId="41" fontId="1" fillId="0" borderId="59" xfId="0" applyNumberFormat="1" applyFont="1" applyBorder="1" applyAlignment="1" applyProtection="1">
      <alignment shrinkToFit="1"/>
      <protection locked="0"/>
    </xf>
    <xf numFmtId="41" fontId="1" fillId="0" borderId="47" xfId="48" applyNumberFormat="1" applyFont="1" applyBorder="1" applyAlignment="1" applyProtection="1">
      <alignment shrinkToFit="1"/>
      <protection/>
    </xf>
    <xf numFmtId="41" fontId="1" fillId="0" borderId="69" xfId="0" applyNumberFormat="1" applyFont="1" applyBorder="1" applyAlignment="1" applyProtection="1">
      <alignment/>
      <protection locked="0"/>
    </xf>
    <xf numFmtId="41" fontId="1" fillId="0" borderId="70" xfId="0" applyNumberFormat="1" applyFont="1" applyBorder="1" applyAlignment="1" applyProtection="1">
      <alignment/>
      <protection locked="0"/>
    </xf>
    <xf numFmtId="41" fontId="1" fillId="0" borderId="60" xfId="0" applyNumberFormat="1" applyFont="1" applyBorder="1" applyAlignment="1" applyProtection="1">
      <alignment/>
      <protection/>
    </xf>
    <xf numFmtId="41" fontId="1" fillId="0" borderId="71" xfId="0" applyNumberFormat="1" applyFont="1" applyBorder="1" applyAlignment="1" applyProtection="1">
      <alignment horizontal="right"/>
      <protection locked="0"/>
    </xf>
    <xf numFmtId="41" fontId="1" fillId="0" borderId="41" xfId="48" applyNumberFormat="1" applyFont="1" applyBorder="1" applyAlignment="1" applyProtection="1">
      <alignment/>
      <protection/>
    </xf>
    <xf numFmtId="41" fontId="1" fillId="0" borderId="38" xfId="48" applyNumberFormat="1" applyFont="1" applyBorder="1" applyAlignment="1" applyProtection="1">
      <alignment/>
      <protection/>
    </xf>
    <xf numFmtId="41" fontId="1" fillId="0" borderId="13" xfId="48" applyNumberFormat="1" applyFont="1" applyFill="1" applyBorder="1" applyAlignment="1" applyProtection="1">
      <alignment/>
      <protection/>
    </xf>
    <xf numFmtId="41" fontId="1" fillId="0" borderId="72" xfId="48" applyNumberFormat="1" applyFont="1" applyBorder="1" applyAlignment="1" applyProtection="1">
      <alignment/>
      <protection/>
    </xf>
    <xf numFmtId="41" fontId="1" fillId="0" borderId="73" xfId="48" applyNumberFormat="1" applyFont="1" applyBorder="1" applyAlignment="1" applyProtection="1">
      <alignment/>
      <protection/>
    </xf>
    <xf numFmtId="41" fontId="1" fillId="0" borderId="74" xfId="48" applyNumberFormat="1" applyFont="1" applyBorder="1" applyAlignment="1" applyProtection="1">
      <alignment/>
      <protection/>
    </xf>
    <xf numFmtId="41" fontId="1" fillId="0" borderId="61" xfId="48" applyNumberFormat="1" applyFont="1" applyBorder="1" applyAlignment="1" applyProtection="1">
      <alignment/>
      <protection locked="0"/>
    </xf>
    <xf numFmtId="41" fontId="1" fillId="0" borderId="60" xfId="48" applyNumberFormat="1" applyFont="1" applyBorder="1" applyAlignment="1" applyProtection="1">
      <alignment/>
      <protection locked="0"/>
    </xf>
    <xf numFmtId="41" fontId="1" fillId="0" borderId="70" xfId="48" applyNumberFormat="1" applyFont="1" applyBorder="1" applyAlignment="1" applyProtection="1">
      <alignment/>
      <protection locked="0"/>
    </xf>
    <xf numFmtId="41" fontId="1" fillId="0" borderId="69" xfId="48" applyNumberFormat="1" applyFont="1" applyBorder="1" applyAlignment="1" applyProtection="1">
      <alignment/>
      <protection locked="0"/>
    </xf>
    <xf numFmtId="41" fontId="1" fillId="0" borderId="61" xfId="48" applyNumberFormat="1" applyFont="1" applyBorder="1" applyAlignment="1" applyProtection="1">
      <alignment/>
      <protection/>
    </xf>
    <xf numFmtId="41" fontId="1" fillId="0" borderId="60" xfId="48" applyNumberFormat="1" applyFont="1" applyBorder="1" applyAlignment="1" applyProtection="1">
      <alignment/>
      <protection/>
    </xf>
    <xf numFmtId="41" fontId="1" fillId="0" borderId="75" xfId="48" applyNumberFormat="1" applyFont="1" applyBorder="1" applyAlignment="1">
      <alignment vertical="center" shrinkToFit="1"/>
    </xf>
    <xf numFmtId="41" fontId="1" fillId="0" borderId="76" xfId="48" applyNumberFormat="1" applyFont="1" applyBorder="1" applyAlignment="1">
      <alignment vertical="center" shrinkToFit="1"/>
    </xf>
    <xf numFmtId="41" fontId="1" fillId="0" borderId="77" xfId="48" applyNumberFormat="1" applyFont="1" applyBorder="1" applyAlignment="1">
      <alignment vertical="center" shrinkToFit="1"/>
    </xf>
    <xf numFmtId="41" fontId="1" fillId="0" borderId="63" xfId="48" applyNumberFormat="1" applyFont="1" applyBorder="1" applyAlignment="1" applyProtection="1">
      <alignment/>
      <protection locked="0"/>
    </xf>
    <xf numFmtId="41" fontId="1" fillId="0" borderId="78" xfId="48" applyNumberFormat="1" applyFont="1" applyBorder="1" applyAlignment="1">
      <alignment vertical="center" shrinkToFit="1"/>
    </xf>
    <xf numFmtId="41" fontId="1" fillId="0" borderId="65" xfId="48" applyNumberFormat="1" applyFont="1" applyBorder="1" applyAlignment="1" applyProtection="1">
      <alignment/>
      <protection locked="0"/>
    </xf>
    <xf numFmtId="41" fontId="1" fillId="0" borderId="64" xfId="48" applyNumberFormat="1" applyFont="1" applyBorder="1" applyAlignment="1" applyProtection="1">
      <alignment/>
      <protection locked="0"/>
    </xf>
    <xf numFmtId="41" fontId="1" fillId="0" borderId="28" xfId="48" applyNumberFormat="1" applyFont="1" applyBorder="1" applyAlignment="1">
      <alignment vertical="center" shrinkToFit="1"/>
    </xf>
    <xf numFmtId="41" fontId="1" fillId="0" borderId="67" xfId="48" applyNumberFormat="1" applyFont="1" applyBorder="1" applyAlignment="1" applyProtection="1">
      <alignment/>
      <protection locked="0"/>
    </xf>
    <xf numFmtId="41" fontId="1" fillId="0" borderId="66" xfId="48" applyNumberFormat="1" applyFont="1" applyBorder="1" applyAlignment="1">
      <alignment vertical="center" shrinkToFit="1"/>
    </xf>
    <xf numFmtId="41" fontId="1" fillId="0" borderId="0" xfId="48" applyNumberFormat="1" applyFont="1" applyBorder="1" applyAlignment="1" applyProtection="1">
      <alignment/>
      <protection locked="0"/>
    </xf>
    <xf numFmtId="41" fontId="1" fillId="0" borderId="79" xfId="48" applyNumberFormat="1" applyFont="1" applyBorder="1" applyAlignment="1" applyProtection="1">
      <alignment/>
      <protection locked="0"/>
    </xf>
    <xf numFmtId="41" fontId="1" fillId="0" borderId="80" xfId="0" applyNumberFormat="1" applyFont="1" applyBorder="1" applyAlignment="1" applyProtection="1">
      <alignment/>
      <protection/>
    </xf>
    <xf numFmtId="41" fontId="1" fillId="0" borderId="47" xfId="0" applyNumberFormat="1" applyFont="1" applyBorder="1" applyAlignment="1" applyProtection="1">
      <alignment/>
      <protection/>
    </xf>
    <xf numFmtId="41" fontId="1" fillId="0" borderId="81" xfId="0" applyNumberFormat="1" applyFont="1" applyBorder="1" applyAlignment="1" applyProtection="1">
      <alignment/>
      <protection/>
    </xf>
    <xf numFmtId="41" fontId="1" fillId="0" borderId="28" xfId="0" applyNumberFormat="1" applyFont="1" applyBorder="1" applyAlignment="1" applyProtection="1">
      <alignment/>
      <protection/>
    </xf>
    <xf numFmtId="41" fontId="1" fillId="0" borderId="58" xfId="0" applyNumberFormat="1" applyFont="1" applyBorder="1" applyAlignment="1" applyProtection="1">
      <alignment/>
      <protection/>
    </xf>
    <xf numFmtId="41" fontId="1" fillId="0" borderId="67" xfId="0" applyNumberFormat="1" applyFont="1" applyBorder="1" applyAlignment="1" applyProtection="1">
      <alignment/>
      <protection/>
    </xf>
    <xf numFmtId="41" fontId="1" fillId="0" borderId="82" xfId="0" applyNumberFormat="1" applyFont="1" applyBorder="1" applyAlignment="1" applyProtection="1">
      <alignment/>
      <protection/>
    </xf>
    <xf numFmtId="41" fontId="1" fillId="0" borderId="68" xfId="48" applyNumberFormat="1" applyFont="1" applyBorder="1" applyAlignment="1" applyProtection="1">
      <alignment/>
      <protection/>
    </xf>
    <xf numFmtId="41" fontId="1" fillId="0" borderId="70" xfId="48" applyNumberFormat="1" applyFont="1" applyBorder="1" applyAlignment="1" applyProtection="1">
      <alignment/>
      <protection/>
    </xf>
    <xf numFmtId="41" fontId="1" fillId="0" borderId="0" xfId="48" applyNumberFormat="1" applyFont="1" applyAlignment="1" applyProtection="1">
      <alignment horizontal="left"/>
      <protection/>
    </xf>
    <xf numFmtId="41" fontId="3" fillId="0" borderId="0" xfId="48" applyNumberFormat="1" applyFont="1" applyAlignment="1" applyProtection="1">
      <alignment/>
      <protection/>
    </xf>
    <xf numFmtId="41" fontId="1" fillId="0" borderId="10" xfId="48" applyNumberFormat="1" applyFont="1" applyBorder="1" applyAlignment="1" applyProtection="1">
      <alignment horizontal="left"/>
      <protection/>
    </xf>
    <xf numFmtId="41" fontId="1" fillId="0" borderId="83" xfId="48" applyNumberFormat="1" applyFont="1" applyBorder="1" applyAlignment="1" applyProtection="1">
      <alignment horizontal="center"/>
      <protection/>
    </xf>
    <xf numFmtId="41" fontId="1" fillId="0" borderId="24" xfId="48" applyNumberFormat="1" applyFont="1" applyBorder="1" applyAlignment="1" applyProtection="1">
      <alignment horizontal="center"/>
      <protection/>
    </xf>
    <xf numFmtId="41" fontId="1" fillId="0" borderId="84" xfId="48" applyNumberFormat="1" applyFont="1" applyBorder="1" applyAlignment="1" applyProtection="1">
      <alignment horizontal="center"/>
      <protection/>
    </xf>
    <xf numFmtId="41" fontId="1" fillId="0" borderId="85" xfId="0" applyNumberFormat="1" applyFont="1" applyBorder="1" applyAlignment="1" applyProtection="1">
      <alignment horizontal="center"/>
      <protection/>
    </xf>
    <xf numFmtId="41" fontId="1" fillId="0" borderId="86" xfId="48" applyNumberFormat="1" applyFont="1" applyBorder="1" applyAlignment="1" applyProtection="1">
      <alignment horizontal="center"/>
      <protection/>
    </xf>
    <xf numFmtId="41" fontId="1" fillId="0" borderId="17" xfId="48" applyNumberFormat="1" applyFont="1" applyBorder="1" applyAlignment="1" applyProtection="1">
      <alignment horizontal="left"/>
      <protection/>
    </xf>
    <xf numFmtId="41" fontId="1" fillId="0" borderId="11" xfId="48" applyNumberFormat="1" applyFont="1" applyBorder="1" applyAlignment="1" applyProtection="1">
      <alignment horizontal="center"/>
      <protection/>
    </xf>
    <xf numFmtId="41" fontId="1" fillId="0" borderId="42" xfId="0" applyNumberFormat="1" applyFont="1" applyBorder="1" applyAlignment="1" applyProtection="1">
      <alignment/>
      <protection locked="0"/>
    </xf>
    <xf numFmtId="41" fontId="1" fillId="0" borderId="17" xfId="48" applyNumberFormat="1" applyFont="1" applyBorder="1" applyAlignment="1" applyProtection="1">
      <alignment horizontal="center"/>
      <protection/>
    </xf>
    <xf numFmtId="41" fontId="1" fillId="0" borderId="13" xfId="48" applyNumberFormat="1" applyFont="1" applyBorder="1" applyAlignment="1" applyProtection="1">
      <alignment horizontal="center"/>
      <protection/>
    </xf>
    <xf numFmtId="41" fontId="1" fillId="0" borderId="43" xfId="0" applyNumberFormat="1" applyFont="1" applyBorder="1" applyAlignment="1" applyProtection="1">
      <alignment/>
      <protection locked="0"/>
    </xf>
    <xf numFmtId="41" fontId="1" fillId="0" borderId="20" xfId="48" applyNumberFormat="1" applyFont="1" applyBorder="1" applyAlignment="1" applyProtection="1">
      <alignment horizontal="center"/>
      <protection/>
    </xf>
    <xf numFmtId="41" fontId="1" fillId="0" borderId="36" xfId="0" applyNumberFormat="1" applyFont="1" applyBorder="1" applyAlignment="1" applyProtection="1">
      <alignment/>
      <protection/>
    </xf>
    <xf numFmtId="41" fontId="1" fillId="0" borderId="83" xfId="48" applyNumberFormat="1" applyFont="1" applyBorder="1" applyAlignment="1" applyProtection="1">
      <alignment/>
      <protection/>
    </xf>
    <xf numFmtId="41" fontId="1" fillId="0" borderId="37" xfId="0" applyNumberFormat="1" applyFont="1" applyBorder="1" applyAlignment="1" applyProtection="1">
      <alignment/>
      <protection/>
    </xf>
    <xf numFmtId="41" fontId="1" fillId="0" borderId="65" xfId="48" applyNumberFormat="1" applyFont="1" applyBorder="1" applyAlignment="1" applyProtection="1">
      <alignment/>
      <protection/>
    </xf>
    <xf numFmtId="41" fontId="1" fillId="0" borderId="87" xfId="48" applyNumberFormat="1" applyFont="1" applyBorder="1" applyAlignment="1" applyProtection="1">
      <alignment horizontal="left"/>
      <protection/>
    </xf>
    <xf numFmtId="41" fontId="1" fillId="0" borderId="15" xfId="48" applyNumberFormat="1" applyFont="1" applyBorder="1" applyAlignment="1" applyProtection="1">
      <alignment horizontal="center"/>
      <protection/>
    </xf>
    <xf numFmtId="41" fontId="1" fillId="0" borderId="71" xfId="0" applyNumberFormat="1" applyFont="1" applyBorder="1" applyAlignment="1" applyProtection="1">
      <alignment/>
      <protection locked="0"/>
    </xf>
    <xf numFmtId="41" fontId="1" fillId="0" borderId="0" xfId="0" applyNumberFormat="1" applyFont="1" applyBorder="1" applyAlignment="1" applyProtection="1">
      <alignment/>
      <protection/>
    </xf>
    <xf numFmtId="41" fontId="1" fillId="0" borderId="71" xfId="48" applyNumberFormat="1" applyFont="1" applyBorder="1" applyAlignment="1" applyProtection="1">
      <alignment/>
      <protection/>
    </xf>
    <xf numFmtId="41" fontId="1" fillId="0" borderId="71" xfId="0" applyNumberFormat="1" applyFont="1" applyBorder="1" applyAlignment="1" applyProtection="1">
      <alignment/>
      <protection/>
    </xf>
    <xf numFmtId="41" fontId="1" fillId="0" borderId="59" xfId="0" applyNumberFormat="1" applyFont="1" applyBorder="1" applyAlignment="1" applyProtection="1">
      <alignment/>
      <protection/>
    </xf>
    <xf numFmtId="41" fontId="1" fillId="0" borderId="43" xfId="48" applyNumberFormat="1" applyFont="1" applyBorder="1" applyAlignment="1" applyProtection="1">
      <alignment/>
      <protection/>
    </xf>
    <xf numFmtId="41" fontId="1" fillId="0" borderId="88" xfId="48" applyNumberFormat="1" applyFont="1" applyBorder="1" applyAlignment="1">
      <alignment vertical="center" shrinkToFit="1"/>
    </xf>
    <xf numFmtId="41" fontId="1" fillId="0" borderId="0" xfId="0" applyNumberFormat="1" applyFont="1" applyBorder="1" applyAlignment="1" applyProtection="1">
      <alignment/>
      <protection locked="0"/>
    </xf>
    <xf numFmtId="41" fontId="1" fillId="0" borderId="89" xfId="0" applyNumberFormat="1" applyFont="1" applyBorder="1" applyAlignment="1" applyProtection="1">
      <alignment/>
      <protection locked="0"/>
    </xf>
    <xf numFmtId="41" fontId="1" fillId="0" borderId="20" xfId="48" applyNumberFormat="1" applyFont="1" applyBorder="1" applyAlignment="1" applyProtection="1">
      <alignment horizontal="left"/>
      <protection/>
    </xf>
    <xf numFmtId="41" fontId="4" fillId="0" borderId="20" xfId="48" applyNumberFormat="1" applyFont="1" applyBorder="1" applyAlignment="1" applyProtection="1">
      <alignment horizontal="center"/>
      <protection/>
    </xf>
    <xf numFmtId="41" fontId="1" fillId="0" borderId="17" xfId="48" applyNumberFormat="1" applyFont="1" applyFill="1" applyBorder="1" applyAlignment="1" applyProtection="1">
      <alignment/>
      <protection/>
    </xf>
    <xf numFmtId="41" fontId="1" fillId="0" borderId="0" xfId="48" applyNumberFormat="1" applyFont="1" applyFill="1" applyAlignment="1" applyProtection="1">
      <alignment horizontal="left"/>
      <protection/>
    </xf>
    <xf numFmtId="41" fontId="1" fillId="0" borderId="20" xfId="48" applyNumberFormat="1" applyFont="1" applyFill="1" applyBorder="1" applyAlignment="1" applyProtection="1">
      <alignment horizontal="center"/>
      <protection/>
    </xf>
    <xf numFmtId="41" fontId="4" fillId="0" borderId="0" xfId="48" applyNumberFormat="1" applyFont="1" applyFill="1" applyAlignment="1" applyProtection="1">
      <alignment horizontal="left"/>
      <protection/>
    </xf>
    <xf numFmtId="41" fontId="1" fillId="0" borderId="11" xfId="48" applyNumberFormat="1" applyFont="1" applyFill="1" applyBorder="1" applyAlignment="1" applyProtection="1">
      <alignment horizontal="center"/>
      <protection/>
    </xf>
    <xf numFmtId="41" fontId="1" fillId="0" borderId="87" xfId="48" applyNumberFormat="1" applyFont="1" applyFill="1" applyBorder="1" applyAlignment="1" applyProtection="1">
      <alignment/>
      <protection/>
    </xf>
    <xf numFmtId="41" fontId="1" fillId="0" borderId="15" xfId="48" applyNumberFormat="1" applyFont="1" applyFill="1" applyBorder="1" applyAlignment="1" applyProtection="1">
      <alignment horizontal="center"/>
      <protection/>
    </xf>
    <xf numFmtId="41" fontId="1" fillId="0" borderId="41" xfId="48" applyNumberFormat="1" applyFont="1" applyFill="1" applyBorder="1" applyAlignment="1" applyProtection="1">
      <alignment/>
      <protection/>
    </xf>
    <xf numFmtId="41" fontId="1" fillId="0" borderId="41" xfId="0" applyNumberFormat="1" applyFont="1" applyBorder="1" applyAlignment="1" applyProtection="1">
      <alignment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right" vertical="center"/>
    </xf>
    <xf numFmtId="41" fontId="1" fillId="0" borderId="90" xfId="0" applyNumberFormat="1" applyFont="1" applyBorder="1" applyAlignment="1" applyProtection="1">
      <alignment horizontal="center"/>
      <protection/>
    </xf>
    <xf numFmtId="41" fontId="1" fillId="0" borderId="91" xfId="0" applyNumberFormat="1" applyFont="1" applyBorder="1" applyAlignment="1" applyProtection="1">
      <alignment/>
      <protection locked="0"/>
    </xf>
    <xf numFmtId="41" fontId="1" fillId="0" borderId="37" xfId="48" applyNumberFormat="1" applyFont="1" applyBorder="1" applyAlignment="1">
      <alignment vertical="center" shrinkToFit="1"/>
    </xf>
    <xf numFmtId="41" fontId="1" fillId="0" borderId="45" xfId="0" applyNumberFormat="1" applyFont="1" applyBorder="1" applyAlignment="1" applyProtection="1">
      <alignment/>
      <protection locked="0"/>
    </xf>
    <xf numFmtId="41" fontId="1" fillId="0" borderId="91" xfId="0" applyNumberFormat="1" applyFont="1" applyBorder="1" applyAlignment="1" applyProtection="1">
      <alignment/>
      <protection/>
    </xf>
    <xf numFmtId="41" fontId="1" fillId="0" borderId="92" xfId="0" applyNumberFormat="1" applyFont="1" applyBorder="1" applyAlignment="1" applyProtection="1">
      <alignment/>
      <protection locked="0"/>
    </xf>
    <xf numFmtId="41" fontId="1" fillId="0" borderId="93" xfId="48" applyNumberFormat="1" applyFont="1" applyBorder="1" applyAlignment="1" applyProtection="1">
      <alignment horizontal="center"/>
      <protection/>
    </xf>
    <xf numFmtId="190" fontId="1" fillId="0" borderId="0" xfId="0" applyNumberFormat="1" applyFont="1" applyFill="1" applyBorder="1" applyAlignment="1" applyProtection="1">
      <alignment/>
      <protection/>
    </xf>
    <xf numFmtId="190" fontId="1" fillId="0" borderId="71" xfId="0" applyNumberFormat="1" applyFont="1" applyFill="1" applyBorder="1" applyAlignment="1" applyProtection="1">
      <alignment/>
      <protection/>
    </xf>
    <xf numFmtId="190" fontId="1" fillId="0" borderId="59" xfId="0" applyNumberFormat="1" applyFont="1" applyFill="1" applyBorder="1" applyAlignment="1" applyProtection="1">
      <alignment/>
      <protection/>
    </xf>
    <xf numFmtId="193" fontId="1" fillId="0" borderId="36" xfId="48" applyNumberFormat="1" applyFont="1" applyBorder="1" applyAlignment="1" applyProtection="1">
      <alignment/>
      <protection/>
    </xf>
    <xf numFmtId="194" fontId="1" fillId="0" borderId="37" xfId="48" applyNumberFormat="1" applyFont="1" applyBorder="1" applyAlignment="1" applyProtection="1">
      <alignment/>
      <protection/>
    </xf>
    <xf numFmtId="41" fontId="1" fillId="0" borderId="62" xfId="0" applyNumberFormat="1" applyFont="1" applyBorder="1" applyAlignment="1" applyProtection="1">
      <alignment/>
      <protection/>
    </xf>
    <xf numFmtId="195" fontId="1" fillId="0" borderId="35" xfId="48" applyNumberFormat="1" applyFont="1" applyBorder="1" applyAlignment="1" applyProtection="1">
      <alignment shrinkToFit="1"/>
      <protection/>
    </xf>
    <xf numFmtId="190" fontId="1" fillId="0" borderId="44" xfId="48" applyNumberFormat="1" applyFont="1" applyFill="1" applyBorder="1" applyAlignment="1" applyProtection="1">
      <alignment shrinkToFit="1"/>
      <protection/>
    </xf>
    <xf numFmtId="195" fontId="1" fillId="0" borderId="44" xfId="0" applyNumberFormat="1" applyFont="1" applyBorder="1" applyAlignment="1" applyProtection="1">
      <alignment/>
      <protection/>
    </xf>
    <xf numFmtId="195" fontId="1" fillId="0" borderId="44" xfId="48" applyNumberFormat="1" applyFont="1" applyBorder="1" applyAlignment="1" applyProtection="1">
      <alignment/>
      <protection/>
    </xf>
    <xf numFmtId="195" fontId="1" fillId="0" borderId="36" xfId="48" applyNumberFormat="1" applyFont="1" applyBorder="1" applyAlignment="1" applyProtection="1">
      <alignment/>
      <protection/>
    </xf>
    <xf numFmtId="195" fontId="1" fillId="0" borderId="36" xfId="48" applyNumberFormat="1" applyFont="1" applyBorder="1" applyAlignment="1" applyProtection="1">
      <alignment shrinkToFit="1"/>
      <protection/>
    </xf>
    <xf numFmtId="190" fontId="1" fillId="0" borderId="40" xfId="48" applyNumberFormat="1" applyFont="1" applyFill="1" applyBorder="1" applyAlignment="1" applyProtection="1">
      <alignment shrinkToFit="1"/>
      <protection/>
    </xf>
    <xf numFmtId="195" fontId="1" fillId="0" borderId="40" xfId="0" applyNumberFormat="1" applyFont="1" applyBorder="1" applyAlignment="1" applyProtection="1">
      <alignment/>
      <protection/>
    </xf>
    <xf numFmtId="195" fontId="1" fillId="0" borderId="40" xfId="48" applyNumberFormat="1" applyFont="1" applyBorder="1" applyAlignment="1" applyProtection="1">
      <alignment/>
      <protection/>
    </xf>
    <xf numFmtId="195" fontId="1" fillId="0" borderId="38" xfId="48" applyNumberFormat="1" applyFont="1" applyBorder="1" applyAlignment="1" applyProtection="1">
      <alignment/>
      <protection/>
    </xf>
    <xf numFmtId="195" fontId="1" fillId="0" borderId="38" xfId="48" applyNumberFormat="1" applyFont="1" applyBorder="1" applyAlignment="1" applyProtection="1">
      <alignment shrinkToFit="1"/>
      <protection/>
    </xf>
    <xf numFmtId="190" fontId="1" fillId="0" borderId="41" xfId="48" applyNumberFormat="1" applyFont="1" applyFill="1" applyBorder="1" applyAlignment="1" applyProtection="1">
      <alignment shrinkToFit="1"/>
      <protection/>
    </xf>
    <xf numFmtId="195" fontId="1" fillId="0" borderId="41" xfId="0" applyNumberFormat="1" applyFont="1" applyBorder="1" applyAlignment="1" applyProtection="1">
      <alignment/>
      <protection/>
    </xf>
    <xf numFmtId="195" fontId="1" fillId="0" borderId="41" xfId="48" applyNumberFormat="1" applyFont="1" applyBorder="1" applyAlignment="1" applyProtection="1">
      <alignment/>
      <protection/>
    </xf>
    <xf numFmtId="41" fontId="1" fillId="0" borderId="78" xfId="0" applyNumberFormat="1" applyFont="1" applyBorder="1" applyAlignment="1" applyProtection="1">
      <alignment/>
      <protection/>
    </xf>
    <xf numFmtId="41" fontId="1" fillId="0" borderId="94" xfId="48" applyNumberFormat="1" applyFont="1" applyBorder="1" applyAlignment="1" applyProtection="1">
      <alignment/>
      <protection/>
    </xf>
    <xf numFmtId="41" fontId="1" fillId="0" borderId="95" xfId="48" applyNumberFormat="1" applyFont="1" applyBorder="1" applyAlignment="1" applyProtection="1">
      <alignment horizontal="center"/>
      <protection/>
    </xf>
    <xf numFmtId="41" fontId="1" fillId="0" borderId="38" xfId="48" applyNumberFormat="1" applyFont="1" applyBorder="1" applyAlignment="1" applyProtection="1">
      <alignment shrinkToFit="1"/>
      <protection/>
    </xf>
    <xf numFmtId="41" fontId="1" fillId="0" borderId="41" xfId="48" applyNumberFormat="1" applyFont="1" applyFill="1" applyBorder="1" applyAlignment="1" applyProtection="1">
      <alignment shrinkToFit="1"/>
      <protection/>
    </xf>
    <xf numFmtId="41" fontId="1" fillId="0" borderId="41" xfId="0" applyNumberFormat="1" applyFont="1" applyBorder="1" applyAlignment="1" applyProtection="1">
      <alignment shrinkToFit="1"/>
      <protection/>
    </xf>
    <xf numFmtId="41" fontId="1" fillId="0" borderId="41" xfId="48" applyNumberFormat="1" applyFont="1" applyBorder="1" applyAlignment="1" applyProtection="1">
      <alignment shrinkToFit="1"/>
      <protection/>
    </xf>
    <xf numFmtId="196" fontId="1" fillId="0" borderId="39" xfId="0" applyNumberFormat="1" applyFont="1" applyBorder="1" applyAlignment="1" applyProtection="1">
      <alignment/>
      <protection/>
    </xf>
    <xf numFmtId="193" fontId="1" fillId="0" borderId="65" xfId="48" applyNumberFormat="1" applyFont="1" applyBorder="1" applyAlignment="1" applyProtection="1">
      <alignment/>
      <protection/>
    </xf>
    <xf numFmtId="41" fontId="1" fillId="0" borderId="96" xfId="48" applyNumberFormat="1" applyFont="1" applyBorder="1" applyAlignment="1" applyProtection="1">
      <alignment/>
      <protection/>
    </xf>
    <xf numFmtId="41" fontId="1" fillId="0" borderId="58" xfId="48" applyNumberFormat="1" applyFont="1" applyBorder="1" applyAlignment="1" applyProtection="1">
      <alignment/>
      <protection/>
    </xf>
    <xf numFmtId="41" fontId="1" fillId="0" borderId="97" xfId="48" applyNumberFormat="1" applyFont="1" applyBorder="1" applyAlignment="1" applyProtection="1">
      <alignment/>
      <protection/>
    </xf>
    <xf numFmtId="41" fontId="1" fillId="0" borderId="98" xfId="0" applyNumberFormat="1" applyFont="1" applyBorder="1" applyAlignment="1" applyProtection="1">
      <alignment/>
      <protection/>
    </xf>
    <xf numFmtId="41" fontId="1" fillId="0" borderId="38" xfId="48" applyNumberFormat="1" applyFont="1" applyBorder="1" applyAlignment="1">
      <alignment vertical="center" shrinkToFit="1"/>
    </xf>
    <xf numFmtId="41" fontId="1" fillId="0" borderId="99" xfId="0" applyNumberFormat="1" applyFont="1" applyBorder="1" applyAlignment="1" applyProtection="1">
      <alignment/>
      <protection/>
    </xf>
    <xf numFmtId="41" fontId="1" fillId="0" borderId="100" xfId="0" applyNumberFormat="1" applyFont="1" applyBorder="1" applyAlignment="1" applyProtection="1">
      <alignment/>
      <protection/>
    </xf>
    <xf numFmtId="41" fontId="1" fillId="0" borderId="101" xfId="0" applyNumberFormat="1" applyFont="1" applyBorder="1" applyAlignment="1" applyProtection="1">
      <alignment/>
      <protection/>
    </xf>
    <xf numFmtId="41" fontId="1" fillId="0" borderId="56" xfId="0" applyNumberFormat="1" applyFont="1" applyBorder="1" applyAlignment="1" applyProtection="1">
      <alignment/>
      <protection/>
    </xf>
    <xf numFmtId="41" fontId="1" fillId="0" borderId="68" xfId="0" applyNumberFormat="1" applyFont="1" applyBorder="1" applyAlignment="1" applyProtection="1">
      <alignment/>
      <protection/>
    </xf>
    <xf numFmtId="41" fontId="1" fillId="0" borderId="70" xfId="0" applyNumberFormat="1" applyFont="1" applyBorder="1" applyAlignment="1" applyProtection="1">
      <alignment/>
      <protection/>
    </xf>
    <xf numFmtId="41" fontId="1" fillId="0" borderId="10" xfId="48" applyNumberFormat="1" applyFont="1" applyBorder="1" applyAlignment="1" applyProtection="1">
      <alignment horizontal="left"/>
      <protection locked="0"/>
    </xf>
    <xf numFmtId="41" fontId="7" fillId="0" borderId="10" xfId="48" applyNumberFormat="1" applyFont="1" applyBorder="1" applyAlignment="1" applyProtection="1">
      <alignment/>
      <protection locked="0"/>
    </xf>
    <xf numFmtId="41" fontId="1" fillId="0" borderId="29" xfId="48" applyNumberFormat="1" applyFont="1" applyBorder="1" applyAlignment="1">
      <alignment horizontal="center"/>
    </xf>
    <xf numFmtId="41" fontId="1" fillId="0" borderId="86" xfId="48" applyNumberFormat="1" applyFont="1" applyBorder="1" applyAlignment="1">
      <alignment horizontal="center"/>
    </xf>
    <xf numFmtId="41" fontId="1" fillId="0" borderId="0" xfId="48" applyNumberFormat="1" applyFont="1" applyAlignment="1" applyProtection="1">
      <alignment horizontal="right" vertical="center"/>
      <protection/>
    </xf>
    <xf numFmtId="41" fontId="3" fillId="0" borderId="0" xfId="48" applyNumberFormat="1" applyFont="1" applyAlignment="1">
      <alignment/>
    </xf>
    <xf numFmtId="41" fontId="1" fillId="0" borderId="102" xfId="48" applyNumberFormat="1" applyFont="1" applyBorder="1" applyAlignment="1" applyProtection="1">
      <alignment/>
      <protection locked="0"/>
    </xf>
    <xf numFmtId="41" fontId="1" fillId="0" borderId="103" xfId="48" applyNumberFormat="1" applyFont="1" applyBorder="1" applyAlignment="1" applyProtection="1">
      <alignment/>
      <protection locked="0"/>
    </xf>
    <xf numFmtId="41" fontId="1" fillId="0" borderId="104" xfId="48" applyNumberFormat="1" applyFont="1" applyBorder="1" applyAlignment="1" applyProtection="1">
      <alignment/>
      <protection locked="0"/>
    </xf>
    <xf numFmtId="41" fontId="1" fillId="0" borderId="103" xfId="0" applyNumberFormat="1" applyFont="1" applyBorder="1" applyAlignment="1" applyProtection="1">
      <alignment/>
      <protection/>
    </xf>
    <xf numFmtId="41" fontId="1" fillId="0" borderId="104" xfId="0" applyNumberFormat="1" applyFont="1" applyBorder="1" applyAlignment="1" applyProtection="1">
      <alignment/>
      <protection/>
    </xf>
    <xf numFmtId="41" fontId="1" fillId="0" borderId="79" xfId="48" applyNumberFormat="1" applyFont="1" applyBorder="1" applyAlignment="1" applyProtection="1">
      <alignment/>
      <protection/>
    </xf>
    <xf numFmtId="41" fontId="1" fillId="0" borderId="104" xfId="48" applyNumberFormat="1" applyFont="1" applyBorder="1" applyAlignment="1" applyProtection="1">
      <alignment/>
      <protection/>
    </xf>
    <xf numFmtId="41" fontId="1" fillId="0" borderId="103" xfId="48" applyNumberFormat="1" applyFont="1" applyBorder="1" applyAlignment="1" applyProtection="1">
      <alignment/>
      <protection/>
    </xf>
    <xf numFmtId="41" fontId="1" fillId="0" borderId="18" xfId="48" applyNumberFormat="1" applyFont="1" applyBorder="1" applyAlignment="1" applyProtection="1">
      <alignment horizontal="center"/>
      <protection/>
    </xf>
    <xf numFmtId="41" fontId="1" fillId="0" borderId="26" xfId="48" applyNumberFormat="1" applyFont="1" applyBorder="1" applyAlignment="1" applyProtection="1">
      <alignment horizontal="center"/>
      <protection/>
    </xf>
    <xf numFmtId="41" fontId="1" fillId="0" borderId="25" xfId="48" applyNumberFormat="1" applyFont="1" applyBorder="1" applyAlignment="1" applyProtection="1">
      <alignment horizontal="center"/>
      <protection/>
    </xf>
    <xf numFmtId="41" fontId="1" fillId="0" borderId="27" xfId="48" applyNumberFormat="1" applyFont="1" applyBorder="1" applyAlignment="1" applyProtection="1">
      <alignment horizontal="center"/>
      <protection/>
    </xf>
    <xf numFmtId="41" fontId="1" fillId="0" borderId="102" xfId="48" applyNumberFormat="1" applyFont="1" applyBorder="1" applyAlignment="1" applyProtection="1">
      <alignment/>
      <protection/>
    </xf>
    <xf numFmtId="41" fontId="1" fillId="0" borderId="76" xfId="48" applyNumberFormat="1" applyFont="1" applyBorder="1" applyAlignment="1" applyProtection="1">
      <alignment/>
      <protection locked="0"/>
    </xf>
    <xf numFmtId="41" fontId="1" fillId="0" borderId="105" xfId="48" applyNumberFormat="1" applyFont="1" applyBorder="1" applyAlignment="1" applyProtection="1">
      <alignment/>
      <protection/>
    </xf>
    <xf numFmtId="41" fontId="1" fillId="0" borderId="76" xfId="48" applyNumberFormat="1" applyFont="1" applyBorder="1" applyAlignment="1" applyProtection="1">
      <alignment/>
      <protection/>
    </xf>
    <xf numFmtId="41" fontId="1" fillId="0" borderId="28" xfId="48" applyNumberFormat="1" applyFont="1" applyBorder="1" applyAlignment="1" applyProtection="1">
      <alignment horizontal="center"/>
      <protection/>
    </xf>
    <xf numFmtId="41" fontId="1" fillId="0" borderId="28" xfId="48" applyNumberFormat="1" applyFont="1" applyFill="1" applyBorder="1" applyAlignment="1" applyProtection="1">
      <alignment horizontal="center"/>
      <protection/>
    </xf>
    <xf numFmtId="41" fontId="1" fillId="0" borderId="25" xfId="48" applyNumberFormat="1" applyFont="1" applyFill="1" applyBorder="1" applyAlignment="1" applyProtection="1">
      <alignment horizontal="center"/>
      <protection/>
    </xf>
    <xf numFmtId="41" fontId="1" fillId="0" borderId="27" xfId="48" applyNumberFormat="1" applyFont="1" applyFill="1" applyBorder="1" applyAlignment="1" applyProtection="1">
      <alignment horizontal="center"/>
      <protection/>
    </xf>
    <xf numFmtId="41" fontId="1" fillId="0" borderId="58" xfId="48" applyNumberFormat="1" applyFont="1" applyBorder="1" applyAlignment="1" applyProtection="1">
      <alignment shrinkToFit="1"/>
      <protection locked="0"/>
    </xf>
    <xf numFmtId="41" fontId="1" fillId="0" borderId="45" xfId="48" applyNumberFormat="1" applyFont="1" applyBorder="1" applyAlignment="1">
      <alignment vertical="center" shrinkToFit="1"/>
    </xf>
    <xf numFmtId="41" fontId="1" fillId="0" borderId="75" xfId="48" applyNumberFormat="1" applyFont="1" applyBorder="1" applyAlignment="1" applyProtection="1">
      <alignment shrinkToFit="1"/>
      <protection locked="0"/>
    </xf>
    <xf numFmtId="41" fontId="1" fillId="0" borderId="79" xfId="48" applyNumberFormat="1" applyFont="1" applyBorder="1" applyAlignment="1" applyProtection="1">
      <alignment shrinkToFit="1"/>
      <protection locked="0"/>
    </xf>
    <xf numFmtId="41" fontId="1" fillId="0" borderId="104" xfId="48" applyNumberFormat="1" applyFont="1" applyBorder="1" applyAlignment="1">
      <alignment vertical="center" shrinkToFit="1"/>
    </xf>
    <xf numFmtId="41" fontId="1" fillId="0" borderId="97" xfId="48" applyNumberFormat="1" applyFont="1" applyBorder="1" applyAlignment="1" applyProtection="1">
      <alignment shrinkToFit="1"/>
      <protection locked="0"/>
    </xf>
    <xf numFmtId="41" fontId="1" fillId="0" borderId="91" xfId="48" applyNumberFormat="1" applyFont="1" applyBorder="1" applyAlignment="1" applyProtection="1">
      <alignment shrinkToFit="1"/>
      <protection locked="0"/>
    </xf>
    <xf numFmtId="41" fontId="1" fillId="0" borderId="71" xfId="48" applyNumberFormat="1" applyFont="1" applyBorder="1" applyAlignment="1" applyProtection="1">
      <alignment shrinkToFit="1"/>
      <protection/>
    </xf>
    <xf numFmtId="41" fontId="1" fillId="0" borderId="31" xfId="48" applyNumberFormat="1" applyFont="1" applyBorder="1" applyAlignment="1" applyProtection="1">
      <alignment/>
      <protection/>
    </xf>
    <xf numFmtId="41" fontId="1" fillId="0" borderId="32" xfId="48" applyNumberFormat="1" applyFont="1" applyBorder="1" applyAlignment="1" applyProtection="1">
      <alignment horizontal="center"/>
      <protection/>
    </xf>
    <xf numFmtId="41" fontId="1" fillId="0" borderId="106" xfId="0" applyNumberFormat="1" applyFont="1" applyBorder="1" applyAlignment="1" applyProtection="1">
      <alignment/>
      <protection/>
    </xf>
    <xf numFmtId="41" fontId="1" fillId="0" borderId="107" xfId="48" applyNumberFormat="1" applyFont="1" applyBorder="1" applyAlignment="1" applyProtection="1">
      <alignment horizontal="center"/>
      <protection/>
    </xf>
    <xf numFmtId="41" fontId="1" fillId="0" borderId="108" xfId="0" applyNumberFormat="1" applyFont="1" applyBorder="1" applyAlignment="1" applyProtection="1">
      <alignment/>
      <protection/>
    </xf>
    <xf numFmtId="41" fontId="1" fillId="0" borderId="51" xfId="0" applyNumberFormat="1" applyFont="1" applyBorder="1" applyAlignment="1" applyProtection="1">
      <alignment/>
      <protection/>
    </xf>
    <xf numFmtId="41" fontId="1" fillId="0" borderId="49" xfId="48" applyNumberFormat="1" applyFont="1" applyBorder="1" applyAlignment="1" applyProtection="1">
      <alignment/>
      <protection/>
    </xf>
    <xf numFmtId="41" fontId="1" fillId="0" borderId="51" xfId="48" applyNumberFormat="1" applyFont="1" applyBorder="1" applyAlignment="1" applyProtection="1">
      <alignment/>
      <protection/>
    </xf>
    <xf numFmtId="41" fontId="1" fillId="0" borderId="55" xfId="48" applyNumberFormat="1" applyFont="1" applyBorder="1" applyAlignment="1" applyProtection="1">
      <alignment/>
      <protection/>
    </xf>
    <xf numFmtId="41" fontId="4" fillId="0" borderId="33" xfId="48" applyNumberFormat="1" applyFont="1" applyBorder="1" applyAlignment="1" applyProtection="1">
      <alignment horizontal="center" vertical="center"/>
      <protection/>
    </xf>
    <xf numFmtId="41" fontId="4" fillId="0" borderId="26" xfId="48" applyNumberFormat="1" applyFont="1" applyBorder="1" applyAlignment="1" applyProtection="1">
      <alignment horizontal="center" vertical="center"/>
      <protection/>
    </xf>
    <xf numFmtId="41" fontId="1" fillId="0" borderId="33" xfId="48" applyNumberFormat="1" applyFont="1" applyBorder="1" applyAlignment="1" applyProtection="1">
      <alignment horizontal="center" vertical="center"/>
      <protection/>
    </xf>
    <xf numFmtId="41" fontId="1" fillId="0" borderId="26" xfId="48" applyNumberFormat="1" applyFont="1" applyBorder="1" applyAlignment="1" applyProtection="1">
      <alignment horizontal="center" vertical="center"/>
      <protection/>
    </xf>
    <xf numFmtId="41" fontId="1" fillId="0" borderId="109" xfId="48" applyNumberFormat="1" applyFont="1" applyBorder="1" applyAlignment="1" applyProtection="1">
      <alignment horizontal="center" vertical="center"/>
      <protection/>
    </xf>
    <xf numFmtId="41" fontId="1" fillId="0" borderId="110" xfId="48" applyNumberFormat="1" applyFont="1" applyBorder="1" applyAlignment="1" applyProtection="1">
      <alignment horizontal="center" vertical="center"/>
      <protection/>
    </xf>
    <xf numFmtId="41" fontId="1" fillId="0" borderId="83" xfId="48" applyNumberFormat="1" applyFont="1" applyBorder="1" applyAlignment="1" applyProtection="1">
      <alignment horizontal="center" vertical="center"/>
      <protection/>
    </xf>
    <xf numFmtId="41" fontId="1" fillId="0" borderId="111" xfId="48" applyNumberFormat="1" applyFont="1" applyBorder="1" applyAlignment="1" applyProtection="1">
      <alignment horizontal="center" vertical="center"/>
      <protection/>
    </xf>
    <xf numFmtId="41" fontId="4" fillId="0" borderId="109" xfId="48" applyNumberFormat="1" applyFont="1" applyBorder="1" applyAlignment="1" applyProtection="1">
      <alignment horizontal="center" vertical="center"/>
      <protection/>
    </xf>
    <xf numFmtId="41" fontId="4" fillId="0" borderId="110" xfId="48" applyNumberFormat="1" applyFont="1" applyBorder="1" applyAlignment="1" applyProtection="1">
      <alignment horizontal="center" vertical="center"/>
      <protection/>
    </xf>
    <xf numFmtId="41" fontId="4" fillId="0" borderId="83" xfId="48" applyNumberFormat="1" applyFont="1" applyBorder="1" applyAlignment="1" applyProtection="1">
      <alignment horizontal="center" vertical="center"/>
      <protection/>
    </xf>
    <xf numFmtId="41" fontId="4" fillId="0" borderId="111" xfId="48" applyNumberFormat="1" applyFont="1" applyBorder="1" applyAlignment="1" applyProtection="1">
      <alignment horizontal="center" vertical="center"/>
      <protection/>
    </xf>
    <xf numFmtId="41" fontId="6" fillId="0" borderId="0" xfId="48" applyNumberFormat="1" applyFont="1" applyAlignment="1" applyProtection="1">
      <alignment horizont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8"/>
  <sheetViews>
    <sheetView zoomScale="50" zoomScaleNormal="50" zoomScalePageLayoutView="0" workbookViewId="0" topLeftCell="A1">
      <pane xSplit="3" ySplit="1" topLeftCell="D2" activePane="bottomRight" state="frozen"/>
      <selection pane="topLeft" activeCell="G135" sqref="A69:Q138"/>
      <selection pane="topRight" activeCell="G135" sqref="A69:Q138"/>
      <selection pane="bottomLeft" activeCell="G135" sqref="A69:Q138"/>
      <selection pane="bottomRight" activeCell="A1" sqref="A1"/>
    </sheetView>
  </sheetViews>
  <sheetFormatPr defaultColWidth="13.375" defaultRowHeight="13.5"/>
  <cols>
    <col min="1" max="1" width="5.875" style="1" customWidth="1"/>
    <col min="2" max="2" width="21.25390625" style="1" customWidth="1"/>
    <col min="3" max="3" width="11.25390625" style="1" customWidth="1"/>
    <col min="4" max="16" width="19.625" style="1" customWidth="1"/>
    <col min="17" max="17" width="19.625" style="211" customWidth="1"/>
    <col min="18" max="18" width="0.12890625" style="1" hidden="1" customWidth="1"/>
    <col min="19" max="37" width="17.375" style="1" customWidth="1"/>
    <col min="38" max="16384" width="13.375" style="1" customWidth="1"/>
  </cols>
  <sheetData>
    <row r="1" spans="2:5" ht="18.75">
      <c r="B1" s="210" t="s">
        <v>0</v>
      </c>
      <c r="E1" s="1" t="s">
        <v>0</v>
      </c>
    </row>
    <row r="2" spans="1:17" ht="19.5" thickBot="1">
      <c r="A2" s="2"/>
      <c r="B2" s="212" t="s">
        <v>106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 t="s">
        <v>96</v>
      </c>
      <c r="Q2" s="2"/>
    </row>
    <row r="3" spans="1:18" ht="18.75">
      <c r="A3" s="213"/>
      <c r="B3" s="214"/>
      <c r="C3" s="214"/>
      <c r="D3" s="37" t="s">
        <v>1</v>
      </c>
      <c r="E3" s="37" t="s">
        <v>2</v>
      </c>
      <c r="F3" s="215" t="s">
        <v>3</v>
      </c>
      <c r="G3" s="216" t="s">
        <v>100</v>
      </c>
      <c r="H3" s="39" t="s">
        <v>4</v>
      </c>
      <c r="I3" s="37" t="s">
        <v>5</v>
      </c>
      <c r="J3" s="37" t="s">
        <v>104</v>
      </c>
      <c r="K3" s="39" t="s">
        <v>6</v>
      </c>
      <c r="L3" s="37" t="s">
        <v>105</v>
      </c>
      <c r="M3" s="37" t="s">
        <v>7</v>
      </c>
      <c r="N3" s="37" t="s">
        <v>8</v>
      </c>
      <c r="O3" s="37" t="s">
        <v>9</v>
      </c>
      <c r="P3" s="37" t="s">
        <v>99</v>
      </c>
      <c r="Q3" s="217" t="s">
        <v>10</v>
      </c>
      <c r="R3" s="3"/>
    </row>
    <row r="4" spans="1:18" ht="18.75">
      <c r="A4" s="218" t="s">
        <v>0</v>
      </c>
      <c r="B4" s="345" t="s">
        <v>11</v>
      </c>
      <c r="C4" s="219" t="s">
        <v>12</v>
      </c>
      <c r="D4" s="50"/>
      <c r="E4" s="183"/>
      <c r="F4" s="57"/>
      <c r="G4" s="141">
        <v>0.149</v>
      </c>
      <c r="H4" s="141">
        <v>12.695</v>
      </c>
      <c r="I4" s="167"/>
      <c r="J4" s="11"/>
      <c r="K4" s="220">
        <v>0.0797</v>
      </c>
      <c r="L4" s="4"/>
      <c r="M4" s="4"/>
      <c r="N4" s="4"/>
      <c r="O4" s="4"/>
      <c r="P4" s="4"/>
      <c r="Q4" s="5">
        <f aca="true" t="shared" si="0" ref="Q4:Q67">+F4+G4+H4+I4+K4+L4+M4+N4+O4+P4</f>
        <v>12.9237</v>
      </c>
      <c r="R4" s="3"/>
    </row>
    <row r="5" spans="1:18" ht="18.75">
      <c r="A5" s="221" t="s">
        <v>13</v>
      </c>
      <c r="B5" s="346"/>
      <c r="C5" s="222" t="s">
        <v>14</v>
      </c>
      <c r="D5" s="51"/>
      <c r="E5" s="184"/>
      <c r="F5" s="58"/>
      <c r="G5" s="142">
        <v>7.393</v>
      </c>
      <c r="H5" s="142">
        <v>1334.737</v>
      </c>
      <c r="I5" s="60"/>
      <c r="J5" s="31"/>
      <c r="K5" s="223">
        <v>10.903</v>
      </c>
      <c r="L5" s="6"/>
      <c r="M5" s="6"/>
      <c r="N5" s="6"/>
      <c r="O5" s="6"/>
      <c r="P5" s="6"/>
      <c r="Q5" s="7">
        <f t="shared" si="0"/>
        <v>1353.0330000000001</v>
      </c>
      <c r="R5" s="3"/>
    </row>
    <row r="6" spans="1:18" ht="18.75">
      <c r="A6" s="221" t="s">
        <v>15</v>
      </c>
      <c r="B6" s="224" t="s">
        <v>16</v>
      </c>
      <c r="C6" s="219" t="s">
        <v>12</v>
      </c>
      <c r="D6" s="50"/>
      <c r="E6" s="183">
        <v>0.318</v>
      </c>
      <c r="F6" s="57"/>
      <c r="G6" s="143">
        <v>1.625</v>
      </c>
      <c r="H6" s="143">
        <v>265.973</v>
      </c>
      <c r="I6" s="59"/>
      <c r="J6" s="30"/>
      <c r="K6" s="220">
        <v>3025.18</v>
      </c>
      <c r="L6" s="4"/>
      <c r="M6" s="4"/>
      <c r="N6" s="4"/>
      <c r="O6" s="4"/>
      <c r="P6" s="4"/>
      <c r="Q6" s="5">
        <f t="shared" si="0"/>
        <v>3292.778</v>
      </c>
      <c r="R6" s="3"/>
    </row>
    <row r="7" spans="1:18" ht="18.75">
      <c r="A7" s="221" t="s">
        <v>17</v>
      </c>
      <c r="B7" s="222" t="s">
        <v>18</v>
      </c>
      <c r="C7" s="222" t="s">
        <v>14</v>
      </c>
      <c r="D7" s="51"/>
      <c r="E7" s="184">
        <v>156.555</v>
      </c>
      <c r="F7" s="58"/>
      <c r="G7" s="142">
        <v>26.13</v>
      </c>
      <c r="H7" s="142">
        <v>9930.177</v>
      </c>
      <c r="I7" s="60"/>
      <c r="J7" s="31"/>
      <c r="K7" s="223">
        <v>119251.41</v>
      </c>
      <c r="L7" s="6"/>
      <c r="M7" s="6"/>
      <c r="N7" s="6"/>
      <c r="O7" s="6"/>
      <c r="P7" s="6"/>
      <c r="Q7" s="7">
        <f t="shared" si="0"/>
        <v>129207.717</v>
      </c>
      <c r="R7" s="3"/>
    </row>
    <row r="8" spans="1:18" s="20" customFormat="1" ht="18.75">
      <c r="A8" s="221" t="s">
        <v>19</v>
      </c>
      <c r="B8" s="343" t="s">
        <v>20</v>
      </c>
      <c r="C8" s="219" t="s">
        <v>12</v>
      </c>
      <c r="D8" s="4">
        <v>0</v>
      </c>
      <c r="E8" s="4">
        <v>0.318</v>
      </c>
      <c r="F8" s="4">
        <f>D8+E8</f>
        <v>0.318</v>
      </c>
      <c r="G8" s="30">
        <v>1.774</v>
      </c>
      <c r="H8" s="25">
        <v>278.668</v>
      </c>
      <c r="I8" s="4">
        <v>0</v>
      </c>
      <c r="J8" s="30">
        <f>H8+I8</f>
        <v>278.668</v>
      </c>
      <c r="K8" s="25">
        <v>3025.2596999999996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5">
        <f>D8+E8+G8+H8+I8+K8+L8+M8+N8+O8+P8</f>
        <v>3306.0197</v>
      </c>
      <c r="R8" s="22"/>
    </row>
    <row r="9" spans="1:18" s="20" customFormat="1" ht="18.75">
      <c r="A9" s="226"/>
      <c r="B9" s="344"/>
      <c r="C9" s="222" t="s">
        <v>14</v>
      </c>
      <c r="D9" s="6">
        <v>0</v>
      </c>
      <c r="E9" s="6">
        <v>156.555</v>
      </c>
      <c r="F9" s="6">
        <f>D9+E9</f>
        <v>156.555</v>
      </c>
      <c r="G9" s="31">
        <v>33.522999999999996</v>
      </c>
      <c r="H9" s="26">
        <v>11264.914</v>
      </c>
      <c r="I9" s="6">
        <v>0</v>
      </c>
      <c r="J9" s="31">
        <f>H9+I9</f>
        <v>11264.914</v>
      </c>
      <c r="K9" s="26">
        <v>119262.31300000001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7">
        <f>D9+E9+G9+H9+I9+K9+L9+M9+N9+O9+P9</f>
        <v>130717.30500000001</v>
      </c>
      <c r="R9" s="22"/>
    </row>
    <row r="10" spans="1:18" ht="18.75">
      <c r="A10" s="347" t="s">
        <v>21</v>
      </c>
      <c r="B10" s="348"/>
      <c r="C10" s="219" t="s">
        <v>12</v>
      </c>
      <c r="D10" s="50">
        <v>0.357</v>
      </c>
      <c r="E10" s="183"/>
      <c r="F10" s="57"/>
      <c r="G10" s="143">
        <v>4.6441</v>
      </c>
      <c r="H10" s="143"/>
      <c r="I10" s="59"/>
      <c r="J10" s="30"/>
      <c r="K10" s="220"/>
      <c r="L10" s="4">
        <v>0.027</v>
      </c>
      <c r="M10" s="4"/>
      <c r="N10" s="4"/>
      <c r="O10" s="4"/>
      <c r="P10" s="4"/>
      <c r="Q10" s="5">
        <f t="shared" si="0"/>
        <v>4.6711</v>
      </c>
      <c r="R10" s="3"/>
    </row>
    <row r="11" spans="1:18" ht="18.75">
      <c r="A11" s="349"/>
      <c r="B11" s="350"/>
      <c r="C11" s="222" t="s">
        <v>14</v>
      </c>
      <c r="D11" s="51">
        <v>7.067</v>
      </c>
      <c r="E11" s="184"/>
      <c r="F11" s="58"/>
      <c r="G11" s="142">
        <v>1814.653</v>
      </c>
      <c r="H11" s="142"/>
      <c r="I11" s="60"/>
      <c r="J11" s="31"/>
      <c r="K11" s="223"/>
      <c r="L11" s="6">
        <v>18.523</v>
      </c>
      <c r="M11" s="6"/>
      <c r="N11" s="6"/>
      <c r="O11" s="6"/>
      <c r="P11" s="6"/>
      <c r="Q11" s="7">
        <f t="shared" si="0"/>
        <v>1833.176</v>
      </c>
      <c r="R11" s="3"/>
    </row>
    <row r="12" spans="1:18" ht="18.75">
      <c r="A12" s="10"/>
      <c r="B12" s="345" t="s">
        <v>22</v>
      </c>
      <c r="C12" s="219" t="s">
        <v>12</v>
      </c>
      <c r="D12" s="50">
        <v>3.5848</v>
      </c>
      <c r="E12" s="183">
        <v>6.867</v>
      </c>
      <c r="F12" s="57"/>
      <c r="G12" s="143">
        <v>0.5738</v>
      </c>
      <c r="H12" s="143">
        <v>0.132</v>
      </c>
      <c r="I12" s="59"/>
      <c r="J12" s="30"/>
      <c r="K12" s="220"/>
      <c r="L12" s="4"/>
      <c r="M12" s="4"/>
      <c r="N12" s="4"/>
      <c r="O12" s="4"/>
      <c r="P12" s="4"/>
      <c r="Q12" s="5">
        <f t="shared" si="0"/>
        <v>0.7058</v>
      </c>
      <c r="R12" s="3"/>
    </row>
    <row r="13" spans="1:18" ht="18.75">
      <c r="A13" s="218" t="s">
        <v>0</v>
      </c>
      <c r="B13" s="346"/>
      <c r="C13" s="222" t="s">
        <v>14</v>
      </c>
      <c r="D13" s="51">
        <v>9641.331</v>
      </c>
      <c r="E13" s="184">
        <v>19009.91</v>
      </c>
      <c r="F13" s="58"/>
      <c r="G13" s="142">
        <v>1551.635</v>
      </c>
      <c r="H13" s="142">
        <v>328.86</v>
      </c>
      <c r="I13" s="60"/>
      <c r="J13" s="31"/>
      <c r="K13" s="223"/>
      <c r="L13" s="6"/>
      <c r="M13" s="6"/>
      <c r="N13" s="6"/>
      <c r="O13" s="6"/>
      <c r="P13" s="6"/>
      <c r="Q13" s="7">
        <f t="shared" si="0"/>
        <v>1880.495</v>
      </c>
      <c r="R13" s="3"/>
    </row>
    <row r="14" spans="1:18" ht="18.75">
      <c r="A14" s="221" t="s">
        <v>23</v>
      </c>
      <c r="B14" s="345" t="s">
        <v>24</v>
      </c>
      <c r="C14" s="219" t="s">
        <v>12</v>
      </c>
      <c r="D14" s="50">
        <v>2.3232</v>
      </c>
      <c r="E14" s="183">
        <v>0.0125</v>
      </c>
      <c r="F14" s="57"/>
      <c r="G14" s="143">
        <v>4.0575</v>
      </c>
      <c r="H14" s="143">
        <v>0.012</v>
      </c>
      <c r="I14" s="59"/>
      <c r="J14" s="30"/>
      <c r="K14" s="220"/>
      <c r="L14" s="4">
        <v>0.0176</v>
      </c>
      <c r="M14" s="4"/>
      <c r="N14" s="4"/>
      <c r="O14" s="4"/>
      <c r="P14" s="4"/>
      <c r="Q14" s="5">
        <f t="shared" si="0"/>
        <v>4.0870999999999995</v>
      </c>
      <c r="R14" s="3"/>
    </row>
    <row r="15" spans="1:18" ht="18.75">
      <c r="A15" s="221" t="s">
        <v>0</v>
      </c>
      <c r="B15" s="346"/>
      <c r="C15" s="222" t="s">
        <v>14</v>
      </c>
      <c r="D15" s="51">
        <v>592.715</v>
      </c>
      <c r="E15" s="184">
        <v>10.5</v>
      </c>
      <c r="F15" s="58"/>
      <c r="G15" s="142">
        <v>4878.958</v>
      </c>
      <c r="H15" s="142">
        <v>27.959</v>
      </c>
      <c r="I15" s="60"/>
      <c r="J15" s="31"/>
      <c r="K15" s="223"/>
      <c r="L15" s="6">
        <v>20.139</v>
      </c>
      <c r="M15" s="6"/>
      <c r="N15" s="6"/>
      <c r="O15" s="6"/>
      <c r="P15" s="6"/>
      <c r="Q15" s="7">
        <f t="shared" si="0"/>
        <v>4927.056</v>
      </c>
      <c r="R15" s="3"/>
    </row>
    <row r="16" spans="1:18" ht="18.75">
      <c r="A16" s="221" t="s">
        <v>25</v>
      </c>
      <c r="B16" s="345" t="s">
        <v>26</v>
      </c>
      <c r="C16" s="219" t="s">
        <v>12</v>
      </c>
      <c r="D16" s="50">
        <v>62.0926</v>
      </c>
      <c r="E16" s="183">
        <v>47.549</v>
      </c>
      <c r="F16" s="57"/>
      <c r="G16" s="143">
        <v>114.7095</v>
      </c>
      <c r="H16" s="143"/>
      <c r="I16" s="59"/>
      <c r="J16" s="30"/>
      <c r="K16" s="220"/>
      <c r="L16" s="4">
        <v>0.56615</v>
      </c>
      <c r="M16" s="4"/>
      <c r="N16" s="4"/>
      <c r="O16" s="4"/>
      <c r="P16" s="4"/>
      <c r="Q16" s="5">
        <f t="shared" si="0"/>
        <v>115.27565</v>
      </c>
      <c r="R16" s="3"/>
    </row>
    <row r="17" spans="1:18" ht="18.75">
      <c r="A17" s="221"/>
      <c r="B17" s="346"/>
      <c r="C17" s="222" t="s">
        <v>14</v>
      </c>
      <c r="D17" s="51">
        <v>69504.672</v>
      </c>
      <c r="E17" s="184">
        <v>55227.501</v>
      </c>
      <c r="F17" s="58"/>
      <c r="G17" s="142">
        <v>116739.078</v>
      </c>
      <c r="H17" s="142"/>
      <c r="I17" s="60"/>
      <c r="J17" s="31"/>
      <c r="K17" s="223"/>
      <c r="L17" s="6">
        <v>1186.858</v>
      </c>
      <c r="M17" s="6"/>
      <c r="N17" s="6"/>
      <c r="O17" s="6"/>
      <c r="P17" s="6"/>
      <c r="Q17" s="7">
        <f t="shared" si="0"/>
        <v>117925.93599999999</v>
      </c>
      <c r="R17" s="3"/>
    </row>
    <row r="18" spans="1:18" ht="18.75">
      <c r="A18" s="221" t="s">
        <v>27</v>
      </c>
      <c r="B18" s="224" t="s">
        <v>28</v>
      </c>
      <c r="C18" s="219" t="s">
        <v>12</v>
      </c>
      <c r="D18" s="50">
        <v>8.6782</v>
      </c>
      <c r="E18" s="183">
        <v>25.568</v>
      </c>
      <c r="F18" s="57"/>
      <c r="G18" s="143">
        <v>4.3298</v>
      </c>
      <c r="H18" s="143"/>
      <c r="I18" s="59"/>
      <c r="J18" s="30"/>
      <c r="K18" s="220"/>
      <c r="L18" s="4">
        <v>0.059</v>
      </c>
      <c r="M18" s="4"/>
      <c r="N18" s="4"/>
      <c r="O18" s="4"/>
      <c r="P18" s="4"/>
      <c r="Q18" s="5">
        <f t="shared" si="0"/>
        <v>4.3888</v>
      </c>
      <c r="R18" s="3"/>
    </row>
    <row r="19" spans="1:18" ht="18.75">
      <c r="A19" s="221"/>
      <c r="B19" s="222" t="s">
        <v>29</v>
      </c>
      <c r="C19" s="222" t="s">
        <v>14</v>
      </c>
      <c r="D19" s="51">
        <v>6944.58</v>
      </c>
      <c r="E19" s="184">
        <v>16933.823</v>
      </c>
      <c r="F19" s="58"/>
      <c r="G19" s="142">
        <v>4093.942</v>
      </c>
      <c r="H19" s="142"/>
      <c r="I19" s="60"/>
      <c r="J19" s="31"/>
      <c r="K19" s="223"/>
      <c r="L19" s="6">
        <v>94.159</v>
      </c>
      <c r="M19" s="6"/>
      <c r="N19" s="6"/>
      <c r="O19" s="6"/>
      <c r="P19" s="6"/>
      <c r="Q19" s="7">
        <f t="shared" si="0"/>
        <v>4188.101</v>
      </c>
      <c r="R19" s="3"/>
    </row>
    <row r="20" spans="1:18" ht="18.75">
      <c r="A20" s="221" t="s">
        <v>19</v>
      </c>
      <c r="B20" s="345" t="s">
        <v>30</v>
      </c>
      <c r="C20" s="219" t="s">
        <v>12</v>
      </c>
      <c r="D20" s="50">
        <v>265.4082</v>
      </c>
      <c r="E20" s="183">
        <v>220.2332</v>
      </c>
      <c r="F20" s="57"/>
      <c r="G20" s="143">
        <v>43.6073</v>
      </c>
      <c r="H20" s="143">
        <v>0.058</v>
      </c>
      <c r="I20" s="59"/>
      <c r="J20" s="30"/>
      <c r="K20" s="220"/>
      <c r="L20" s="4">
        <v>0.16885</v>
      </c>
      <c r="M20" s="4"/>
      <c r="N20" s="4"/>
      <c r="O20" s="4"/>
      <c r="P20" s="4"/>
      <c r="Q20" s="5">
        <f t="shared" si="0"/>
        <v>43.83415</v>
      </c>
      <c r="R20" s="3"/>
    </row>
    <row r="21" spans="1:18" ht="18.75">
      <c r="A21" s="10"/>
      <c r="B21" s="346"/>
      <c r="C21" s="222" t="s">
        <v>14</v>
      </c>
      <c r="D21" s="51">
        <v>119916.894</v>
      </c>
      <c r="E21" s="184">
        <v>107107.038</v>
      </c>
      <c r="F21" s="58"/>
      <c r="G21" s="142">
        <v>16459.273</v>
      </c>
      <c r="H21" s="142">
        <v>41.307</v>
      </c>
      <c r="I21" s="60"/>
      <c r="J21" s="31"/>
      <c r="K21" s="223"/>
      <c r="L21" s="6">
        <v>137.875</v>
      </c>
      <c r="M21" s="6"/>
      <c r="N21" s="6"/>
      <c r="O21" s="6"/>
      <c r="P21" s="6"/>
      <c r="Q21" s="7">
        <f t="shared" si="0"/>
        <v>16638.455</v>
      </c>
      <c r="R21" s="3"/>
    </row>
    <row r="22" spans="1:18" ht="18.75">
      <c r="A22" s="10"/>
      <c r="B22" s="343" t="s">
        <v>20</v>
      </c>
      <c r="C22" s="219" t="s">
        <v>12</v>
      </c>
      <c r="D22" s="46">
        <v>342.087</v>
      </c>
      <c r="E22" s="187">
        <v>300.2297</v>
      </c>
      <c r="F22" s="57">
        <f>D22+E22</f>
        <v>642.3167</v>
      </c>
      <c r="G22" s="148">
        <v>167.27790000000002</v>
      </c>
      <c r="H22" s="148">
        <v>0.202</v>
      </c>
      <c r="I22" s="63">
        <v>0</v>
      </c>
      <c r="J22" s="30">
        <f aca="true" t="shared" si="1" ref="J22:J29">H22+I22</f>
        <v>0.202</v>
      </c>
      <c r="K22" s="57">
        <v>0</v>
      </c>
      <c r="L22" s="4">
        <v>0.8115999999999999</v>
      </c>
      <c r="M22" s="4">
        <v>0</v>
      </c>
      <c r="N22" s="4">
        <v>0</v>
      </c>
      <c r="O22" s="4">
        <v>0</v>
      </c>
      <c r="P22" s="4">
        <v>0</v>
      </c>
      <c r="Q22" s="5">
        <f t="shared" si="0"/>
        <v>810.6082</v>
      </c>
      <c r="R22" s="3"/>
    </row>
    <row r="23" spans="1:18" ht="18.75">
      <c r="A23" s="226"/>
      <c r="B23" s="344"/>
      <c r="C23" s="222" t="s">
        <v>14</v>
      </c>
      <c r="D23" s="47">
        <v>206600.192</v>
      </c>
      <c r="E23" s="188">
        <v>198288.772</v>
      </c>
      <c r="F23" s="58">
        <f>D23+E23</f>
        <v>404888.96400000004</v>
      </c>
      <c r="G23" s="149">
        <v>143722.886</v>
      </c>
      <c r="H23" s="149">
        <v>398.12600000000003</v>
      </c>
      <c r="I23" s="62">
        <v>0</v>
      </c>
      <c r="J23" s="31">
        <f t="shared" si="1"/>
        <v>398.12600000000003</v>
      </c>
      <c r="K23" s="58">
        <v>0</v>
      </c>
      <c r="L23" s="6">
        <v>1439.031</v>
      </c>
      <c r="M23" s="6">
        <v>0</v>
      </c>
      <c r="N23" s="6">
        <v>0</v>
      </c>
      <c r="O23" s="6">
        <v>0</v>
      </c>
      <c r="P23" s="6">
        <v>0</v>
      </c>
      <c r="Q23" s="7">
        <f t="shared" si="0"/>
        <v>550449.0070000001</v>
      </c>
      <c r="R23" s="3"/>
    </row>
    <row r="24" spans="1:18" ht="18.75">
      <c r="A24" s="218" t="s">
        <v>0</v>
      </c>
      <c r="B24" s="345" t="s">
        <v>31</v>
      </c>
      <c r="C24" s="219" t="s">
        <v>12</v>
      </c>
      <c r="D24" s="50">
        <v>1.996</v>
      </c>
      <c r="E24" s="183">
        <v>2.103</v>
      </c>
      <c r="F24" s="57"/>
      <c r="G24" s="143">
        <v>254.5264</v>
      </c>
      <c r="H24" s="143">
        <v>0.008</v>
      </c>
      <c r="I24" s="59"/>
      <c r="J24" s="30"/>
      <c r="K24" s="220"/>
      <c r="L24" s="4">
        <v>0.0632</v>
      </c>
      <c r="M24" s="4"/>
      <c r="N24" s="4"/>
      <c r="O24" s="4"/>
      <c r="P24" s="4"/>
      <c r="Q24" s="5">
        <f t="shared" si="0"/>
        <v>254.5976</v>
      </c>
      <c r="R24" s="3"/>
    </row>
    <row r="25" spans="1:18" ht="18.75">
      <c r="A25" s="221" t="s">
        <v>32</v>
      </c>
      <c r="B25" s="346"/>
      <c r="C25" s="222" t="s">
        <v>14</v>
      </c>
      <c r="D25" s="51">
        <v>1464.96</v>
      </c>
      <c r="E25" s="184">
        <v>1599.518</v>
      </c>
      <c r="F25" s="58"/>
      <c r="G25" s="142">
        <v>244513.881</v>
      </c>
      <c r="H25" s="142">
        <v>10.511</v>
      </c>
      <c r="I25" s="60"/>
      <c r="J25" s="31"/>
      <c r="K25" s="223"/>
      <c r="L25" s="6">
        <v>115.344</v>
      </c>
      <c r="M25" s="6"/>
      <c r="N25" s="6"/>
      <c r="O25" s="6"/>
      <c r="P25" s="6"/>
      <c r="Q25" s="7">
        <f t="shared" si="0"/>
        <v>244639.736</v>
      </c>
      <c r="R25" s="3"/>
    </row>
    <row r="26" spans="1:18" ht="18.75">
      <c r="A26" s="221" t="s">
        <v>33</v>
      </c>
      <c r="B26" s="224" t="s">
        <v>16</v>
      </c>
      <c r="C26" s="219" t="s">
        <v>12</v>
      </c>
      <c r="D26" s="50">
        <v>4.189</v>
      </c>
      <c r="E26" s="183">
        <v>5.926</v>
      </c>
      <c r="F26" s="57"/>
      <c r="G26" s="143">
        <v>27.6402</v>
      </c>
      <c r="H26" s="143"/>
      <c r="I26" s="59"/>
      <c r="J26" s="30"/>
      <c r="K26" s="220"/>
      <c r="L26" s="4"/>
      <c r="M26" s="4"/>
      <c r="N26" s="4"/>
      <c r="O26" s="4"/>
      <c r="P26" s="4"/>
      <c r="Q26" s="5">
        <f t="shared" si="0"/>
        <v>27.6402</v>
      </c>
      <c r="R26" s="3"/>
    </row>
    <row r="27" spans="1:18" ht="18.75">
      <c r="A27" s="221" t="s">
        <v>34</v>
      </c>
      <c r="B27" s="222" t="s">
        <v>35</v>
      </c>
      <c r="C27" s="222" t="s">
        <v>14</v>
      </c>
      <c r="D27" s="51">
        <v>1719.816</v>
      </c>
      <c r="E27" s="184">
        <v>2803.959</v>
      </c>
      <c r="F27" s="58"/>
      <c r="G27" s="142">
        <v>23776.097</v>
      </c>
      <c r="H27" s="142"/>
      <c r="I27" s="60"/>
      <c r="J27" s="31"/>
      <c r="K27" s="223"/>
      <c r="L27" s="6"/>
      <c r="M27" s="6"/>
      <c r="N27" s="6"/>
      <c r="O27" s="6"/>
      <c r="P27" s="6"/>
      <c r="Q27" s="7">
        <f t="shared" si="0"/>
        <v>23776.097</v>
      </c>
      <c r="R27" s="3"/>
    </row>
    <row r="28" spans="1:18" ht="18.75">
      <c r="A28" s="221" t="s">
        <v>19</v>
      </c>
      <c r="B28" s="343" t="s">
        <v>20</v>
      </c>
      <c r="C28" s="219" t="s">
        <v>12</v>
      </c>
      <c r="D28" s="46">
        <v>6.1850000000000005</v>
      </c>
      <c r="E28" s="187">
        <v>8.029</v>
      </c>
      <c r="F28" s="57">
        <f>D28+E28</f>
        <v>14.214</v>
      </c>
      <c r="G28" s="206">
        <v>282.1666</v>
      </c>
      <c r="H28" s="228">
        <v>0.008</v>
      </c>
      <c r="I28" s="61">
        <v>0</v>
      </c>
      <c r="J28" s="30">
        <f t="shared" si="1"/>
        <v>0.008</v>
      </c>
      <c r="K28" s="58">
        <v>0</v>
      </c>
      <c r="L28" s="4">
        <v>0.0632</v>
      </c>
      <c r="M28" s="11">
        <v>0</v>
      </c>
      <c r="N28" s="4">
        <v>0</v>
      </c>
      <c r="O28" s="4">
        <v>0</v>
      </c>
      <c r="P28" s="4">
        <v>0</v>
      </c>
      <c r="Q28" s="5">
        <f t="shared" si="0"/>
        <v>296.4518</v>
      </c>
      <c r="R28" s="3"/>
    </row>
    <row r="29" spans="1:18" ht="18.75">
      <c r="A29" s="226"/>
      <c r="B29" s="344"/>
      <c r="C29" s="222" t="s">
        <v>14</v>
      </c>
      <c r="D29" s="47">
        <v>3184.776</v>
      </c>
      <c r="E29" s="188">
        <v>4403.477</v>
      </c>
      <c r="F29" s="58">
        <f>D29+E29</f>
        <v>7588.253</v>
      </c>
      <c r="G29" s="149">
        <v>268289.978</v>
      </c>
      <c r="H29" s="147">
        <v>10.511</v>
      </c>
      <c r="I29" s="64">
        <v>0</v>
      </c>
      <c r="J29" s="31">
        <f t="shared" si="1"/>
        <v>10.511</v>
      </c>
      <c r="K29" s="58">
        <v>0</v>
      </c>
      <c r="L29" s="6">
        <v>115.344</v>
      </c>
      <c r="M29" s="31">
        <v>0</v>
      </c>
      <c r="N29" s="6">
        <v>0</v>
      </c>
      <c r="O29" s="6">
        <v>0</v>
      </c>
      <c r="P29" s="6">
        <v>0</v>
      </c>
      <c r="Q29" s="7">
        <f t="shared" si="0"/>
        <v>276004.086</v>
      </c>
      <c r="R29" s="3"/>
    </row>
    <row r="30" spans="1:18" ht="18.75">
      <c r="A30" s="218" t="s">
        <v>0</v>
      </c>
      <c r="B30" s="345" t="s">
        <v>36</v>
      </c>
      <c r="C30" s="219" t="s">
        <v>12</v>
      </c>
      <c r="D30" s="50">
        <v>9.0224</v>
      </c>
      <c r="E30" s="183">
        <v>9.8791</v>
      </c>
      <c r="F30" s="57"/>
      <c r="G30" s="143">
        <v>57.2043</v>
      </c>
      <c r="H30" s="143">
        <v>615.825</v>
      </c>
      <c r="I30" s="59"/>
      <c r="J30" s="30"/>
      <c r="K30" s="220">
        <v>36.7705</v>
      </c>
      <c r="L30" s="4">
        <v>122.0133</v>
      </c>
      <c r="M30" s="4">
        <v>0.107</v>
      </c>
      <c r="N30" s="4">
        <v>2.8794</v>
      </c>
      <c r="O30" s="4">
        <v>1.6445</v>
      </c>
      <c r="P30" s="4"/>
      <c r="Q30" s="5">
        <f t="shared" si="0"/>
        <v>836.444</v>
      </c>
      <c r="R30" s="3"/>
    </row>
    <row r="31" spans="1:18" ht="18.75">
      <c r="A31" s="221" t="s">
        <v>37</v>
      </c>
      <c r="B31" s="346"/>
      <c r="C31" s="222" t="s">
        <v>14</v>
      </c>
      <c r="D31" s="51">
        <v>2057.404</v>
      </c>
      <c r="E31" s="184">
        <v>2689.676</v>
      </c>
      <c r="F31" s="58"/>
      <c r="G31" s="142">
        <v>19714.611</v>
      </c>
      <c r="H31" s="142">
        <v>171442.283</v>
      </c>
      <c r="I31" s="60"/>
      <c r="J31" s="31"/>
      <c r="K31" s="223">
        <v>13975.66</v>
      </c>
      <c r="L31" s="6">
        <v>51362.181</v>
      </c>
      <c r="M31" s="6">
        <v>23.416</v>
      </c>
      <c r="N31" s="6">
        <v>762.272</v>
      </c>
      <c r="O31" s="6">
        <v>387.003</v>
      </c>
      <c r="P31" s="6"/>
      <c r="Q31" s="7">
        <f t="shared" si="0"/>
        <v>257667.42599999998</v>
      </c>
      <c r="R31" s="3"/>
    </row>
    <row r="32" spans="1:18" ht="18.75">
      <c r="A32" s="221" t="s">
        <v>0</v>
      </c>
      <c r="B32" s="345" t="s">
        <v>38</v>
      </c>
      <c r="C32" s="219" t="s">
        <v>12</v>
      </c>
      <c r="D32" s="50">
        <v>0.9257</v>
      </c>
      <c r="E32" s="183">
        <v>266.4668</v>
      </c>
      <c r="F32" s="57"/>
      <c r="G32" s="143">
        <v>2.7384</v>
      </c>
      <c r="H32" s="143">
        <v>277.741</v>
      </c>
      <c r="I32" s="59"/>
      <c r="J32" s="30"/>
      <c r="K32" s="220">
        <v>34.5899</v>
      </c>
      <c r="L32" s="4">
        <v>8.8254</v>
      </c>
      <c r="M32" s="4">
        <v>0.202</v>
      </c>
      <c r="N32" s="4">
        <v>0.008</v>
      </c>
      <c r="O32" s="4"/>
      <c r="P32" s="4">
        <v>4.6338</v>
      </c>
      <c r="Q32" s="5">
        <f t="shared" si="0"/>
        <v>328.7385</v>
      </c>
      <c r="R32" s="3"/>
    </row>
    <row r="33" spans="1:18" ht="18.75">
      <c r="A33" s="221" t="s">
        <v>39</v>
      </c>
      <c r="B33" s="346"/>
      <c r="C33" s="222" t="s">
        <v>14</v>
      </c>
      <c r="D33" s="51">
        <v>174.209</v>
      </c>
      <c r="E33" s="184">
        <v>32839.399</v>
      </c>
      <c r="F33" s="58"/>
      <c r="G33" s="142">
        <v>945.82</v>
      </c>
      <c r="H33" s="142">
        <v>14957.806</v>
      </c>
      <c r="I33" s="60"/>
      <c r="J33" s="31"/>
      <c r="K33" s="223">
        <v>1122.832</v>
      </c>
      <c r="L33" s="6">
        <v>2754.935</v>
      </c>
      <c r="M33" s="6">
        <v>41.895</v>
      </c>
      <c r="N33" s="6">
        <v>1.47</v>
      </c>
      <c r="O33" s="6"/>
      <c r="P33" s="6">
        <v>1049.716</v>
      </c>
      <c r="Q33" s="7">
        <f t="shared" si="0"/>
        <v>20874.474000000002</v>
      </c>
      <c r="R33" s="3"/>
    </row>
    <row r="34" spans="1:18" ht="18.75">
      <c r="A34" s="221"/>
      <c r="B34" s="224" t="s">
        <v>16</v>
      </c>
      <c r="C34" s="219" t="s">
        <v>12</v>
      </c>
      <c r="D34" s="50"/>
      <c r="E34" s="183">
        <v>0.01</v>
      </c>
      <c r="F34" s="57"/>
      <c r="G34" s="143"/>
      <c r="H34" s="143">
        <v>710.799</v>
      </c>
      <c r="I34" s="59"/>
      <c r="J34" s="30"/>
      <c r="K34" s="220">
        <v>48.325</v>
      </c>
      <c r="L34" s="4">
        <v>0.0468</v>
      </c>
      <c r="M34" s="4"/>
      <c r="N34" s="4">
        <v>0.1312</v>
      </c>
      <c r="O34" s="4"/>
      <c r="P34" s="4">
        <v>0.0058</v>
      </c>
      <c r="Q34" s="5">
        <f t="shared" si="0"/>
        <v>759.3078</v>
      </c>
      <c r="R34" s="3"/>
    </row>
    <row r="35" spans="1:18" ht="18.75">
      <c r="A35" s="221" t="s">
        <v>19</v>
      </c>
      <c r="B35" s="222" t="s">
        <v>40</v>
      </c>
      <c r="C35" s="222" t="s">
        <v>14</v>
      </c>
      <c r="D35" s="51"/>
      <c r="E35" s="184">
        <v>1.26</v>
      </c>
      <c r="F35" s="58"/>
      <c r="G35" s="142"/>
      <c r="H35" s="142">
        <v>37271.106</v>
      </c>
      <c r="I35" s="60"/>
      <c r="J35" s="31"/>
      <c r="K35" s="223">
        <v>1734.226</v>
      </c>
      <c r="L35" s="6">
        <v>27.972</v>
      </c>
      <c r="M35" s="6"/>
      <c r="N35" s="6">
        <v>21.452</v>
      </c>
      <c r="O35" s="6"/>
      <c r="P35" s="6">
        <v>0.183</v>
      </c>
      <c r="Q35" s="7">
        <f t="shared" si="0"/>
        <v>39054.939</v>
      </c>
      <c r="R35" s="3"/>
    </row>
    <row r="36" spans="1:18" ht="18.75">
      <c r="A36" s="10"/>
      <c r="B36" s="343" t="s">
        <v>20</v>
      </c>
      <c r="C36" s="219" t="s">
        <v>12</v>
      </c>
      <c r="D36" s="46">
        <v>9.9481</v>
      </c>
      <c r="E36" s="187">
        <v>276.35589999999996</v>
      </c>
      <c r="F36" s="205">
        <f>D36+E36</f>
        <v>286.304</v>
      </c>
      <c r="G36" s="148">
        <v>59.9427</v>
      </c>
      <c r="H36" s="148">
        <v>1604.365</v>
      </c>
      <c r="I36" s="63">
        <v>0</v>
      </c>
      <c r="J36" s="30">
        <f>H36+I36</f>
        <v>1604.365</v>
      </c>
      <c r="K36" s="57">
        <v>119.6854</v>
      </c>
      <c r="L36" s="4">
        <v>130.88549999999998</v>
      </c>
      <c r="M36" s="4">
        <v>0.309</v>
      </c>
      <c r="N36" s="4">
        <v>3.0186</v>
      </c>
      <c r="O36" s="4">
        <v>1.6445</v>
      </c>
      <c r="P36" s="4">
        <v>4.6396</v>
      </c>
      <c r="Q36" s="5">
        <f t="shared" si="0"/>
        <v>2210.7942999999996</v>
      </c>
      <c r="R36" s="3"/>
    </row>
    <row r="37" spans="1:18" ht="18.75">
      <c r="A37" s="226"/>
      <c r="B37" s="344"/>
      <c r="C37" s="222" t="s">
        <v>14</v>
      </c>
      <c r="D37" s="47">
        <v>2231.613</v>
      </c>
      <c r="E37" s="188">
        <v>35530.335</v>
      </c>
      <c r="F37" s="67">
        <f>D37+E37</f>
        <v>37761.948</v>
      </c>
      <c r="G37" s="149">
        <v>20660.431</v>
      </c>
      <c r="H37" s="149">
        <v>223671.195</v>
      </c>
      <c r="I37" s="62">
        <v>0</v>
      </c>
      <c r="J37" s="31">
        <f>H37+I37</f>
        <v>223671.195</v>
      </c>
      <c r="K37" s="58">
        <v>16832.718</v>
      </c>
      <c r="L37" s="6">
        <v>54145.087999999996</v>
      </c>
      <c r="M37" s="6">
        <v>65.311</v>
      </c>
      <c r="N37" s="6">
        <v>785.1940000000001</v>
      </c>
      <c r="O37" s="6">
        <v>387.003</v>
      </c>
      <c r="P37" s="6">
        <v>1049.899</v>
      </c>
      <c r="Q37" s="7">
        <f t="shared" si="0"/>
        <v>355358.787</v>
      </c>
      <c r="R37" s="3"/>
    </row>
    <row r="38" spans="1:18" ht="18.75">
      <c r="A38" s="347" t="s">
        <v>41</v>
      </c>
      <c r="B38" s="348"/>
      <c r="C38" s="219" t="s">
        <v>12</v>
      </c>
      <c r="D38" s="50"/>
      <c r="E38" s="183">
        <v>0.12</v>
      </c>
      <c r="F38" s="57"/>
      <c r="G38" s="143">
        <v>0.1277</v>
      </c>
      <c r="H38" s="143">
        <v>0.191</v>
      </c>
      <c r="I38" s="59"/>
      <c r="J38" s="30"/>
      <c r="K38" s="220">
        <v>0.0225</v>
      </c>
      <c r="L38" s="4">
        <v>0.006</v>
      </c>
      <c r="M38" s="4"/>
      <c r="N38" s="4"/>
      <c r="O38" s="4"/>
      <c r="P38" s="4"/>
      <c r="Q38" s="5">
        <f t="shared" si="0"/>
        <v>0.3472</v>
      </c>
      <c r="R38" s="3"/>
    </row>
    <row r="39" spans="1:18" ht="18.75">
      <c r="A39" s="349"/>
      <c r="B39" s="350"/>
      <c r="C39" s="222" t="s">
        <v>14</v>
      </c>
      <c r="D39" s="51"/>
      <c r="E39" s="184">
        <v>51.715</v>
      </c>
      <c r="F39" s="58"/>
      <c r="G39" s="142">
        <v>35.127</v>
      </c>
      <c r="H39" s="142">
        <v>36.878</v>
      </c>
      <c r="I39" s="60"/>
      <c r="J39" s="31"/>
      <c r="K39" s="223">
        <v>10.925</v>
      </c>
      <c r="L39" s="6">
        <v>0.998</v>
      </c>
      <c r="M39" s="6"/>
      <c r="N39" s="6"/>
      <c r="O39" s="6"/>
      <c r="P39" s="6"/>
      <c r="Q39" s="7">
        <f t="shared" si="0"/>
        <v>83.928</v>
      </c>
      <c r="R39" s="3"/>
    </row>
    <row r="40" spans="1:18" ht="18.75">
      <c r="A40" s="347" t="s">
        <v>42</v>
      </c>
      <c r="B40" s="348"/>
      <c r="C40" s="219" t="s">
        <v>12</v>
      </c>
      <c r="D40" s="50">
        <v>0.0491</v>
      </c>
      <c r="E40" s="183">
        <v>1.94</v>
      </c>
      <c r="F40" s="57"/>
      <c r="G40" s="143">
        <v>0.0477</v>
      </c>
      <c r="H40" s="143">
        <v>0.038</v>
      </c>
      <c r="I40" s="59"/>
      <c r="J40" s="30"/>
      <c r="K40" s="220">
        <v>0.4677</v>
      </c>
      <c r="L40" s="4">
        <v>0.1037</v>
      </c>
      <c r="M40" s="4"/>
      <c r="N40" s="4"/>
      <c r="O40" s="4"/>
      <c r="P40" s="4"/>
      <c r="Q40" s="5">
        <f t="shared" si="0"/>
        <v>0.6571</v>
      </c>
      <c r="R40" s="3"/>
    </row>
    <row r="41" spans="1:18" ht="18.75">
      <c r="A41" s="349"/>
      <c r="B41" s="350"/>
      <c r="C41" s="222" t="s">
        <v>14</v>
      </c>
      <c r="D41" s="51">
        <v>39.958</v>
      </c>
      <c r="E41" s="184">
        <v>1496.688</v>
      </c>
      <c r="F41" s="58"/>
      <c r="G41" s="142">
        <v>21.603</v>
      </c>
      <c r="H41" s="142">
        <v>26.912</v>
      </c>
      <c r="I41" s="60"/>
      <c r="J41" s="31"/>
      <c r="K41" s="223">
        <v>67.24</v>
      </c>
      <c r="L41" s="6">
        <v>46.801</v>
      </c>
      <c r="M41" s="6"/>
      <c r="N41" s="6"/>
      <c r="O41" s="6"/>
      <c r="P41" s="6"/>
      <c r="Q41" s="7">
        <f t="shared" si="0"/>
        <v>162.55599999999998</v>
      </c>
      <c r="R41" s="3"/>
    </row>
    <row r="42" spans="1:18" ht="18.75">
      <c r="A42" s="347" t="s">
        <v>43</v>
      </c>
      <c r="B42" s="348"/>
      <c r="C42" s="219" t="s">
        <v>12</v>
      </c>
      <c r="D42" s="50"/>
      <c r="E42" s="183"/>
      <c r="F42" s="57"/>
      <c r="G42" s="143">
        <v>0.01</v>
      </c>
      <c r="H42" s="143">
        <v>0.04</v>
      </c>
      <c r="I42" s="59"/>
      <c r="J42" s="30"/>
      <c r="K42" s="220"/>
      <c r="L42" s="4"/>
      <c r="M42" s="4"/>
      <c r="N42" s="4"/>
      <c r="O42" s="4"/>
      <c r="P42" s="4"/>
      <c r="Q42" s="5">
        <f t="shared" si="0"/>
        <v>0.05</v>
      </c>
      <c r="R42" s="3"/>
    </row>
    <row r="43" spans="1:18" ht="18.75">
      <c r="A43" s="349"/>
      <c r="B43" s="350"/>
      <c r="C43" s="222" t="s">
        <v>14</v>
      </c>
      <c r="D43" s="51"/>
      <c r="E43" s="184"/>
      <c r="F43" s="58"/>
      <c r="G43" s="142">
        <v>6.09</v>
      </c>
      <c r="H43" s="142">
        <v>53.088</v>
      </c>
      <c r="I43" s="60"/>
      <c r="J43" s="31"/>
      <c r="K43" s="223"/>
      <c r="L43" s="6"/>
      <c r="M43" s="6"/>
      <c r="N43" s="6"/>
      <c r="O43" s="6"/>
      <c r="P43" s="6"/>
      <c r="Q43" s="7">
        <f t="shared" si="0"/>
        <v>59.178</v>
      </c>
      <c r="R43" s="3"/>
    </row>
    <row r="44" spans="1:18" ht="18.75">
      <c r="A44" s="347" t="s">
        <v>44</v>
      </c>
      <c r="B44" s="348"/>
      <c r="C44" s="219" t="s">
        <v>12</v>
      </c>
      <c r="D44" s="50">
        <v>0.001</v>
      </c>
      <c r="E44" s="183">
        <v>0.02</v>
      </c>
      <c r="F44" s="57"/>
      <c r="G44" s="143">
        <v>0.0257</v>
      </c>
      <c r="H44" s="143">
        <v>0.536</v>
      </c>
      <c r="I44" s="59"/>
      <c r="J44" s="30"/>
      <c r="K44" s="220">
        <v>0.0589</v>
      </c>
      <c r="L44" s="4">
        <v>0.001</v>
      </c>
      <c r="M44" s="4"/>
      <c r="N44" s="4"/>
      <c r="O44" s="4">
        <v>0.0051</v>
      </c>
      <c r="P44" s="4"/>
      <c r="Q44" s="5">
        <f t="shared" si="0"/>
        <v>0.6267</v>
      </c>
      <c r="R44" s="3"/>
    </row>
    <row r="45" spans="1:18" ht="18.75">
      <c r="A45" s="349"/>
      <c r="B45" s="350"/>
      <c r="C45" s="222" t="s">
        <v>14</v>
      </c>
      <c r="D45" s="51">
        <v>0.315</v>
      </c>
      <c r="E45" s="184">
        <v>2.73</v>
      </c>
      <c r="F45" s="58"/>
      <c r="G45" s="142">
        <v>32.214</v>
      </c>
      <c r="H45" s="142">
        <v>196.294</v>
      </c>
      <c r="I45" s="60"/>
      <c r="J45" s="31"/>
      <c r="K45" s="223">
        <v>24.944</v>
      </c>
      <c r="L45" s="6">
        <v>3.15</v>
      </c>
      <c r="M45" s="6"/>
      <c r="N45" s="6"/>
      <c r="O45" s="6">
        <v>9.079</v>
      </c>
      <c r="P45" s="6"/>
      <c r="Q45" s="7">
        <f t="shared" si="0"/>
        <v>265.681</v>
      </c>
      <c r="R45" s="3"/>
    </row>
    <row r="46" spans="1:18" ht="18.75">
      <c r="A46" s="347" t="s">
        <v>45</v>
      </c>
      <c r="B46" s="348"/>
      <c r="C46" s="219" t="s">
        <v>12</v>
      </c>
      <c r="D46" s="50">
        <v>0.0537</v>
      </c>
      <c r="E46" s="183">
        <v>0.5382</v>
      </c>
      <c r="F46" s="57"/>
      <c r="G46" s="143">
        <v>0.1605</v>
      </c>
      <c r="H46" s="143">
        <v>1.164</v>
      </c>
      <c r="I46" s="59"/>
      <c r="J46" s="30"/>
      <c r="K46" s="220">
        <v>0.0644</v>
      </c>
      <c r="L46" s="4">
        <v>0.0042</v>
      </c>
      <c r="M46" s="4"/>
      <c r="N46" s="4"/>
      <c r="O46" s="4"/>
      <c r="P46" s="4"/>
      <c r="Q46" s="5">
        <f t="shared" si="0"/>
        <v>1.3931</v>
      </c>
      <c r="R46" s="3"/>
    </row>
    <row r="47" spans="1:18" ht="18.75">
      <c r="A47" s="349"/>
      <c r="B47" s="350"/>
      <c r="C47" s="222" t="s">
        <v>14</v>
      </c>
      <c r="D47" s="51">
        <v>23.704</v>
      </c>
      <c r="E47" s="184">
        <v>232.522</v>
      </c>
      <c r="F47" s="58"/>
      <c r="G47" s="142">
        <v>174.976</v>
      </c>
      <c r="H47" s="142">
        <v>1031.527</v>
      </c>
      <c r="I47" s="60"/>
      <c r="J47" s="31"/>
      <c r="K47" s="223">
        <v>65.196</v>
      </c>
      <c r="L47" s="6">
        <v>6.195</v>
      </c>
      <c r="M47" s="6"/>
      <c r="N47" s="6"/>
      <c r="O47" s="6"/>
      <c r="P47" s="6"/>
      <c r="Q47" s="7">
        <f t="shared" si="0"/>
        <v>1277.894</v>
      </c>
      <c r="R47" s="3"/>
    </row>
    <row r="48" spans="1:18" ht="18.75">
      <c r="A48" s="347" t="s">
        <v>46</v>
      </c>
      <c r="B48" s="348"/>
      <c r="C48" s="219" t="s">
        <v>12</v>
      </c>
      <c r="D48" s="50">
        <v>0.002</v>
      </c>
      <c r="E48" s="183">
        <v>0.12</v>
      </c>
      <c r="F48" s="57"/>
      <c r="G48" s="143">
        <v>201.7265</v>
      </c>
      <c r="H48" s="143">
        <v>1016.544</v>
      </c>
      <c r="I48" s="59"/>
      <c r="J48" s="30"/>
      <c r="K48" s="220">
        <v>18.6905</v>
      </c>
      <c r="L48" s="4">
        <v>0.083</v>
      </c>
      <c r="M48" s="4"/>
      <c r="N48" s="4"/>
      <c r="O48" s="4">
        <v>0.13</v>
      </c>
      <c r="P48" s="4">
        <v>0.0041</v>
      </c>
      <c r="Q48" s="5">
        <f t="shared" si="0"/>
        <v>1237.1781000000003</v>
      </c>
      <c r="R48" s="3"/>
    </row>
    <row r="49" spans="1:18" ht="18.75">
      <c r="A49" s="349"/>
      <c r="B49" s="350"/>
      <c r="C49" s="222" t="s">
        <v>14</v>
      </c>
      <c r="D49" s="51">
        <v>0.158</v>
      </c>
      <c r="E49" s="184">
        <v>37.59</v>
      </c>
      <c r="F49" s="58"/>
      <c r="G49" s="142">
        <v>14770.599</v>
      </c>
      <c r="H49" s="142">
        <v>55902.94</v>
      </c>
      <c r="I49" s="60"/>
      <c r="J49" s="31"/>
      <c r="K49" s="223">
        <v>2715.186</v>
      </c>
      <c r="L49" s="6">
        <v>5.67</v>
      </c>
      <c r="M49" s="6"/>
      <c r="N49" s="6"/>
      <c r="O49" s="6">
        <v>4.778</v>
      </c>
      <c r="P49" s="6">
        <v>1.502</v>
      </c>
      <c r="Q49" s="7">
        <f t="shared" si="0"/>
        <v>73400.675</v>
      </c>
      <c r="R49" s="3"/>
    </row>
    <row r="50" spans="1:18" ht="18.75">
      <c r="A50" s="347" t="s">
        <v>47</v>
      </c>
      <c r="B50" s="348"/>
      <c r="C50" s="219" t="s">
        <v>12</v>
      </c>
      <c r="D50" s="50">
        <v>0.008</v>
      </c>
      <c r="E50" s="183">
        <v>0.2685</v>
      </c>
      <c r="F50" s="57"/>
      <c r="G50" s="143"/>
      <c r="H50" s="143"/>
      <c r="I50" s="59"/>
      <c r="J50" s="30"/>
      <c r="K50" s="220">
        <v>1</v>
      </c>
      <c r="L50" s="4">
        <v>0.021</v>
      </c>
      <c r="M50" s="4"/>
      <c r="N50" s="4"/>
      <c r="O50" s="4"/>
      <c r="P50" s="4"/>
      <c r="Q50" s="5">
        <f t="shared" si="0"/>
        <v>1.021</v>
      </c>
      <c r="R50" s="3"/>
    </row>
    <row r="51" spans="1:18" ht="18.75">
      <c r="A51" s="349"/>
      <c r="B51" s="350"/>
      <c r="C51" s="222" t="s">
        <v>14</v>
      </c>
      <c r="D51" s="51">
        <v>4.368</v>
      </c>
      <c r="E51" s="184">
        <v>147.474</v>
      </c>
      <c r="F51" s="58"/>
      <c r="G51" s="142"/>
      <c r="H51" s="142"/>
      <c r="I51" s="60"/>
      <c r="J51" s="31"/>
      <c r="K51" s="223">
        <v>104.895</v>
      </c>
      <c r="L51" s="6">
        <v>6.017</v>
      </c>
      <c r="M51" s="6"/>
      <c r="N51" s="6"/>
      <c r="O51" s="6"/>
      <c r="P51" s="6"/>
      <c r="Q51" s="7">
        <f t="shared" si="0"/>
        <v>110.91199999999999</v>
      </c>
      <c r="R51" s="3"/>
    </row>
    <row r="52" spans="1:18" ht="18.75">
      <c r="A52" s="347" t="s">
        <v>48</v>
      </c>
      <c r="B52" s="348"/>
      <c r="C52" s="219" t="s">
        <v>12</v>
      </c>
      <c r="D52" s="50">
        <v>0.0124</v>
      </c>
      <c r="E52" s="183">
        <v>0.0312</v>
      </c>
      <c r="F52" s="57"/>
      <c r="G52" s="143">
        <v>10.0932</v>
      </c>
      <c r="H52" s="143">
        <v>1.311</v>
      </c>
      <c r="I52" s="59"/>
      <c r="J52" s="30"/>
      <c r="K52" s="220">
        <v>6.8048</v>
      </c>
      <c r="L52" s="4">
        <v>1.6405</v>
      </c>
      <c r="M52" s="4"/>
      <c r="N52" s="4"/>
      <c r="O52" s="4"/>
      <c r="P52" s="4"/>
      <c r="Q52" s="5">
        <f t="shared" si="0"/>
        <v>19.8495</v>
      </c>
      <c r="R52" s="3"/>
    </row>
    <row r="53" spans="1:18" ht="18.75">
      <c r="A53" s="349"/>
      <c r="B53" s="350"/>
      <c r="C53" s="222" t="s">
        <v>14</v>
      </c>
      <c r="D53" s="51">
        <v>11.324</v>
      </c>
      <c r="E53" s="184">
        <v>14.585</v>
      </c>
      <c r="F53" s="58"/>
      <c r="G53" s="142">
        <v>3970.886</v>
      </c>
      <c r="H53" s="142">
        <v>415.748</v>
      </c>
      <c r="I53" s="60"/>
      <c r="J53" s="31"/>
      <c r="K53" s="223">
        <v>1850.264</v>
      </c>
      <c r="L53" s="6">
        <v>701.318</v>
      </c>
      <c r="M53" s="6"/>
      <c r="N53" s="6"/>
      <c r="O53" s="6"/>
      <c r="P53" s="6"/>
      <c r="Q53" s="7">
        <f t="shared" si="0"/>
        <v>6938.216</v>
      </c>
      <c r="R53" s="3"/>
    </row>
    <row r="54" spans="1:18" ht="18.75">
      <c r="A54" s="218" t="s">
        <v>0</v>
      </c>
      <c r="B54" s="345" t="s">
        <v>49</v>
      </c>
      <c r="C54" s="219" t="s">
        <v>12</v>
      </c>
      <c r="D54" s="50">
        <v>0.2232</v>
      </c>
      <c r="E54" s="183"/>
      <c r="F54" s="57"/>
      <c r="G54" s="143">
        <v>0.0045</v>
      </c>
      <c r="H54" s="143">
        <v>0.087</v>
      </c>
      <c r="I54" s="59">
        <v>0.002</v>
      </c>
      <c r="J54" s="30"/>
      <c r="K54" s="220">
        <v>0.0254</v>
      </c>
      <c r="L54" s="4">
        <v>0.0426</v>
      </c>
      <c r="M54" s="4"/>
      <c r="N54" s="4"/>
      <c r="O54" s="4"/>
      <c r="P54" s="4"/>
      <c r="Q54" s="5">
        <f t="shared" si="0"/>
        <v>0.1615</v>
      </c>
      <c r="R54" s="3"/>
    </row>
    <row r="55" spans="1:18" ht="18.75">
      <c r="A55" s="221" t="s">
        <v>37</v>
      </c>
      <c r="B55" s="346"/>
      <c r="C55" s="222" t="s">
        <v>14</v>
      </c>
      <c r="D55" s="51">
        <v>203.275</v>
      </c>
      <c r="E55" s="184"/>
      <c r="F55" s="58"/>
      <c r="G55" s="142">
        <v>8.212</v>
      </c>
      <c r="H55" s="142">
        <v>21.836</v>
      </c>
      <c r="I55" s="60">
        <v>8.652</v>
      </c>
      <c r="J55" s="31"/>
      <c r="K55" s="223">
        <v>19.032</v>
      </c>
      <c r="L55" s="6">
        <v>50.223</v>
      </c>
      <c r="M55" s="6"/>
      <c r="N55" s="6"/>
      <c r="O55" s="6"/>
      <c r="P55" s="6"/>
      <c r="Q55" s="7">
        <f t="shared" si="0"/>
        <v>107.955</v>
      </c>
      <c r="R55" s="3"/>
    </row>
    <row r="56" spans="1:18" ht="18.75">
      <c r="A56" s="221" t="s">
        <v>13</v>
      </c>
      <c r="B56" s="224" t="s">
        <v>16</v>
      </c>
      <c r="C56" s="219" t="s">
        <v>12</v>
      </c>
      <c r="D56" s="50">
        <v>0.4562</v>
      </c>
      <c r="E56" s="183">
        <v>0.0553</v>
      </c>
      <c r="F56" s="57"/>
      <c r="G56" s="143">
        <v>0.2043</v>
      </c>
      <c r="H56" s="143">
        <v>0.004</v>
      </c>
      <c r="I56" s="59"/>
      <c r="J56" s="30"/>
      <c r="K56" s="220">
        <v>0.438</v>
      </c>
      <c r="L56" s="4">
        <v>0.5097</v>
      </c>
      <c r="M56" s="4">
        <v>0.04</v>
      </c>
      <c r="N56" s="4"/>
      <c r="O56" s="4">
        <v>0.0036</v>
      </c>
      <c r="P56" s="4"/>
      <c r="Q56" s="5">
        <f t="shared" si="0"/>
        <v>1.1996000000000002</v>
      </c>
      <c r="R56" s="3"/>
    </row>
    <row r="57" spans="1:18" ht="18.75">
      <c r="A57" s="221" t="s">
        <v>19</v>
      </c>
      <c r="B57" s="222" t="s">
        <v>50</v>
      </c>
      <c r="C57" s="222" t="s">
        <v>14</v>
      </c>
      <c r="D57" s="51">
        <v>41.765</v>
      </c>
      <c r="E57" s="184">
        <v>48.002</v>
      </c>
      <c r="F57" s="58"/>
      <c r="G57" s="142">
        <v>72.79</v>
      </c>
      <c r="H57" s="142">
        <v>3.381</v>
      </c>
      <c r="I57" s="60"/>
      <c r="J57" s="31"/>
      <c r="K57" s="223">
        <v>75.178</v>
      </c>
      <c r="L57" s="6">
        <v>319.597</v>
      </c>
      <c r="M57" s="6">
        <v>5.303</v>
      </c>
      <c r="N57" s="6"/>
      <c r="O57" s="6">
        <v>3.056</v>
      </c>
      <c r="P57" s="6"/>
      <c r="Q57" s="7">
        <f t="shared" si="0"/>
        <v>479.30499999999995</v>
      </c>
      <c r="R57" s="3"/>
    </row>
    <row r="58" spans="1:18" ht="18.75">
      <c r="A58" s="10"/>
      <c r="B58" s="343" t="s">
        <v>20</v>
      </c>
      <c r="C58" s="219" t="s">
        <v>12</v>
      </c>
      <c r="D58" s="46">
        <v>0.6794</v>
      </c>
      <c r="E58" s="187">
        <v>0.0553</v>
      </c>
      <c r="F58" s="57">
        <f>D58+E58</f>
        <v>0.7347</v>
      </c>
      <c r="G58" s="148">
        <v>0.2088</v>
      </c>
      <c r="H58" s="148">
        <v>0.091</v>
      </c>
      <c r="I58" s="63">
        <v>0.002</v>
      </c>
      <c r="J58" s="30">
        <f>H58+I58</f>
        <v>0.093</v>
      </c>
      <c r="K58" s="57">
        <v>0.4634</v>
      </c>
      <c r="L58" s="4">
        <v>0.5523</v>
      </c>
      <c r="M58" s="4">
        <v>0.04</v>
      </c>
      <c r="N58" s="4">
        <v>0</v>
      </c>
      <c r="O58" s="4">
        <v>0.0036</v>
      </c>
      <c r="P58" s="4">
        <v>0</v>
      </c>
      <c r="Q58" s="5">
        <f t="shared" si="0"/>
        <v>2.0958</v>
      </c>
      <c r="R58" s="3"/>
    </row>
    <row r="59" spans="1:18" ht="18.75">
      <c r="A59" s="226"/>
      <c r="B59" s="344"/>
      <c r="C59" s="222" t="s">
        <v>14</v>
      </c>
      <c r="D59" s="47">
        <v>245.04000000000002</v>
      </c>
      <c r="E59" s="188">
        <v>48.002</v>
      </c>
      <c r="F59" s="58">
        <f>D59+E59</f>
        <v>293.04200000000003</v>
      </c>
      <c r="G59" s="149">
        <v>81.00200000000001</v>
      </c>
      <c r="H59" s="149">
        <v>25.217</v>
      </c>
      <c r="I59" s="62">
        <v>8.652</v>
      </c>
      <c r="J59" s="31">
        <f>H59+I59</f>
        <v>33.869</v>
      </c>
      <c r="K59" s="58">
        <v>94.21</v>
      </c>
      <c r="L59" s="6">
        <v>369.82</v>
      </c>
      <c r="M59" s="6">
        <v>5.303</v>
      </c>
      <c r="N59" s="6">
        <v>0</v>
      </c>
      <c r="O59" s="6">
        <v>3.056</v>
      </c>
      <c r="P59" s="6">
        <v>0</v>
      </c>
      <c r="Q59" s="7">
        <f t="shared" si="0"/>
        <v>880.302</v>
      </c>
      <c r="R59" s="3"/>
    </row>
    <row r="60" spans="1:18" ht="18.75">
      <c r="A60" s="218" t="s">
        <v>0</v>
      </c>
      <c r="B60" s="345" t="s">
        <v>51</v>
      </c>
      <c r="C60" s="219" t="s">
        <v>12</v>
      </c>
      <c r="D60" s="50">
        <v>3.7235</v>
      </c>
      <c r="E60" s="183">
        <v>2.296</v>
      </c>
      <c r="F60" s="57"/>
      <c r="G60" s="143">
        <v>2.3685</v>
      </c>
      <c r="H60" s="143">
        <v>4.25</v>
      </c>
      <c r="I60" s="59"/>
      <c r="J60" s="11"/>
      <c r="K60" s="220"/>
      <c r="L60" s="4">
        <v>0.5477</v>
      </c>
      <c r="M60" s="4"/>
      <c r="N60" s="4"/>
      <c r="O60" s="4"/>
      <c r="P60" s="4"/>
      <c r="Q60" s="5">
        <f t="shared" si="0"/>
        <v>7.1662</v>
      </c>
      <c r="R60" s="3"/>
    </row>
    <row r="61" spans="1:18" ht="18.75">
      <c r="A61" s="221" t="s">
        <v>52</v>
      </c>
      <c r="B61" s="346"/>
      <c r="C61" s="222" t="s">
        <v>14</v>
      </c>
      <c r="D61" s="51">
        <v>170.352</v>
      </c>
      <c r="E61" s="184">
        <v>40.216</v>
      </c>
      <c r="F61" s="58"/>
      <c r="G61" s="142">
        <v>390.705</v>
      </c>
      <c r="H61" s="142">
        <v>513.143</v>
      </c>
      <c r="I61" s="60"/>
      <c r="J61" s="31"/>
      <c r="K61" s="223"/>
      <c r="L61" s="6">
        <v>36.708</v>
      </c>
      <c r="M61" s="6"/>
      <c r="N61" s="6"/>
      <c r="O61" s="6"/>
      <c r="P61" s="6"/>
      <c r="Q61" s="7">
        <f t="shared" si="0"/>
        <v>940.5559999999999</v>
      </c>
      <c r="R61" s="3"/>
    </row>
    <row r="62" spans="1:18" ht="18.75">
      <c r="A62" s="221" t="s">
        <v>0</v>
      </c>
      <c r="B62" s="224" t="s">
        <v>53</v>
      </c>
      <c r="C62" s="219" t="s">
        <v>12</v>
      </c>
      <c r="D62" s="50">
        <v>1.791</v>
      </c>
      <c r="E62" s="183">
        <v>13.325</v>
      </c>
      <c r="F62" s="57"/>
      <c r="G62" s="143">
        <v>300.674</v>
      </c>
      <c r="H62" s="143"/>
      <c r="I62" s="59"/>
      <c r="J62" s="30"/>
      <c r="K62" s="220"/>
      <c r="L62" s="4"/>
      <c r="M62" s="4"/>
      <c r="N62" s="4"/>
      <c r="O62" s="4"/>
      <c r="P62" s="4"/>
      <c r="Q62" s="5">
        <f t="shared" si="0"/>
        <v>300.674</v>
      </c>
      <c r="R62" s="3"/>
    </row>
    <row r="63" spans="1:18" ht="18.75">
      <c r="A63" s="221" t="s">
        <v>54</v>
      </c>
      <c r="B63" s="222" t="s">
        <v>55</v>
      </c>
      <c r="C63" s="222" t="s">
        <v>14</v>
      </c>
      <c r="D63" s="51">
        <v>188.055</v>
      </c>
      <c r="E63" s="184">
        <v>1481.865</v>
      </c>
      <c r="F63" s="58"/>
      <c r="G63" s="142">
        <v>57889.231</v>
      </c>
      <c r="H63" s="142"/>
      <c r="I63" s="60"/>
      <c r="J63" s="31"/>
      <c r="K63" s="223"/>
      <c r="L63" s="6"/>
      <c r="M63" s="6"/>
      <c r="N63" s="6"/>
      <c r="O63" s="6"/>
      <c r="P63" s="6"/>
      <c r="Q63" s="7">
        <f t="shared" si="0"/>
        <v>57889.231</v>
      </c>
      <c r="R63" s="3"/>
    </row>
    <row r="64" spans="1:18" ht="18.75">
      <c r="A64" s="221" t="s">
        <v>0</v>
      </c>
      <c r="B64" s="345" t="s">
        <v>56</v>
      </c>
      <c r="C64" s="219" t="s">
        <v>12</v>
      </c>
      <c r="D64" s="50"/>
      <c r="E64" s="183"/>
      <c r="F64" s="57"/>
      <c r="G64" s="143">
        <v>163.826</v>
      </c>
      <c r="H64" s="143">
        <v>0.096</v>
      </c>
      <c r="I64" s="59"/>
      <c r="J64" s="30"/>
      <c r="K64" s="220">
        <v>0.001</v>
      </c>
      <c r="L64" s="4"/>
      <c r="M64" s="4"/>
      <c r="N64" s="4"/>
      <c r="O64" s="4"/>
      <c r="P64" s="4"/>
      <c r="Q64" s="5">
        <f t="shared" si="0"/>
        <v>163.923</v>
      </c>
      <c r="R64" s="3"/>
    </row>
    <row r="65" spans="1:18" ht="18.75">
      <c r="A65" s="221" t="s">
        <v>19</v>
      </c>
      <c r="B65" s="346"/>
      <c r="C65" s="222" t="s">
        <v>14</v>
      </c>
      <c r="D65" s="51"/>
      <c r="E65" s="184"/>
      <c r="F65" s="58"/>
      <c r="G65" s="142">
        <v>30637.367</v>
      </c>
      <c r="H65" s="142">
        <v>53.34</v>
      </c>
      <c r="I65" s="60"/>
      <c r="J65" s="31"/>
      <c r="K65" s="223">
        <v>3.15</v>
      </c>
      <c r="L65" s="6"/>
      <c r="M65" s="6"/>
      <c r="N65" s="6"/>
      <c r="O65" s="6"/>
      <c r="P65" s="6"/>
      <c r="Q65" s="7">
        <f t="shared" si="0"/>
        <v>30693.857</v>
      </c>
      <c r="R65" s="3"/>
    </row>
    <row r="66" spans="1:18" ht="18.75">
      <c r="A66" s="10"/>
      <c r="B66" s="224" t="s">
        <v>16</v>
      </c>
      <c r="C66" s="219" t="s">
        <v>12</v>
      </c>
      <c r="D66" s="50"/>
      <c r="E66" s="183">
        <v>0.005</v>
      </c>
      <c r="F66" s="57"/>
      <c r="G66" s="143">
        <v>67.8564</v>
      </c>
      <c r="H66" s="143"/>
      <c r="I66" s="59"/>
      <c r="J66" s="30"/>
      <c r="K66" s="220">
        <v>0.958</v>
      </c>
      <c r="L66" s="4">
        <v>0.601</v>
      </c>
      <c r="M66" s="4"/>
      <c r="N66" s="4"/>
      <c r="O66" s="4"/>
      <c r="P66" s="4"/>
      <c r="Q66" s="5">
        <f t="shared" si="0"/>
        <v>69.41539999999999</v>
      </c>
      <c r="R66" s="3"/>
    </row>
    <row r="67" spans="1:18" ht="19.5" thickBot="1">
      <c r="A67" s="229" t="s">
        <v>0</v>
      </c>
      <c r="B67" s="230" t="s">
        <v>55</v>
      </c>
      <c r="C67" s="230" t="s">
        <v>14</v>
      </c>
      <c r="D67" s="52"/>
      <c r="E67" s="185">
        <v>0.788</v>
      </c>
      <c r="F67" s="203"/>
      <c r="G67" s="144">
        <v>8339.294</v>
      </c>
      <c r="H67" s="144"/>
      <c r="I67" s="129"/>
      <c r="J67" s="32"/>
      <c r="K67" s="231">
        <v>89.92</v>
      </c>
      <c r="L67" s="8">
        <v>244.359</v>
      </c>
      <c r="M67" s="8"/>
      <c r="N67" s="8"/>
      <c r="O67" s="8"/>
      <c r="P67" s="8"/>
      <c r="Q67" s="9">
        <f t="shared" si="0"/>
        <v>8673.573</v>
      </c>
      <c r="R67" s="3"/>
    </row>
    <row r="68" spans="4:17" ht="18.75">
      <c r="D68" s="3"/>
      <c r="E68" s="3"/>
      <c r="F68" s="232"/>
      <c r="G68" s="232"/>
      <c r="H68" s="232"/>
      <c r="I68" s="232"/>
      <c r="K68" s="232"/>
      <c r="M68" s="3"/>
      <c r="Q68" s="1"/>
    </row>
    <row r="69" spans="1:17" ht="19.5" thickBot="1">
      <c r="A69" s="2"/>
      <c r="B69" s="212" t="s">
        <v>106</v>
      </c>
      <c r="C69" s="2"/>
      <c r="D69" s="233"/>
      <c r="E69" s="233"/>
      <c r="F69" s="234"/>
      <c r="G69" s="234"/>
      <c r="H69" s="234"/>
      <c r="I69" s="234"/>
      <c r="J69" s="2"/>
      <c r="K69" s="176"/>
      <c r="L69" s="2"/>
      <c r="M69" s="2"/>
      <c r="N69" s="2"/>
      <c r="O69" s="2"/>
      <c r="P69" s="2"/>
      <c r="Q69" s="2"/>
    </row>
    <row r="70" spans="1:18" ht="18.75">
      <c r="A70" s="226"/>
      <c r="B70" s="26"/>
      <c r="C70" s="26"/>
      <c r="D70" s="37" t="s">
        <v>1</v>
      </c>
      <c r="E70" s="37" t="s">
        <v>2</v>
      </c>
      <c r="F70" s="215" t="s">
        <v>3</v>
      </c>
      <c r="G70" s="216" t="s">
        <v>100</v>
      </c>
      <c r="H70" s="39" t="s">
        <v>4</v>
      </c>
      <c r="I70" s="37" t="s">
        <v>5</v>
      </c>
      <c r="J70" s="37" t="s">
        <v>95</v>
      </c>
      <c r="K70" s="39" t="s">
        <v>6</v>
      </c>
      <c r="L70" s="37" t="s">
        <v>105</v>
      </c>
      <c r="M70" s="37" t="s">
        <v>7</v>
      </c>
      <c r="N70" s="37" t="s">
        <v>8</v>
      </c>
      <c r="O70" s="37" t="s">
        <v>9</v>
      </c>
      <c r="P70" s="37" t="s">
        <v>99</v>
      </c>
      <c r="Q70" s="217" t="s">
        <v>10</v>
      </c>
      <c r="R70" s="3"/>
    </row>
    <row r="71" spans="1:18" ht="18.75">
      <c r="A71" s="221" t="s">
        <v>52</v>
      </c>
      <c r="B71" s="343" t="s">
        <v>20</v>
      </c>
      <c r="C71" s="219" t="s">
        <v>12</v>
      </c>
      <c r="D71" s="46">
        <v>5.5145</v>
      </c>
      <c r="E71" s="46">
        <v>15.626</v>
      </c>
      <c r="F71" s="148">
        <f>D71+E71</f>
        <v>21.1405</v>
      </c>
      <c r="G71" s="235">
        <v>534.7248999999999</v>
      </c>
      <c r="H71" s="63">
        <v>4.346</v>
      </c>
      <c r="I71" s="63">
        <v>0</v>
      </c>
      <c r="J71" s="11">
        <f>H71+I71</f>
        <v>4.346</v>
      </c>
      <c r="K71" s="57">
        <v>0.959</v>
      </c>
      <c r="L71" s="4">
        <v>1.1486999999999998</v>
      </c>
      <c r="M71" s="4">
        <v>0</v>
      </c>
      <c r="N71" s="4">
        <v>0</v>
      </c>
      <c r="O71" s="4">
        <v>0</v>
      </c>
      <c r="P71" s="4">
        <v>0</v>
      </c>
      <c r="Q71" s="5">
        <f aca="true" t="shared" si="2" ref="Q71:Q134">+F71+G71+H71+I71+K71+L71+M71+N71+O71+P71</f>
        <v>562.3190999999998</v>
      </c>
      <c r="R71" s="10"/>
    </row>
    <row r="72" spans="1:18" ht="18.75">
      <c r="A72" s="213" t="s">
        <v>54</v>
      </c>
      <c r="B72" s="344"/>
      <c r="C72" s="222" t="s">
        <v>14</v>
      </c>
      <c r="D72" s="47">
        <v>358.40700000000004</v>
      </c>
      <c r="E72" s="47">
        <v>1522.869</v>
      </c>
      <c r="F72" s="149">
        <f>D72+E72</f>
        <v>1881.2759999999998</v>
      </c>
      <c r="G72" s="62">
        <v>97256.597</v>
      </c>
      <c r="H72" s="62">
        <v>566.4830000000001</v>
      </c>
      <c r="I72" s="62">
        <v>0</v>
      </c>
      <c r="J72" s="31">
        <f>H72+I72</f>
        <v>566.4830000000001</v>
      </c>
      <c r="K72" s="58">
        <v>93.07000000000001</v>
      </c>
      <c r="L72" s="6">
        <v>281.067</v>
      </c>
      <c r="M72" s="6">
        <v>0</v>
      </c>
      <c r="N72" s="6">
        <v>0</v>
      </c>
      <c r="O72" s="6">
        <v>0</v>
      </c>
      <c r="P72" s="6">
        <v>0</v>
      </c>
      <c r="Q72" s="7">
        <f t="shared" si="2"/>
        <v>100078.49299999999</v>
      </c>
      <c r="R72" s="10"/>
    </row>
    <row r="73" spans="1:18" ht="18.75">
      <c r="A73" s="221" t="s">
        <v>0</v>
      </c>
      <c r="B73" s="345" t="s">
        <v>57</v>
      </c>
      <c r="C73" s="219" t="s">
        <v>12</v>
      </c>
      <c r="D73" s="50">
        <v>1.8761</v>
      </c>
      <c r="E73" s="50">
        <v>0.848</v>
      </c>
      <c r="F73" s="148"/>
      <c r="G73" s="59">
        <v>0.3651</v>
      </c>
      <c r="H73" s="59">
        <v>8.396</v>
      </c>
      <c r="I73" s="59">
        <v>1.366</v>
      </c>
      <c r="J73" s="11"/>
      <c r="K73" s="220">
        <v>0.7938</v>
      </c>
      <c r="L73" s="4">
        <v>0.4608</v>
      </c>
      <c r="M73" s="4">
        <v>0.026</v>
      </c>
      <c r="N73" s="4">
        <v>0.5564</v>
      </c>
      <c r="O73" s="4">
        <v>0.3282</v>
      </c>
      <c r="P73" s="4">
        <v>0.5765</v>
      </c>
      <c r="Q73" s="5">
        <f t="shared" si="2"/>
        <v>12.8688</v>
      </c>
      <c r="R73" s="10"/>
    </row>
    <row r="74" spans="1:18" ht="18.75">
      <c r="A74" s="221" t="s">
        <v>32</v>
      </c>
      <c r="B74" s="346"/>
      <c r="C74" s="222" t="s">
        <v>14</v>
      </c>
      <c r="D74" s="51">
        <v>3006.041</v>
      </c>
      <c r="E74" s="51">
        <v>1285.896</v>
      </c>
      <c r="F74" s="149"/>
      <c r="G74" s="60">
        <v>688.776</v>
      </c>
      <c r="H74" s="60">
        <v>5802.066</v>
      </c>
      <c r="I74" s="60">
        <v>1809.801</v>
      </c>
      <c r="J74" s="31"/>
      <c r="K74" s="223">
        <v>942.211</v>
      </c>
      <c r="L74" s="6">
        <v>848.492</v>
      </c>
      <c r="M74" s="6">
        <v>9.765</v>
      </c>
      <c r="N74" s="6">
        <v>751.308</v>
      </c>
      <c r="O74" s="6">
        <v>501.099</v>
      </c>
      <c r="P74" s="6">
        <v>1089.755</v>
      </c>
      <c r="Q74" s="7">
        <f t="shared" si="2"/>
        <v>12443.272999999997</v>
      </c>
      <c r="R74" s="10"/>
    </row>
    <row r="75" spans="1:18" ht="18.75">
      <c r="A75" s="221" t="s">
        <v>0</v>
      </c>
      <c r="B75" s="345" t="s">
        <v>58</v>
      </c>
      <c r="C75" s="219" t="s">
        <v>12</v>
      </c>
      <c r="D75" s="50"/>
      <c r="E75" s="50">
        <v>0.0157</v>
      </c>
      <c r="F75" s="148"/>
      <c r="G75" s="59">
        <v>0.0038</v>
      </c>
      <c r="H75" s="59">
        <v>0.478</v>
      </c>
      <c r="I75" s="59"/>
      <c r="J75" s="11"/>
      <c r="K75" s="220">
        <v>0.0115</v>
      </c>
      <c r="L75" s="4"/>
      <c r="M75" s="4"/>
      <c r="N75" s="4"/>
      <c r="O75" s="4"/>
      <c r="P75" s="4"/>
      <c r="Q75" s="5">
        <f t="shared" si="2"/>
        <v>0.4933</v>
      </c>
      <c r="R75" s="10"/>
    </row>
    <row r="76" spans="1:18" ht="18.75">
      <c r="A76" s="221" t="s">
        <v>0</v>
      </c>
      <c r="B76" s="346"/>
      <c r="C76" s="222" t="s">
        <v>14</v>
      </c>
      <c r="D76" s="51"/>
      <c r="E76" s="51">
        <v>9.891</v>
      </c>
      <c r="F76" s="149"/>
      <c r="G76" s="60">
        <v>2.485</v>
      </c>
      <c r="H76" s="60">
        <v>85.906</v>
      </c>
      <c r="I76" s="60"/>
      <c r="J76" s="31"/>
      <c r="K76" s="223">
        <v>2.678</v>
      </c>
      <c r="L76" s="6"/>
      <c r="M76" s="6"/>
      <c r="N76" s="6"/>
      <c r="O76" s="6"/>
      <c r="P76" s="6"/>
      <c r="Q76" s="7">
        <f t="shared" si="2"/>
        <v>91.069</v>
      </c>
      <c r="R76" s="10"/>
    </row>
    <row r="77" spans="1:18" ht="18.75">
      <c r="A77" s="221" t="s">
        <v>59</v>
      </c>
      <c r="B77" s="224" t="s">
        <v>60</v>
      </c>
      <c r="C77" s="219" t="s">
        <v>12</v>
      </c>
      <c r="D77" s="50"/>
      <c r="E77" s="50"/>
      <c r="F77" s="148"/>
      <c r="G77" s="59"/>
      <c r="H77" s="59"/>
      <c r="I77" s="59"/>
      <c r="J77" s="11"/>
      <c r="K77" s="220">
        <v>16.1687</v>
      </c>
      <c r="L77" s="4">
        <v>0.02</v>
      </c>
      <c r="M77" s="4"/>
      <c r="N77" s="4"/>
      <c r="O77" s="4"/>
      <c r="P77" s="4"/>
      <c r="Q77" s="5">
        <f t="shared" si="2"/>
        <v>16.1887</v>
      </c>
      <c r="R77" s="10"/>
    </row>
    <row r="78" spans="1:18" ht="18.75">
      <c r="A78" s="221"/>
      <c r="B78" s="222" t="s">
        <v>61</v>
      </c>
      <c r="C78" s="222" t="s">
        <v>14</v>
      </c>
      <c r="D78" s="51"/>
      <c r="E78" s="51"/>
      <c r="F78" s="149"/>
      <c r="G78" s="60"/>
      <c r="H78" s="60"/>
      <c r="I78" s="60"/>
      <c r="J78" s="31"/>
      <c r="K78" s="223">
        <v>9931.367</v>
      </c>
      <c r="L78" s="6">
        <v>27.3</v>
      </c>
      <c r="M78" s="6"/>
      <c r="N78" s="6"/>
      <c r="O78" s="6"/>
      <c r="P78" s="6"/>
      <c r="Q78" s="7">
        <f t="shared" si="2"/>
        <v>9958.667</v>
      </c>
      <c r="R78" s="10"/>
    </row>
    <row r="79" spans="1:18" ht="18.75">
      <c r="A79" s="221"/>
      <c r="B79" s="345" t="s">
        <v>62</v>
      </c>
      <c r="C79" s="219" t="s">
        <v>12</v>
      </c>
      <c r="D79" s="50"/>
      <c r="E79" s="50"/>
      <c r="F79" s="148"/>
      <c r="G79" s="59"/>
      <c r="H79" s="59"/>
      <c r="I79" s="59"/>
      <c r="J79" s="11"/>
      <c r="K79" s="220"/>
      <c r="L79" s="4"/>
      <c r="M79" s="4"/>
      <c r="N79" s="4"/>
      <c r="O79" s="4"/>
      <c r="P79" s="4"/>
      <c r="Q79" s="5">
        <f t="shared" si="2"/>
        <v>0</v>
      </c>
      <c r="R79" s="10"/>
    </row>
    <row r="80" spans="1:18" ht="18.75">
      <c r="A80" s="221" t="s">
        <v>13</v>
      </c>
      <c r="B80" s="346"/>
      <c r="C80" s="222" t="s">
        <v>14</v>
      </c>
      <c r="D80" s="51"/>
      <c r="E80" s="51"/>
      <c r="F80" s="149"/>
      <c r="G80" s="60"/>
      <c r="H80" s="60"/>
      <c r="I80" s="60"/>
      <c r="J80" s="31"/>
      <c r="K80" s="223"/>
      <c r="L80" s="6"/>
      <c r="M80" s="6"/>
      <c r="N80" s="6"/>
      <c r="O80" s="6"/>
      <c r="P80" s="6"/>
      <c r="Q80" s="7">
        <f t="shared" si="2"/>
        <v>0</v>
      </c>
      <c r="R80" s="10"/>
    </row>
    <row r="81" spans="1:18" ht="18.75">
      <c r="A81" s="221"/>
      <c r="B81" s="224" t="s">
        <v>16</v>
      </c>
      <c r="C81" s="219" t="s">
        <v>12</v>
      </c>
      <c r="D81" s="50">
        <v>8.9685</v>
      </c>
      <c r="E81" s="50">
        <v>13.3128</v>
      </c>
      <c r="F81" s="148"/>
      <c r="G81" s="59">
        <v>4.1242</v>
      </c>
      <c r="H81" s="59">
        <v>56.691</v>
      </c>
      <c r="I81" s="59">
        <v>0.548</v>
      </c>
      <c r="J81" s="11"/>
      <c r="K81" s="220">
        <v>3.3969</v>
      </c>
      <c r="L81" s="4">
        <v>2.8785</v>
      </c>
      <c r="M81" s="4">
        <v>1.102</v>
      </c>
      <c r="N81" s="4">
        <v>14.3663</v>
      </c>
      <c r="O81" s="4">
        <v>3.2142</v>
      </c>
      <c r="P81" s="4">
        <v>16.2007</v>
      </c>
      <c r="Q81" s="5">
        <f t="shared" si="2"/>
        <v>102.52180000000001</v>
      </c>
      <c r="R81" s="10"/>
    </row>
    <row r="82" spans="1:18" ht="18.75">
      <c r="A82" s="221"/>
      <c r="B82" s="222" t="s">
        <v>63</v>
      </c>
      <c r="C82" s="222" t="s">
        <v>14</v>
      </c>
      <c r="D82" s="51">
        <v>3588.908</v>
      </c>
      <c r="E82" s="51">
        <v>4348.025</v>
      </c>
      <c r="F82" s="149"/>
      <c r="G82" s="60">
        <v>2850.52</v>
      </c>
      <c r="H82" s="60">
        <v>29497.785</v>
      </c>
      <c r="I82" s="60">
        <v>315.888</v>
      </c>
      <c r="J82" s="31"/>
      <c r="K82" s="223">
        <v>1991.154</v>
      </c>
      <c r="L82" s="6">
        <v>1952.701</v>
      </c>
      <c r="M82" s="6">
        <v>262.242</v>
      </c>
      <c r="N82" s="6">
        <v>5796.979</v>
      </c>
      <c r="O82" s="6">
        <v>1595.039</v>
      </c>
      <c r="P82" s="6">
        <v>4998.856</v>
      </c>
      <c r="Q82" s="7">
        <f t="shared" si="2"/>
        <v>49261.164</v>
      </c>
      <c r="R82" s="10"/>
    </row>
    <row r="83" spans="1:18" ht="18.75">
      <c r="A83" s="221" t="s">
        <v>19</v>
      </c>
      <c r="B83" s="343" t="s">
        <v>20</v>
      </c>
      <c r="C83" s="219" t="s">
        <v>12</v>
      </c>
      <c r="D83" s="46">
        <v>10.8446</v>
      </c>
      <c r="E83" s="46">
        <v>14.176499999999999</v>
      </c>
      <c r="F83" s="148">
        <f>D83+E83</f>
        <v>25.021099999999997</v>
      </c>
      <c r="G83" s="63">
        <v>4.4931</v>
      </c>
      <c r="H83" s="61">
        <v>65.565</v>
      </c>
      <c r="I83" s="63">
        <v>1.9140000000000001</v>
      </c>
      <c r="J83" s="30">
        <f>H83+I83</f>
        <v>67.479</v>
      </c>
      <c r="K83" s="57">
        <v>20.3709</v>
      </c>
      <c r="L83" s="4">
        <v>3.3592999999999997</v>
      </c>
      <c r="M83" s="4">
        <v>1.1280000000000001</v>
      </c>
      <c r="N83" s="4">
        <v>14.9227</v>
      </c>
      <c r="O83" s="4">
        <v>3.5423999999999998</v>
      </c>
      <c r="P83" s="4">
        <v>16.7772</v>
      </c>
      <c r="Q83" s="5">
        <f t="shared" si="2"/>
        <v>157.09369999999996</v>
      </c>
      <c r="R83" s="10"/>
    </row>
    <row r="84" spans="1:18" ht="18.75">
      <c r="A84" s="226"/>
      <c r="B84" s="344"/>
      <c r="C84" s="222" t="s">
        <v>14</v>
      </c>
      <c r="D84" s="47">
        <v>6594.9490000000005</v>
      </c>
      <c r="E84" s="47">
        <v>5643.812</v>
      </c>
      <c r="F84" s="149">
        <f>D84+E84</f>
        <v>12238.761</v>
      </c>
      <c r="G84" s="62">
        <v>3541.781</v>
      </c>
      <c r="H84" s="62">
        <v>35385.757</v>
      </c>
      <c r="I84" s="62">
        <v>2125.689</v>
      </c>
      <c r="J84" s="31">
        <f>H84+I84</f>
        <v>37511.445999999996</v>
      </c>
      <c r="K84" s="58">
        <v>12867.41</v>
      </c>
      <c r="L84" s="6">
        <v>2828.493</v>
      </c>
      <c r="M84" s="6">
        <v>272.007</v>
      </c>
      <c r="N84" s="6">
        <v>6548.287</v>
      </c>
      <c r="O84" s="6">
        <v>2096.138</v>
      </c>
      <c r="P84" s="6">
        <v>6088.611</v>
      </c>
      <c r="Q84" s="7">
        <f t="shared" si="2"/>
        <v>83992.93400000001</v>
      </c>
      <c r="R84" s="10"/>
    </row>
    <row r="85" spans="1:18" ht="18.75">
      <c r="A85" s="347" t="s">
        <v>64</v>
      </c>
      <c r="B85" s="348"/>
      <c r="C85" s="219" t="s">
        <v>12</v>
      </c>
      <c r="D85" s="50"/>
      <c r="E85" s="50">
        <v>0.417</v>
      </c>
      <c r="F85" s="148"/>
      <c r="G85" s="59">
        <v>1.9003</v>
      </c>
      <c r="H85" s="59">
        <v>8.992</v>
      </c>
      <c r="I85" s="59">
        <v>1.997</v>
      </c>
      <c r="J85" s="11"/>
      <c r="K85" s="220">
        <v>0.7826</v>
      </c>
      <c r="L85" s="4">
        <v>0.8689</v>
      </c>
      <c r="M85" s="4">
        <v>0.012</v>
      </c>
      <c r="N85" s="4">
        <v>0.0222</v>
      </c>
      <c r="O85" s="4"/>
      <c r="P85" s="4">
        <v>0.0648</v>
      </c>
      <c r="Q85" s="5">
        <f t="shared" si="2"/>
        <v>14.639800000000001</v>
      </c>
      <c r="R85" s="10"/>
    </row>
    <row r="86" spans="1:18" ht="18.75">
      <c r="A86" s="349"/>
      <c r="B86" s="350"/>
      <c r="C86" s="222" t="s">
        <v>14</v>
      </c>
      <c r="D86" s="51"/>
      <c r="E86" s="51">
        <v>117.252</v>
      </c>
      <c r="F86" s="149"/>
      <c r="G86" s="60">
        <v>1138.398</v>
      </c>
      <c r="H86" s="60">
        <v>2810.288</v>
      </c>
      <c r="I86" s="60">
        <v>1953.701</v>
      </c>
      <c r="J86" s="31"/>
      <c r="K86" s="223">
        <v>209.068</v>
      </c>
      <c r="L86" s="6">
        <v>596.935</v>
      </c>
      <c r="M86" s="6">
        <v>2.415</v>
      </c>
      <c r="N86" s="6">
        <v>14.555</v>
      </c>
      <c r="O86" s="6"/>
      <c r="P86" s="6">
        <v>49.1</v>
      </c>
      <c r="Q86" s="7">
        <f t="shared" si="2"/>
        <v>6774.46</v>
      </c>
      <c r="R86" s="10"/>
    </row>
    <row r="87" spans="1:18" ht="18.75">
      <c r="A87" s="347" t="s">
        <v>65</v>
      </c>
      <c r="B87" s="348"/>
      <c r="C87" s="219" t="s">
        <v>12</v>
      </c>
      <c r="D87" s="50"/>
      <c r="E87" s="50"/>
      <c r="F87" s="148"/>
      <c r="G87" s="59"/>
      <c r="H87" s="59"/>
      <c r="I87" s="59"/>
      <c r="J87" s="11"/>
      <c r="K87" s="220"/>
      <c r="L87" s="4"/>
      <c r="M87" s="4"/>
      <c r="N87" s="4"/>
      <c r="O87" s="4"/>
      <c r="P87" s="4"/>
      <c r="Q87" s="5">
        <f t="shared" si="2"/>
        <v>0</v>
      </c>
      <c r="R87" s="10"/>
    </row>
    <row r="88" spans="1:18" ht="18.75">
      <c r="A88" s="349"/>
      <c r="B88" s="350"/>
      <c r="C88" s="222" t="s">
        <v>14</v>
      </c>
      <c r="D88" s="51"/>
      <c r="E88" s="51"/>
      <c r="F88" s="149"/>
      <c r="G88" s="60"/>
      <c r="H88" s="60"/>
      <c r="I88" s="60"/>
      <c r="J88" s="31"/>
      <c r="K88" s="223"/>
      <c r="L88" s="6"/>
      <c r="M88" s="6"/>
      <c r="N88" s="6"/>
      <c r="O88" s="6"/>
      <c r="P88" s="6"/>
      <c r="Q88" s="7">
        <f t="shared" si="2"/>
        <v>0</v>
      </c>
      <c r="R88" s="10"/>
    </row>
    <row r="89" spans="1:18" ht="18.75">
      <c r="A89" s="347" t="s">
        <v>66</v>
      </c>
      <c r="B89" s="348"/>
      <c r="C89" s="219" t="s">
        <v>12</v>
      </c>
      <c r="D89" s="50"/>
      <c r="E89" s="50"/>
      <c r="F89" s="148"/>
      <c r="G89" s="59">
        <v>0.0017</v>
      </c>
      <c r="H89" s="59">
        <v>0.395</v>
      </c>
      <c r="I89" s="59"/>
      <c r="J89" s="11"/>
      <c r="K89" s="220"/>
      <c r="L89" s="4"/>
      <c r="M89" s="4"/>
      <c r="N89" s="4"/>
      <c r="O89" s="4"/>
      <c r="P89" s="4"/>
      <c r="Q89" s="5">
        <f t="shared" si="2"/>
        <v>0.3967</v>
      </c>
      <c r="R89" s="10"/>
    </row>
    <row r="90" spans="1:18" ht="18.75">
      <c r="A90" s="349"/>
      <c r="B90" s="350"/>
      <c r="C90" s="222" t="s">
        <v>14</v>
      </c>
      <c r="D90" s="51"/>
      <c r="E90" s="51"/>
      <c r="F90" s="149"/>
      <c r="G90" s="60">
        <v>5.845</v>
      </c>
      <c r="H90" s="60">
        <v>1004.777</v>
      </c>
      <c r="I90" s="60"/>
      <c r="J90" s="31"/>
      <c r="K90" s="223"/>
      <c r="L90" s="6"/>
      <c r="M90" s="6"/>
      <c r="N90" s="6"/>
      <c r="O90" s="6"/>
      <c r="P90" s="6"/>
      <c r="Q90" s="7">
        <f t="shared" si="2"/>
        <v>1010.6220000000001</v>
      </c>
      <c r="R90" s="10"/>
    </row>
    <row r="91" spans="1:18" ht="18.75">
      <c r="A91" s="347" t="s">
        <v>67</v>
      </c>
      <c r="B91" s="348"/>
      <c r="C91" s="219" t="s">
        <v>12</v>
      </c>
      <c r="D91" s="50"/>
      <c r="E91" s="50">
        <v>0.9667</v>
      </c>
      <c r="F91" s="148"/>
      <c r="G91" s="59">
        <v>0.0112</v>
      </c>
      <c r="H91" s="59">
        <v>10.744</v>
      </c>
      <c r="I91" s="59"/>
      <c r="J91" s="11"/>
      <c r="K91" s="220">
        <v>0.1753</v>
      </c>
      <c r="L91" s="4">
        <v>0.007</v>
      </c>
      <c r="M91" s="4">
        <v>0.023</v>
      </c>
      <c r="N91" s="4"/>
      <c r="O91" s="4"/>
      <c r="P91" s="4"/>
      <c r="Q91" s="5">
        <f t="shared" si="2"/>
        <v>10.9605</v>
      </c>
      <c r="R91" s="10"/>
    </row>
    <row r="92" spans="1:18" ht="18.75">
      <c r="A92" s="349"/>
      <c r="B92" s="350"/>
      <c r="C92" s="222" t="s">
        <v>14</v>
      </c>
      <c r="D92" s="51"/>
      <c r="E92" s="51">
        <v>1011.245</v>
      </c>
      <c r="F92" s="149"/>
      <c r="G92" s="60">
        <v>24.868</v>
      </c>
      <c r="H92" s="60">
        <v>29001.63</v>
      </c>
      <c r="I92" s="60"/>
      <c r="J92" s="31"/>
      <c r="K92" s="223">
        <v>55.212</v>
      </c>
      <c r="L92" s="6">
        <v>11.393</v>
      </c>
      <c r="M92" s="6">
        <v>6.615</v>
      </c>
      <c r="N92" s="6"/>
      <c r="O92" s="6"/>
      <c r="P92" s="6"/>
      <c r="Q92" s="7">
        <f t="shared" si="2"/>
        <v>29099.718</v>
      </c>
      <c r="R92" s="10"/>
    </row>
    <row r="93" spans="1:18" ht="18.75">
      <c r="A93" s="347" t="s">
        <v>68</v>
      </c>
      <c r="B93" s="348"/>
      <c r="C93" s="219" t="s">
        <v>12</v>
      </c>
      <c r="D93" s="50"/>
      <c r="E93" s="50"/>
      <c r="F93" s="148"/>
      <c r="G93" s="59">
        <v>0.009</v>
      </c>
      <c r="H93" s="59">
        <v>0.002</v>
      </c>
      <c r="I93" s="59"/>
      <c r="J93" s="11"/>
      <c r="K93" s="220"/>
      <c r="L93" s="4">
        <v>0.105</v>
      </c>
      <c r="M93" s="4"/>
      <c r="N93" s="4"/>
      <c r="O93" s="4"/>
      <c r="P93" s="4"/>
      <c r="Q93" s="5">
        <f t="shared" si="2"/>
        <v>0.11599999999999999</v>
      </c>
      <c r="R93" s="10"/>
    </row>
    <row r="94" spans="1:18" ht="18.75">
      <c r="A94" s="349"/>
      <c r="B94" s="350"/>
      <c r="C94" s="222" t="s">
        <v>14</v>
      </c>
      <c r="D94" s="51"/>
      <c r="E94" s="51"/>
      <c r="F94" s="149"/>
      <c r="G94" s="60">
        <v>4.242</v>
      </c>
      <c r="H94" s="60">
        <v>2.079</v>
      </c>
      <c r="I94" s="60"/>
      <c r="J94" s="31"/>
      <c r="K94" s="223"/>
      <c r="L94" s="6">
        <v>58.433</v>
      </c>
      <c r="M94" s="6"/>
      <c r="N94" s="6"/>
      <c r="O94" s="6"/>
      <c r="P94" s="6"/>
      <c r="Q94" s="7">
        <f t="shared" si="2"/>
        <v>64.754</v>
      </c>
      <c r="R94" s="10"/>
    </row>
    <row r="95" spans="1:18" ht="18.75">
      <c r="A95" s="347" t="s">
        <v>69</v>
      </c>
      <c r="B95" s="348"/>
      <c r="C95" s="219" t="s">
        <v>12</v>
      </c>
      <c r="D95" s="50">
        <v>0.0557</v>
      </c>
      <c r="E95" s="50">
        <v>0.7147</v>
      </c>
      <c r="F95" s="148"/>
      <c r="G95" s="59">
        <v>0.0982</v>
      </c>
      <c r="H95" s="59">
        <v>2.196</v>
      </c>
      <c r="I95" s="59">
        <v>0.223</v>
      </c>
      <c r="J95" s="11"/>
      <c r="K95" s="220">
        <v>0.0931</v>
      </c>
      <c r="L95" s="4">
        <v>0.1127</v>
      </c>
      <c r="M95" s="4">
        <v>0.104</v>
      </c>
      <c r="N95" s="4">
        <v>2.9534</v>
      </c>
      <c r="O95" s="4">
        <v>0.0073</v>
      </c>
      <c r="P95" s="4">
        <v>0.0382</v>
      </c>
      <c r="Q95" s="5">
        <f t="shared" si="2"/>
        <v>5.8259</v>
      </c>
      <c r="R95" s="10"/>
    </row>
    <row r="96" spans="1:18" ht="18.75">
      <c r="A96" s="349"/>
      <c r="B96" s="350"/>
      <c r="C96" s="222" t="s">
        <v>14</v>
      </c>
      <c r="D96" s="51">
        <v>21.158</v>
      </c>
      <c r="E96" s="51">
        <v>198.991</v>
      </c>
      <c r="F96" s="149"/>
      <c r="G96" s="60">
        <v>35.12</v>
      </c>
      <c r="H96" s="60">
        <v>723.377</v>
      </c>
      <c r="I96" s="60">
        <v>111.647</v>
      </c>
      <c r="J96" s="31"/>
      <c r="K96" s="223">
        <v>61.321</v>
      </c>
      <c r="L96" s="6">
        <v>99.29</v>
      </c>
      <c r="M96" s="6">
        <v>13.337</v>
      </c>
      <c r="N96" s="6">
        <v>466.516</v>
      </c>
      <c r="O96" s="6">
        <v>4.473</v>
      </c>
      <c r="P96" s="6">
        <v>12.48</v>
      </c>
      <c r="Q96" s="7">
        <f t="shared" si="2"/>
        <v>1527.5610000000001</v>
      </c>
      <c r="R96" s="10"/>
    </row>
    <row r="97" spans="1:18" ht="18.75">
      <c r="A97" s="347" t="s">
        <v>70</v>
      </c>
      <c r="B97" s="348"/>
      <c r="C97" s="219" t="s">
        <v>12</v>
      </c>
      <c r="D97" s="50">
        <v>9.8602</v>
      </c>
      <c r="E97" s="50">
        <v>375.8835</v>
      </c>
      <c r="F97" s="148"/>
      <c r="G97" s="59">
        <v>22.041</v>
      </c>
      <c r="H97" s="59">
        <v>180.7</v>
      </c>
      <c r="I97" s="59">
        <v>0.427</v>
      </c>
      <c r="J97" s="11"/>
      <c r="K97" s="220">
        <v>9.2092</v>
      </c>
      <c r="L97" s="4">
        <v>66.3449</v>
      </c>
      <c r="M97" s="4">
        <v>0.121</v>
      </c>
      <c r="N97" s="4">
        <v>1.239</v>
      </c>
      <c r="O97" s="4">
        <v>3.081</v>
      </c>
      <c r="P97" s="4">
        <v>3.413</v>
      </c>
      <c r="Q97" s="5">
        <f t="shared" si="2"/>
        <v>286.57609999999994</v>
      </c>
      <c r="R97" s="10"/>
    </row>
    <row r="98" spans="1:18" ht="18.75">
      <c r="A98" s="349"/>
      <c r="B98" s="350"/>
      <c r="C98" s="222" t="s">
        <v>14</v>
      </c>
      <c r="D98" s="51">
        <v>13538.442</v>
      </c>
      <c r="E98" s="51">
        <v>159058.461</v>
      </c>
      <c r="F98" s="149"/>
      <c r="G98" s="60">
        <v>5370.86</v>
      </c>
      <c r="H98" s="60">
        <v>46553.415</v>
      </c>
      <c r="I98" s="60">
        <v>452.894</v>
      </c>
      <c r="J98" s="31"/>
      <c r="K98" s="223">
        <v>2870.599</v>
      </c>
      <c r="L98" s="6">
        <v>8725.348</v>
      </c>
      <c r="M98" s="6">
        <v>33.786</v>
      </c>
      <c r="N98" s="6">
        <v>599.582</v>
      </c>
      <c r="O98" s="6">
        <v>1619.94</v>
      </c>
      <c r="P98" s="6">
        <v>3049.756</v>
      </c>
      <c r="Q98" s="7">
        <f t="shared" si="2"/>
        <v>69276.18</v>
      </c>
      <c r="R98" s="10"/>
    </row>
    <row r="99" spans="1:18" ht="18.75">
      <c r="A99" s="351" t="s">
        <v>71</v>
      </c>
      <c r="B99" s="352"/>
      <c r="C99" s="219" t="s">
        <v>12</v>
      </c>
      <c r="D99" s="46">
        <v>385.65770000000003</v>
      </c>
      <c r="E99" s="46">
        <v>995.8101999999999</v>
      </c>
      <c r="F99" s="148">
        <f>D99+E99</f>
        <v>1381.4678999999999</v>
      </c>
      <c r="G99" s="61">
        <v>1291.4847999999997</v>
      </c>
      <c r="H99" s="63">
        <v>3176.098</v>
      </c>
      <c r="I99" s="61">
        <v>4.563</v>
      </c>
      <c r="J99" s="30">
        <f>H99+I99</f>
        <v>3180.661</v>
      </c>
      <c r="K99" s="66">
        <v>3204.1073999999994</v>
      </c>
      <c r="L99" s="4">
        <v>206.14549999999994</v>
      </c>
      <c r="M99" s="4">
        <v>1.737</v>
      </c>
      <c r="N99" s="4">
        <v>22.155900000000003</v>
      </c>
      <c r="O99" s="4">
        <v>8.4139</v>
      </c>
      <c r="P99" s="4">
        <v>24.9369</v>
      </c>
      <c r="Q99" s="5">
        <f t="shared" si="2"/>
        <v>9321.110299999998</v>
      </c>
      <c r="R99" s="10"/>
    </row>
    <row r="100" spans="1:18" ht="18.75">
      <c r="A100" s="353"/>
      <c r="B100" s="354"/>
      <c r="C100" s="222" t="s">
        <v>14</v>
      </c>
      <c r="D100" s="47">
        <v>232861.47100000005</v>
      </c>
      <c r="E100" s="47">
        <v>407963.075</v>
      </c>
      <c r="F100" s="149">
        <f>D100+E100</f>
        <v>640824.5460000001</v>
      </c>
      <c r="G100" s="64">
        <v>560991.6789999999</v>
      </c>
      <c r="H100" s="62">
        <v>409081.156</v>
      </c>
      <c r="I100" s="64">
        <v>4652.583</v>
      </c>
      <c r="J100" s="31">
        <f>H100+I100</f>
        <v>413733.739</v>
      </c>
      <c r="K100" s="236">
        <v>157184.57099999994</v>
      </c>
      <c r="L100" s="6">
        <v>69458.91399999999</v>
      </c>
      <c r="M100" s="6">
        <v>398.774</v>
      </c>
      <c r="N100" s="6">
        <v>8414.134</v>
      </c>
      <c r="O100" s="6">
        <v>4124.467000000001</v>
      </c>
      <c r="P100" s="6">
        <v>10251.348</v>
      </c>
      <c r="Q100" s="7">
        <f t="shared" si="2"/>
        <v>1865382.172</v>
      </c>
      <c r="R100" s="10"/>
    </row>
    <row r="101" spans="1:18" ht="18.75">
      <c r="A101" s="218" t="s">
        <v>0</v>
      </c>
      <c r="B101" s="345" t="s">
        <v>72</v>
      </c>
      <c r="C101" s="219" t="s">
        <v>12</v>
      </c>
      <c r="D101" s="50"/>
      <c r="E101" s="50"/>
      <c r="F101" s="143"/>
      <c r="G101" s="59">
        <v>0.727</v>
      </c>
      <c r="H101" s="59">
        <v>0.308</v>
      </c>
      <c r="I101" s="59"/>
      <c r="J101" s="11"/>
      <c r="K101" s="220">
        <v>0.0369</v>
      </c>
      <c r="L101" s="4"/>
      <c r="M101" s="4"/>
      <c r="N101" s="4"/>
      <c r="O101" s="4"/>
      <c r="P101" s="4"/>
      <c r="Q101" s="5">
        <f t="shared" si="2"/>
        <v>1.0718999999999999</v>
      </c>
      <c r="R101" s="10"/>
    </row>
    <row r="102" spans="1:18" ht="18.75">
      <c r="A102" s="218" t="s">
        <v>0</v>
      </c>
      <c r="B102" s="346"/>
      <c r="C102" s="222" t="s">
        <v>14</v>
      </c>
      <c r="D102" s="51"/>
      <c r="E102" s="51"/>
      <c r="F102" s="142"/>
      <c r="G102" s="60">
        <v>131.344</v>
      </c>
      <c r="H102" s="60">
        <v>1176.303</v>
      </c>
      <c r="I102" s="60"/>
      <c r="J102" s="31"/>
      <c r="K102" s="223">
        <v>112.394</v>
      </c>
      <c r="L102" s="6"/>
      <c r="M102" s="6"/>
      <c r="N102" s="6"/>
      <c r="O102" s="6"/>
      <c r="P102" s="6"/>
      <c r="Q102" s="7">
        <f t="shared" si="2"/>
        <v>1420.0410000000002</v>
      </c>
      <c r="R102" s="10"/>
    </row>
    <row r="103" spans="1:18" ht="18.75">
      <c r="A103" s="221" t="s">
        <v>73</v>
      </c>
      <c r="B103" s="345" t="s">
        <v>74</v>
      </c>
      <c r="C103" s="219" t="s">
        <v>12</v>
      </c>
      <c r="D103" s="50">
        <v>2.9035</v>
      </c>
      <c r="E103" s="50">
        <v>1.8043</v>
      </c>
      <c r="F103" s="148"/>
      <c r="G103" s="59">
        <v>6.6439</v>
      </c>
      <c r="H103" s="59">
        <v>29.407</v>
      </c>
      <c r="I103" s="59">
        <v>0.161</v>
      </c>
      <c r="J103" s="11"/>
      <c r="K103" s="220">
        <v>1.1508</v>
      </c>
      <c r="L103" s="4">
        <v>7.5216</v>
      </c>
      <c r="M103" s="4">
        <v>0.126</v>
      </c>
      <c r="N103" s="4">
        <v>1.9153</v>
      </c>
      <c r="O103" s="4">
        <v>2.5911</v>
      </c>
      <c r="P103" s="4">
        <v>0.0367</v>
      </c>
      <c r="Q103" s="5">
        <f t="shared" si="2"/>
        <v>49.553399999999996</v>
      </c>
      <c r="R103" s="10"/>
    </row>
    <row r="104" spans="1:18" ht="18.75">
      <c r="A104" s="221" t="s">
        <v>0</v>
      </c>
      <c r="B104" s="346"/>
      <c r="C104" s="222" t="s">
        <v>14</v>
      </c>
      <c r="D104" s="51">
        <v>1005.456</v>
      </c>
      <c r="E104" s="51">
        <v>1034.777</v>
      </c>
      <c r="F104" s="149"/>
      <c r="G104" s="60">
        <v>4330.721</v>
      </c>
      <c r="H104" s="60">
        <v>7648.046</v>
      </c>
      <c r="I104" s="60">
        <v>80.627</v>
      </c>
      <c r="J104" s="31"/>
      <c r="K104" s="223">
        <v>432.666</v>
      </c>
      <c r="L104" s="6">
        <v>4025.173</v>
      </c>
      <c r="M104" s="6">
        <v>61.215</v>
      </c>
      <c r="N104" s="6">
        <v>476.164</v>
      </c>
      <c r="O104" s="6">
        <v>1376.364</v>
      </c>
      <c r="P104" s="6">
        <v>15.725</v>
      </c>
      <c r="Q104" s="7">
        <f t="shared" si="2"/>
        <v>18446.701</v>
      </c>
      <c r="R104" s="10"/>
    </row>
    <row r="105" spans="1:18" ht="18.75">
      <c r="A105" s="221" t="s">
        <v>0</v>
      </c>
      <c r="B105" s="345" t="s">
        <v>75</v>
      </c>
      <c r="C105" s="219" t="s">
        <v>12</v>
      </c>
      <c r="D105" s="50">
        <v>2.4761</v>
      </c>
      <c r="E105" s="50">
        <v>4.6534</v>
      </c>
      <c r="F105" s="148"/>
      <c r="G105" s="59">
        <v>40.3678</v>
      </c>
      <c r="H105" s="59">
        <v>1442.2</v>
      </c>
      <c r="I105" s="59"/>
      <c r="J105" s="11"/>
      <c r="K105" s="220">
        <v>145.6984</v>
      </c>
      <c r="L105" s="4">
        <v>1.5905</v>
      </c>
      <c r="M105" s="4">
        <v>0.27</v>
      </c>
      <c r="N105" s="4">
        <v>0.3162</v>
      </c>
      <c r="O105" s="4"/>
      <c r="P105" s="4"/>
      <c r="Q105" s="5">
        <f t="shared" si="2"/>
        <v>1630.4429</v>
      </c>
      <c r="R105" s="10"/>
    </row>
    <row r="106" spans="1:18" ht="18.75">
      <c r="A106" s="221"/>
      <c r="B106" s="346"/>
      <c r="C106" s="222" t="s">
        <v>14</v>
      </c>
      <c r="D106" s="51">
        <v>1077.106</v>
      </c>
      <c r="E106" s="51">
        <v>2728.577</v>
      </c>
      <c r="F106" s="149"/>
      <c r="G106" s="60">
        <v>17086.751</v>
      </c>
      <c r="H106" s="60">
        <v>336712.372</v>
      </c>
      <c r="I106" s="60"/>
      <c r="J106" s="31"/>
      <c r="K106" s="223">
        <v>32572.812</v>
      </c>
      <c r="L106" s="6">
        <v>675.897</v>
      </c>
      <c r="M106" s="6">
        <v>60.166</v>
      </c>
      <c r="N106" s="6">
        <v>38.274</v>
      </c>
      <c r="O106" s="6"/>
      <c r="P106" s="6"/>
      <c r="Q106" s="7">
        <f t="shared" si="2"/>
        <v>387146.27199999994</v>
      </c>
      <c r="R106" s="10"/>
    </row>
    <row r="107" spans="1:18" ht="18.75">
      <c r="A107" s="221" t="s">
        <v>76</v>
      </c>
      <c r="B107" s="345" t="s">
        <v>77</v>
      </c>
      <c r="C107" s="219" t="s">
        <v>12</v>
      </c>
      <c r="D107" s="50"/>
      <c r="E107" s="50">
        <v>0.0128</v>
      </c>
      <c r="F107" s="148"/>
      <c r="G107" s="59">
        <v>0.018</v>
      </c>
      <c r="H107" s="59">
        <v>1.2</v>
      </c>
      <c r="I107" s="59">
        <v>0.024</v>
      </c>
      <c r="J107" s="11"/>
      <c r="K107" s="220"/>
      <c r="L107" s="4">
        <v>0.004</v>
      </c>
      <c r="M107" s="4">
        <v>0.219</v>
      </c>
      <c r="N107" s="4">
        <v>0.0593</v>
      </c>
      <c r="O107" s="4"/>
      <c r="P107" s="4"/>
      <c r="Q107" s="5">
        <f t="shared" si="2"/>
        <v>1.5243</v>
      </c>
      <c r="R107" s="10"/>
    </row>
    <row r="108" spans="1:18" ht="18.75">
      <c r="A108" s="221"/>
      <c r="B108" s="346"/>
      <c r="C108" s="222" t="s">
        <v>14</v>
      </c>
      <c r="D108" s="51"/>
      <c r="E108" s="51">
        <v>18.481</v>
      </c>
      <c r="F108" s="149"/>
      <c r="G108" s="60">
        <v>21.105</v>
      </c>
      <c r="H108" s="60">
        <v>2633.617</v>
      </c>
      <c r="I108" s="60">
        <v>34.818</v>
      </c>
      <c r="J108" s="31"/>
      <c r="K108" s="223"/>
      <c r="L108" s="6">
        <v>6.3</v>
      </c>
      <c r="M108" s="6">
        <v>91.614</v>
      </c>
      <c r="N108" s="6">
        <v>18.082</v>
      </c>
      <c r="O108" s="6"/>
      <c r="P108" s="6"/>
      <c r="Q108" s="7">
        <f t="shared" si="2"/>
        <v>2805.5360000000005</v>
      </c>
      <c r="R108" s="10"/>
    </row>
    <row r="109" spans="1:18" ht="18.75">
      <c r="A109" s="221"/>
      <c r="B109" s="345" t="s">
        <v>78</v>
      </c>
      <c r="C109" s="219" t="s">
        <v>12</v>
      </c>
      <c r="D109" s="50">
        <v>1.3729</v>
      </c>
      <c r="E109" s="50">
        <v>0.2866</v>
      </c>
      <c r="F109" s="148"/>
      <c r="G109" s="59">
        <v>4.5966</v>
      </c>
      <c r="H109" s="59">
        <v>6.324</v>
      </c>
      <c r="I109" s="59"/>
      <c r="J109" s="11"/>
      <c r="K109" s="220">
        <v>0.4351</v>
      </c>
      <c r="L109" s="4">
        <v>0.026</v>
      </c>
      <c r="M109" s="4">
        <v>0.239</v>
      </c>
      <c r="N109" s="4">
        <v>0.0683</v>
      </c>
      <c r="O109" s="4"/>
      <c r="P109" s="4"/>
      <c r="Q109" s="5">
        <f t="shared" si="2"/>
        <v>11.689000000000002</v>
      </c>
      <c r="R109" s="10"/>
    </row>
    <row r="110" spans="1:18" ht="18.75">
      <c r="A110" s="221"/>
      <c r="B110" s="346"/>
      <c r="C110" s="222" t="s">
        <v>14</v>
      </c>
      <c r="D110" s="51">
        <v>1548.057</v>
      </c>
      <c r="E110" s="51">
        <v>445.4</v>
      </c>
      <c r="F110" s="149"/>
      <c r="G110" s="60">
        <v>3904.692</v>
      </c>
      <c r="H110" s="60">
        <v>4780.745</v>
      </c>
      <c r="I110" s="60"/>
      <c r="J110" s="31"/>
      <c r="K110" s="223">
        <v>204.316</v>
      </c>
      <c r="L110" s="6">
        <v>16.905</v>
      </c>
      <c r="M110" s="6">
        <v>61.635</v>
      </c>
      <c r="N110" s="6">
        <v>43.207</v>
      </c>
      <c r="O110" s="6"/>
      <c r="P110" s="6"/>
      <c r="Q110" s="7">
        <f t="shared" si="2"/>
        <v>9011.500000000002</v>
      </c>
      <c r="R110" s="10"/>
    </row>
    <row r="111" spans="1:18" ht="18.75">
      <c r="A111" s="221" t="s">
        <v>79</v>
      </c>
      <c r="B111" s="345" t="s">
        <v>80</v>
      </c>
      <c r="C111" s="219" t="s">
        <v>12</v>
      </c>
      <c r="D111" s="50"/>
      <c r="E111" s="50"/>
      <c r="F111" s="143"/>
      <c r="G111" s="59"/>
      <c r="H111" s="59"/>
      <c r="I111" s="59"/>
      <c r="J111" s="11"/>
      <c r="K111" s="220"/>
      <c r="L111" s="4"/>
      <c r="M111" s="4"/>
      <c r="N111" s="4"/>
      <c r="O111" s="4"/>
      <c r="P111" s="4"/>
      <c r="Q111" s="5">
        <f t="shared" si="2"/>
        <v>0</v>
      </c>
      <c r="R111" s="10"/>
    </row>
    <row r="112" spans="1:18" ht="18.75">
      <c r="A112" s="221"/>
      <c r="B112" s="346"/>
      <c r="C112" s="222" t="s">
        <v>14</v>
      </c>
      <c r="D112" s="51"/>
      <c r="E112" s="51"/>
      <c r="F112" s="142"/>
      <c r="G112" s="60"/>
      <c r="H112" s="60"/>
      <c r="I112" s="60"/>
      <c r="J112" s="31"/>
      <c r="K112" s="223"/>
      <c r="L112" s="6"/>
      <c r="M112" s="6"/>
      <c r="N112" s="6"/>
      <c r="O112" s="6"/>
      <c r="P112" s="6"/>
      <c r="Q112" s="7">
        <f t="shared" si="2"/>
        <v>0</v>
      </c>
      <c r="R112" s="10"/>
    </row>
    <row r="113" spans="1:18" ht="18.75">
      <c r="A113" s="221"/>
      <c r="B113" s="345" t="s">
        <v>81</v>
      </c>
      <c r="C113" s="219" t="s">
        <v>12</v>
      </c>
      <c r="D113" s="50">
        <v>0.2626</v>
      </c>
      <c r="E113" s="50">
        <v>0.2652</v>
      </c>
      <c r="F113" s="148"/>
      <c r="G113" s="59">
        <v>0.512</v>
      </c>
      <c r="H113" s="59">
        <v>13.489</v>
      </c>
      <c r="I113" s="59">
        <v>0.133</v>
      </c>
      <c r="J113" s="11"/>
      <c r="K113" s="220"/>
      <c r="L113" s="4">
        <v>0.0505</v>
      </c>
      <c r="M113" s="4"/>
      <c r="N113" s="4"/>
      <c r="O113" s="4">
        <v>0.775</v>
      </c>
      <c r="P113" s="4"/>
      <c r="Q113" s="5">
        <f t="shared" si="2"/>
        <v>14.9595</v>
      </c>
      <c r="R113" s="10"/>
    </row>
    <row r="114" spans="1:18" ht="18.75">
      <c r="A114" s="221"/>
      <c r="B114" s="346"/>
      <c r="C114" s="335" t="s">
        <v>14</v>
      </c>
      <c r="D114" s="118">
        <v>164.819</v>
      </c>
      <c r="E114" s="51">
        <v>404.318</v>
      </c>
      <c r="F114" s="149"/>
      <c r="G114" s="60">
        <v>619.38</v>
      </c>
      <c r="H114" s="60">
        <v>38604.166</v>
      </c>
      <c r="I114" s="60">
        <v>332.64</v>
      </c>
      <c r="J114" s="31"/>
      <c r="K114" s="223"/>
      <c r="L114" s="6">
        <v>46.78</v>
      </c>
      <c r="M114" s="6"/>
      <c r="N114" s="6"/>
      <c r="O114" s="6">
        <v>1424.071</v>
      </c>
      <c r="P114" s="6"/>
      <c r="Q114" s="7">
        <f t="shared" si="2"/>
        <v>41027.037</v>
      </c>
      <c r="R114" s="10"/>
    </row>
    <row r="115" spans="1:18" ht="18.75">
      <c r="A115" s="221" t="s">
        <v>82</v>
      </c>
      <c r="B115" s="345" t="s">
        <v>83</v>
      </c>
      <c r="C115" s="316" t="s">
        <v>12</v>
      </c>
      <c r="D115" s="117"/>
      <c r="E115" s="50">
        <v>1.1984</v>
      </c>
      <c r="F115" s="148"/>
      <c r="G115" s="59"/>
      <c r="H115" s="59">
        <v>4.115</v>
      </c>
      <c r="I115" s="59"/>
      <c r="J115" s="11"/>
      <c r="K115" s="220"/>
      <c r="L115" s="4"/>
      <c r="M115" s="4"/>
      <c r="N115" s="4"/>
      <c r="O115" s="4"/>
      <c r="P115" s="4"/>
      <c r="Q115" s="5">
        <f t="shared" si="2"/>
        <v>4.115</v>
      </c>
      <c r="R115" s="10"/>
    </row>
    <row r="116" spans="1:18" ht="18.75">
      <c r="A116" s="221"/>
      <c r="B116" s="346"/>
      <c r="C116" s="315" t="s">
        <v>14</v>
      </c>
      <c r="D116" s="118"/>
      <c r="E116" s="51">
        <v>446.46</v>
      </c>
      <c r="F116" s="149"/>
      <c r="G116" s="60"/>
      <c r="H116" s="60">
        <v>3767.516</v>
      </c>
      <c r="I116" s="60"/>
      <c r="J116" s="31"/>
      <c r="K116" s="223"/>
      <c r="L116" s="6"/>
      <c r="M116" s="6"/>
      <c r="N116" s="6"/>
      <c r="O116" s="6"/>
      <c r="P116" s="6"/>
      <c r="Q116" s="7">
        <f t="shared" si="2"/>
        <v>3767.516</v>
      </c>
      <c r="R116" s="10"/>
    </row>
    <row r="117" spans="1:18" ht="18.75">
      <c r="A117" s="221"/>
      <c r="B117" s="345" t="s">
        <v>84</v>
      </c>
      <c r="C117" s="316" t="s">
        <v>12</v>
      </c>
      <c r="D117" s="117">
        <v>4.6808</v>
      </c>
      <c r="E117" s="50">
        <v>0.6422</v>
      </c>
      <c r="F117" s="148"/>
      <c r="G117" s="59">
        <v>1.6134</v>
      </c>
      <c r="H117" s="59">
        <v>8.425</v>
      </c>
      <c r="I117" s="59"/>
      <c r="J117" s="11"/>
      <c r="K117" s="220">
        <v>0.559</v>
      </c>
      <c r="L117" s="4">
        <v>1.0866</v>
      </c>
      <c r="M117" s="4">
        <v>15.704</v>
      </c>
      <c r="N117" s="4">
        <v>2.8837</v>
      </c>
      <c r="O117" s="4"/>
      <c r="P117" s="4"/>
      <c r="Q117" s="5">
        <f t="shared" si="2"/>
        <v>30.271700000000003</v>
      </c>
      <c r="R117" s="10"/>
    </row>
    <row r="118" spans="1:18" ht="18.75">
      <c r="A118" s="221"/>
      <c r="B118" s="346"/>
      <c r="C118" s="315" t="s">
        <v>14</v>
      </c>
      <c r="D118" s="118">
        <v>1711.059</v>
      </c>
      <c r="E118" s="51">
        <v>354.626</v>
      </c>
      <c r="F118" s="149"/>
      <c r="G118" s="60">
        <v>1513.312</v>
      </c>
      <c r="H118" s="60">
        <v>4421.782</v>
      </c>
      <c r="I118" s="60"/>
      <c r="J118" s="31"/>
      <c r="K118" s="223">
        <v>238.614</v>
      </c>
      <c r="L118" s="6">
        <v>449.884</v>
      </c>
      <c r="M118" s="6">
        <v>8937.438</v>
      </c>
      <c r="N118" s="6">
        <v>1477.716</v>
      </c>
      <c r="O118" s="6"/>
      <c r="P118" s="6"/>
      <c r="Q118" s="7">
        <f t="shared" si="2"/>
        <v>17038.746</v>
      </c>
      <c r="R118" s="10"/>
    </row>
    <row r="119" spans="1:18" ht="18.75">
      <c r="A119" s="221" t="s">
        <v>19</v>
      </c>
      <c r="B119" s="345" t="s">
        <v>85</v>
      </c>
      <c r="C119" s="316" t="s">
        <v>12</v>
      </c>
      <c r="D119" s="117">
        <v>2.0755</v>
      </c>
      <c r="E119" s="50">
        <v>1.259</v>
      </c>
      <c r="F119" s="148"/>
      <c r="G119" s="59">
        <v>0.8576</v>
      </c>
      <c r="H119" s="59">
        <v>4.879</v>
      </c>
      <c r="I119" s="59"/>
      <c r="J119" s="11"/>
      <c r="K119" s="220">
        <v>0.3331</v>
      </c>
      <c r="L119" s="4">
        <v>1.0435</v>
      </c>
      <c r="M119" s="4">
        <v>0.31</v>
      </c>
      <c r="N119" s="4">
        <v>0.1407</v>
      </c>
      <c r="O119" s="4">
        <v>0.039</v>
      </c>
      <c r="P119" s="4">
        <v>0.3482</v>
      </c>
      <c r="Q119" s="5">
        <f t="shared" si="2"/>
        <v>7.9510999999999985</v>
      </c>
      <c r="R119" s="10"/>
    </row>
    <row r="120" spans="1:18" ht="18.75">
      <c r="A120" s="10"/>
      <c r="B120" s="346"/>
      <c r="C120" s="315" t="s">
        <v>14</v>
      </c>
      <c r="D120" s="237">
        <v>835.454</v>
      </c>
      <c r="E120" s="51">
        <v>576.932</v>
      </c>
      <c r="F120" s="149"/>
      <c r="G120" s="60">
        <v>265.498</v>
      </c>
      <c r="H120" s="60">
        <v>10988.768</v>
      </c>
      <c r="I120" s="60"/>
      <c r="J120" s="31"/>
      <c r="K120" s="223">
        <v>92.338</v>
      </c>
      <c r="L120" s="6">
        <v>531.232</v>
      </c>
      <c r="M120" s="6">
        <v>95.808</v>
      </c>
      <c r="N120" s="6">
        <v>34.961</v>
      </c>
      <c r="O120" s="6">
        <v>4.484</v>
      </c>
      <c r="P120" s="6">
        <v>85.608</v>
      </c>
      <c r="Q120" s="7">
        <f t="shared" si="2"/>
        <v>12098.697</v>
      </c>
      <c r="R120" s="10"/>
    </row>
    <row r="121" spans="1:18" ht="18.75">
      <c r="A121" s="10"/>
      <c r="B121" s="224" t="s">
        <v>16</v>
      </c>
      <c r="C121" s="316" t="s">
        <v>12</v>
      </c>
      <c r="D121" s="117"/>
      <c r="E121" s="50"/>
      <c r="F121" s="148"/>
      <c r="G121" s="59"/>
      <c r="H121" s="59">
        <v>0.366</v>
      </c>
      <c r="I121" s="59"/>
      <c r="J121" s="11"/>
      <c r="K121" s="220"/>
      <c r="L121" s="4"/>
      <c r="M121" s="4"/>
      <c r="N121" s="4"/>
      <c r="O121" s="4"/>
      <c r="P121" s="4">
        <v>0.2681</v>
      </c>
      <c r="Q121" s="5">
        <f t="shared" si="2"/>
        <v>0.6341</v>
      </c>
      <c r="R121" s="10"/>
    </row>
    <row r="122" spans="1:18" ht="18.75">
      <c r="A122" s="10"/>
      <c r="B122" s="222" t="s">
        <v>86</v>
      </c>
      <c r="C122" s="315" t="s">
        <v>14</v>
      </c>
      <c r="D122" s="118"/>
      <c r="E122" s="51"/>
      <c r="F122" s="149"/>
      <c r="G122" s="60"/>
      <c r="H122" s="60">
        <v>1652.955</v>
      </c>
      <c r="I122" s="60"/>
      <c r="J122" s="31"/>
      <c r="K122" s="223"/>
      <c r="L122" s="6"/>
      <c r="M122" s="6"/>
      <c r="N122" s="6"/>
      <c r="O122" s="6"/>
      <c r="P122" s="6">
        <v>1954.108</v>
      </c>
      <c r="Q122" s="7">
        <f t="shared" si="2"/>
        <v>3607.063</v>
      </c>
      <c r="R122" s="10"/>
    </row>
    <row r="123" spans="1:18" ht="18.75">
      <c r="A123" s="10"/>
      <c r="B123" s="343" t="s">
        <v>20</v>
      </c>
      <c r="C123" s="316" t="s">
        <v>12</v>
      </c>
      <c r="D123" s="66">
        <v>13.771399999999998</v>
      </c>
      <c r="E123" s="46">
        <v>10.121900000000002</v>
      </c>
      <c r="F123" s="148">
        <f>D123+E123</f>
        <v>23.8933</v>
      </c>
      <c r="G123" s="63">
        <v>55.3363</v>
      </c>
      <c r="H123" s="61">
        <v>1510.713</v>
      </c>
      <c r="I123" s="63">
        <v>0.318</v>
      </c>
      <c r="J123" s="11">
        <f>H123+I123</f>
        <v>1511.031</v>
      </c>
      <c r="K123" s="57">
        <v>148.2133</v>
      </c>
      <c r="L123" s="4">
        <v>11.3227</v>
      </c>
      <c r="M123" s="4">
        <v>16.868</v>
      </c>
      <c r="N123" s="4">
        <v>5.3835</v>
      </c>
      <c r="O123" s="4">
        <v>3.4051</v>
      </c>
      <c r="P123" s="4">
        <v>0.653</v>
      </c>
      <c r="Q123" s="43">
        <f t="shared" si="2"/>
        <v>1776.1061999999997</v>
      </c>
      <c r="R123" s="10"/>
    </row>
    <row r="124" spans="1:18" ht="18.75">
      <c r="A124" s="226"/>
      <c r="B124" s="344"/>
      <c r="C124" s="315" t="s">
        <v>14</v>
      </c>
      <c r="D124" s="236">
        <v>6341.950999999999</v>
      </c>
      <c r="E124" s="47">
        <v>6009.571000000001</v>
      </c>
      <c r="F124" s="149">
        <f>D124+E124</f>
        <v>12351.522</v>
      </c>
      <c r="G124" s="62">
        <v>27872.803</v>
      </c>
      <c r="H124" s="64">
        <v>412386.26999999996</v>
      </c>
      <c r="I124" s="62">
        <v>448.085</v>
      </c>
      <c r="J124" s="31">
        <f>H124+I124</f>
        <v>412834.355</v>
      </c>
      <c r="K124" s="236">
        <v>33653.14000000001</v>
      </c>
      <c r="L124" s="6">
        <v>5752.170999999999</v>
      </c>
      <c r="M124" s="6">
        <v>9307.876</v>
      </c>
      <c r="N124" s="6">
        <v>2088.4039999999995</v>
      </c>
      <c r="O124" s="6">
        <v>2804.919</v>
      </c>
      <c r="P124" s="6">
        <v>2055.441</v>
      </c>
      <c r="Q124" s="7">
        <f t="shared" si="2"/>
        <v>508720.63099999994</v>
      </c>
      <c r="R124" s="10"/>
    </row>
    <row r="125" spans="1:18" ht="18.75">
      <c r="A125" s="218" t="s">
        <v>0</v>
      </c>
      <c r="B125" s="345" t="s">
        <v>87</v>
      </c>
      <c r="C125" s="316" t="s">
        <v>12</v>
      </c>
      <c r="D125" s="117"/>
      <c r="E125" s="50"/>
      <c r="F125" s="148"/>
      <c r="G125" s="59">
        <v>0.02</v>
      </c>
      <c r="H125" s="59"/>
      <c r="I125" s="59"/>
      <c r="J125" s="11"/>
      <c r="K125" s="220"/>
      <c r="L125" s="4"/>
      <c r="M125" s="4"/>
      <c r="N125" s="4"/>
      <c r="O125" s="4"/>
      <c r="P125" s="4"/>
      <c r="Q125" s="5">
        <f t="shared" si="2"/>
        <v>0.02</v>
      </c>
      <c r="R125" s="10"/>
    </row>
    <row r="126" spans="1:18" ht="18.75">
      <c r="A126" s="218" t="s">
        <v>0</v>
      </c>
      <c r="B126" s="346"/>
      <c r="C126" s="315" t="s">
        <v>14</v>
      </c>
      <c r="D126" s="118"/>
      <c r="E126" s="51"/>
      <c r="F126" s="149"/>
      <c r="G126" s="60">
        <v>12.285</v>
      </c>
      <c r="H126" s="60"/>
      <c r="I126" s="60"/>
      <c r="J126" s="31"/>
      <c r="K126" s="223"/>
      <c r="L126" s="6"/>
      <c r="M126" s="6"/>
      <c r="N126" s="6"/>
      <c r="O126" s="6"/>
      <c r="P126" s="6"/>
      <c r="Q126" s="7">
        <f t="shared" si="2"/>
        <v>12.285</v>
      </c>
      <c r="R126" s="10"/>
    </row>
    <row r="127" spans="1:18" ht="18.75">
      <c r="A127" s="221" t="s">
        <v>88</v>
      </c>
      <c r="B127" s="345" t="s">
        <v>89</v>
      </c>
      <c r="C127" s="316" t="s">
        <v>12</v>
      </c>
      <c r="D127" s="117"/>
      <c r="E127" s="50">
        <v>0.015</v>
      </c>
      <c r="F127" s="148"/>
      <c r="G127" s="59">
        <v>29.238</v>
      </c>
      <c r="H127" s="59"/>
      <c r="I127" s="59"/>
      <c r="J127" s="11"/>
      <c r="K127" s="220">
        <v>1.1632</v>
      </c>
      <c r="L127" s="4">
        <v>1.997</v>
      </c>
      <c r="M127" s="4"/>
      <c r="N127" s="4"/>
      <c r="O127" s="4"/>
      <c r="P127" s="4"/>
      <c r="Q127" s="5">
        <f t="shared" si="2"/>
        <v>32.3982</v>
      </c>
      <c r="R127" s="10"/>
    </row>
    <row r="128" spans="1:18" ht="18.75">
      <c r="A128" s="221"/>
      <c r="B128" s="346"/>
      <c r="C128" s="222" t="s">
        <v>14</v>
      </c>
      <c r="D128" s="51"/>
      <c r="E128" s="51">
        <v>7.875</v>
      </c>
      <c r="F128" s="149"/>
      <c r="G128" s="60">
        <v>5810.271</v>
      </c>
      <c r="H128" s="60"/>
      <c r="I128" s="60"/>
      <c r="J128" s="31"/>
      <c r="K128" s="223">
        <v>352.09</v>
      </c>
      <c r="L128" s="6">
        <v>301.771</v>
      </c>
      <c r="M128" s="6"/>
      <c r="N128" s="6"/>
      <c r="O128" s="6"/>
      <c r="P128" s="6"/>
      <c r="Q128" s="7">
        <f t="shared" si="2"/>
        <v>6464.132</v>
      </c>
      <c r="R128" s="10"/>
    </row>
    <row r="129" spans="1:18" ht="18.75">
      <c r="A129" s="221" t="s">
        <v>90</v>
      </c>
      <c r="B129" s="224" t="s">
        <v>16</v>
      </c>
      <c r="C129" s="224" t="s">
        <v>12</v>
      </c>
      <c r="D129" s="53"/>
      <c r="E129" s="53">
        <v>0.019</v>
      </c>
      <c r="F129" s="204"/>
      <c r="G129" s="65">
        <v>0.1166</v>
      </c>
      <c r="H129" s="65">
        <v>6.756</v>
      </c>
      <c r="I129" s="65"/>
      <c r="J129" s="180"/>
      <c r="K129" s="238">
        <v>0.004</v>
      </c>
      <c r="L129" s="13">
        <v>15.3015</v>
      </c>
      <c r="M129" s="13">
        <v>4.783</v>
      </c>
      <c r="N129" s="13">
        <v>0.168</v>
      </c>
      <c r="O129" s="13"/>
      <c r="P129" s="13"/>
      <c r="Q129" s="14">
        <f t="shared" si="2"/>
        <v>27.1291</v>
      </c>
      <c r="R129" s="10"/>
    </row>
    <row r="130" spans="1:18" ht="18.75">
      <c r="A130" s="221"/>
      <c r="B130" s="224" t="s">
        <v>91</v>
      </c>
      <c r="C130" s="219" t="s">
        <v>92</v>
      </c>
      <c r="D130" s="50"/>
      <c r="E130" s="50"/>
      <c r="F130" s="143"/>
      <c r="G130" s="59"/>
      <c r="H130" s="59"/>
      <c r="I130" s="59"/>
      <c r="J130" s="181"/>
      <c r="K130" s="220"/>
      <c r="L130" s="4"/>
      <c r="M130" s="49"/>
      <c r="N130" s="49"/>
      <c r="O130" s="4"/>
      <c r="P130" s="49"/>
      <c r="Q130" s="5">
        <f t="shared" si="2"/>
        <v>0</v>
      </c>
      <c r="R130" s="10"/>
    </row>
    <row r="131" spans="1:18" ht="18.75">
      <c r="A131" s="221" t="s">
        <v>19</v>
      </c>
      <c r="B131" s="6"/>
      <c r="C131" s="222" t="s">
        <v>14</v>
      </c>
      <c r="D131" s="51"/>
      <c r="E131" s="51">
        <v>11.97</v>
      </c>
      <c r="F131" s="149"/>
      <c r="G131" s="60">
        <v>138.452</v>
      </c>
      <c r="H131" s="145">
        <v>3048.223</v>
      </c>
      <c r="I131" s="60"/>
      <c r="J131" s="182"/>
      <c r="K131" s="239">
        <v>3.843</v>
      </c>
      <c r="L131" s="41">
        <v>7045.521</v>
      </c>
      <c r="M131" s="6">
        <v>3952.996</v>
      </c>
      <c r="N131" s="6">
        <v>52.92</v>
      </c>
      <c r="O131" s="6"/>
      <c r="P131" s="6"/>
      <c r="Q131" s="7">
        <f t="shared" si="2"/>
        <v>14241.955</v>
      </c>
      <c r="R131" s="10"/>
    </row>
    <row r="132" spans="1:18" ht="18.75">
      <c r="A132" s="10"/>
      <c r="B132" s="240" t="s">
        <v>0</v>
      </c>
      <c r="C132" s="224" t="s">
        <v>12</v>
      </c>
      <c r="D132" s="45">
        <v>0</v>
      </c>
      <c r="E132" s="45">
        <v>0.034</v>
      </c>
      <c r="F132" s="45">
        <f>F125+F127+F129</f>
        <v>0</v>
      </c>
      <c r="G132" s="131">
        <v>29.374599999999997</v>
      </c>
      <c r="H132" s="131">
        <v>6.756</v>
      </c>
      <c r="I132" s="131">
        <v>0</v>
      </c>
      <c r="J132" s="208">
        <f>J125+J127+J129</f>
        <v>0</v>
      </c>
      <c r="K132" s="232">
        <v>1.1672</v>
      </c>
      <c r="L132" s="13">
        <v>17.2985</v>
      </c>
      <c r="M132" s="13">
        <v>4.783</v>
      </c>
      <c r="N132" s="45">
        <v>0.168</v>
      </c>
      <c r="O132" s="13">
        <v>0</v>
      </c>
      <c r="P132" s="13">
        <v>0</v>
      </c>
      <c r="Q132" s="14">
        <f t="shared" si="2"/>
        <v>59.5473</v>
      </c>
      <c r="R132" s="10"/>
    </row>
    <row r="133" spans="1:18" ht="18.75">
      <c r="A133" s="10"/>
      <c r="B133" s="241" t="s">
        <v>20</v>
      </c>
      <c r="C133" s="219" t="s">
        <v>92</v>
      </c>
      <c r="D133" s="46">
        <v>0</v>
      </c>
      <c r="E133" s="46">
        <v>0</v>
      </c>
      <c r="F133" s="46">
        <f>F130</f>
        <v>0</v>
      </c>
      <c r="G133" s="63">
        <v>0</v>
      </c>
      <c r="H133" s="63">
        <v>0</v>
      </c>
      <c r="I133" s="63">
        <v>0</v>
      </c>
      <c r="J133" s="187">
        <f>J130</f>
        <v>0</v>
      </c>
      <c r="K133" s="57">
        <v>0</v>
      </c>
      <c r="L133" s="4">
        <v>0</v>
      </c>
      <c r="M133" s="4">
        <v>0</v>
      </c>
      <c r="N133" s="46">
        <v>0</v>
      </c>
      <c r="O133" s="4">
        <v>0</v>
      </c>
      <c r="P133" s="4">
        <v>0</v>
      </c>
      <c r="Q133" s="5">
        <f t="shared" si="2"/>
        <v>0</v>
      </c>
      <c r="R133" s="10"/>
    </row>
    <row r="134" spans="1:18" ht="18.75">
      <c r="A134" s="226"/>
      <c r="B134" s="6"/>
      <c r="C134" s="222" t="s">
        <v>14</v>
      </c>
      <c r="D134" s="47">
        <v>0</v>
      </c>
      <c r="E134" s="47">
        <v>19.845</v>
      </c>
      <c r="F134" s="47">
        <f>F126+F128+F131</f>
        <v>0</v>
      </c>
      <c r="G134" s="62">
        <v>5961.008</v>
      </c>
      <c r="H134" s="62">
        <v>3048.223</v>
      </c>
      <c r="I134" s="62">
        <v>0</v>
      </c>
      <c r="J134" s="188">
        <f>J126+J128+J131</f>
        <v>0</v>
      </c>
      <c r="K134" s="58">
        <v>355.933</v>
      </c>
      <c r="L134" s="6">
        <v>7347.2919999999995</v>
      </c>
      <c r="M134" s="6">
        <v>3952.996</v>
      </c>
      <c r="N134" s="47">
        <v>52.92</v>
      </c>
      <c r="O134" s="6">
        <v>0</v>
      </c>
      <c r="P134" s="6">
        <v>0</v>
      </c>
      <c r="Q134" s="7">
        <f t="shared" si="2"/>
        <v>20718.371999999996</v>
      </c>
      <c r="R134" s="10"/>
    </row>
    <row r="135" spans="1:18" ht="18.75">
      <c r="A135" s="242"/>
      <c r="B135" s="243" t="s">
        <v>0</v>
      </c>
      <c r="C135" s="244" t="s">
        <v>12</v>
      </c>
      <c r="D135" s="45">
        <v>399.4291</v>
      </c>
      <c r="E135" s="45">
        <v>1005.9660999999999</v>
      </c>
      <c r="F135" s="45">
        <f>F132+F123+F99</f>
        <v>1405.3611999999998</v>
      </c>
      <c r="G135" s="78">
        <v>1376.1956999999998</v>
      </c>
      <c r="H135" s="131">
        <v>4693.567</v>
      </c>
      <c r="I135" s="78">
        <v>4.880999999999999</v>
      </c>
      <c r="J135" s="208">
        <f>J132+J123+J99</f>
        <v>4691.692</v>
      </c>
      <c r="K135" s="3">
        <v>3353.4878999999996</v>
      </c>
      <c r="L135" s="15">
        <v>234.76669999999996</v>
      </c>
      <c r="M135" s="15">
        <v>23.387999999999998</v>
      </c>
      <c r="N135" s="68">
        <v>27.7074</v>
      </c>
      <c r="O135" s="15">
        <v>11.818999999999999</v>
      </c>
      <c r="P135" s="15">
        <v>25.5899</v>
      </c>
      <c r="Q135" s="16">
        <f>+F135+G135+H135+I135+K135+L135+M135+N135+O135+P135</f>
        <v>11156.7638</v>
      </c>
      <c r="R135" s="10"/>
    </row>
    <row r="136" spans="1:18" ht="18.75">
      <c r="A136" s="242"/>
      <c r="B136" s="245" t="s">
        <v>93</v>
      </c>
      <c r="C136" s="246" t="s">
        <v>92</v>
      </c>
      <c r="D136" s="46">
        <v>0</v>
      </c>
      <c r="E136" s="46">
        <v>0</v>
      </c>
      <c r="F136" s="46">
        <f>F133</f>
        <v>0</v>
      </c>
      <c r="G136" s="61">
        <v>0</v>
      </c>
      <c r="H136" s="63">
        <v>0</v>
      </c>
      <c r="I136" s="63">
        <v>0</v>
      </c>
      <c r="J136" s="187">
        <f>J133</f>
        <v>0</v>
      </c>
      <c r="K136" s="66">
        <v>0</v>
      </c>
      <c r="L136" s="17">
        <v>0</v>
      </c>
      <c r="M136" s="17">
        <v>0</v>
      </c>
      <c r="N136" s="69">
        <v>0</v>
      </c>
      <c r="O136" s="17">
        <v>0</v>
      </c>
      <c r="P136" s="17">
        <v>0</v>
      </c>
      <c r="Q136" s="44">
        <f>+F136+G136+H136+I136+K136+L136+M136+N136+O136+P136</f>
        <v>0</v>
      </c>
      <c r="R136" s="10"/>
    </row>
    <row r="137" spans="1:18" ht="19.5" thickBot="1">
      <c r="A137" s="247"/>
      <c r="B137" s="29"/>
      <c r="C137" s="248" t="s">
        <v>14</v>
      </c>
      <c r="D137" s="178">
        <v>239203.42200000005</v>
      </c>
      <c r="E137" s="178">
        <v>413992.49100000004</v>
      </c>
      <c r="F137" s="178">
        <f>F134+F124+F100</f>
        <v>653176.0680000001</v>
      </c>
      <c r="G137" s="249">
        <v>594825.4899999999</v>
      </c>
      <c r="H137" s="250">
        <v>824515.649</v>
      </c>
      <c r="I137" s="177">
        <v>5100.668</v>
      </c>
      <c r="J137" s="209">
        <f>J134+J124+J100</f>
        <v>826568.094</v>
      </c>
      <c r="K137" s="233">
        <v>191193.64399999994</v>
      </c>
      <c r="L137" s="18">
        <v>82558.377</v>
      </c>
      <c r="M137" s="18">
        <v>13659.645999999999</v>
      </c>
      <c r="N137" s="70">
        <v>10555.458</v>
      </c>
      <c r="O137" s="18">
        <v>6929.386</v>
      </c>
      <c r="P137" s="18">
        <v>12306.789</v>
      </c>
      <c r="Q137" s="19">
        <f>+F137+G137+H137+I137+K137+L137+M137+N137+O137+P137</f>
        <v>2394821.175</v>
      </c>
      <c r="R137" s="10"/>
    </row>
    <row r="138" spans="15:17" ht="18.75">
      <c r="O138" s="251"/>
      <c r="Q138" s="252" t="s">
        <v>103</v>
      </c>
    </row>
  </sheetData>
  <sheetProtection/>
  <mergeCells count="51">
    <mergeCell ref="B127:B128"/>
    <mergeCell ref="B113:B114"/>
    <mergeCell ref="B115:B116"/>
    <mergeCell ref="B117:B118"/>
    <mergeCell ref="B119:B120"/>
    <mergeCell ref="B125:B126"/>
    <mergeCell ref="B79:B80"/>
    <mergeCell ref="B83:B84"/>
    <mergeCell ref="A93:B94"/>
    <mergeCell ref="A95:B96"/>
    <mergeCell ref="A85:B86"/>
    <mergeCell ref="A87:B88"/>
    <mergeCell ref="A89:B90"/>
    <mergeCell ref="A91:B92"/>
    <mergeCell ref="A97:B98"/>
    <mergeCell ref="B103:B104"/>
    <mergeCell ref="B105:B106"/>
    <mergeCell ref="B123:B124"/>
    <mergeCell ref="B101:B102"/>
    <mergeCell ref="B109:B110"/>
    <mergeCell ref="B111:B112"/>
    <mergeCell ref="B107:B108"/>
    <mergeCell ref="A99:B100"/>
    <mergeCell ref="B36:B37"/>
    <mergeCell ref="B58:B59"/>
    <mergeCell ref="B60:B61"/>
    <mergeCell ref="B64:B65"/>
    <mergeCell ref="A44:B45"/>
    <mergeCell ref="A40:B41"/>
    <mergeCell ref="A42:B43"/>
    <mergeCell ref="A48:B49"/>
    <mergeCell ref="A10:B11"/>
    <mergeCell ref="B54:B55"/>
    <mergeCell ref="B24:B25"/>
    <mergeCell ref="B28:B29"/>
    <mergeCell ref="B30:B31"/>
    <mergeCell ref="B32:B33"/>
    <mergeCell ref="A50:B51"/>
    <mergeCell ref="B12:B13"/>
    <mergeCell ref="B14:B15"/>
    <mergeCell ref="A46:B47"/>
    <mergeCell ref="B71:B72"/>
    <mergeCell ref="B73:B74"/>
    <mergeCell ref="B75:B76"/>
    <mergeCell ref="B4:B5"/>
    <mergeCell ref="B8:B9"/>
    <mergeCell ref="B20:B21"/>
    <mergeCell ref="B22:B23"/>
    <mergeCell ref="A38:B39"/>
    <mergeCell ref="A52:B53"/>
    <mergeCell ref="B16:B17"/>
  </mergeCells>
  <printOptions/>
  <pageMargins left="1.1811023622047245" right="0.7874015748031497" top="0.7874015748031497" bottom="0.7874015748031497" header="0.5118110236220472" footer="0.5118110236220472"/>
  <pageSetup firstPageNumber="5" useFirstPageNumber="1" horizontalDpi="600" verticalDpi="600" orientation="landscape" paperSize="12" scale="50" r:id="rId1"/>
  <rowBreaks count="1" manualBreakCount="1">
    <brk id="68" max="255" man="1"/>
  </rowBreaks>
  <ignoredErrors>
    <ignoredError sqref="F10:F23 J10:J57 J71:J128 F71:F128 F28:F59 J59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R138"/>
  <sheetViews>
    <sheetView zoomScale="50" zoomScaleNormal="50" zoomScalePageLayoutView="0" workbookViewId="0" topLeftCell="A1">
      <pane xSplit="3" ySplit="3" topLeftCell="D13" activePane="bottomRight" state="frozen"/>
      <selection pane="topLeft" activeCell="G135" sqref="A69:Q138"/>
      <selection pane="topRight" activeCell="G135" sqref="A69:Q138"/>
      <selection pane="bottomLeft" activeCell="G135" sqref="A69:Q138"/>
      <selection pane="bottomRight" activeCell="A1" sqref="A1"/>
    </sheetView>
  </sheetViews>
  <sheetFormatPr defaultColWidth="13.375" defaultRowHeight="13.5"/>
  <cols>
    <col min="1" max="1" width="5.875" style="1" customWidth="1"/>
    <col min="2" max="2" width="21.25390625" style="1" customWidth="1"/>
    <col min="3" max="3" width="11.25390625" style="1" customWidth="1"/>
    <col min="4" max="16" width="19.625" style="1" customWidth="1"/>
    <col min="17" max="17" width="19.625" style="211" customWidth="1"/>
    <col min="18" max="18" width="0.12890625" style="1" hidden="1" customWidth="1"/>
    <col min="19" max="37" width="17.375" style="1" customWidth="1"/>
    <col min="38" max="16384" width="13.375" style="1" customWidth="1"/>
  </cols>
  <sheetData>
    <row r="1" spans="2:5" ht="18.75">
      <c r="B1" s="210" t="s">
        <v>0</v>
      </c>
      <c r="E1" s="1" t="s">
        <v>0</v>
      </c>
    </row>
    <row r="2" spans="1:17" ht="19.5" thickBot="1">
      <c r="A2" s="2"/>
      <c r="B2" s="212" t="s">
        <v>111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 t="s">
        <v>96</v>
      </c>
      <c r="Q2" s="2"/>
    </row>
    <row r="3" spans="1:18" ht="18.75">
      <c r="A3" s="213"/>
      <c r="B3" s="214"/>
      <c r="C3" s="214"/>
      <c r="D3" s="37" t="s">
        <v>1</v>
      </c>
      <c r="E3" s="37" t="s">
        <v>2</v>
      </c>
      <c r="F3" s="259" t="s">
        <v>3</v>
      </c>
      <c r="G3" s="216" t="s">
        <v>100</v>
      </c>
      <c r="H3" s="39" t="s">
        <v>4</v>
      </c>
      <c r="I3" s="37" t="s">
        <v>5</v>
      </c>
      <c r="J3" s="37" t="s">
        <v>104</v>
      </c>
      <c r="K3" s="39" t="s">
        <v>6</v>
      </c>
      <c r="L3" s="37" t="s">
        <v>105</v>
      </c>
      <c r="M3" s="37" t="s">
        <v>7</v>
      </c>
      <c r="N3" s="37" t="s">
        <v>8</v>
      </c>
      <c r="O3" s="37" t="s">
        <v>9</v>
      </c>
      <c r="P3" s="37" t="s">
        <v>99</v>
      </c>
      <c r="Q3" s="217" t="s">
        <v>10</v>
      </c>
      <c r="R3" s="3"/>
    </row>
    <row r="4" spans="1:18" ht="18.75">
      <c r="A4" s="218" t="s">
        <v>0</v>
      </c>
      <c r="B4" s="345" t="s">
        <v>11</v>
      </c>
      <c r="C4" s="219" t="s">
        <v>12</v>
      </c>
      <c r="D4" s="50">
        <v>0.055</v>
      </c>
      <c r="E4" s="186"/>
      <c r="F4" s="57"/>
      <c r="G4" s="59">
        <v>3.5547</v>
      </c>
      <c r="H4" s="141">
        <v>45.4636</v>
      </c>
      <c r="I4" s="167"/>
      <c r="J4" s="11"/>
      <c r="K4" s="143">
        <v>0.9228</v>
      </c>
      <c r="L4" s="4">
        <v>0.0487</v>
      </c>
      <c r="M4" s="4"/>
      <c r="N4" s="4">
        <v>0.0316</v>
      </c>
      <c r="O4" s="4"/>
      <c r="P4" s="4">
        <v>0.0584</v>
      </c>
      <c r="Q4" s="5">
        <f aca="true" t="shared" si="0" ref="Q4:Q67">+F4+G4+H4+I4+K4+L4+M4+N4+O4+P4</f>
        <v>50.07979999999999</v>
      </c>
      <c r="R4" s="3"/>
    </row>
    <row r="5" spans="1:18" ht="18.75">
      <c r="A5" s="221" t="s">
        <v>13</v>
      </c>
      <c r="B5" s="346"/>
      <c r="C5" s="222" t="s">
        <v>14</v>
      </c>
      <c r="D5" s="51">
        <v>25.095</v>
      </c>
      <c r="E5" s="184"/>
      <c r="F5" s="58"/>
      <c r="G5" s="60">
        <v>189.613</v>
      </c>
      <c r="H5" s="142">
        <v>2405.629</v>
      </c>
      <c r="I5" s="60"/>
      <c r="J5" s="31"/>
      <c r="K5" s="142">
        <v>72.718</v>
      </c>
      <c r="L5" s="6">
        <v>9.046</v>
      </c>
      <c r="M5" s="6"/>
      <c r="N5" s="6">
        <v>3.318</v>
      </c>
      <c r="O5" s="6"/>
      <c r="P5" s="6">
        <v>6.132</v>
      </c>
      <c r="Q5" s="7">
        <f t="shared" si="0"/>
        <v>2686.4559999999997</v>
      </c>
      <c r="R5" s="3"/>
    </row>
    <row r="6" spans="1:18" ht="18.75">
      <c r="A6" s="221" t="s">
        <v>15</v>
      </c>
      <c r="B6" s="224" t="s">
        <v>16</v>
      </c>
      <c r="C6" s="219" t="s">
        <v>12</v>
      </c>
      <c r="D6" s="50"/>
      <c r="E6" s="183">
        <v>21.0008</v>
      </c>
      <c r="F6" s="57"/>
      <c r="G6" s="59"/>
      <c r="H6" s="143"/>
      <c r="I6" s="59"/>
      <c r="J6" s="30"/>
      <c r="K6" s="143">
        <v>0.994</v>
      </c>
      <c r="L6" s="4"/>
      <c r="M6" s="4"/>
      <c r="N6" s="4"/>
      <c r="O6" s="4"/>
      <c r="P6" s="4"/>
      <c r="Q6" s="5">
        <f t="shared" si="0"/>
        <v>0.994</v>
      </c>
      <c r="R6" s="3"/>
    </row>
    <row r="7" spans="1:18" ht="18.75">
      <c r="A7" s="221" t="s">
        <v>17</v>
      </c>
      <c r="B7" s="222" t="s">
        <v>18</v>
      </c>
      <c r="C7" s="222" t="s">
        <v>14</v>
      </c>
      <c r="D7" s="51"/>
      <c r="E7" s="184">
        <v>787.553</v>
      </c>
      <c r="F7" s="58"/>
      <c r="G7" s="60"/>
      <c r="H7" s="142"/>
      <c r="I7" s="60"/>
      <c r="J7" s="31"/>
      <c r="K7" s="142">
        <v>13.692</v>
      </c>
      <c r="L7" s="6"/>
      <c r="M7" s="6"/>
      <c r="N7" s="6"/>
      <c r="O7" s="6"/>
      <c r="P7" s="6"/>
      <c r="Q7" s="7">
        <f t="shared" si="0"/>
        <v>13.692</v>
      </c>
      <c r="R7" s="3"/>
    </row>
    <row r="8" spans="1:18" ht="18.75">
      <c r="A8" s="221" t="s">
        <v>19</v>
      </c>
      <c r="B8" s="343" t="s">
        <v>20</v>
      </c>
      <c r="C8" s="219" t="s">
        <v>12</v>
      </c>
      <c r="D8" s="225">
        <v>0.055</v>
      </c>
      <c r="E8" s="166">
        <v>21.0008</v>
      </c>
      <c r="F8" s="201">
        <f>D8+E8</f>
        <v>21.0558</v>
      </c>
      <c r="G8" s="202">
        <v>3.5547</v>
      </c>
      <c r="H8" s="206">
        <v>45.4636</v>
      </c>
      <c r="I8" s="63">
        <v>0</v>
      </c>
      <c r="J8" s="30">
        <f>H8+I8</f>
        <v>45.4636</v>
      </c>
      <c r="K8" s="206">
        <v>1.9167999999999998</v>
      </c>
      <c r="L8" s="4">
        <v>0.0487</v>
      </c>
      <c r="M8" s="4">
        <v>0</v>
      </c>
      <c r="N8" s="4">
        <v>0.0316</v>
      </c>
      <c r="O8" s="4">
        <v>0</v>
      </c>
      <c r="P8" s="4">
        <v>0.0584</v>
      </c>
      <c r="Q8" s="5">
        <f t="shared" si="0"/>
        <v>72.1296</v>
      </c>
      <c r="R8" s="3"/>
    </row>
    <row r="9" spans="1:18" ht="18.75">
      <c r="A9" s="226"/>
      <c r="B9" s="344"/>
      <c r="C9" s="222" t="s">
        <v>14</v>
      </c>
      <c r="D9" s="227">
        <v>25.095</v>
      </c>
      <c r="E9" s="175">
        <v>787.553</v>
      </c>
      <c r="F9" s="58">
        <f>D9+E9</f>
        <v>812.648</v>
      </c>
      <c r="G9" s="62">
        <v>189.613</v>
      </c>
      <c r="H9" s="149">
        <v>2405.629</v>
      </c>
      <c r="I9" s="62">
        <v>0</v>
      </c>
      <c r="J9" s="31">
        <f>H9+I9</f>
        <v>2405.629</v>
      </c>
      <c r="K9" s="149">
        <v>86.41</v>
      </c>
      <c r="L9" s="6">
        <v>9.046</v>
      </c>
      <c r="M9" s="6">
        <v>0</v>
      </c>
      <c r="N9" s="6">
        <v>3.318</v>
      </c>
      <c r="O9" s="6">
        <v>0</v>
      </c>
      <c r="P9" s="6">
        <v>6.132</v>
      </c>
      <c r="Q9" s="7">
        <f t="shared" si="0"/>
        <v>3512.796</v>
      </c>
      <c r="R9" s="3"/>
    </row>
    <row r="10" spans="1:18" ht="18.75">
      <c r="A10" s="347" t="s">
        <v>21</v>
      </c>
      <c r="B10" s="348"/>
      <c r="C10" s="219" t="s">
        <v>12</v>
      </c>
      <c r="D10" s="50">
        <v>8.1544</v>
      </c>
      <c r="E10" s="183">
        <v>5.2718</v>
      </c>
      <c r="F10" s="57"/>
      <c r="G10" s="59">
        <v>3461.4716</v>
      </c>
      <c r="H10" s="143">
        <v>959.872</v>
      </c>
      <c r="I10" s="59"/>
      <c r="J10" s="30"/>
      <c r="K10" s="143">
        <v>0.651</v>
      </c>
      <c r="L10" s="4">
        <v>0.007</v>
      </c>
      <c r="M10" s="4"/>
      <c r="N10" s="4"/>
      <c r="O10" s="4"/>
      <c r="P10" s="4"/>
      <c r="Q10" s="5">
        <f t="shared" si="0"/>
        <v>4422.0016</v>
      </c>
      <c r="R10" s="3"/>
    </row>
    <row r="11" spans="1:18" ht="18.75">
      <c r="A11" s="349"/>
      <c r="B11" s="350"/>
      <c r="C11" s="222" t="s">
        <v>14</v>
      </c>
      <c r="D11" s="51">
        <v>2935.915</v>
      </c>
      <c r="E11" s="184">
        <v>1800.185</v>
      </c>
      <c r="F11" s="58"/>
      <c r="G11" s="60">
        <v>1392821.352</v>
      </c>
      <c r="H11" s="142">
        <v>136748.109</v>
      </c>
      <c r="I11" s="60"/>
      <c r="J11" s="31"/>
      <c r="K11" s="142">
        <v>25.527</v>
      </c>
      <c r="L11" s="6">
        <v>1.68</v>
      </c>
      <c r="M11" s="6"/>
      <c r="N11" s="6"/>
      <c r="O11" s="6"/>
      <c r="P11" s="6"/>
      <c r="Q11" s="7">
        <f t="shared" si="0"/>
        <v>1529596.6679999998</v>
      </c>
      <c r="R11" s="3"/>
    </row>
    <row r="12" spans="1:18" ht="18.75">
      <c r="A12" s="10"/>
      <c r="B12" s="345" t="s">
        <v>22</v>
      </c>
      <c r="C12" s="219" t="s">
        <v>12</v>
      </c>
      <c r="D12" s="50">
        <v>1.2336</v>
      </c>
      <c r="E12" s="183">
        <v>4.7933</v>
      </c>
      <c r="F12" s="57"/>
      <c r="G12" s="59"/>
      <c r="H12" s="143">
        <v>0.209</v>
      </c>
      <c r="I12" s="59"/>
      <c r="J12" s="30"/>
      <c r="K12" s="143"/>
      <c r="L12" s="4">
        <v>0.01</v>
      </c>
      <c r="M12" s="4"/>
      <c r="N12" s="4"/>
      <c r="O12" s="4"/>
      <c r="P12" s="4"/>
      <c r="Q12" s="5">
        <f t="shared" si="0"/>
        <v>0.219</v>
      </c>
      <c r="R12" s="3"/>
    </row>
    <row r="13" spans="1:18" ht="18.75">
      <c r="A13" s="218" t="s">
        <v>0</v>
      </c>
      <c r="B13" s="346"/>
      <c r="C13" s="222" t="s">
        <v>14</v>
      </c>
      <c r="D13" s="51">
        <v>2326.086</v>
      </c>
      <c r="E13" s="184">
        <v>15990.802</v>
      </c>
      <c r="F13" s="58"/>
      <c r="G13" s="60"/>
      <c r="H13" s="142">
        <v>453.534</v>
      </c>
      <c r="I13" s="60"/>
      <c r="J13" s="31"/>
      <c r="K13" s="142"/>
      <c r="L13" s="6">
        <v>24.15</v>
      </c>
      <c r="M13" s="6"/>
      <c r="N13" s="6"/>
      <c r="O13" s="6"/>
      <c r="P13" s="6"/>
      <c r="Q13" s="7">
        <f t="shared" si="0"/>
        <v>477.68399999999997</v>
      </c>
      <c r="R13" s="3"/>
    </row>
    <row r="14" spans="1:18" ht="18.75">
      <c r="A14" s="221" t="s">
        <v>23</v>
      </c>
      <c r="B14" s="345" t="s">
        <v>24</v>
      </c>
      <c r="C14" s="219" t="s">
        <v>12</v>
      </c>
      <c r="D14" s="50">
        <v>2.4414</v>
      </c>
      <c r="E14" s="183">
        <v>0.2413</v>
      </c>
      <c r="F14" s="57"/>
      <c r="G14" s="59">
        <v>0.6419</v>
      </c>
      <c r="H14" s="143">
        <v>0.4594</v>
      </c>
      <c r="I14" s="59"/>
      <c r="J14" s="30"/>
      <c r="K14" s="143">
        <v>0.4131</v>
      </c>
      <c r="L14" s="4">
        <v>0.9892</v>
      </c>
      <c r="M14" s="4"/>
      <c r="N14" s="4">
        <v>0.0761</v>
      </c>
      <c r="O14" s="4"/>
      <c r="P14" s="4"/>
      <c r="Q14" s="5">
        <f t="shared" si="0"/>
        <v>2.5797</v>
      </c>
      <c r="R14" s="3"/>
    </row>
    <row r="15" spans="1:18" ht="18.75">
      <c r="A15" s="221" t="s">
        <v>0</v>
      </c>
      <c r="B15" s="346"/>
      <c r="C15" s="222" t="s">
        <v>14</v>
      </c>
      <c r="D15" s="51">
        <v>1053.796</v>
      </c>
      <c r="E15" s="184">
        <v>156.304</v>
      </c>
      <c r="F15" s="58"/>
      <c r="G15" s="60">
        <v>575.871</v>
      </c>
      <c r="H15" s="142">
        <v>621.03</v>
      </c>
      <c r="I15" s="60"/>
      <c r="J15" s="31"/>
      <c r="K15" s="142">
        <v>277.273</v>
      </c>
      <c r="L15" s="6">
        <v>527.113</v>
      </c>
      <c r="M15" s="6"/>
      <c r="N15" s="6">
        <v>48.332</v>
      </c>
      <c r="O15" s="6"/>
      <c r="P15" s="6"/>
      <c r="Q15" s="7">
        <f t="shared" si="0"/>
        <v>2049.619</v>
      </c>
      <c r="R15" s="3"/>
    </row>
    <row r="16" spans="1:18" ht="18.75">
      <c r="A16" s="221" t="s">
        <v>25</v>
      </c>
      <c r="B16" s="345" t="s">
        <v>26</v>
      </c>
      <c r="C16" s="219" t="s">
        <v>12</v>
      </c>
      <c r="D16" s="50">
        <v>417.4382</v>
      </c>
      <c r="E16" s="183">
        <v>373.9548</v>
      </c>
      <c r="F16" s="57"/>
      <c r="G16" s="59">
        <v>36.5868</v>
      </c>
      <c r="H16" s="143">
        <v>23.607</v>
      </c>
      <c r="I16" s="59"/>
      <c r="J16" s="30"/>
      <c r="K16" s="143"/>
      <c r="L16" s="4"/>
      <c r="M16" s="4"/>
      <c r="N16" s="4"/>
      <c r="O16" s="4"/>
      <c r="P16" s="4"/>
      <c r="Q16" s="5">
        <f t="shared" si="0"/>
        <v>60.193799999999996</v>
      </c>
      <c r="R16" s="3"/>
    </row>
    <row r="17" spans="1:18" ht="18.75">
      <c r="A17" s="221"/>
      <c r="B17" s="346"/>
      <c r="C17" s="222" t="s">
        <v>14</v>
      </c>
      <c r="D17" s="51">
        <v>559615.108</v>
      </c>
      <c r="E17" s="184">
        <v>460743.554</v>
      </c>
      <c r="F17" s="58"/>
      <c r="G17" s="60">
        <v>50365.418</v>
      </c>
      <c r="H17" s="142">
        <v>5282.685</v>
      </c>
      <c r="I17" s="60"/>
      <c r="J17" s="31"/>
      <c r="K17" s="142"/>
      <c r="L17" s="6"/>
      <c r="M17" s="6"/>
      <c r="N17" s="6"/>
      <c r="O17" s="6"/>
      <c r="P17" s="6"/>
      <c r="Q17" s="7">
        <f t="shared" si="0"/>
        <v>55648.102999999996</v>
      </c>
      <c r="R17" s="3"/>
    </row>
    <row r="18" spans="1:18" ht="18.75">
      <c r="A18" s="221" t="s">
        <v>27</v>
      </c>
      <c r="B18" s="224" t="s">
        <v>28</v>
      </c>
      <c r="C18" s="219" t="s">
        <v>12</v>
      </c>
      <c r="D18" s="50">
        <v>27.7906</v>
      </c>
      <c r="E18" s="183">
        <v>3.996</v>
      </c>
      <c r="F18" s="57"/>
      <c r="G18" s="59">
        <v>5.3494</v>
      </c>
      <c r="H18" s="143">
        <v>63.592</v>
      </c>
      <c r="I18" s="59"/>
      <c r="J18" s="30"/>
      <c r="K18" s="143"/>
      <c r="L18" s="4">
        <v>0.005</v>
      </c>
      <c r="M18" s="4"/>
      <c r="N18" s="4"/>
      <c r="O18" s="4"/>
      <c r="P18" s="4"/>
      <c r="Q18" s="5">
        <f t="shared" si="0"/>
        <v>68.9464</v>
      </c>
      <c r="R18" s="3"/>
    </row>
    <row r="19" spans="1:18" ht="18.75">
      <c r="A19" s="221"/>
      <c r="B19" s="222" t="s">
        <v>29</v>
      </c>
      <c r="C19" s="222" t="s">
        <v>14</v>
      </c>
      <c r="D19" s="51">
        <v>33052.561</v>
      </c>
      <c r="E19" s="184">
        <v>4847.143</v>
      </c>
      <c r="F19" s="58"/>
      <c r="G19" s="60">
        <v>2807.339</v>
      </c>
      <c r="H19" s="142">
        <v>23612.329</v>
      </c>
      <c r="I19" s="60"/>
      <c r="J19" s="31"/>
      <c r="K19" s="142"/>
      <c r="L19" s="6">
        <v>2.1</v>
      </c>
      <c r="M19" s="6"/>
      <c r="N19" s="6"/>
      <c r="O19" s="6"/>
      <c r="P19" s="6"/>
      <c r="Q19" s="7">
        <f t="shared" si="0"/>
        <v>26421.768</v>
      </c>
      <c r="R19" s="3"/>
    </row>
    <row r="20" spans="1:18" ht="18.75">
      <c r="A20" s="221" t="s">
        <v>19</v>
      </c>
      <c r="B20" s="345" t="s">
        <v>30</v>
      </c>
      <c r="C20" s="219" t="s">
        <v>12</v>
      </c>
      <c r="D20" s="50">
        <v>44.965</v>
      </c>
      <c r="E20" s="183">
        <v>44.0836</v>
      </c>
      <c r="F20" s="57"/>
      <c r="G20" s="59">
        <v>4.9933</v>
      </c>
      <c r="H20" s="143"/>
      <c r="I20" s="59"/>
      <c r="J20" s="30"/>
      <c r="K20" s="143"/>
      <c r="L20" s="4"/>
      <c r="M20" s="4"/>
      <c r="N20" s="4"/>
      <c r="O20" s="4"/>
      <c r="P20" s="4"/>
      <c r="Q20" s="5">
        <f t="shared" si="0"/>
        <v>4.9933</v>
      </c>
      <c r="R20" s="3"/>
    </row>
    <row r="21" spans="1:18" ht="18.75">
      <c r="A21" s="10"/>
      <c r="B21" s="346"/>
      <c r="C21" s="222" t="s">
        <v>14</v>
      </c>
      <c r="D21" s="51">
        <v>25006.098</v>
      </c>
      <c r="E21" s="184">
        <v>18747.795</v>
      </c>
      <c r="F21" s="58"/>
      <c r="G21" s="60">
        <v>1518.879</v>
      </c>
      <c r="H21" s="142"/>
      <c r="I21" s="60"/>
      <c r="J21" s="31"/>
      <c r="K21" s="142"/>
      <c r="L21" s="6"/>
      <c r="M21" s="6"/>
      <c r="N21" s="6"/>
      <c r="O21" s="6"/>
      <c r="P21" s="6"/>
      <c r="Q21" s="7">
        <f t="shared" si="0"/>
        <v>1518.879</v>
      </c>
      <c r="R21" s="3"/>
    </row>
    <row r="22" spans="1:18" ht="18.75">
      <c r="A22" s="10"/>
      <c r="B22" s="343" t="s">
        <v>20</v>
      </c>
      <c r="C22" s="219" t="s">
        <v>12</v>
      </c>
      <c r="D22" s="46">
        <v>493.86879999999996</v>
      </c>
      <c r="E22" s="187">
        <v>427.06899999999996</v>
      </c>
      <c r="F22" s="57">
        <f>D22+E22</f>
        <v>920.9377999999999</v>
      </c>
      <c r="G22" s="63">
        <v>47.5714</v>
      </c>
      <c r="H22" s="148">
        <v>87.8674</v>
      </c>
      <c r="I22" s="63">
        <v>0</v>
      </c>
      <c r="J22" s="30">
        <f aca="true" t="shared" si="1" ref="J22:J29">H22+I22</f>
        <v>87.8674</v>
      </c>
      <c r="K22" s="148">
        <v>0.4131</v>
      </c>
      <c r="L22" s="4">
        <v>1.0042</v>
      </c>
      <c r="M22" s="4">
        <v>0</v>
      </c>
      <c r="N22" s="4">
        <v>0.0761</v>
      </c>
      <c r="O22" s="4">
        <v>0</v>
      </c>
      <c r="P22" s="4">
        <v>0</v>
      </c>
      <c r="Q22" s="5">
        <f t="shared" si="0"/>
        <v>1057.8700000000001</v>
      </c>
      <c r="R22" s="3"/>
    </row>
    <row r="23" spans="1:18" ht="18.75">
      <c r="A23" s="226"/>
      <c r="B23" s="344"/>
      <c r="C23" s="222" t="s">
        <v>14</v>
      </c>
      <c r="D23" s="47">
        <v>621053.649</v>
      </c>
      <c r="E23" s="188">
        <v>500485.598</v>
      </c>
      <c r="F23" s="58">
        <f>D23+E23</f>
        <v>1121539.247</v>
      </c>
      <c r="G23" s="62">
        <v>55267.507</v>
      </c>
      <c r="H23" s="149">
        <v>29969.578</v>
      </c>
      <c r="I23" s="62">
        <v>0</v>
      </c>
      <c r="J23" s="31">
        <f t="shared" si="1"/>
        <v>29969.578</v>
      </c>
      <c r="K23" s="149">
        <v>277.273</v>
      </c>
      <c r="L23" s="6">
        <v>553.363</v>
      </c>
      <c r="M23" s="6">
        <v>0</v>
      </c>
      <c r="N23" s="6">
        <v>48.332</v>
      </c>
      <c r="O23" s="6">
        <v>0</v>
      </c>
      <c r="P23" s="6">
        <v>0</v>
      </c>
      <c r="Q23" s="7">
        <f t="shared" si="0"/>
        <v>1207655.2999999998</v>
      </c>
      <c r="R23" s="3"/>
    </row>
    <row r="24" spans="1:18" ht="18.75">
      <c r="A24" s="218" t="s">
        <v>0</v>
      </c>
      <c r="B24" s="345" t="s">
        <v>31</v>
      </c>
      <c r="C24" s="219" t="s">
        <v>12</v>
      </c>
      <c r="D24" s="50">
        <v>16.381</v>
      </c>
      <c r="E24" s="183">
        <v>26.5116</v>
      </c>
      <c r="F24" s="57"/>
      <c r="G24" s="59">
        <v>97.8583</v>
      </c>
      <c r="H24" s="143">
        <v>0.256</v>
      </c>
      <c r="I24" s="59"/>
      <c r="J24" s="30"/>
      <c r="K24" s="143">
        <v>0.067</v>
      </c>
      <c r="L24" s="4">
        <v>0.43</v>
      </c>
      <c r="M24" s="4"/>
      <c r="N24" s="4"/>
      <c r="O24" s="4"/>
      <c r="P24" s="4"/>
      <c r="Q24" s="5">
        <f t="shared" si="0"/>
        <v>98.6113</v>
      </c>
      <c r="R24" s="3"/>
    </row>
    <row r="25" spans="1:18" ht="18.75">
      <c r="A25" s="221" t="s">
        <v>32</v>
      </c>
      <c r="B25" s="346"/>
      <c r="C25" s="222" t="s">
        <v>14</v>
      </c>
      <c r="D25" s="51">
        <v>11602.468</v>
      </c>
      <c r="E25" s="184">
        <v>20030.676</v>
      </c>
      <c r="F25" s="58"/>
      <c r="G25" s="60">
        <v>69678.478</v>
      </c>
      <c r="H25" s="142">
        <v>175.875</v>
      </c>
      <c r="I25" s="60"/>
      <c r="J25" s="31"/>
      <c r="K25" s="142">
        <v>49.245</v>
      </c>
      <c r="L25" s="6">
        <v>253.212</v>
      </c>
      <c r="M25" s="6"/>
      <c r="N25" s="6"/>
      <c r="O25" s="6"/>
      <c r="P25" s="6"/>
      <c r="Q25" s="7">
        <f t="shared" si="0"/>
        <v>70156.81</v>
      </c>
      <c r="R25" s="3"/>
    </row>
    <row r="26" spans="1:18" ht="18.75">
      <c r="A26" s="221" t="s">
        <v>33</v>
      </c>
      <c r="B26" s="224" t="s">
        <v>16</v>
      </c>
      <c r="C26" s="219" t="s">
        <v>12</v>
      </c>
      <c r="D26" s="50">
        <v>45.163</v>
      </c>
      <c r="E26" s="183">
        <v>42.693</v>
      </c>
      <c r="F26" s="57"/>
      <c r="G26" s="59">
        <v>20.3394</v>
      </c>
      <c r="H26" s="143"/>
      <c r="I26" s="59"/>
      <c r="J26" s="30"/>
      <c r="K26" s="143">
        <v>0.08</v>
      </c>
      <c r="L26" s="4"/>
      <c r="M26" s="4"/>
      <c r="N26" s="4"/>
      <c r="O26" s="4"/>
      <c r="P26" s="4"/>
      <c r="Q26" s="5">
        <f t="shared" si="0"/>
        <v>20.4194</v>
      </c>
      <c r="R26" s="3"/>
    </row>
    <row r="27" spans="1:18" ht="18.75">
      <c r="A27" s="221" t="s">
        <v>34</v>
      </c>
      <c r="B27" s="222" t="s">
        <v>35</v>
      </c>
      <c r="C27" s="222" t="s">
        <v>14</v>
      </c>
      <c r="D27" s="51">
        <v>14552.926</v>
      </c>
      <c r="E27" s="184">
        <v>16810.613</v>
      </c>
      <c r="F27" s="58"/>
      <c r="G27" s="60">
        <v>14913.616</v>
      </c>
      <c r="H27" s="142"/>
      <c r="I27" s="60"/>
      <c r="J27" s="31"/>
      <c r="K27" s="142">
        <v>31.08</v>
      </c>
      <c r="L27" s="6"/>
      <c r="M27" s="6"/>
      <c r="N27" s="6"/>
      <c r="O27" s="6"/>
      <c r="P27" s="6"/>
      <c r="Q27" s="7">
        <f t="shared" si="0"/>
        <v>14944.696</v>
      </c>
      <c r="R27" s="3"/>
    </row>
    <row r="28" spans="1:18" ht="18.75">
      <c r="A28" s="221" t="s">
        <v>19</v>
      </c>
      <c r="B28" s="343" t="s">
        <v>20</v>
      </c>
      <c r="C28" s="219" t="s">
        <v>12</v>
      </c>
      <c r="D28" s="46">
        <v>61.544</v>
      </c>
      <c r="E28" s="187">
        <v>69.2046</v>
      </c>
      <c r="F28" s="57">
        <f>D28+E28</f>
        <v>130.7486</v>
      </c>
      <c r="G28" s="202">
        <v>118.1977</v>
      </c>
      <c r="H28" s="228">
        <v>0.256</v>
      </c>
      <c r="I28" s="61">
        <v>0</v>
      </c>
      <c r="J28" s="30">
        <f t="shared" si="1"/>
        <v>0.256</v>
      </c>
      <c r="K28" s="292">
        <v>0.14700000000000002</v>
      </c>
      <c r="L28" s="4">
        <v>0.43</v>
      </c>
      <c r="M28" s="11">
        <v>0</v>
      </c>
      <c r="N28" s="11">
        <v>0</v>
      </c>
      <c r="O28" s="4">
        <v>0</v>
      </c>
      <c r="P28" s="4">
        <v>0</v>
      </c>
      <c r="Q28" s="5">
        <f t="shared" si="0"/>
        <v>249.7793</v>
      </c>
      <c r="R28" s="3"/>
    </row>
    <row r="29" spans="1:18" ht="18.75">
      <c r="A29" s="226"/>
      <c r="B29" s="344"/>
      <c r="C29" s="222" t="s">
        <v>14</v>
      </c>
      <c r="D29" s="47">
        <v>26155.394</v>
      </c>
      <c r="E29" s="188">
        <v>36841.289000000004</v>
      </c>
      <c r="F29" s="58">
        <f>D29+E29</f>
        <v>62996.683000000005</v>
      </c>
      <c r="G29" s="62">
        <v>84592.094</v>
      </c>
      <c r="H29" s="147">
        <v>175.875</v>
      </c>
      <c r="I29" s="64">
        <v>0</v>
      </c>
      <c r="J29" s="31">
        <f t="shared" si="1"/>
        <v>175.875</v>
      </c>
      <c r="K29" s="295">
        <v>80.32499999999999</v>
      </c>
      <c r="L29" s="6">
        <v>253.212</v>
      </c>
      <c r="M29" s="31">
        <v>0</v>
      </c>
      <c r="N29" s="31">
        <v>0</v>
      </c>
      <c r="O29" s="6">
        <v>0</v>
      </c>
      <c r="P29" s="6">
        <v>0</v>
      </c>
      <c r="Q29" s="7">
        <f t="shared" si="0"/>
        <v>148098.189</v>
      </c>
      <c r="R29" s="3"/>
    </row>
    <row r="30" spans="1:18" ht="18.75">
      <c r="A30" s="218" t="s">
        <v>0</v>
      </c>
      <c r="B30" s="345" t="s">
        <v>36</v>
      </c>
      <c r="C30" s="219" t="s">
        <v>12</v>
      </c>
      <c r="D30" s="50">
        <v>0.0866</v>
      </c>
      <c r="E30" s="183">
        <v>2.054</v>
      </c>
      <c r="F30" s="57"/>
      <c r="G30" s="59">
        <v>0</v>
      </c>
      <c r="H30" s="143">
        <v>133.2446</v>
      </c>
      <c r="I30" s="59"/>
      <c r="J30" s="30"/>
      <c r="K30" s="143">
        <v>104.9255</v>
      </c>
      <c r="L30" s="4"/>
      <c r="M30" s="4"/>
      <c r="N30" s="4"/>
      <c r="O30" s="4"/>
      <c r="P30" s="4"/>
      <c r="Q30" s="5">
        <f t="shared" si="0"/>
        <v>238.1701</v>
      </c>
      <c r="R30" s="3"/>
    </row>
    <row r="31" spans="1:18" ht="18.75">
      <c r="A31" s="221" t="s">
        <v>37</v>
      </c>
      <c r="B31" s="346"/>
      <c r="C31" s="222" t="s">
        <v>14</v>
      </c>
      <c r="D31" s="51">
        <v>23.126</v>
      </c>
      <c r="E31" s="184">
        <v>515.216</v>
      </c>
      <c r="F31" s="58"/>
      <c r="G31" s="60">
        <v>1.05</v>
      </c>
      <c r="H31" s="142">
        <v>39116.587</v>
      </c>
      <c r="I31" s="60"/>
      <c r="J31" s="31"/>
      <c r="K31" s="142">
        <v>4114.751</v>
      </c>
      <c r="L31" s="6"/>
      <c r="M31" s="6"/>
      <c r="N31" s="6"/>
      <c r="O31" s="6"/>
      <c r="P31" s="6"/>
      <c r="Q31" s="7">
        <f t="shared" si="0"/>
        <v>43232.388000000006</v>
      </c>
      <c r="R31" s="3"/>
    </row>
    <row r="32" spans="1:18" ht="18.75">
      <c r="A32" s="221" t="s">
        <v>0</v>
      </c>
      <c r="B32" s="345" t="s">
        <v>38</v>
      </c>
      <c r="C32" s="219" t="s">
        <v>12</v>
      </c>
      <c r="D32" s="50">
        <v>0.0145</v>
      </c>
      <c r="E32" s="183">
        <v>0.9954</v>
      </c>
      <c r="F32" s="57"/>
      <c r="G32" s="59">
        <v>0.365</v>
      </c>
      <c r="H32" s="143">
        <v>56.9496</v>
      </c>
      <c r="I32" s="59"/>
      <c r="J32" s="30"/>
      <c r="K32" s="143">
        <v>3.9778</v>
      </c>
      <c r="L32" s="4">
        <v>0.0303</v>
      </c>
      <c r="M32" s="4"/>
      <c r="N32" s="4"/>
      <c r="O32" s="4"/>
      <c r="P32" s="4"/>
      <c r="Q32" s="5">
        <f t="shared" si="0"/>
        <v>61.3227</v>
      </c>
      <c r="R32" s="3"/>
    </row>
    <row r="33" spans="1:18" ht="18.75">
      <c r="A33" s="221" t="s">
        <v>39</v>
      </c>
      <c r="B33" s="346"/>
      <c r="C33" s="222" t="s">
        <v>14</v>
      </c>
      <c r="D33" s="51">
        <v>0.853</v>
      </c>
      <c r="E33" s="184">
        <v>90.993</v>
      </c>
      <c r="F33" s="58"/>
      <c r="G33" s="60">
        <v>177.275</v>
      </c>
      <c r="H33" s="142">
        <v>1571.384</v>
      </c>
      <c r="I33" s="60"/>
      <c r="J33" s="31"/>
      <c r="K33" s="142">
        <v>104.588</v>
      </c>
      <c r="L33" s="6">
        <v>17.919</v>
      </c>
      <c r="M33" s="6"/>
      <c r="N33" s="6"/>
      <c r="O33" s="6"/>
      <c r="P33" s="6"/>
      <c r="Q33" s="7">
        <f t="shared" si="0"/>
        <v>1871.1660000000002</v>
      </c>
      <c r="R33" s="3"/>
    </row>
    <row r="34" spans="1:18" ht="18.75">
      <c r="A34" s="221"/>
      <c r="B34" s="224" t="s">
        <v>16</v>
      </c>
      <c r="C34" s="219" t="s">
        <v>12</v>
      </c>
      <c r="D34" s="50"/>
      <c r="E34" s="183">
        <v>0.9934</v>
      </c>
      <c r="F34" s="57"/>
      <c r="G34" s="59"/>
      <c r="H34" s="143">
        <v>434.986</v>
      </c>
      <c r="I34" s="59"/>
      <c r="J34" s="30"/>
      <c r="K34" s="143">
        <v>14.707</v>
      </c>
      <c r="L34" s="4">
        <v>0.0398</v>
      </c>
      <c r="M34" s="4"/>
      <c r="N34" s="4">
        <v>0.1579</v>
      </c>
      <c r="O34" s="4"/>
      <c r="P34" s="4"/>
      <c r="Q34" s="5">
        <f t="shared" si="0"/>
        <v>449.8907</v>
      </c>
      <c r="R34" s="3"/>
    </row>
    <row r="35" spans="1:18" ht="18.75">
      <c r="A35" s="221" t="s">
        <v>19</v>
      </c>
      <c r="B35" s="222" t="s">
        <v>40</v>
      </c>
      <c r="C35" s="222" t="s">
        <v>14</v>
      </c>
      <c r="D35" s="51"/>
      <c r="E35" s="184">
        <v>19.389</v>
      </c>
      <c r="F35" s="58"/>
      <c r="G35" s="60"/>
      <c r="H35" s="142">
        <v>7983.04</v>
      </c>
      <c r="I35" s="60"/>
      <c r="J35" s="31"/>
      <c r="K35" s="142">
        <v>295.903</v>
      </c>
      <c r="L35" s="6">
        <v>28.15</v>
      </c>
      <c r="M35" s="6"/>
      <c r="N35" s="6">
        <v>35.801</v>
      </c>
      <c r="O35" s="6"/>
      <c r="P35" s="6"/>
      <c r="Q35" s="7">
        <f t="shared" si="0"/>
        <v>8342.893999999998</v>
      </c>
      <c r="R35" s="3"/>
    </row>
    <row r="36" spans="1:18" ht="18.75">
      <c r="A36" s="10"/>
      <c r="B36" s="343" t="s">
        <v>20</v>
      </c>
      <c r="C36" s="219" t="s">
        <v>12</v>
      </c>
      <c r="D36" s="46">
        <v>0.1011</v>
      </c>
      <c r="E36" s="187">
        <v>4.0428</v>
      </c>
      <c r="F36" s="205">
        <f>D36+E36</f>
        <v>4.1438999999999995</v>
      </c>
      <c r="G36" s="63">
        <v>0.365</v>
      </c>
      <c r="H36" s="148">
        <v>625.1802</v>
      </c>
      <c r="I36" s="63">
        <v>0</v>
      </c>
      <c r="J36" s="30">
        <f>H36+I36</f>
        <v>625.1802</v>
      </c>
      <c r="K36" s="148">
        <v>123.6103</v>
      </c>
      <c r="L36" s="4">
        <v>0.0701</v>
      </c>
      <c r="M36" s="4">
        <v>0</v>
      </c>
      <c r="N36" s="4">
        <v>0.1579</v>
      </c>
      <c r="O36" s="4">
        <v>0</v>
      </c>
      <c r="P36" s="4">
        <v>0</v>
      </c>
      <c r="Q36" s="5">
        <f t="shared" si="0"/>
        <v>753.5274000000002</v>
      </c>
      <c r="R36" s="3"/>
    </row>
    <row r="37" spans="1:18" ht="18.75">
      <c r="A37" s="226"/>
      <c r="B37" s="344"/>
      <c r="C37" s="222" t="s">
        <v>14</v>
      </c>
      <c r="D37" s="47">
        <v>23.979000000000003</v>
      </c>
      <c r="E37" s="188">
        <v>625.5980000000001</v>
      </c>
      <c r="F37" s="67">
        <f>D37+E37</f>
        <v>649.5770000000001</v>
      </c>
      <c r="G37" s="62">
        <v>178.32500000000002</v>
      </c>
      <c r="H37" s="149">
        <v>48671.011</v>
      </c>
      <c r="I37" s="62">
        <v>0</v>
      </c>
      <c r="J37" s="31">
        <f>H37+I37</f>
        <v>48671.011</v>
      </c>
      <c r="K37" s="149">
        <v>4515.242</v>
      </c>
      <c r="L37" s="6">
        <v>46.069</v>
      </c>
      <c r="M37" s="6">
        <v>0</v>
      </c>
      <c r="N37" s="6">
        <v>35.801</v>
      </c>
      <c r="O37" s="6">
        <v>0</v>
      </c>
      <c r="P37" s="6">
        <v>0</v>
      </c>
      <c r="Q37" s="7">
        <f t="shared" si="0"/>
        <v>54096.025</v>
      </c>
      <c r="R37" s="3"/>
    </row>
    <row r="38" spans="1:18" ht="18.75">
      <c r="A38" s="347" t="s">
        <v>41</v>
      </c>
      <c r="B38" s="348"/>
      <c r="C38" s="219" t="s">
        <v>12</v>
      </c>
      <c r="D38" s="50">
        <v>0.9847</v>
      </c>
      <c r="E38" s="183">
        <v>0.0188</v>
      </c>
      <c r="F38" s="57"/>
      <c r="G38" s="59">
        <v>1.5061</v>
      </c>
      <c r="H38" s="143">
        <v>51.3616</v>
      </c>
      <c r="I38" s="59"/>
      <c r="J38" s="30"/>
      <c r="K38" s="143">
        <v>14.2377</v>
      </c>
      <c r="L38" s="4">
        <v>1.1786</v>
      </c>
      <c r="M38" s="4"/>
      <c r="N38" s="4">
        <v>0.072</v>
      </c>
      <c r="O38" s="4"/>
      <c r="P38" s="4">
        <v>0.0584</v>
      </c>
      <c r="Q38" s="5">
        <f t="shared" si="0"/>
        <v>68.41440000000001</v>
      </c>
      <c r="R38" s="3"/>
    </row>
    <row r="39" spans="1:18" ht="18.75">
      <c r="A39" s="349"/>
      <c r="B39" s="350"/>
      <c r="C39" s="222" t="s">
        <v>14</v>
      </c>
      <c r="D39" s="51">
        <v>107.588</v>
      </c>
      <c r="E39" s="184">
        <v>3.917</v>
      </c>
      <c r="F39" s="58"/>
      <c r="G39" s="60">
        <v>80.574</v>
      </c>
      <c r="H39" s="142">
        <v>8137.192</v>
      </c>
      <c r="I39" s="60"/>
      <c r="J39" s="31"/>
      <c r="K39" s="142">
        <v>4217.578</v>
      </c>
      <c r="L39" s="6">
        <v>62.19</v>
      </c>
      <c r="M39" s="6"/>
      <c r="N39" s="6">
        <v>7.56</v>
      </c>
      <c r="O39" s="6"/>
      <c r="P39" s="6">
        <v>13.151</v>
      </c>
      <c r="Q39" s="7">
        <f t="shared" si="0"/>
        <v>12518.245</v>
      </c>
      <c r="R39" s="3"/>
    </row>
    <row r="40" spans="1:18" ht="18.75">
      <c r="A40" s="347" t="s">
        <v>42</v>
      </c>
      <c r="B40" s="348"/>
      <c r="C40" s="219" t="s">
        <v>12</v>
      </c>
      <c r="D40" s="50">
        <v>0.576</v>
      </c>
      <c r="E40" s="183"/>
      <c r="F40" s="57"/>
      <c r="G40" s="59">
        <v>70.8058</v>
      </c>
      <c r="H40" s="143">
        <v>21.4588</v>
      </c>
      <c r="I40" s="59"/>
      <c r="J40" s="30"/>
      <c r="K40" s="143">
        <v>121.3464</v>
      </c>
      <c r="L40" s="4">
        <v>10.6386</v>
      </c>
      <c r="M40" s="4"/>
      <c r="N40" s="4">
        <v>7.1772</v>
      </c>
      <c r="O40" s="4"/>
      <c r="P40" s="4">
        <v>0.2823</v>
      </c>
      <c r="Q40" s="5">
        <f t="shared" si="0"/>
        <v>231.70909999999998</v>
      </c>
      <c r="R40" s="3"/>
    </row>
    <row r="41" spans="1:18" ht="18.75">
      <c r="A41" s="349"/>
      <c r="B41" s="350"/>
      <c r="C41" s="222" t="s">
        <v>14</v>
      </c>
      <c r="D41" s="51">
        <v>257.916</v>
      </c>
      <c r="E41" s="184"/>
      <c r="F41" s="58"/>
      <c r="G41" s="60">
        <v>3841.251</v>
      </c>
      <c r="H41" s="142">
        <v>3115.808</v>
      </c>
      <c r="I41" s="60"/>
      <c r="J41" s="31"/>
      <c r="K41" s="142">
        <v>10779.045</v>
      </c>
      <c r="L41" s="6">
        <v>438.414</v>
      </c>
      <c r="M41" s="6"/>
      <c r="N41" s="6">
        <v>614.245</v>
      </c>
      <c r="O41" s="6"/>
      <c r="P41" s="6">
        <v>44.563</v>
      </c>
      <c r="Q41" s="7">
        <f t="shared" si="0"/>
        <v>18833.325999999997</v>
      </c>
      <c r="R41" s="3"/>
    </row>
    <row r="42" spans="1:18" ht="18.75">
      <c r="A42" s="347" t="s">
        <v>43</v>
      </c>
      <c r="B42" s="348"/>
      <c r="C42" s="219" t="s">
        <v>12</v>
      </c>
      <c r="D42" s="50"/>
      <c r="E42" s="183"/>
      <c r="F42" s="57"/>
      <c r="G42" s="59"/>
      <c r="H42" s="143">
        <v>0.016</v>
      </c>
      <c r="I42" s="59"/>
      <c r="J42" s="30"/>
      <c r="K42" s="143"/>
      <c r="L42" s="4"/>
      <c r="M42" s="4"/>
      <c r="N42" s="4"/>
      <c r="O42" s="4"/>
      <c r="P42" s="4"/>
      <c r="Q42" s="5">
        <f t="shared" si="0"/>
        <v>0.016</v>
      </c>
      <c r="R42" s="3"/>
    </row>
    <row r="43" spans="1:18" ht="18.75">
      <c r="A43" s="349"/>
      <c r="B43" s="350"/>
      <c r="C43" s="222" t="s">
        <v>14</v>
      </c>
      <c r="D43" s="51"/>
      <c r="E43" s="184"/>
      <c r="F43" s="58"/>
      <c r="G43" s="60"/>
      <c r="H43" s="142">
        <v>14.7</v>
      </c>
      <c r="I43" s="60"/>
      <c r="J43" s="31"/>
      <c r="K43" s="142"/>
      <c r="L43" s="6"/>
      <c r="M43" s="6"/>
      <c r="N43" s="6"/>
      <c r="O43" s="6"/>
      <c r="P43" s="6"/>
      <c r="Q43" s="7">
        <f t="shared" si="0"/>
        <v>14.7</v>
      </c>
      <c r="R43" s="3"/>
    </row>
    <row r="44" spans="1:18" ht="18.75">
      <c r="A44" s="347" t="s">
        <v>44</v>
      </c>
      <c r="B44" s="348"/>
      <c r="C44" s="219" t="s">
        <v>12</v>
      </c>
      <c r="D44" s="50">
        <v>0.015</v>
      </c>
      <c r="E44" s="183">
        <v>0.3262</v>
      </c>
      <c r="F44" s="57"/>
      <c r="G44" s="59"/>
      <c r="H44" s="143">
        <v>0.0282</v>
      </c>
      <c r="I44" s="59"/>
      <c r="J44" s="30"/>
      <c r="K44" s="143"/>
      <c r="L44" s="4"/>
      <c r="M44" s="4"/>
      <c r="N44" s="4"/>
      <c r="O44" s="4"/>
      <c r="P44" s="4"/>
      <c r="Q44" s="5">
        <f t="shared" si="0"/>
        <v>0.0282</v>
      </c>
      <c r="R44" s="3"/>
    </row>
    <row r="45" spans="1:18" ht="18.75">
      <c r="A45" s="349"/>
      <c r="B45" s="350"/>
      <c r="C45" s="222" t="s">
        <v>14</v>
      </c>
      <c r="D45" s="51">
        <v>11.025</v>
      </c>
      <c r="E45" s="184">
        <v>81.795</v>
      </c>
      <c r="F45" s="58"/>
      <c r="G45" s="60"/>
      <c r="H45" s="142">
        <v>19.467</v>
      </c>
      <c r="I45" s="60"/>
      <c r="J45" s="31"/>
      <c r="K45" s="142"/>
      <c r="L45" s="6"/>
      <c r="M45" s="6"/>
      <c r="N45" s="6"/>
      <c r="O45" s="6"/>
      <c r="P45" s="6"/>
      <c r="Q45" s="7">
        <f t="shared" si="0"/>
        <v>19.467</v>
      </c>
      <c r="R45" s="3"/>
    </row>
    <row r="46" spans="1:18" ht="18.75">
      <c r="A46" s="347" t="s">
        <v>45</v>
      </c>
      <c r="B46" s="348"/>
      <c r="C46" s="219" t="s">
        <v>12</v>
      </c>
      <c r="D46" s="50">
        <v>0.003</v>
      </c>
      <c r="E46" s="183">
        <v>0.0576</v>
      </c>
      <c r="F46" s="57"/>
      <c r="G46" s="59"/>
      <c r="H46" s="143">
        <v>0.0968</v>
      </c>
      <c r="I46" s="59"/>
      <c r="J46" s="30"/>
      <c r="K46" s="143">
        <v>0.0062</v>
      </c>
      <c r="L46" s="4"/>
      <c r="M46" s="4"/>
      <c r="N46" s="4"/>
      <c r="O46" s="4"/>
      <c r="P46" s="4"/>
      <c r="Q46" s="5">
        <f t="shared" si="0"/>
        <v>0.103</v>
      </c>
      <c r="R46" s="3"/>
    </row>
    <row r="47" spans="1:18" ht="18.75">
      <c r="A47" s="349"/>
      <c r="B47" s="350"/>
      <c r="C47" s="222" t="s">
        <v>14</v>
      </c>
      <c r="D47" s="51">
        <v>2.53</v>
      </c>
      <c r="E47" s="184">
        <v>41.718</v>
      </c>
      <c r="F47" s="58"/>
      <c r="G47" s="60"/>
      <c r="H47" s="142">
        <v>38.411</v>
      </c>
      <c r="I47" s="60"/>
      <c r="J47" s="31"/>
      <c r="K47" s="142">
        <v>2.604</v>
      </c>
      <c r="L47" s="6"/>
      <c r="M47" s="6"/>
      <c r="N47" s="6"/>
      <c r="O47" s="6"/>
      <c r="P47" s="6"/>
      <c r="Q47" s="7">
        <f t="shared" si="0"/>
        <v>41.015</v>
      </c>
      <c r="R47" s="3"/>
    </row>
    <row r="48" spans="1:18" ht="18.75">
      <c r="A48" s="347" t="s">
        <v>46</v>
      </c>
      <c r="B48" s="348"/>
      <c r="C48" s="219" t="s">
        <v>12</v>
      </c>
      <c r="D48" s="50">
        <v>0.2114</v>
      </c>
      <c r="E48" s="183">
        <v>11.4199</v>
      </c>
      <c r="F48" s="57"/>
      <c r="G48" s="59">
        <v>409.9363</v>
      </c>
      <c r="H48" s="143">
        <v>640.8186</v>
      </c>
      <c r="I48" s="59"/>
      <c r="J48" s="30"/>
      <c r="K48" s="143">
        <v>195.0632</v>
      </c>
      <c r="L48" s="4">
        <v>22.0188</v>
      </c>
      <c r="M48" s="4"/>
      <c r="N48" s="4"/>
      <c r="O48" s="4"/>
      <c r="P48" s="4">
        <v>2.4925</v>
      </c>
      <c r="Q48" s="5">
        <f t="shared" si="0"/>
        <v>1270.3294</v>
      </c>
      <c r="R48" s="3"/>
    </row>
    <row r="49" spans="1:18" ht="18.75">
      <c r="A49" s="349"/>
      <c r="B49" s="350"/>
      <c r="C49" s="222" t="s">
        <v>14</v>
      </c>
      <c r="D49" s="51">
        <v>15.174</v>
      </c>
      <c r="E49" s="184">
        <v>1227.575</v>
      </c>
      <c r="F49" s="58"/>
      <c r="G49" s="60">
        <v>30642.173</v>
      </c>
      <c r="H49" s="142">
        <v>28713.633</v>
      </c>
      <c r="I49" s="60"/>
      <c r="J49" s="31"/>
      <c r="K49" s="142">
        <v>10223.219</v>
      </c>
      <c r="L49" s="6">
        <v>1053.306</v>
      </c>
      <c r="M49" s="6"/>
      <c r="N49" s="6"/>
      <c r="O49" s="6"/>
      <c r="P49" s="6">
        <v>2199.912</v>
      </c>
      <c r="Q49" s="7">
        <f t="shared" si="0"/>
        <v>72832.24299999999</v>
      </c>
      <c r="R49" s="3"/>
    </row>
    <row r="50" spans="1:18" ht="18.75">
      <c r="A50" s="347" t="s">
        <v>47</v>
      </c>
      <c r="B50" s="348"/>
      <c r="C50" s="219" t="s">
        <v>12</v>
      </c>
      <c r="D50" s="50">
        <v>25.851</v>
      </c>
      <c r="E50" s="183">
        <v>18.9087</v>
      </c>
      <c r="F50" s="57"/>
      <c r="G50" s="59">
        <v>1899.824</v>
      </c>
      <c r="H50" s="143">
        <v>0.42</v>
      </c>
      <c r="I50" s="59"/>
      <c r="J50" s="30"/>
      <c r="K50" s="143">
        <v>3527.005</v>
      </c>
      <c r="L50" s="4"/>
      <c r="M50" s="4"/>
      <c r="N50" s="4"/>
      <c r="O50" s="4"/>
      <c r="P50" s="4"/>
      <c r="Q50" s="5">
        <f t="shared" si="0"/>
        <v>5427.249</v>
      </c>
      <c r="R50" s="3"/>
    </row>
    <row r="51" spans="1:18" ht="18.75">
      <c r="A51" s="349"/>
      <c r="B51" s="350"/>
      <c r="C51" s="222" t="s">
        <v>14</v>
      </c>
      <c r="D51" s="51">
        <v>6486.221</v>
      </c>
      <c r="E51" s="184">
        <v>7344.888</v>
      </c>
      <c r="F51" s="58"/>
      <c r="G51" s="60">
        <v>196763.128</v>
      </c>
      <c r="H51" s="142">
        <v>163.8</v>
      </c>
      <c r="I51" s="60"/>
      <c r="J51" s="31"/>
      <c r="K51" s="142">
        <v>400382.349</v>
      </c>
      <c r="L51" s="6"/>
      <c r="M51" s="6"/>
      <c r="N51" s="6"/>
      <c r="O51" s="6"/>
      <c r="P51" s="6"/>
      <c r="Q51" s="7">
        <f t="shared" si="0"/>
        <v>597309.277</v>
      </c>
      <c r="R51" s="3"/>
    </row>
    <row r="52" spans="1:18" ht="18.75">
      <c r="A52" s="347" t="s">
        <v>48</v>
      </c>
      <c r="B52" s="348"/>
      <c r="C52" s="219" t="s">
        <v>12</v>
      </c>
      <c r="D52" s="50">
        <v>0.169</v>
      </c>
      <c r="E52" s="183">
        <v>15.2109</v>
      </c>
      <c r="F52" s="57"/>
      <c r="G52" s="59">
        <v>224.6737</v>
      </c>
      <c r="H52" s="143">
        <v>566.2392</v>
      </c>
      <c r="I52" s="59"/>
      <c r="J52" s="30"/>
      <c r="K52" s="143">
        <v>27.6679</v>
      </c>
      <c r="L52" s="4">
        <v>497.6237</v>
      </c>
      <c r="M52" s="4"/>
      <c r="N52" s="4">
        <v>59.97065</v>
      </c>
      <c r="O52" s="4"/>
      <c r="P52" s="4">
        <v>0.0577</v>
      </c>
      <c r="Q52" s="5">
        <f t="shared" si="0"/>
        <v>1376.23285</v>
      </c>
      <c r="R52" s="3"/>
    </row>
    <row r="53" spans="1:18" ht="18.75">
      <c r="A53" s="349"/>
      <c r="B53" s="350"/>
      <c r="C53" s="222" t="s">
        <v>14</v>
      </c>
      <c r="D53" s="51">
        <v>54.674</v>
      </c>
      <c r="E53" s="184">
        <v>5244.783</v>
      </c>
      <c r="F53" s="58"/>
      <c r="G53" s="60">
        <v>82066.025</v>
      </c>
      <c r="H53" s="142">
        <v>200720.757</v>
      </c>
      <c r="I53" s="60"/>
      <c r="J53" s="31"/>
      <c r="K53" s="142">
        <v>8822.695</v>
      </c>
      <c r="L53" s="6">
        <v>204794.735</v>
      </c>
      <c r="M53" s="6"/>
      <c r="N53" s="6">
        <v>19835.925</v>
      </c>
      <c r="O53" s="6"/>
      <c r="P53" s="6">
        <v>26.618</v>
      </c>
      <c r="Q53" s="7">
        <f t="shared" si="0"/>
        <v>516266.755</v>
      </c>
      <c r="R53" s="3"/>
    </row>
    <row r="54" spans="1:18" ht="18.75">
      <c r="A54" s="218" t="s">
        <v>0</v>
      </c>
      <c r="B54" s="345" t="s">
        <v>49</v>
      </c>
      <c r="C54" s="219" t="s">
        <v>12</v>
      </c>
      <c r="D54" s="50">
        <v>0.4573</v>
      </c>
      <c r="E54" s="183"/>
      <c r="F54" s="57"/>
      <c r="G54" s="59">
        <v>0.0047</v>
      </c>
      <c r="H54" s="143">
        <v>39.1262</v>
      </c>
      <c r="I54" s="59"/>
      <c r="J54" s="30"/>
      <c r="K54" s="143">
        <v>0.2779</v>
      </c>
      <c r="L54" s="4">
        <v>0.0143</v>
      </c>
      <c r="M54" s="4"/>
      <c r="N54" s="4">
        <v>0.005</v>
      </c>
      <c r="O54" s="4"/>
      <c r="P54" s="4">
        <v>0.0083</v>
      </c>
      <c r="Q54" s="5">
        <f t="shared" si="0"/>
        <v>39.4364</v>
      </c>
      <c r="R54" s="3"/>
    </row>
    <row r="55" spans="1:18" ht="18.75">
      <c r="A55" s="221" t="s">
        <v>37</v>
      </c>
      <c r="B55" s="346"/>
      <c r="C55" s="222" t="s">
        <v>14</v>
      </c>
      <c r="D55" s="51">
        <v>343.513</v>
      </c>
      <c r="E55" s="184"/>
      <c r="F55" s="58"/>
      <c r="G55" s="60">
        <v>10.204</v>
      </c>
      <c r="H55" s="142">
        <v>4916.287</v>
      </c>
      <c r="I55" s="60"/>
      <c r="J55" s="31"/>
      <c r="K55" s="142">
        <v>63.946</v>
      </c>
      <c r="L55" s="6">
        <v>15.204</v>
      </c>
      <c r="M55" s="6"/>
      <c r="N55" s="6">
        <v>9.345</v>
      </c>
      <c r="O55" s="6"/>
      <c r="P55" s="6">
        <v>15.992</v>
      </c>
      <c r="Q55" s="7">
        <f t="shared" si="0"/>
        <v>5030.978</v>
      </c>
      <c r="R55" s="3"/>
    </row>
    <row r="56" spans="1:18" ht="18.75">
      <c r="A56" s="221" t="s">
        <v>13</v>
      </c>
      <c r="B56" s="224" t="s">
        <v>16</v>
      </c>
      <c r="C56" s="219" t="s">
        <v>12</v>
      </c>
      <c r="D56" s="50">
        <v>7.9317</v>
      </c>
      <c r="E56" s="183">
        <v>0.0311</v>
      </c>
      <c r="F56" s="57"/>
      <c r="G56" s="59">
        <v>0.0674</v>
      </c>
      <c r="H56" s="143">
        <v>0.0912</v>
      </c>
      <c r="I56" s="59"/>
      <c r="J56" s="30"/>
      <c r="K56" s="143">
        <v>0.4851</v>
      </c>
      <c r="L56" s="4">
        <v>0.4887</v>
      </c>
      <c r="M56" s="4"/>
      <c r="N56" s="4">
        <v>0.0645</v>
      </c>
      <c r="O56" s="4"/>
      <c r="P56" s="4">
        <v>0.2198</v>
      </c>
      <c r="Q56" s="5">
        <f t="shared" si="0"/>
        <v>1.4167</v>
      </c>
      <c r="R56" s="3"/>
    </row>
    <row r="57" spans="1:18" ht="18.75">
      <c r="A57" s="221" t="s">
        <v>19</v>
      </c>
      <c r="B57" s="222" t="s">
        <v>50</v>
      </c>
      <c r="C57" s="222" t="s">
        <v>14</v>
      </c>
      <c r="D57" s="51">
        <v>698.292</v>
      </c>
      <c r="E57" s="184">
        <v>29.979</v>
      </c>
      <c r="F57" s="58"/>
      <c r="G57" s="60">
        <v>22.472</v>
      </c>
      <c r="H57" s="142">
        <v>57.38</v>
      </c>
      <c r="I57" s="60"/>
      <c r="J57" s="31"/>
      <c r="K57" s="142">
        <v>80.794</v>
      </c>
      <c r="L57" s="6">
        <v>110.455</v>
      </c>
      <c r="M57" s="6"/>
      <c r="N57" s="6">
        <v>49.854</v>
      </c>
      <c r="O57" s="6"/>
      <c r="P57" s="6">
        <v>114.39</v>
      </c>
      <c r="Q57" s="7">
        <f t="shared" si="0"/>
        <v>435.34499999999997</v>
      </c>
      <c r="R57" s="3"/>
    </row>
    <row r="58" spans="1:18" ht="18.75">
      <c r="A58" s="10"/>
      <c r="B58" s="343" t="s">
        <v>20</v>
      </c>
      <c r="C58" s="219" t="s">
        <v>12</v>
      </c>
      <c r="D58" s="46">
        <v>8.389</v>
      </c>
      <c r="E58" s="187">
        <v>0.0311</v>
      </c>
      <c r="F58" s="57">
        <f>D58+E58</f>
        <v>8.4201</v>
      </c>
      <c r="G58" s="63">
        <v>0.0721</v>
      </c>
      <c r="H58" s="148">
        <v>39.2174</v>
      </c>
      <c r="I58" s="63">
        <v>0</v>
      </c>
      <c r="J58" s="30">
        <f>H58+I58</f>
        <v>39.2174</v>
      </c>
      <c r="K58" s="148">
        <v>0.7629999999999999</v>
      </c>
      <c r="L58" s="4">
        <v>0.503</v>
      </c>
      <c r="M58" s="4">
        <v>0</v>
      </c>
      <c r="N58" s="4">
        <v>0.0695</v>
      </c>
      <c r="O58" s="4">
        <v>0</v>
      </c>
      <c r="P58" s="4">
        <v>0.2281</v>
      </c>
      <c r="Q58" s="5">
        <f t="shared" si="0"/>
        <v>49.27319999999999</v>
      </c>
      <c r="R58" s="3"/>
    </row>
    <row r="59" spans="1:18" ht="18.75">
      <c r="A59" s="226"/>
      <c r="B59" s="344"/>
      <c r="C59" s="222" t="s">
        <v>14</v>
      </c>
      <c r="D59" s="47">
        <v>1041.805</v>
      </c>
      <c r="E59" s="188">
        <v>29.979</v>
      </c>
      <c r="F59" s="58">
        <f>D59+E59</f>
        <v>1071.784</v>
      </c>
      <c r="G59" s="62">
        <v>32.676</v>
      </c>
      <c r="H59" s="149">
        <v>4973.667</v>
      </c>
      <c r="I59" s="62">
        <v>0</v>
      </c>
      <c r="J59" s="31">
        <f>H59+I59</f>
        <v>4973.667</v>
      </c>
      <c r="K59" s="149">
        <v>144.74</v>
      </c>
      <c r="L59" s="6">
        <v>125.65899999999999</v>
      </c>
      <c r="M59" s="6">
        <v>0</v>
      </c>
      <c r="N59" s="6">
        <v>59.199</v>
      </c>
      <c r="O59" s="6">
        <v>0</v>
      </c>
      <c r="P59" s="6">
        <v>130.382</v>
      </c>
      <c r="Q59" s="7">
        <f t="shared" si="0"/>
        <v>6538.106999999999</v>
      </c>
      <c r="R59" s="3"/>
    </row>
    <row r="60" spans="1:18" ht="18.75">
      <c r="A60" s="218" t="s">
        <v>0</v>
      </c>
      <c r="B60" s="345" t="s">
        <v>51</v>
      </c>
      <c r="C60" s="219" t="s">
        <v>12</v>
      </c>
      <c r="D60" s="50">
        <v>1.6785</v>
      </c>
      <c r="E60" s="183">
        <v>0.718</v>
      </c>
      <c r="F60" s="57"/>
      <c r="G60" s="59">
        <v>0</v>
      </c>
      <c r="H60" s="143"/>
      <c r="I60" s="59"/>
      <c r="J60" s="11"/>
      <c r="K60" s="143"/>
      <c r="L60" s="4"/>
      <c r="M60" s="4"/>
      <c r="N60" s="4"/>
      <c r="O60" s="4"/>
      <c r="P60" s="4"/>
      <c r="Q60" s="5">
        <f t="shared" si="0"/>
        <v>0</v>
      </c>
      <c r="R60" s="3"/>
    </row>
    <row r="61" spans="1:18" ht="18.75">
      <c r="A61" s="221" t="s">
        <v>52</v>
      </c>
      <c r="B61" s="346"/>
      <c r="C61" s="222" t="s">
        <v>14</v>
      </c>
      <c r="D61" s="51">
        <v>141.225</v>
      </c>
      <c r="E61" s="184">
        <v>75.551</v>
      </c>
      <c r="F61" s="58"/>
      <c r="G61" s="60">
        <v>0.037</v>
      </c>
      <c r="H61" s="142"/>
      <c r="I61" s="60"/>
      <c r="J61" s="31"/>
      <c r="K61" s="142"/>
      <c r="L61" s="6"/>
      <c r="M61" s="6"/>
      <c r="N61" s="6"/>
      <c r="O61" s="6"/>
      <c r="P61" s="6"/>
      <c r="Q61" s="7">
        <f t="shared" si="0"/>
        <v>0.037</v>
      </c>
      <c r="R61" s="3"/>
    </row>
    <row r="62" spans="1:18" ht="18.75">
      <c r="A62" s="221" t="s">
        <v>0</v>
      </c>
      <c r="B62" s="224" t="s">
        <v>53</v>
      </c>
      <c r="C62" s="219" t="s">
        <v>12</v>
      </c>
      <c r="D62" s="50">
        <v>37.311</v>
      </c>
      <c r="E62" s="183">
        <v>79.808</v>
      </c>
      <c r="F62" s="57"/>
      <c r="G62" s="59">
        <v>101.001</v>
      </c>
      <c r="H62" s="143"/>
      <c r="I62" s="59"/>
      <c r="J62" s="30"/>
      <c r="K62" s="143"/>
      <c r="L62" s="4"/>
      <c r="M62" s="4"/>
      <c r="N62" s="4"/>
      <c r="O62" s="4"/>
      <c r="P62" s="4"/>
      <c r="Q62" s="5">
        <f t="shared" si="0"/>
        <v>101.001</v>
      </c>
      <c r="R62" s="3"/>
    </row>
    <row r="63" spans="1:18" ht="18.75">
      <c r="A63" s="221" t="s">
        <v>54</v>
      </c>
      <c r="B63" s="222" t="s">
        <v>55</v>
      </c>
      <c r="C63" s="222" t="s">
        <v>14</v>
      </c>
      <c r="D63" s="51">
        <v>4922.269</v>
      </c>
      <c r="E63" s="184">
        <v>11328.906</v>
      </c>
      <c r="F63" s="58"/>
      <c r="G63" s="60">
        <v>13975.469</v>
      </c>
      <c r="H63" s="142"/>
      <c r="I63" s="60"/>
      <c r="J63" s="31"/>
      <c r="K63" s="142"/>
      <c r="L63" s="6"/>
      <c r="M63" s="6"/>
      <c r="N63" s="6"/>
      <c r="O63" s="6"/>
      <c r="P63" s="6"/>
      <c r="Q63" s="7">
        <f t="shared" si="0"/>
        <v>13975.469</v>
      </c>
      <c r="R63" s="3"/>
    </row>
    <row r="64" spans="1:18" ht="18.75">
      <c r="A64" s="221" t="s">
        <v>0</v>
      </c>
      <c r="B64" s="345" t="s">
        <v>56</v>
      </c>
      <c r="C64" s="219" t="s">
        <v>12</v>
      </c>
      <c r="D64" s="50">
        <v>1.624</v>
      </c>
      <c r="E64" s="183">
        <v>1.2486</v>
      </c>
      <c r="F64" s="57"/>
      <c r="G64" s="59">
        <v>36.831</v>
      </c>
      <c r="H64" s="143"/>
      <c r="I64" s="59"/>
      <c r="J64" s="30"/>
      <c r="K64" s="143"/>
      <c r="L64" s="4"/>
      <c r="M64" s="4"/>
      <c r="N64" s="4"/>
      <c r="O64" s="4"/>
      <c r="P64" s="4"/>
      <c r="Q64" s="5">
        <f t="shared" si="0"/>
        <v>36.831</v>
      </c>
      <c r="R64" s="3"/>
    </row>
    <row r="65" spans="1:18" ht="18.75">
      <c r="A65" s="221" t="s">
        <v>19</v>
      </c>
      <c r="B65" s="346"/>
      <c r="C65" s="222" t="s">
        <v>14</v>
      </c>
      <c r="D65" s="51">
        <v>443.352</v>
      </c>
      <c r="E65" s="184">
        <v>273.883</v>
      </c>
      <c r="F65" s="58"/>
      <c r="G65" s="60">
        <v>8286.365</v>
      </c>
      <c r="H65" s="142"/>
      <c r="I65" s="60"/>
      <c r="J65" s="31"/>
      <c r="K65" s="142"/>
      <c r="L65" s="6"/>
      <c r="M65" s="6"/>
      <c r="N65" s="6"/>
      <c r="O65" s="6"/>
      <c r="P65" s="6"/>
      <c r="Q65" s="7">
        <f t="shared" si="0"/>
        <v>8286.365</v>
      </c>
      <c r="R65" s="3"/>
    </row>
    <row r="66" spans="1:18" ht="18.75">
      <c r="A66" s="10"/>
      <c r="B66" s="224" t="s">
        <v>16</v>
      </c>
      <c r="C66" s="219" t="s">
        <v>12</v>
      </c>
      <c r="D66" s="50">
        <v>3.684</v>
      </c>
      <c r="E66" s="183">
        <v>4.997</v>
      </c>
      <c r="F66" s="57"/>
      <c r="G66" s="59">
        <v>21.6556</v>
      </c>
      <c r="H66" s="143"/>
      <c r="I66" s="59"/>
      <c r="J66" s="30"/>
      <c r="K66" s="143"/>
      <c r="L66" s="4">
        <v>0.004</v>
      </c>
      <c r="M66" s="4"/>
      <c r="N66" s="4"/>
      <c r="O66" s="4"/>
      <c r="P66" s="4"/>
      <c r="Q66" s="5">
        <f t="shared" si="0"/>
        <v>21.6596</v>
      </c>
      <c r="R66" s="3"/>
    </row>
    <row r="67" spans="1:18" ht="19.5" thickBot="1">
      <c r="A67" s="229" t="s">
        <v>0</v>
      </c>
      <c r="B67" s="230" t="s">
        <v>55</v>
      </c>
      <c r="C67" s="230" t="s">
        <v>14</v>
      </c>
      <c r="D67" s="52">
        <v>172.882</v>
      </c>
      <c r="E67" s="185">
        <v>234.346</v>
      </c>
      <c r="F67" s="203"/>
      <c r="G67" s="129">
        <v>1729.678</v>
      </c>
      <c r="H67" s="144"/>
      <c r="I67" s="129"/>
      <c r="J67" s="32"/>
      <c r="K67" s="144"/>
      <c r="L67" s="8">
        <v>1.68</v>
      </c>
      <c r="M67" s="8"/>
      <c r="N67" s="8"/>
      <c r="O67" s="8"/>
      <c r="P67" s="8"/>
      <c r="Q67" s="9">
        <f t="shared" si="0"/>
        <v>1731.3580000000002</v>
      </c>
      <c r="R67" s="3"/>
    </row>
    <row r="68" spans="4:17" ht="18.75">
      <c r="D68" s="3"/>
      <c r="E68" s="3"/>
      <c r="F68" s="232"/>
      <c r="G68" s="232"/>
      <c r="H68" s="232"/>
      <c r="I68" s="232"/>
      <c r="K68" s="232"/>
      <c r="Q68" s="1"/>
    </row>
    <row r="69" spans="1:17" ht="19.5" thickBot="1">
      <c r="A69" s="2"/>
      <c r="B69" s="212" t="s">
        <v>111</v>
      </c>
      <c r="C69" s="2"/>
      <c r="D69" s="233"/>
      <c r="E69" s="233"/>
      <c r="F69" s="234"/>
      <c r="G69" s="234"/>
      <c r="H69" s="234"/>
      <c r="I69" s="234"/>
      <c r="J69" s="2"/>
      <c r="K69" s="176"/>
      <c r="L69" s="2"/>
      <c r="M69" s="2"/>
      <c r="N69" s="2"/>
      <c r="O69" s="2"/>
      <c r="P69" s="2"/>
      <c r="Q69" s="2"/>
    </row>
    <row r="70" spans="1:18" ht="18.75">
      <c r="A70" s="226"/>
      <c r="B70" s="26"/>
      <c r="C70" s="26"/>
      <c r="D70" s="37" t="s">
        <v>1</v>
      </c>
      <c r="E70" s="37" t="s">
        <v>2</v>
      </c>
      <c r="F70" s="259" t="s">
        <v>3</v>
      </c>
      <c r="G70" s="216" t="s">
        <v>100</v>
      </c>
      <c r="H70" s="39" t="s">
        <v>4</v>
      </c>
      <c r="I70" s="37" t="s">
        <v>5</v>
      </c>
      <c r="J70" s="37" t="s">
        <v>95</v>
      </c>
      <c r="K70" s="39" t="s">
        <v>6</v>
      </c>
      <c r="L70" s="37" t="s">
        <v>105</v>
      </c>
      <c r="M70" s="37" t="s">
        <v>7</v>
      </c>
      <c r="N70" s="37" t="s">
        <v>8</v>
      </c>
      <c r="O70" s="37" t="s">
        <v>9</v>
      </c>
      <c r="P70" s="37" t="s">
        <v>99</v>
      </c>
      <c r="Q70" s="217" t="s">
        <v>10</v>
      </c>
      <c r="R70" s="3"/>
    </row>
    <row r="71" spans="1:18" ht="18.75">
      <c r="A71" s="221" t="s">
        <v>52</v>
      </c>
      <c r="B71" s="343" t="s">
        <v>20</v>
      </c>
      <c r="C71" s="219" t="s">
        <v>12</v>
      </c>
      <c r="D71" s="46">
        <v>44.2975</v>
      </c>
      <c r="E71" s="46">
        <v>86.7716</v>
      </c>
      <c r="F71" s="148">
        <f>D71+E71</f>
        <v>131.0691</v>
      </c>
      <c r="G71" s="235">
        <v>159.4876</v>
      </c>
      <c r="H71" s="63">
        <v>0</v>
      </c>
      <c r="I71" s="63">
        <v>0</v>
      </c>
      <c r="J71" s="11">
        <f>H71+I71</f>
        <v>0</v>
      </c>
      <c r="K71" s="63">
        <v>0</v>
      </c>
      <c r="L71" s="4">
        <v>0.004</v>
      </c>
      <c r="M71" s="4">
        <v>0</v>
      </c>
      <c r="N71" s="4">
        <v>0</v>
      </c>
      <c r="O71" s="4">
        <v>0</v>
      </c>
      <c r="P71" s="4">
        <v>0</v>
      </c>
      <c r="Q71" s="5">
        <f aca="true" t="shared" si="2" ref="Q71:Q134">+F71+G71+H71+I71+K71+L71+M71+N71+O71+P71</f>
        <v>290.5607</v>
      </c>
      <c r="R71" s="10"/>
    </row>
    <row r="72" spans="1:18" ht="18.75">
      <c r="A72" s="213" t="s">
        <v>54</v>
      </c>
      <c r="B72" s="344"/>
      <c r="C72" s="222" t="s">
        <v>14</v>
      </c>
      <c r="D72" s="47">
        <v>5679.728</v>
      </c>
      <c r="E72" s="47">
        <v>11912.686</v>
      </c>
      <c r="F72" s="149">
        <f>D72+E72</f>
        <v>17592.414</v>
      </c>
      <c r="G72" s="62">
        <v>23991.549</v>
      </c>
      <c r="H72" s="62">
        <v>0</v>
      </c>
      <c r="I72" s="62">
        <v>0</v>
      </c>
      <c r="J72" s="31">
        <f>H72+I72</f>
        <v>0</v>
      </c>
      <c r="K72" s="62">
        <v>0</v>
      </c>
      <c r="L72" s="13">
        <v>1.68</v>
      </c>
      <c r="M72" s="6">
        <v>0</v>
      </c>
      <c r="N72" s="6">
        <v>0</v>
      </c>
      <c r="O72" s="41">
        <v>0</v>
      </c>
      <c r="P72" s="13">
        <v>0</v>
      </c>
      <c r="Q72" s="7">
        <f t="shared" si="2"/>
        <v>41585.643000000004</v>
      </c>
      <c r="R72" s="10"/>
    </row>
    <row r="73" spans="1:18" ht="18.75">
      <c r="A73" s="221" t="s">
        <v>0</v>
      </c>
      <c r="B73" s="345" t="s">
        <v>57</v>
      </c>
      <c r="C73" s="219" t="s">
        <v>12</v>
      </c>
      <c r="D73" s="50">
        <v>1.4522</v>
      </c>
      <c r="E73" s="50">
        <v>1.3529</v>
      </c>
      <c r="F73" s="148"/>
      <c r="G73" s="59">
        <v>0.5877</v>
      </c>
      <c r="H73" s="59">
        <v>10.8738</v>
      </c>
      <c r="I73" s="59"/>
      <c r="J73" s="11"/>
      <c r="K73" s="59">
        <v>0.2626</v>
      </c>
      <c r="L73" s="11">
        <v>0.491</v>
      </c>
      <c r="M73" s="4"/>
      <c r="N73" s="4">
        <v>2.1422</v>
      </c>
      <c r="O73" s="4"/>
      <c r="P73" s="11">
        <v>0.54674</v>
      </c>
      <c r="Q73" s="5">
        <f t="shared" si="2"/>
        <v>14.904039999999998</v>
      </c>
      <c r="R73" s="10"/>
    </row>
    <row r="74" spans="1:18" ht="18.75">
      <c r="A74" s="221" t="s">
        <v>32</v>
      </c>
      <c r="B74" s="346"/>
      <c r="C74" s="222" t="s">
        <v>14</v>
      </c>
      <c r="D74" s="51">
        <v>2960.018</v>
      </c>
      <c r="E74" s="51">
        <v>3206.344</v>
      </c>
      <c r="F74" s="149"/>
      <c r="G74" s="60">
        <v>546.747</v>
      </c>
      <c r="H74" s="60">
        <v>5191.023</v>
      </c>
      <c r="I74" s="60"/>
      <c r="J74" s="31"/>
      <c r="K74" s="60">
        <v>312.463</v>
      </c>
      <c r="L74" s="6">
        <v>396.056</v>
      </c>
      <c r="M74" s="6"/>
      <c r="N74" s="6">
        <v>4751.242</v>
      </c>
      <c r="O74" s="6"/>
      <c r="P74" s="6">
        <v>1218.035</v>
      </c>
      <c r="Q74" s="7">
        <f t="shared" si="2"/>
        <v>12415.565999999999</v>
      </c>
      <c r="R74" s="10"/>
    </row>
    <row r="75" spans="1:18" ht="18.75">
      <c r="A75" s="221" t="s">
        <v>0</v>
      </c>
      <c r="B75" s="345" t="s">
        <v>58</v>
      </c>
      <c r="C75" s="219" t="s">
        <v>12</v>
      </c>
      <c r="D75" s="50"/>
      <c r="E75" s="50">
        <v>0.2312</v>
      </c>
      <c r="F75" s="148"/>
      <c r="G75" s="59"/>
      <c r="H75" s="59">
        <v>0.1298</v>
      </c>
      <c r="I75" s="59"/>
      <c r="J75" s="11"/>
      <c r="K75" s="59">
        <v>0.016</v>
      </c>
      <c r="L75" s="4"/>
      <c r="M75" s="4"/>
      <c r="N75" s="4"/>
      <c r="O75" s="4"/>
      <c r="P75" s="4"/>
      <c r="Q75" s="5">
        <f t="shared" si="2"/>
        <v>0.14579999999999999</v>
      </c>
      <c r="R75" s="10"/>
    </row>
    <row r="76" spans="1:18" ht="18.75">
      <c r="A76" s="221" t="s">
        <v>0</v>
      </c>
      <c r="B76" s="346"/>
      <c r="C76" s="222" t="s">
        <v>14</v>
      </c>
      <c r="D76" s="51"/>
      <c r="E76" s="51">
        <v>6.706</v>
      </c>
      <c r="F76" s="149"/>
      <c r="G76" s="60"/>
      <c r="H76" s="60">
        <v>6.41</v>
      </c>
      <c r="I76" s="60"/>
      <c r="J76" s="31"/>
      <c r="K76" s="60">
        <v>2.52</v>
      </c>
      <c r="L76" s="6"/>
      <c r="M76" s="6"/>
      <c r="N76" s="6"/>
      <c r="O76" s="6"/>
      <c r="P76" s="6"/>
      <c r="Q76" s="7">
        <f t="shared" si="2"/>
        <v>8.93</v>
      </c>
      <c r="R76" s="10"/>
    </row>
    <row r="77" spans="1:18" ht="18.75">
      <c r="A77" s="221" t="s">
        <v>59</v>
      </c>
      <c r="B77" s="224" t="s">
        <v>60</v>
      </c>
      <c r="C77" s="219" t="s">
        <v>12</v>
      </c>
      <c r="D77" s="50"/>
      <c r="E77" s="50"/>
      <c r="F77" s="148"/>
      <c r="G77" s="59"/>
      <c r="H77" s="59"/>
      <c r="I77" s="59"/>
      <c r="J77" s="11"/>
      <c r="K77" s="59"/>
      <c r="L77" s="4"/>
      <c r="M77" s="4"/>
      <c r="N77" s="4"/>
      <c r="O77" s="4"/>
      <c r="P77" s="4"/>
      <c r="Q77" s="5">
        <f t="shared" si="2"/>
        <v>0</v>
      </c>
      <c r="R77" s="10"/>
    </row>
    <row r="78" spans="1:18" ht="18.75">
      <c r="A78" s="221"/>
      <c r="B78" s="222" t="s">
        <v>61</v>
      </c>
      <c r="C78" s="222" t="s">
        <v>14</v>
      </c>
      <c r="D78" s="51"/>
      <c r="E78" s="51"/>
      <c r="F78" s="149"/>
      <c r="G78" s="60"/>
      <c r="H78" s="60"/>
      <c r="I78" s="60"/>
      <c r="J78" s="31"/>
      <c r="K78" s="60"/>
      <c r="L78" s="6"/>
      <c r="M78" s="6"/>
      <c r="N78" s="6"/>
      <c r="O78" s="6"/>
      <c r="P78" s="6"/>
      <c r="Q78" s="7">
        <f t="shared" si="2"/>
        <v>0</v>
      </c>
      <c r="R78" s="10"/>
    </row>
    <row r="79" spans="1:18" ht="18.75">
      <c r="A79" s="221"/>
      <c r="B79" s="345" t="s">
        <v>62</v>
      </c>
      <c r="C79" s="219" t="s">
        <v>12</v>
      </c>
      <c r="D79" s="50"/>
      <c r="E79" s="50"/>
      <c r="F79" s="148"/>
      <c r="G79" s="59"/>
      <c r="H79" s="59">
        <v>0.004</v>
      </c>
      <c r="I79" s="59"/>
      <c r="J79" s="11"/>
      <c r="K79" s="59"/>
      <c r="L79" s="4"/>
      <c r="M79" s="4"/>
      <c r="N79" s="4"/>
      <c r="O79" s="4"/>
      <c r="P79" s="4"/>
      <c r="Q79" s="5">
        <f t="shared" si="2"/>
        <v>0.004</v>
      </c>
      <c r="R79" s="10"/>
    </row>
    <row r="80" spans="1:18" ht="18.75">
      <c r="A80" s="221" t="s">
        <v>13</v>
      </c>
      <c r="B80" s="346"/>
      <c r="C80" s="222" t="s">
        <v>14</v>
      </c>
      <c r="D80" s="51"/>
      <c r="E80" s="51"/>
      <c r="F80" s="149"/>
      <c r="G80" s="60"/>
      <c r="H80" s="60">
        <v>2.1</v>
      </c>
      <c r="I80" s="60"/>
      <c r="J80" s="31"/>
      <c r="K80" s="60"/>
      <c r="L80" s="6"/>
      <c r="M80" s="6"/>
      <c r="N80" s="6"/>
      <c r="O80" s="6"/>
      <c r="P80" s="6"/>
      <c r="Q80" s="7">
        <f t="shared" si="2"/>
        <v>2.1</v>
      </c>
      <c r="R80" s="10"/>
    </row>
    <row r="81" spans="1:18" ht="18.75">
      <c r="A81" s="221"/>
      <c r="B81" s="224" t="s">
        <v>16</v>
      </c>
      <c r="C81" s="219" t="s">
        <v>12</v>
      </c>
      <c r="D81" s="50">
        <v>7.8708</v>
      </c>
      <c r="E81" s="50">
        <v>8.2465</v>
      </c>
      <c r="F81" s="148"/>
      <c r="G81" s="59">
        <v>0.285</v>
      </c>
      <c r="H81" s="59">
        <v>70.9742</v>
      </c>
      <c r="I81" s="59"/>
      <c r="J81" s="11"/>
      <c r="K81" s="59">
        <v>1.1368</v>
      </c>
      <c r="L81" s="4">
        <v>0.1783</v>
      </c>
      <c r="M81" s="4"/>
      <c r="N81" s="4">
        <v>8.7256</v>
      </c>
      <c r="O81" s="4"/>
      <c r="P81" s="4">
        <v>0.5129</v>
      </c>
      <c r="Q81" s="5">
        <f t="shared" si="2"/>
        <v>81.81279999999998</v>
      </c>
      <c r="R81" s="10"/>
    </row>
    <row r="82" spans="1:18" ht="18.75">
      <c r="A82" s="221"/>
      <c r="B82" s="222" t="s">
        <v>63</v>
      </c>
      <c r="C82" s="222" t="s">
        <v>14</v>
      </c>
      <c r="D82" s="51">
        <v>3487.842</v>
      </c>
      <c r="E82" s="51">
        <v>4748.286</v>
      </c>
      <c r="F82" s="149"/>
      <c r="G82" s="60">
        <v>324.638</v>
      </c>
      <c r="H82" s="60">
        <v>24906.776</v>
      </c>
      <c r="I82" s="60"/>
      <c r="J82" s="31"/>
      <c r="K82" s="152">
        <v>642.498</v>
      </c>
      <c r="L82" s="6">
        <v>161.815</v>
      </c>
      <c r="M82" s="6"/>
      <c r="N82" s="6">
        <v>6933.845</v>
      </c>
      <c r="O82" s="6"/>
      <c r="P82" s="6">
        <v>787.641</v>
      </c>
      <c r="Q82" s="7">
        <f t="shared" si="2"/>
        <v>33757.213</v>
      </c>
      <c r="R82" s="10"/>
    </row>
    <row r="83" spans="1:18" ht="18.75">
      <c r="A83" s="221" t="s">
        <v>19</v>
      </c>
      <c r="B83" s="343" t="s">
        <v>20</v>
      </c>
      <c r="C83" s="219" t="s">
        <v>12</v>
      </c>
      <c r="D83" s="46">
        <v>9.323</v>
      </c>
      <c r="E83" s="46">
        <v>9.830599999999999</v>
      </c>
      <c r="F83" s="148">
        <f>D83+E83</f>
        <v>19.153599999999997</v>
      </c>
      <c r="G83" s="63">
        <v>0.8727</v>
      </c>
      <c r="H83" s="61">
        <v>81.98179999999999</v>
      </c>
      <c r="I83" s="63">
        <v>0</v>
      </c>
      <c r="J83" s="30">
        <f>H83+I83</f>
        <v>81.98179999999999</v>
      </c>
      <c r="K83" s="296">
        <v>1.4154</v>
      </c>
      <c r="L83" s="4">
        <v>0.6693</v>
      </c>
      <c r="M83" s="4">
        <v>0</v>
      </c>
      <c r="N83" s="4">
        <v>10.867799999999999</v>
      </c>
      <c r="O83" s="4">
        <v>0</v>
      </c>
      <c r="P83" s="4">
        <v>1.05964</v>
      </c>
      <c r="Q83" s="5">
        <f t="shared" si="2"/>
        <v>116.02024</v>
      </c>
      <c r="R83" s="10"/>
    </row>
    <row r="84" spans="1:18" ht="18.75">
      <c r="A84" s="226"/>
      <c r="B84" s="344"/>
      <c r="C84" s="222" t="s">
        <v>14</v>
      </c>
      <c r="D84" s="47">
        <v>6447.860000000001</v>
      </c>
      <c r="E84" s="47">
        <v>7961.336</v>
      </c>
      <c r="F84" s="149">
        <f>D84+E84</f>
        <v>14409.196</v>
      </c>
      <c r="G84" s="62">
        <v>871.385</v>
      </c>
      <c r="H84" s="62">
        <v>30106.309</v>
      </c>
      <c r="I84" s="62">
        <v>0</v>
      </c>
      <c r="J84" s="31">
        <f>H84+I84</f>
        <v>30106.309</v>
      </c>
      <c r="K84" s="62">
        <v>957.481</v>
      </c>
      <c r="L84" s="6">
        <v>557.871</v>
      </c>
      <c r="M84" s="6">
        <v>0</v>
      </c>
      <c r="N84" s="6">
        <v>11685.087</v>
      </c>
      <c r="O84" s="6">
        <v>0</v>
      </c>
      <c r="P84" s="6">
        <v>2005.676</v>
      </c>
      <c r="Q84" s="7">
        <f t="shared" si="2"/>
        <v>60593.005</v>
      </c>
      <c r="R84" s="10"/>
    </row>
    <row r="85" spans="1:18" ht="18.75">
      <c r="A85" s="347" t="s">
        <v>64</v>
      </c>
      <c r="B85" s="348"/>
      <c r="C85" s="219" t="s">
        <v>12</v>
      </c>
      <c r="D85" s="50"/>
      <c r="E85" s="50">
        <v>0.9205</v>
      </c>
      <c r="F85" s="148"/>
      <c r="G85" s="59">
        <v>0.917</v>
      </c>
      <c r="H85" s="59">
        <v>17.0808</v>
      </c>
      <c r="I85" s="59"/>
      <c r="J85" s="11"/>
      <c r="K85" s="59">
        <v>0.1106</v>
      </c>
      <c r="L85" s="4">
        <v>0.6933</v>
      </c>
      <c r="M85" s="4"/>
      <c r="N85" s="4">
        <v>0.0964</v>
      </c>
      <c r="O85" s="4"/>
      <c r="P85" s="4">
        <v>4.6336</v>
      </c>
      <c r="Q85" s="5">
        <f t="shared" si="2"/>
        <v>23.531700000000004</v>
      </c>
      <c r="R85" s="10"/>
    </row>
    <row r="86" spans="1:18" ht="18.75">
      <c r="A86" s="349"/>
      <c r="B86" s="350"/>
      <c r="C86" s="222" t="s">
        <v>14</v>
      </c>
      <c r="D86" s="51"/>
      <c r="E86" s="51">
        <v>878.695</v>
      </c>
      <c r="F86" s="149"/>
      <c r="G86" s="60">
        <v>492.684</v>
      </c>
      <c r="H86" s="60">
        <v>3618.165</v>
      </c>
      <c r="I86" s="60"/>
      <c r="J86" s="31"/>
      <c r="K86" s="60">
        <v>59.581</v>
      </c>
      <c r="L86" s="6">
        <v>560.101</v>
      </c>
      <c r="M86" s="6"/>
      <c r="N86" s="6">
        <v>47.39</v>
      </c>
      <c r="O86" s="6"/>
      <c r="P86" s="6">
        <v>3752.761</v>
      </c>
      <c r="Q86" s="7">
        <f t="shared" si="2"/>
        <v>8530.682</v>
      </c>
      <c r="R86" s="10"/>
    </row>
    <row r="87" spans="1:18" ht="18.75">
      <c r="A87" s="347" t="s">
        <v>65</v>
      </c>
      <c r="B87" s="348"/>
      <c r="C87" s="219" t="s">
        <v>12</v>
      </c>
      <c r="D87" s="50"/>
      <c r="E87" s="50"/>
      <c r="F87" s="148"/>
      <c r="G87" s="59"/>
      <c r="H87" s="59"/>
      <c r="I87" s="59"/>
      <c r="J87" s="11"/>
      <c r="K87" s="59"/>
      <c r="L87" s="4"/>
      <c r="M87" s="4"/>
      <c r="N87" s="4"/>
      <c r="O87" s="4"/>
      <c r="P87" s="4"/>
      <c r="Q87" s="5">
        <f t="shared" si="2"/>
        <v>0</v>
      </c>
      <c r="R87" s="10"/>
    </row>
    <row r="88" spans="1:18" ht="18.75">
      <c r="A88" s="349"/>
      <c r="B88" s="350"/>
      <c r="C88" s="222" t="s">
        <v>14</v>
      </c>
      <c r="D88" s="51"/>
      <c r="E88" s="51"/>
      <c r="F88" s="149"/>
      <c r="G88" s="60"/>
      <c r="H88" s="60"/>
      <c r="I88" s="60"/>
      <c r="J88" s="31"/>
      <c r="K88" s="60"/>
      <c r="L88" s="6"/>
      <c r="M88" s="6"/>
      <c r="N88" s="6"/>
      <c r="O88" s="6"/>
      <c r="P88" s="6"/>
      <c r="Q88" s="7">
        <f t="shared" si="2"/>
        <v>0</v>
      </c>
      <c r="R88" s="10"/>
    </row>
    <row r="89" spans="1:18" ht="18.75">
      <c r="A89" s="347" t="s">
        <v>66</v>
      </c>
      <c r="B89" s="348"/>
      <c r="C89" s="219" t="s">
        <v>12</v>
      </c>
      <c r="D89" s="50"/>
      <c r="E89" s="50">
        <v>0.4342</v>
      </c>
      <c r="F89" s="148"/>
      <c r="G89" s="59"/>
      <c r="H89" s="59">
        <v>0.0272</v>
      </c>
      <c r="I89" s="59"/>
      <c r="J89" s="11"/>
      <c r="K89" s="59">
        <v>0.0015</v>
      </c>
      <c r="L89" s="4"/>
      <c r="M89" s="4"/>
      <c r="N89" s="4"/>
      <c r="O89" s="4"/>
      <c r="P89" s="4"/>
      <c r="Q89" s="5">
        <f t="shared" si="2"/>
        <v>0.0287</v>
      </c>
      <c r="R89" s="10"/>
    </row>
    <row r="90" spans="1:18" ht="18.75">
      <c r="A90" s="349"/>
      <c r="B90" s="350"/>
      <c r="C90" s="222" t="s">
        <v>14</v>
      </c>
      <c r="D90" s="51"/>
      <c r="E90" s="51">
        <v>283.718</v>
      </c>
      <c r="F90" s="149"/>
      <c r="G90" s="60"/>
      <c r="H90" s="60">
        <v>71.484</v>
      </c>
      <c r="I90" s="60"/>
      <c r="J90" s="31"/>
      <c r="K90" s="60">
        <v>3.203</v>
      </c>
      <c r="L90" s="6"/>
      <c r="M90" s="6"/>
      <c r="N90" s="6"/>
      <c r="O90" s="6"/>
      <c r="P90" s="6"/>
      <c r="Q90" s="7">
        <f t="shared" si="2"/>
        <v>74.687</v>
      </c>
      <c r="R90" s="10"/>
    </row>
    <row r="91" spans="1:18" ht="18.75">
      <c r="A91" s="347" t="s">
        <v>67</v>
      </c>
      <c r="B91" s="348"/>
      <c r="C91" s="219" t="s">
        <v>12</v>
      </c>
      <c r="D91" s="50"/>
      <c r="E91" s="50">
        <v>8.8139</v>
      </c>
      <c r="F91" s="148"/>
      <c r="G91" s="59"/>
      <c r="H91" s="59">
        <v>6.2818</v>
      </c>
      <c r="I91" s="59"/>
      <c r="J91" s="11"/>
      <c r="K91" s="59">
        <v>0.3311</v>
      </c>
      <c r="L91" s="4"/>
      <c r="M91" s="4"/>
      <c r="N91" s="4"/>
      <c r="O91" s="4"/>
      <c r="P91" s="4"/>
      <c r="Q91" s="5">
        <f t="shared" si="2"/>
        <v>6.6129</v>
      </c>
      <c r="R91" s="10"/>
    </row>
    <row r="92" spans="1:18" ht="18.75">
      <c r="A92" s="349"/>
      <c r="B92" s="350"/>
      <c r="C92" s="222" t="s">
        <v>14</v>
      </c>
      <c r="D92" s="51"/>
      <c r="E92" s="51">
        <v>9998.367</v>
      </c>
      <c r="F92" s="149"/>
      <c r="G92" s="60"/>
      <c r="H92" s="60">
        <v>8448.7</v>
      </c>
      <c r="I92" s="60"/>
      <c r="J92" s="31"/>
      <c r="K92" s="60">
        <v>112.802</v>
      </c>
      <c r="L92" s="6"/>
      <c r="M92" s="6"/>
      <c r="N92" s="6"/>
      <c r="O92" s="6"/>
      <c r="P92" s="6"/>
      <c r="Q92" s="7">
        <f t="shared" si="2"/>
        <v>8561.502</v>
      </c>
      <c r="R92" s="10"/>
    </row>
    <row r="93" spans="1:18" ht="18.75">
      <c r="A93" s="347" t="s">
        <v>68</v>
      </c>
      <c r="B93" s="348"/>
      <c r="C93" s="219" t="s">
        <v>12</v>
      </c>
      <c r="D93" s="50"/>
      <c r="E93" s="50"/>
      <c r="F93" s="148"/>
      <c r="G93" s="59"/>
      <c r="H93" s="59">
        <v>0.0006</v>
      </c>
      <c r="I93" s="59"/>
      <c r="J93" s="11"/>
      <c r="K93" s="59">
        <v>0.0007</v>
      </c>
      <c r="L93" s="4"/>
      <c r="M93" s="4"/>
      <c r="N93" s="4"/>
      <c r="O93" s="4"/>
      <c r="P93" s="4"/>
      <c r="Q93" s="5">
        <f t="shared" si="2"/>
        <v>0.0013</v>
      </c>
      <c r="R93" s="10"/>
    </row>
    <row r="94" spans="1:18" ht="18.75">
      <c r="A94" s="349"/>
      <c r="B94" s="350"/>
      <c r="C94" s="222" t="s">
        <v>14</v>
      </c>
      <c r="D94" s="51"/>
      <c r="E94" s="51"/>
      <c r="F94" s="149"/>
      <c r="G94" s="60"/>
      <c r="H94" s="60">
        <v>0.945</v>
      </c>
      <c r="I94" s="60"/>
      <c r="J94" s="31"/>
      <c r="K94" s="60">
        <v>0.515</v>
      </c>
      <c r="L94" s="6"/>
      <c r="M94" s="6"/>
      <c r="N94" s="6"/>
      <c r="O94" s="6"/>
      <c r="P94" s="6"/>
      <c r="Q94" s="7">
        <f t="shared" si="2"/>
        <v>1.46</v>
      </c>
      <c r="R94" s="10"/>
    </row>
    <row r="95" spans="1:18" ht="18.75">
      <c r="A95" s="347" t="s">
        <v>69</v>
      </c>
      <c r="B95" s="348"/>
      <c r="C95" s="219" t="s">
        <v>12</v>
      </c>
      <c r="D95" s="50">
        <v>0.1183</v>
      </c>
      <c r="E95" s="50">
        <v>0.0507</v>
      </c>
      <c r="F95" s="148"/>
      <c r="G95" s="59">
        <v>0.2198</v>
      </c>
      <c r="H95" s="59">
        <v>3.4786</v>
      </c>
      <c r="I95" s="59"/>
      <c r="J95" s="11"/>
      <c r="K95" s="59">
        <v>0.1865</v>
      </c>
      <c r="L95" s="4">
        <v>0.7322</v>
      </c>
      <c r="M95" s="4"/>
      <c r="N95" s="4">
        <v>2.1567</v>
      </c>
      <c r="O95" s="4"/>
      <c r="P95" s="4">
        <v>0.251</v>
      </c>
      <c r="Q95" s="5">
        <f t="shared" si="2"/>
        <v>7.024800000000001</v>
      </c>
      <c r="R95" s="10"/>
    </row>
    <row r="96" spans="1:18" ht="18.75">
      <c r="A96" s="349"/>
      <c r="B96" s="350"/>
      <c r="C96" s="222" t="s">
        <v>14</v>
      </c>
      <c r="D96" s="51">
        <v>75.851</v>
      </c>
      <c r="E96" s="51">
        <v>73.427</v>
      </c>
      <c r="F96" s="149"/>
      <c r="G96" s="60">
        <v>212.451</v>
      </c>
      <c r="H96" s="60">
        <v>2846.863</v>
      </c>
      <c r="I96" s="60"/>
      <c r="J96" s="31"/>
      <c r="K96" s="60">
        <v>128.977</v>
      </c>
      <c r="L96" s="6">
        <v>321.651</v>
      </c>
      <c r="M96" s="6"/>
      <c r="N96" s="6">
        <v>1689.38</v>
      </c>
      <c r="O96" s="6"/>
      <c r="P96" s="6">
        <v>267.496</v>
      </c>
      <c r="Q96" s="7">
        <f t="shared" si="2"/>
        <v>5466.818</v>
      </c>
      <c r="R96" s="10"/>
    </row>
    <row r="97" spans="1:18" ht="18.75">
      <c r="A97" s="347" t="s">
        <v>70</v>
      </c>
      <c r="B97" s="348"/>
      <c r="C97" s="219" t="s">
        <v>12</v>
      </c>
      <c r="D97" s="50">
        <v>13.78214</v>
      </c>
      <c r="E97" s="50">
        <v>613.8161</v>
      </c>
      <c r="F97" s="148"/>
      <c r="G97" s="59">
        <v>22.2011</v>
      </c>
      <c r="H97" s="59">
        <v>393.6075</v>
      </c>
      <c r="I97" s="59"/>
      <c r="J97" s="11"/>
      <c r="K97" s="59">
        <v>49.9854</v>
      </c>
      <c r="L97" s="4">
        <v>1.9465</v>
      </c>
      <c r="M97" s="4"/>
      <c r="N97" s="4">
        <v>1.2109</v>
      </c>
      <c r="O97" s="4"/>
      <c r="P97" s="4">
        <v>4.912</v>
      </c>
      <c r="Q97" s="5">
        <f t="shared" si="2"/>
        <v>473.86339999999996</v>
      </c>
      <c r="R97" s="10"/>
    </row>
    <row r="98" spans="1:18" ht="18.75">
      <c r="A98" s="349"/>
      <c r="B98" s="350"/>
      <c r="C98" s="222" t="s">
        <v>14</v>
      </c>
      <c r="D98" s="51">
        <v>15489.791</v>
      </c>
      <c r="E98" s="51">
        <v>204011.189</v>
      </c>
      <c r="F98" s="149"/>
      <c r="G98" s="60">
        <v>1648.004</v>
      </c>
      <c r="H98" s="60">
        <v>46647.248</v>
      </c>
      <c r="I98" s="60"/>
      <c r="J98" s="31"/>
      <c r="K98" s="60">
        <v>4510.48</v>
      </c>
      <c r="L98" s="6">
        <v>990.899</v>
      </c>
      <c r="M98" s="6"/>
      <c r="N98" s="6">
        <v>495.096</v>
      </c>
      <c r="O98" s="6"/>
      <c r="P98" s="6">
        <v>7010.688</v>
      </c>
      <c r="Q98" s="7">
        <f t="shared" si="2"/>
        <v>61302.415</v>
      </c>
      <c r="R98" s="10"/>
    </row>
    <row r="99" spans="1:18" ht="18.75">
      <c r="A99" s="351" t="s">
        <v>71</v>
      </c>
      <c r="B99" s="352"/>
      <c r="C99" s="219" t="s">
        <v>12</v>
      </c>
      <c r="D99" s="46">
        <v>667.44334</v>
      </c>
      <c r="E99" s="46">
        <v>1293.1997999999999</v>
      </c>
      <c r="F99" s="148">
        <f>D99+E99</f>
        <v>1960.64314</v>
      </c>
      <c r="G99" s="61">
        <v>6421.676600000001</v>
      </c>
      <c r="H99" s="63">
        <v>3540.7541000000006</v>
      </c>
      <c r="I99" s="61">
        <v>0</v>
      </c>
      <c r="J99" s="30">
        <f>H99+I99</f>
        <v>3540.7541000000006</v>
      </c>
      <c r="K99" s="61">
        <v>4064.8587999999995</v>
      </c>
      <c r="L99" s="4">
        <v>537.5680000000001</v>
      </c>
      <c r="M99" s="4">
        <v>0</v>
      </c>
      <c r="N99" s="4">
        <v>81.88675</v>
      </c>
      <c r="O99" s="4">
        <v>0</v>
      </c>
      <c r="P99" s="4">
        <v>14.033640000000002</v>
      </c>
      <c r="Q99" s="5">
        <f t="shared" si="2"/>
        <v>16621.421030000005</v>
      </c>
      <c r="R99" s="10"/>
    </row>
    <row r="100" spans="1:18" ht="18.75">
      <c r="A100" s="353"/>
      <c r="B100" s="354"/>
      <c r="C100" s="222" t="s">
        <v>14</v>
      </c>
      <c r="D100" s="47">
        <v>685864.1950000001</v>
      </c>
      <c r="E100" s="47">
        <v>789634.2960000001</v>
      </c>
      <c r="F100" s="149">
        <f>D100+E100</f>
        <v>1475498.4910000002</v>
      </c>
      <c r="G100" s="64">
        <v>1873690.7909999993</v>
      </c>
      <c r="H100" s="62">
        <v>555607.351</v>
      </c>
      <c r="I100" s="64">
        <v>0</v>
      </c>
      <c r="J100" s="31">
        <f>H100+I100</f>
        <v>555607.351</v>
      </c>
      <c r="K100" s="64">
        <v>445330.04600000003</v>
      </c>
      <c r="L100" s="6">
        <v>209769.87600000002</v>
      </c>
      <c r="M100" s="6">
        <v>0</v>
      </c>
      <c r="N100" s="6">
        <v>34521.333</v>
      </c>
      <c r="O100" s="6">
        <v>0</v>
      </c>
      <c r="P100" s="6">
        <v>15457.378999999999</v>
      </c>
      <c r="Q100" s="7">
        <f t="shared" si="2"/>
        <v>4609875.266999999</v>
      </c>
      <c r="R100" s="10"/>
    </row>
    <row r="101" spans="1:18" ht="18.75">
      <c r="A101" s="218" t="s">
        <v>0</v>
      </c>
      <c r="B101" s="345" t="s">
        <v>72</v>
      </c>
      <c r="C101" s="219" t="s">
        <v>12</v>
      </c>
      <c r="D101" s="50"/>
      <c r="E101" s="50"/>
      <c r="F101" s="143"/>
      <c r="G101" s="59"/>
      <c r="H101" s="59">
        <v>0.559</v>
      </c>
      <c r="I101" s="59"/>
      <c r="J101" s="11"/>
      <c r="K101" s="59">
        <v>0.0684</v>
      </c>
      <c r="L101" s="4"/>
      <c r="M101" s="4"/>
      <c r="N101" s="4"/>
      <c r="O101" s="4"/>
      <c r="P101" s="4"/>
      <c r="Q101" s="5">
        <f t="shared" si="2"/>
        <v>0.6274000000000001</v>
      </c>
      <c r="R101" s="10"/>
    </row>
    <row r="102" spans="1:18" ht="18.75">
      <c r="A102" s="218" t="s">
        <v>0</v>
      </c>
      <c r="B102" s="346"/>
      <c r="C102" s="222" t="s">
        <v>14</v>
      </c>
      <c r="D102" s="51"/>
      <c r="E102" s="51"/>
      <c r="F102" s="142"/>
      <c r="G102" s="60"/>
      <c r="H102" s="60">
        <v>1264.836</v>
      </c>
      <c r="I102" s="60"/>
      <c r="J102" s="31"/>
      <c r="K102" s="60">
        <v>269.275</v>
      </c>
      <c r="L102" s="6"/>
      <c r="M102" s="6"/>
      <c r="N102" s="6"/>
      <c r="O102" s="6"/>
      <c r="P102" s="6"/>
      <c r="Q102" s="7">
        <f t="shared" si="2"/>
        <v>1534.1109999999999</v>
      </c>
      <c r="R102" s="10"/>
    </row>
    <row r="103" spans="1:18" ht="18.75">
      <c r="A103" s="221" t="s">
        <v>73</v>
      </c>
      <c r="B103" s="345" t="s">
        <v>74</v>
      </c>
      <c r="C103" s="219" t="s">
        <v>12</v>
      </c>
      <c r="D103" s="50">
        <v>1.7615</v>
      </c>
      <c r="E103" s="50">
        <v>8.08</v>
      </c>
      <c r="F103" s="148"/>
      <c r="G103" s="59">
        <v>0.8363</v>
      </c>
      <c r="H103" s="59">
        <v>82.4368</v>
      </c>
      <c r="I103" s="59"/>
      <c r="J103" s="11"/>
      <c r="K103" s="59">
        <v>3.4157</v>
      </c>
      <c r="L103" s="4">
        <v>4.063</v>
      </c>
      <c r="M103" s="4"/>
      <c r="N103" s="4">
        <v>0.0867</v>
      </c>
      <c r="O103" s="4"/>
      <c r="P103" s="4">
        <v>0.0428</v>
      </c>
      <c r="Q103" s="5">
        <f t="shared" si="2"/>
        <v>90.8813</v>
      </c>
      <c r="R103" s="10"/>
    </row>
    <row r="104" spans="1:18" ht="18.75">
      <c r="A104" s="221" t="s">
        <v>0</v>
      </c>
      <c r="B104" s="346"/>
      <c r="C104" s="222" t="s">
        <v>14</v>
      </c>
      <c r="D104" s="51">
        <v>896.012</v>
      </c>
      <c r="E104" s="51">
        <v>2561.267</v>
      </c>
      <c r="F104" s="149"/>
      <c r="G104" s="60">
        <v>582.188</v>
      </c>
      <c r="H104" s="60">
        <v>24162.292</v>
      </c>
      <c r="I104" s="60"/>
      <c r="J104" s="31"/>
      <c r="K104" s="60">
        <v>685.86</v>
      </c>
      <c r="L104" s="6">
        <v>2680.445</v>
      </c>
      <c r="M104" s="6"/>
      <c r="N104" s="6">
        <v>23.321</v>
      </c>
      <c r="O104" s="6"/>
      <c r="P104" s="6">
        <v>34.672</v>
      </c>
      <c r="Q104" s="7">
        <f t="shared" si="2"/>
        <v>28168.778</v>
      </c>
      <c r="R104" s="10"/>
    </row>
    <row r="105" spans="1:18" ht="18.75">
      <c r="A105" s="221" t="s">
        <v>0</v>
      </c>
      <c r="B105" s="345" t="s">
        <v>75</v>
      </c>
      <c r="C105" s="219" t="s">
        <v>12</v>
      </c>
      <c r="D105" s="50">
        <v>7.854</v>
      </c>
      <c r="E105" s="50">
        <v>949.6906</v>
      </c>
      <c r="F105" s="148"/>
      <c r="G105" s="59">
        <v>121.7664</v>
      </c>
      <c r="H105" s="59">
        <v>1550.2156</v>
      </c>
      <c r="I105" s="59"/>
      <c r="J105" s="11"/>
      <c r="K105" s="59">
        <v>178.1012</v>
      </c>
      <c r="L105" s="4">
        <v>0.0162</v>
      </c>
      <c r="M105" s="4"/>
      <c r="N105" s="4"/>
      <c r="O105" s="4"/>
      <c r="P105" s="4"/>
      <c r="Q105" s="5">
        <f t="shared" si="2"/>
        <v>1850.0994</v>
      </c>
      <c r="R105" s="10"/>
    </row>
    <row r="106" spans="1:18" ht="18.75">
      <c r="A106" s="221"/>
      <c r="B106" s="346"/>
      <c r="C106" s="222" t="s">
        <v>14</v>
      </c>
      <c r="D106" s="51">
        <v>2453.719</v>
      </c>
      <c r="E106" s="51">
        <v>142984.553</v>
      </c>
      <c r="F106" s="149"/>
      <c r="G106" s="60">
        <v>28146.168</v>
      </c>
      <c r="H106" s="60">
        <v>220339.566</v>
      </c>
      <c r="I106" s="60"/>
      <c r="J106" s="31"/>
      <c r="K106" s="60">
        <v>31080.552</v>
      </c>
      <c r="L106" s="6">
        <v>9.54</v>
      </c>
      <c r="M106" s="6"/>
      <c r="N106" s="6"/>
      <c r="O106" s="6"/>
      <c r="P106" s="6"/>
      <c r="Q106" s="7">
        <f t="shared" si="2"/>
        <v>279575.826</v>
      </c>
      <c r="R106" s="10"/>
    </row>
    <row r="107" spans="1:18" ht="18.75">
      <c r="A107" s="221" t="s">
        <v>76</v>
      </c>
      <c r="B107" s="345" t="s">
        <v>77</v>
      </c>
      <c r="C107" s="219" t="s">
        <v>12</v>
      </c>
      <c r="D107" s="50">
        <v>0.0035</v>
      </c>
      <c r="E107" s="50">
        <v>0.2635</v>
      </c>
      <c r="F107" s="148"/>
      <c r="G107" s="59">
        <v>0.0108</v>
      </c>
      <c r="H107" s="59">
        <v>0.6638</v>
      </c>
      <c r="I107" s="59"/>
      <c r="J107" s="11"/>
      <c r="K107" s="59"/>
      <c r="L107" s="4"/>
      <c r="M107" s="4"/>
      <c r="N107" s="4">
        <v>0.0095</v>
      </c>
      <c r="O107" s="4"/>
      <c r="P107" s="4">
        <v>0.0708</v>
      </c>
      <c r="Q107" s="5">
        <f t="shared" si="2"/>
        <v>0.7548999999999999</v>
      </c>
      <c r="R107" s="10"/>
    </row>
    <row r="108" spans="1:18" ht="18.75">
      <c r="A108" s="221"/>
      <c r="B108" s="346"/>
      <c r="C108" s="222" t="s">
        <v>14</v>
      </c>
      <c r="D108" s="51">
        <v>2.425</v>
      </c>
      <c r="E108" s="51">
        <v>1268.751</v>
      </c>
      <c r="F108" s="149"/>
      <c r="G108" s="60">
        <v>21.315</v>
      </c>
      <c r="H108" s="60">
        <v>1299.155</v>
      </c>
      <c r="I108" s="60"/>
      <c r="J108" s="31"/>
      <c r="K108" s="60"/>
      <c r="L108" s="6"/>
      <c r="M108" s="6"/>
      <c r="N108" s="6">
        <v>4.527</v>
      </c>
      <c r="O108" s="6"/>
      <c r="P108" s="6">
        <v>74.928</v>
      </c>
      <c r="Q108" s="7">
        <f t="shared" si="2"/>
        <v>1399.9250000000002</v>
      </c>
      <c r="R108" s="10"/>
    </row>
    <row r="109" spans="1:18" ht="18.75">
      <c r="A109" s="221"/>
      <c r="B109" s="345" t="s">
        <v>78</v>
      </c>
      <c r="C109" s="219" t="s">
        <v>12</v>
      </c>
      <c r="D109" s="50">
        <v>0.8213</v>
      </c>
      <c r="E109" s="50">
        <v>1.1266</v>
      </c>
      <c r="F109" s="148"/>
      <c r="G109" s="59">
        <v>0.091</v>
      </c>
      <c r="H109" s="59">
        <v>12.4352</v>
      </c>
      <c r="I109" s="59"/>
      <c r="J109" s="11"/>
      <c r="K109" s="59">
        <v>0.8452</v>
      </c>
      <c r="L109" s="4">
        <v>0.002</v>
      </c>
      <c r="M109" s="4"/>
      <c r="N109" s="4">
        <v>1.1649</v>
      </c>
      <c r="O109" s="4"/>
      <c r="P109" s="4">
        <v>1.7191</v>
      </c>
      <c r="Q109" s="5">
        <f t="shared" si="2"/>
        <v>16.2574</v>
      </c>
      <c r="R109" s="10"/>
    </row>
    <row r="110" spans="1:18" ht="18.75">
      <c r="A110" s="221"/>
      <c r="B110" s="346"/>
      <c r="C110" s="222" t="s">
        <v>14</v>
      </c>
      <c r="D110" s="51">
        <v>1075.32</v>
      </c>
      <c r="E110" s="51">
        <v>855.116</v>
      </c>
      <c r="F110" s="149"/>
      <c r="G110" s="60">
        <v>87.064</v>
      </c>
      <c r="H110" s="60">
        <v>6934.492</v>
      </c>
      <c r="I110" s="60"/>
      <c r="J110" s="31"/>
      <c r="K110" s="60">
        <v>479.792</v>
      </c>
      <c r="L110" s="6">
        <v>0.84</v>
      </c>
      <c r="M110" s="6"/>
      <c r="N110" s="6">
        <v>640.696</v>
      </c>
      <c r="O110" s="6"/>
      <c r="P110" s="6">
        <v>1038.804</v>
      </c>
      <c r="Q110" s="7">
        <f t="shared" si="2"/>
        <v>9181.688000000002</v>
      </c>
      <c r="R110" s="10"/>
    </row>
    <row r="111" spans="1:18" ht="18.75">
      <c r="A111" s="221" t="s">
        <v>79</v>
      </c>
      <c r="B111" s="345" t="s">
        <v>80</v>
      </c>
      <c r="C111" s="219" t="s">
        <v>12</v>
      </c>
      <c r="D111" s="50"/>
      <c r="E111" s="50"/>
      <c r="F111" s="143"/>
      <c r="G111" s="59"/>
      <c r="H111" s="59"/>
      <c r="I111" s="59"/>
      <c r="J111" s="11"/>
      <c r="K111" s="59"/>
      <c r="L111" s="4"/>
      <c r="M111" s="4"/>
      <c r="N111" s="4"/>
      <c r="O111" s="4"/>
      <c r="P111" s="4"/>
      <c r="Q111" s="5">
        <f t="shared" si="2"/>
        <v>0</v>
      </c>
      <c r="R111" s="10"/>
    </row>
    <row r="112" spans="1:18" ht="18.75">
      <c r="A112" s="221"/>
      <c r="B112" s="346"/>
      <c r="C112" s="222" t="s">
        <v>14</v>
      </c>
      <c r="D112" s="51"/>
      <c r="E112" s="51"/>
      <c r="F112" s="142"/>
      <c r="G112" s="60"/>
      <c r="H112" s="60"/>
      <c r="I112" s="60"/>
      <c r="J112" s="31"/>
      <c r="K112" s="60"/>
      <c r="L112" s="6"/>
      <c r="M112" s="6"/>
      <c r="N112" s="6"/>
      <c r="O112" s="6"/>
      <c r="P112" s="6"/>
      <c r="Q112" s="7">
        <f t="shared" si="2"/>
        <v>0</v>
      </c>
      <c r="R112" s="10"/>
    </row>
    <row r="113" spans="1:18" ht="18.75">
      <c r="A113" s="221"/>
      <c r="B113" s="345" t="s">
        <v>81</v>
      </c>
      <c r="C113" s="219" t="s">
        <v>12</v>
      </c>
      <c r="D113" s="50">
        <v>0.0032</v>
      </c>
      <c r="E113" s="50">
        <v>0.001</v>
      </c>
      <c r="F113" s="148"/>
      <c r="G113" s="59"/>
      <c r="H113" s="59"/>
      <c r="I113" s="59"/>
      <c r="J113" s="11"/>
      <c r="K113" s="59"/>
      <c r="L113" s="4">
        <v>0.0065</v>
      </c>
      <c r="M113" s="4"/>
      <c r="N113" s="4"/>
      <c r="O113" s="4"/>
      <c r="P113" s="4"/>
      <c r="Q113" s="5">
        <f t="shared" si="2"/>
        <v>0.0065</v>
      </c>
      <c r="R113" s="10"/>
    </row>
    <row r="114" spans="1:18" ht="18.75">
      <c r="A114" s="221"/>
      <c r="B114" s="346"/>
      <c r="C114" s="222" t="s">
        <v>14</v>
      </c>
      <c r="D114" s="51">
        <v>2.95</v>
      </c>
      <c r="E114" s="51">
        <v>0.315</v>
      </c>
      <c r="F114" s="149"/>
      <c r="G114" s="60"/>
      <c r="H114" s="60"/>
      <c r="I114" s="60"/>
      <c r="J114" s="31"/>
      <c r="K114" s="60"/>
      <c r="L114" s="6">
        <v>5.355</v>
      </c>
      <c r="M114" s="6"/>
      <c r="N114" s="6"/>
      <c r="O114" s="6"/>
      <c r="P114" s="6"/>
      <c r="Q114" s="7">
        <f t="shared" si="2"/>
        <v>5.355</v>
      </c>
      <c r="R114" s="10"/>
    </row>
    <row r="115" spans="1:18" ht="18.75">
      <c r="A115" s="221" t="s">
        <v>82</v>
      </c>
      <c r="B115" s="345" t="s">
        <v>83</v>
      </c>
      <c r="C115" s="219" t="s">
        <v>12</v>
      </c>
      <c r="D115" s="50">
        <v>0.0562</v>
      </c>
      <c r="E115" s="50"/>
      <c r="F115" s="148"/>
      <c r="G115" s="59"/>
      <c r="H115" s="59">
        <v>0</v>
      </c>
      <c r="I115" s="59"/>
      <c r="J115" s="11"/>
      <c r="K115" s="59"/>
      <c r="L115" s="4"/>
      <c r="M115" s="4"/>
      <c r="N115" s="4"/>
      <c r="O115" s="4"/>
      <c r="P115" s="4"/>
      <c r="Q115" s="5">
        <f t="shared" si="2"/>
        <v>0</v>
      </c>
      <c r="R115" s="10"/>
    </row>
    <row r="116" spans="1:18" ht="18.75">
      <c r="A116" s="221"/>
      <c r="B116" s="346"/>
      <c r="C116" s="222" t="s">
        <v>14</v>
      </c>
      <c r="D116" s="51">
        <v>82.603</v>
      </c>
      <c r="E116" s="51"/>
      <c r="F116" s="149"/>
      <c r="G116" s="60"/>
      <c r="H116" s="60">
        <v>0</v>
      </c>
      <c r="I116" s="60"/>
      <c r="J116" s="31"/>
      <c r="K116" s="60"/>
      <c r="L116" s="6"/>
      <c r="M116" s="6"/>
      <c r="N116" s="6"/>
      <c r="O116" s="6"/>
      <c r="P116" s="6"/>
      <c r="Q116" s="7">
        <f t="shared" si="2"/>
        <v>0</v>
      </c>
      <c r="R116" s="10"/>
    </row>
    <row r="117" spans="1:18" ht="18.75">
      <c r="A117" s="221"/>
      <c r="B117" s="345" t="s">
        <v>84</v>
      </c>
      <c r="C117" s="219" t="s">
        <v>12</v>
      </c>
      <c r="D117" s="50">
        <v>4.3295</v>
      </c>
      <c r="E117" s="50">
        <v>0.2934</v>
      </c>
      <c r="F117" s="148"/>
      <c r="G117" s="59"/>
      <c r="H117" s="59">
        <v>0.6371</v>
      </c>
      <c r="I117" s="59"/>
      <c r="J117" s="11"/>
      <c r="K117" s="59">
        <v>0.05</v>
      </c>
      <c r="L117" s="4">
        <v>0.0025</v>
      </c>
      <c r="M117" s="4">
        <v>2.1385</v>
      </c>
      <c r="N117" s="4"/>
      <c r="O117" s="4"/>
      <c r="P117" s="4"/>
      <c r="Q117" s="5">
        <f t="shared" si="2"/>
        <v>2.8281</v>
      </c>
      <c r="R117" s="10"/>
    </row>
    <row r="118" spans="1:18" ht="18.75">
      <c r="A118" s="221"/>
      <c r="B118" s="346"/>
      <c r="C118" s="222" t="s">
        <v>14</v>
      </c>
      <c r="D118" s="51">
        <v>2951.35</v>
      </c>
      <c r="E118" s="51">
        <v>272.538</v>
      </c>
      <c r="F118" s="149"/>
      <c r="G118" s="60"/>
      <c r="H118" s="60">
        <v>484.59</v>
      </c>
      <c r="I118" s="60"/>
      <c r="J118" s="31"/>
      <c r="K118" s="60">
        <v>34.125</v>
      </c>
      <c r="L118" s="6">
        <v>3.57</v>
      </c>
      <c r="M118" s="6">
        <v>1108.648</v>
      </c>
      <c r="N118" s="6"/>
      <c r="O118" s="6"/>
      <c r="P118" s="6"/>
      <c r="Q118" s="7">
        <f t="shared" si="2"/>
        <v>1630.933</v>
      </c>
      <c r="R118" s="10"/>
    </row>
    <row r="119" spans="1:18" ht="18.75">
      <c r="A119" s="221" t="s">
        <v>19</v>
      </c>
      <c r="B119" s="345" t="s">
        <v>85</v>
      </c>
      <c r="C119" s="219" t="s">
        <v>12</v>
      </c>
      <c r="D119" s="50">
        <v>2.34566</v>
      </c>
      <c r="E119" s="50">
        <v>1.5672</v>
      </c>
      <c r="F119" s="148"/>
      <c r="G119" s="59"/>
      <c r="H119" s="59">
        <v>0.463</v>
      </c>
      <c r="I119" s="59"/>
      <c r="J119" s="11"/>
      <c r="K119" s="59">
        <v>0.0141</v>
      </c>
      <c r="L119" s="4">
        <v>0.0157</v>
      </c>
      <c r="M119" s="4"/>
      <c r="N119" s="4">
        <v>0.0062</v>
      </c>
      <c r="O119" s="4"/>
      <c r="P119" s="4">
        <v>0.021</v>
      </c>
      <c r="Q119" s="5">
        <f t="shared" si="2"/>
        <v>0.52</v>
      </c>
      <c r="R119" s="10"/>
    </row>
    <row r="120" spans="1:18" ht="18.75">
      <c r="A120" s="10"/>
      <c r="B120" s="346"/>
      <c r="C120" s="222" t="s">
        <v>14</v>
      </c>
      <c r="D120" s="51">
        <v>3956.449</v>
      </c>
      <c r="E120" s="51">
        <v>633.591</v>
      </c>
      <c r="F120" s="149"/>
      <c r="G120" s="60"/>
      <c r="H120" s="60">
        <v>180.458</v>
      </c>
      <c r="I120" s="60"/>
      <c r="J120" s="31"/>
      <c r="K120" s="60">
        <v>13.231</v>
      </c>
      <c r="L120" s="6">
        <v>5.497</v>
      </c>
      <c r="M120" s="6"/>
      <c r="N120" s="6">
        <v>1.659</v>
      </c>
      <c r="O120" s="6"/>
      <c r="P120" s="6">
        <v>6.615</v>
      </c>
      <c r="Q120" s="7">
        <f t="shared" si="2"/>
        <v>207.45999999999998</v>
      </c>
      <c r="R120" s="10"/>
    </row>
    <row r="121" spans="1:18" ht="18.75">
      <c r="A121" s="10"/>
      <c r="B121" s="224" t="s">
        <v>16</v>
      </c>
      <c r="C121" s="219" t="s">
        <v>12</v>
      </c>
      <c r="D121" s="50">
        <v>0.1705</v>
      </c>
      <c r="E121" s="50"/>
      <c r="F121" s="148"/>
      <c r="G121" s="59"/>
      <c r="H121" s="59">
        <v>0.105</v>
      </c>
      <c r="I121" s="59"/>
      <c r="J121" s="11"/>
      <c r="K121" s="59"/>
      <c r="L121" s="4">
        <v>0.11</v>
      </c>
      <c r="M121" s="4"/>
      <c r="N121" s="4"/>
      <c r="O121" s="4"/>
      <c r="P121" s="4"/>
      <c r="Q121" s="5">
        <f t="shared" si="2"/>
        <v>0.215</v>
      </c>
      <c r="R121" s="10"/>
    </row>
    <row r="122" spans="1:18" ht="18.75">
      <c r="A122" s="10"/>
      <c r="B122" s="222" t="s">
        <v>86</v>
      </c>
      <c r="C122" s="222" t="s">
        <v>14</v>
      </c>
      <c r="D122" s="51">
        <v>90.688</v>
      </c>
      <c r="E122" s="51"/>
      <c r="F122" s="149"/>
      <c r="G122" s="60"/>
      <c r="H122" s="60">
        <v>856.275</v>
      </c>
      <c r="I122" s="60"/>
      <c r="J122" s="31"/>
      <c r="K122" s="60"/>
      <c r="L122" s="6">
        <v>10.773</v>
      </c>
      <c r="M122" s="6"/>
      <c r="N122" s="6"/>
      <c r="O122" s="6"/>
      <c r="P122" s="6"/>
      <c r="Q122" s="7">
        <f t="shared" si="2"/>
        <v>867.048</v>
      </c>
      <c r="R122" s="10"/>
    </row>
    <row r="123" spans="1:18" ht="18.75">
      <c r="A123" s="10"/>
      <c r="B123" s="343" t="s">
        <v>20</v>
      </c>
      <c r="C123" s="219" t="s">
        <v>12</v>
      </c>
      <c r="D123" s="46">
        <v>17.345360000000003</v>
      </c>
      <c r="E123" s="46">
        <v>961.0223000000001</v>
      </c>
      <c r="F123" s="148">
        <f>D123+E123</f>
        <v>978.3676600000001</v>
      </c>
      <c r="G123" s="63">
        <v>122.7045</v>
      </c>
      <c r="H123" s="61">
        <v>1647.5154999999997</v>
      </c>
      <c r="I123" s="63">
        <v>0</v>
      </c>
      <c r="J123" s="11">
        <f>H123+I123</f>
        <v>1647.5154999999997</v>
      </c>
      <c r="K123" s="63">
        <v>182.49460000000005</v>
      </c>
      <c r="L123" s="11">
        <v>4.2159</v>
      </c>
      <c r="M123" s="4">
        <v>2.1385</v>
      </c>
      <c r="N123" s="4">
        <v>1.2673</v>
      </c>
      <c r="O123" s="11">
        <v>0</v>
      </c>
      <c r="P123" s="11">
        <v>1.8537</v>
      </c>
      <c r="Q123" s="43">
        <f t="shared" si="2"/>
        <v>2940.5576600000004</v>
      </c>
      <c r="R123" s="10"/>
    </row>
    <row r="124" spans="1:18" ht="18.75">
      <c r="A124" s="226"/>
      <c r="B124" s="344"/>
      <c r="C124" s="222" t="s">
        <v>14</v>
      </c>
      <c r="D124" s="47">
        <v>11511.516</v>
      </c>
      <c r="E124" s="47">
        <v>148576.131</v>
      </c>
      <c r="F124" s="149">
        <f>D124+E124</f>
        <v>160087.647</v>
      </c>
      <c r="G124" s="62">
        <v>28836.734999999997</v>
      </c>
      <c r="H124" s="64">
        <v>255521.664</v>
      </c>
      <c r="I124" s="62">
        <v>0</v>
      </c>
      <c r="J124" s="31">
        <f>H124+I124</f>
        <v>255521.664</v>
      </c>
      <c r="K124" s="64">
        <v>32562.835</v>
      </c>
      <c r="L124" s="6">
        <v>2716.0200000000004</v>
      </c>
      <c r="M124" s="6">
        <v>1108.648</v>
      </c>
      <c r="N124" s="6">
        <v>670.203</v>
      </c>
      <c r="O124" s="6">
        <v>0</v>
      </c>
      <c r="P124" s="6">
        <v>1155.019</v>
      </c>
      <c r="Q124" s="7">
        <f t="shared" si="2"/>
        <v>482658.77099999995</v>
      </c>
      <c r="R124" s="10"/>
    </row>
    <row r="125" spans="1:18" ht="18.75">
      <c r="A125" s="218" t="s">
        <v>0</v>
      </c>
      <c r="B125" s="345" t="s">
        <v>87</v>
      </c>
      <c r="C125" s="219" t="s">
        <v>12</v>
      </c>
      <c r="D125" s="50"/>
      <c r="E125" s="50"/>
      <c r="F125" s="148"/>
      <c r="G125" s="59">
        <v>0.004</v>
      </c>
      <c r="H125" s="59"/>
      <c r="I125" s="59"/>
      <c r="J125" s="11"/>
      <c r="K125" s="59"/>
      <c r="L125" s="4"/>
      <c r="M125" s="4"/>
      <c r="N125" s="4"/>
      <c r="O125" s="4"/>
      <c r="P125" s="4"/>
      <c r="Q125" s="5">
        <f t="shared" si="2"/>
        <v>0.004</v>
      </c>
      <c r="R125" s="10"/>
    </row>
    <row r="126" spans="1:18" ht="18.75">
      <c r="A126" s="218" t="s">
        <v>0</v>
      </c>
      <c r="B126" s="346"/>
      <c r="C126" s="222" t="s">
        <v>14</v>
      </c>
      <c r="D126" s="51"/>
      <c r="E126" s="51"/>
      <c r="F126" s="149"/>
      <c r="G126" s="60">
        <v>4.2</v>
      </c>
      <c r="H126" s="60"/>
      <c r="I126" s="60"/>
      <c r="J126" s="31"/>
      <c r="K126" s="60"/>
      <c r="L126" s="6"/>
      <c r="M126" s="6"/>
      <c r="N126" s="6"/>
      <c r="O126" s="6"/>
      <c r="P126" s="6"/>
      <c r="Q126" s="7">
        <f t="shared" si="2"/>
        <v>4.2</v>
      </c>
      <c r="R126" s="10"/>
    </row>
    <row r="127" spans="1:18" ht="18.75">
      <c r="A127" s="221" t="s">
        <v>88</v>
      </c>
      <c r="B127" s="345" t="s">
        <v>89</v>
      </c>
      <c r="C127" s="219" t="s">
        <v>12</v>
      </c>
      <c r="D127" s="50"/>
      <c r="E127" s="50"/>
      <c r="F127" s="148"/>
      <c r="G127" s="59">
        <v>0.004</v>
      </c>
      <c r="H127" s="59"/>
      <c r="I127" s="59"/>
      <c r="J127" s="11"/>
      <c r="K127" s="59"/>
      <c r="L127" s="4"/>
      <c r="M127" s="4"/>
      <c r="N127" s="4"/>
      <c r="O127" s="4"/>
      <c r="P127" s="4"/>
      <c r="Q127" s="5">
        <f t="shared" si="2"/>
        <v>0.004</v>
      </c>
      <c r="R127" s="10"/>
    </row>
    <row r="128" spans="1:18" ht="18.75">
      <c r="A128" s="221"/>
      <c r="B128" s="346"/>
      <c r="C128" s="222" t="s">
        <v>14</v>
      </c>
      <c r="D128" s="51"/>
      <c r="E128" s="51"/>
      <c r="F128" s="149"/>
      <c r="G128" s="60">
        <v>5.943</v>
      </c>
      <c r="H128" s="60"/>
      <c r="I128" s="60"/>
      <c r="J128" s="31"/>
      <c r="K128" s="60"/>
      <c r="L128" s="6"/>
      <c r="M128" s="6"/>
      <c r="N128" s="6"/>
      <c r="O128" s="6"/>
      <c r="P128" s="6"/>
      <c r="Q128" s="7">
        <f t="shared" si="2"/>
        <v>5.943</v>
      </c>
      <c r="R128" s="10"/>
    </row>
    <row r="129" spans="1:18" ht="18.75">
      <c r="A129" s="221" t="s">
        <v>90</v>
      </c>
      <c r="B129" s="224" t="s">
        <v>16</v>
      </c>
      <c r="C129" s="224" t="s">
        <v>12</v>
      </c>
      <c r="D129" s="53">
        <v>0.0288</v>
      </c>
      <c r="E129" s="53"/>
      <c r="F129" s="204"/>
      <c r="G129" s="65">
        <v>0</v>
      </c>
      <c r="H129" s="65"/>
      <c r="I129" s="65"/>
      <c r="J129" s="42"/>
      <c r="K129" s="65"/>
      <c r="L129" s="13"/>
      <c r="M129" s="13"/>
      <c r="N129" s="13"/>
      <c r="O129" s="13"/>
      <c r="P129" s="13"/>
      <c r="Q129" s="14">
        <f t="shared" si="2"/>
        <v>0</v>
      </c>
      <c r="R129" s="10"/>
    </row>
    <row r="130" spans="1:18" ht="18.75">
      <c r="A130" s="221"/>
      <c r="B130" s="224" t="s">
        <v>91</v>
      </c>
      <c r="C130" s="219" t="s">
        <v>92</v>
      </c>
      <c r="D130" s="50"/>
      <c r="E130" s="50"/>
      <c r="F130" s="143"/>
      <c r="G130" s="59"/>
      <c r="H130" s="59"/>
      <c r="I130" s="59"/>
      <c r="J130" s="30"/>
      <c r="K130" s="59"/>
      <c r="L130" s="4"/>
      <c r="M130" s="30"/>
      <c r="N130" s="4"/>
      <c r="O130" s="4"/>
      <c r="P130" s="4"/>
      <c r="Q130" s="5">
        <f t="shared" si="2"/>
        <v>0</v>
      </c>
      <c r="R130" s="10"/>
    </row>
    <row r="131" spans="1:18" ht="18.75">
      <c r="A131" s="221" t="s">
        <v>19</v>
      </c>
      <c r="B131" s="6"/>
      <c r="C131" s="222" t="s">
        <v>14</v>
      </c>
      <c r="D131" s="51">
        <v>27.73</v>
      </c>
      <c r="E131" s="51"/>
      <c r="F131" s="149"/>
      <c r="G131" s="60">
        <v>6.806</v>
      </c>
      <c r="H131" s="145"/>
      <c r="I131" s="60"/>
      <c r="J131" s="41"/>
      <c r="K131" s="145"/>
      <c r="L131" s="6"/>
      <c r="M131" s="6"/>
      <c r="N131" s="6"/>
      <c r="O131" s="6"/>
      <c r="P131" s="6"/>
      <c r="Q131" s="7">
        <f t="shared" si="2"/>
        <v>6.806</v>
      </c>
      <c r="R131" s="10"/>
    </row>
    <row r="132" spans="1:18" ht="18.75">
      <c r="A132" s="10"/>
      <c r="B132" s="240" t="s">
        <v>0</v>
      </c>
      <c r="C132" s="224" t="s">
        <v>12</v>
      </c>
      <c r="D132" s="45">
        <v>0.0288</v>
      </c>
      <c r="E132" s="45">
        <v>0</v>
      </c>
      <c r="F132" s="45">
        <f>F125+F127+F129</f>
        <v>0</v>
      </c>
      <c r="G132" s="131">
        <v>0.008</v>
      </c>
      <c r="H132" s="131">
        <v>0</v>
      </c>
      <c r="I132" s="131">
        <v>0</v>
      </c>
      <c r="J132" s="45">
        <f>J125+J127+J129</f>
        <v>0</v>
      </c>
      <c r="K132" s="131">
        <v>0</v>
      </c>
      <c r="L132" s="13">
        <v>0</v>
      </c>
      <c r="M132" s="45">
        <v>0</v>
      </c>
      <c r="N132" s="45">
        <v>0</v>
      </c>
      <c r="O132" s="13">
        <v>0</v>
      </c>
      <c r="P132" s="13">
        <v>0</v>
      </c>
      <c r="Q132" s="14">
        <f t="shared" si="2"/>
        <v>0.008</v>
      </c>
      <c r="R132" s="10"/>
    </row>
    <row r="133" spans="1:18" ht="18.75">
      <c r="A133" s="10"/>
      <c r="B133" s="241" t="s">
        <v>20</v>
      </c>
      <c r="C133" s="219" t="s">
        <v>92</v>
      </c>
      <c r="D133" s="46">
        <v>0</v>
      </c>
      <c r="E133" s="46">
        <v>0</v>
      </c>
      <c r="F133" s="46">
        <f>F130</f>
        <v>0</v>
      </c>
      <c r="G133" s="63">
        <v>0</v>
      </c>
      <c r="H133" s="63">
        <v>0</v>
      </c>
      <c r="I133" s="63">
        <v>0</v>
      </c>
      <c r="J133" s="46">
        <f>J130</f>
        <v>0</v>
      </c>
      <c r="K133" s="63">
        <v>0</v>
      </c>
      <c r="L133" s="4">
        <v>0</v>
      </c>
      <c r="M133" s="46">
        <v>0</v>
      </c>
      <c r="N133" s="46">
        <v>0</v>
      </c>
      <c r="O133" s="4">
        <v>0</v>
      </c>
      <c r="P133" s="4">
        <v>0</v>
      </c>
      <c r="Q133" s="5">
        <f t="shared" si="2"/>
        <v>0</v>
      </c>
      <c r="R133" s="10"/>
    </row>
    <row r="134" spans="1:18" ht="18.75">
      <c r="A134" s="226"/>
      <c r="B134" s="6"/>
      <c r="C134" s="222" t="s">
        <v>14</v>
      </c>
      <c r="D134" s="47">
        <v>27.73</v>
      </c>
      <c r="E134" s="47">
        <v>0</v>
      </c>
      <c r="F134" s="47">
        <f>F126+F128+F131</f>
        <v>0</v>
      </c>
      <c r="G134" s="62">
        <v>16.949</v>
      </c>
      <c r="H134" s="62">
        <v>0</v>
      </c>
      <c r="I134" s="62">
        <v>0</v>
      </c>
      <c r="J134" s="47">
        <f>J126+J128+J131</f>
        <v>0</v>
      </c>
      <c r="K134" s="62">
        <v>0</v>
      </c>
      <c r="L134" s="6">
        <v>0</v>
      </c>
      <c r="M134" s="47">
        <v>0</v>
      </c>
      <c r="N134" s="47">
        <v>0</v>
      </c>
      <c r="O134" s="6">
        <v>0</v>
      </c>
      <c r="P134" s="6">
        <v>0</v>
      </c>
      <c r="Q134" s="7">
        <f t="shared" si="2"/>
        <v>16.949</v>
      </c>
      <c r="R134" s="10"/>
    </row>
    <row r="135" spans="1:18" ht="18.75">
      <c r="A135" s="242"/>
      <c r="B135" s="243" t="s">
        <v>0</v>
      </c>
      <c r="C135" s="244" t="s">
        <v>12</v>
      </c>
      <c r="D135" s="45">
        <v>684.8175</v>
      </c>
      <c r="E135" s="45">
        <v>2254.2221</v>
      </c>
      <c r="F135" s="45">
        <f>F132+F123+F99</f>
        <v>2939.0108</v>
      </c>
      <c r="G135" s="78">
        <v>6544.3891</v>
      </c>
      <c r="H135" s="131">
        <v>5188.2696000000005</v>
      </c>
      <c r="I135" s="78">
        <v>0</v>
      </c>
      <c r="J135" s="45">
        <f>J132+J123+J99</f>
        <v>5188.2696000000005</v>
      </c>
      <c r="K135" s="78">
        <v>4247.3534</v>
      </c>
      <c r="L135" s="15">
        <v>541.7839000000001</v>
      </c>
      <c r="M135" s="68">
        <v>2.1385</v>
      </c>
      <c r="N135" s="45">
        <v>83.15405000000001</v>
      </c>
      <c r="O135" s="15">
        <v>0</v>
      </c>
      <c r="P135" s="15">
        <v>15.887340000000002</v>
      </c>
      <c r="Q135" s="16">
        <f>+F135+G135+H135+I135+K135+L135+M135+N135+O135+P135</f>
        <v>19561.98669</v>
      </c>
      <c r="R135" s="10"/>
    </row>
    <row r="136" spans="1:18" ht="18.75">
      <c r="A136" s="242"/>
      <c r="B136" s="245" t="s">
        <v>93</v>
      </c>
      <c r="C136" s="246" t="s">
        <v>92</v>
      </c>
      <c r="D136" s="46">
        <v>0</v>
      </c>
      <c r="E136" s="46">
        <v>0</v>
      </c>
      <c r="F136" s="46">
        <f>F133</f>
        <v>0</v>
      </c>
      <c r="G136" s="61">
        <v>0</v>
      </c>
      <c r="H136" s="63">
        <v>0</v>
      </c>
      <c r="I136" s="63">
        <v>0</v>
      </c>
      <c r="J136" s="46">
        <f>J133</f>
        <v>0</v>
      </c>
      <c r="K136" s="61">
        <v>0</v>
      </c>
      <c r="L136" s="17">
        <v>0</v>
      </c>
      <c r="M136" s="69">
        <v>0</v>
      </c>
      <c r="N136" s="46">
        <v>0</v>
      </c>
      <c r="O136" s="17">
        <v>0</v>
      </c>
      <c r="P136" s="17">
        <v>0</v>
      </c>
      <c r="Q136" s="44">
        <f>+F136+G136+H136+I136+K136+L136+M136+N136+O136+P136</f>
        <v>0</v>
      </c>
      <c r="R136" s="10"/>
    </row>
    <row r="137" spans="1:18" ht="19.5" thickBot="1">
      <c r="A137" s="247"/>
      <c r="B137" s="29"/>
      <c r="C137" s="248" t="s">
        <v>14</v>
      </c>
      <c r="D137" s="178">
        <v>697403.4410000001</v>
      </c>
      <c r="E137" s="178">
        <v>938210.4270000001</v>
      </c>
      <c r="F137" s="178">
        <f>F134+F124+F100</f>
        <v>1635586.1380000003</v>
      </c>
      <c r="G137" s="249">
        <v>1902544.4749999992</v>
      </c>
      <c r="H137" s="250">
        <v>811129.015</v>
      </c>
      <c r="I137" s="177">
        <v>0</v>
      </c>
      <c r="J137" s="178">
        <f>J134+J124+J100</f>
        <v>811129.015</v>
      </c>
      <c r="K137" s="177">
        <v>477892.88100000005</v>
      </c>
      <c r="L137" s="18">
        <v>212485.896</v>
      </c>
      <c r="M137" s="70">
        <v>1108.648</v>
      </c>
      <c r="N137" s="178">
        <v>35191.536</v>
      </c>
      <c r="O137" s="18">
        <v>0</v>
      </c>
      <c r="P137" s="18">
        <v>16612.397999999997</v>
      </c>
      <c r="Q137" s="19">
        <f>+F137+G137+H137+I137+K137+L137+M137+N137+O137+P137</f>
        <v>5092550.987</v>
      </c>
      <c r="R137" s="10"/>
    </row>
    <row r="138" spans="15:17" ht="18.75">
      <c r="O138" s="251"/>
      <c r="Q138" s="252" t="s">
        <v>103</v>
      </c>
    </row>
  </sheetData>
  <sheetProtection/>
  <mergeCells count="51">
    <mergeCell ref="B123:B124"/>
    <mergeCell ref="B125:B126"/>
    <mergeCell ref="B127:B128"/>
    <mergeCell ref="B113:B114"/>
    <mergeCell ref="B115:B116"/>
    <mergeCell ref="B117:B118"/>
    <mergeCell ref="B119:B120"/>
    <mergeCell ref="B105:B106"/>
    <mergeCell ref="B107:B108"/>
    <mergeCell ref="B109:B110"/>
    <mergeCell ref="B111:B112"/>
    <mergeCell ref="A97:B98"/>
    <mergeCell ref="A99:B100"/>
    <mergeCell ref="B101:B102"/>
    <mergeCell ref="B103:B104"/>
    <mergeCell ref="A89:B90"/>
    <mergeCell ref="A91:B92"/>
    <mergeCell ref="A93:B94"/>
    <mergeCell ref="A95:B96"/>
    <mergeCell ref="B79:B80"/>
    <mergeCell ref="B83:B84"/>
    <mergeCell ref="A85:B86"/>
    <mergeCell ref="A87:B88"/>
    <mergeCell ref="B64:B65"/>
    <mergeCell ref="B71:B72"/>
    <mergeCell ref="B73:B74"/>
    <mergeCell ref="B75:B76"/>
    <mergeCell ref="A52:B53"/>
    <mergeCell ref="B54:B55"/>
    <mergeCell ref="B58:B59"/>
    <mergeCell ref="B60:B61"/>
    <mergeCell ref="A44:B45"/>
    <mergeCell ref="A46:B47"/>
    <mergeCell ref="A48:B49"/>
    <mergeCell ref="A50:B51"/>
    <mergeCell ref="B36:B37"/>
    <mergeCell ref="A38:B39"/>
    <mergeCell ref="A40:B41"/>
    <mergeCell ref="A42:B43"/>
    <mergeCell ref="B30:B31"/>
    <mergeCell ref="B32:B33"/>
    <mergeCell ref="B14:B15"/>
    <mergeCell ref="B16:B17"/>
    <mergeCell ref="B20:B21"/>
    <mergeCell ref="B22:B23"/>
    <mergeCell ref="B4:B5"/>
    <mergeCell ref="B8:B9"/>
    <mergeCell ref="A10:B11"/>
    <mergeCell ref="B12:B13"/>
    <mergeCell ref="B24:B25"/>
    <mergeCell ref="B28:B29"/>
  </mergeCells>
  <printOptions/>
  <pageMargins left="1.1811023622047245" right="0.7874015748031497" top="0.7874015748031497" bottom="0.7874015748031497" header="0.5118110236220472" footer="0.5118110236220472"/>
  <pageSetup firstPageNumber="5" useFirstPageNumber="1" fitToHeight="2" horizontalDpi="600" verticalDpi="600" orientation="landscape" paperSize="12" scale="50" r:id="rId1"/>
  <rowBreaks count="1" manualBreakCount="1">
    <brk id="68" max="16" man="1"/>
  </rowBreaks>
  <ignoredErrors>
    <ignoredError sqref="F68:F69 F8:F23 J8:J57 F73:F132 J73:J132 J68:J69 F71:F72 J71:J72 F28:F67 J59:J67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R138"/>
  <sheetViews>
    <sheetView zoomScale="50" zoomScaleNormal="50" zoomScalePageLayoutView="0" workbookViewId="0" topLeftCell="A1">
      <pane xSplit="3" ySplit="3" topLeftCell="D4" activePane="bottomRight" state="frozen"/>
      <selection pane="topLeft" activeCell="G135" sqref="A69:Q138"/>
      <selection pane="topRight" activeCell="G135" sqref="A69:Q138"/>
      <selection pane="bottomLeft" activeCell="G135" sqref="A69:Q138"/>
      <selection pane="bottomRight" activeCell="A1" sqref="A1"/>
    </sheetView>
  </sheetViews>
  <sheetFormatPr defaultColWidth="13.375" defaultRowHeight="13.5"/>
  <cols>
    <col min="1" max="1" width="5.875" style="1" customWidth="1"/>
    <col min="2" max="2" width="21.25390625" style="1" customWidth="1"/>
    <col min="3" max="3" width="11.25390625" style="1" customWidth="1"/>
    <col min="4" max="16" width="19.625" style="1" customWidth="1"/>
    <col min="17" max="17" width="19.625" style="211" customWidth="1"/>
    <col min="18" max="18" width="0.12890625" style="1" hidden="1" customWidth="1"/>
    <col min="19" max="37" width="17.375" style="1" customWidth="1"/>
    <col min="38" max="16384" width="13.375" style="1" customWidth="1"/>
  </cols>
  <sheetData>
    <row r="1" spans="2:5" ht="18.75">
      <c r="B1" s="210" t="s">
        <v>0</v>
      </c>
      <c r="E1" s="1" t="s">
        <v>0</v>
      </c>
    </row>
    <row r="2" spans="1:17" ht="19.5" thickBot="1">
      <c r="A2" s="2"/>
      <c r="B2" s="212" t="s">
        <v>110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 t="s">
        <v>96</v>
      </c>
      <c r="Q2" s="2"/>
    </row>
    <row r="3" spans="1:18" ht="18.75">
      <c r="A3" s="213"/>
      <c r="B3" s="214"/>
      <c r="C3" s="214"/>
      <c r="D3" s="37" t="s">
        <v>1</v>
      </c>
      <c r="E3" s="37" t="s">
        <v>2</v>
      </c>
      <c r="F3" s="259" t="s">
        <v>3</v>
      </c>
      <c r="G3" s="216" t="s">
        <v>100</v>
      </c>
      <c r="H3" s="39" t="s">
        <v>4</v>
      </c>
      <c r="I3" s="37" t="s">
        <v>5</v>
      </c>
      <c r="J3" s="37" t="s">
        <v>104</v>
      </c>
      <c r="K3" s="39" t="s">
        <v>6</v>
      </c>
      <c r="L3" s="37" t="s">
        <v>105</v>
      </c>
      <c r="M3" s="37" t="s">
        <v>7</v>
      </c>
      <c r="N3" s="37" t="s">
        <v>8</v>
      </c>
      <c r="O3" s="37" t="s">
        <v>9</v>
      </c>
      <c r="P3" s="37" t="s">
        <v>99</v>
      </c>
      <c r="Q3" s="217" t="s">
        <v>10</v>
      </c>
      <c r="R3" s="3"/>
    </row>
    <row r="4" spans="1:18" ht="18.75">
      <c r="A4" s="218" t="s">
        <v>0</v>
      </c>
      <c r="B4" s="345" t="s">
        <v>11</v>
      </c>
      <c r="C4" s="219" t="s">
        <v>12</v>
      </c>
      <c r="D4" s="50">
        <v>0.005</v>
      </c>
      <c r="E4" s="186"/>
      <c r="F4" s="57"/>
      <c r="G4" s="59">
        <v>0.6437</v>
      </c>
      <c r="H4" s="141">
        <v>82.8264</v>
      </c>
      <c r="I4" s="167"/>
      <c r="J4" s="11"/>
      <c r="K4" s="143">
        <v>0.314</v>
      </c>
      <c r="L4" s="4">
        <v>0.051</v>
      </c>
      <c r="M4" s="4"/>
      <c r="N4" s="4"/>
      <c r="O4" s="4"/>
      <c r="P4" s="4"/>
      <c r="Q4" s="5">
        <f aca="true" t="shared" si="0" ref="Q4:Q67">+F4+G4+H4+I4+K4+L4+M4+N4+O4+P4</f>
        <v>83.8351</v>
      </c>
      <c r="R4" s="3"/>
    </row>
    <row r="5" spans="1:18" ht="18.75">
      <c r="A5" s="221" t="s">
        <v>13</v>
      </c>
      <c r="B5" s="346"/>
      <c r="C5" s="222" t="s">
        <v>14</v>
      </c>
      <c r="D5" s="51">
        <v>1.575</v>
      </c>
      <c r="E5" s="184"/>
      <c r="F5" s="58"/>
      <c r="G5" s="60">
        <v>40.164</v>
      </c>
      <c r="H5" s="142">
        <v>4612.334</v>
      </c>
      <c r="I5" s="60"/>
      <c r="J5" s="31"/>
      <c r="K5" s="142">
        <v>21.157</v>
      </c>
      <c r="L5" s="6">
        <v>9.555</v>
      </c>
      <c r="M5" s="6"/>
      <c r="N5" s="6"/>
      <c r="O5" s="6"/>
      <c r="P5" s="6"/>
      <c r="Q5" s="7">
        <f t="shared" si="0"/>
        <v>4683.21</v>
      </c>
      <c r="R5" s="3"/>
    </row>
    <row r="6" spans="1:18" ht="18.75">
      <c r="A6" s="221" t="s">
        <v>15</v>
      </c>
      <c r="B6" s="224" t="s">
        <v>16</v>
      </c>
      <c r="C6" s="219" t="s">
        <v>12</v>
      </c>
      <c r="D6" s="50"/>
      <c r="E6" s="183">
        <v>27.0608</v>
      </c>
      <c r="F6" s="57"/>
      <c r="G6" s="59"/>
      <c r="H6" s="143">
        <v>226.424</v>
      </c>
      <c r="I6" s="59"/>
      <c r="J6" s="30"/>
      <c r="K6" s="143">
        <v>224.251</v>
      </c>
      <c r="L6" s="4"/>
      <c r="M6" s="4"/>
      <c r="N6" s="4"/>
      <c r="O6" s="4"/>
      <c r="P6" s="4"/>
      <c r="Q6" s="5">
        <f t="shared" si="0"/>
        <v>450.675</v>
      </c>
      <c r="R6" s="3"/>
    </row>
    <row r="7" spans="1:18" ht="18.75">
      <c r="A7" s="221" t="s">
        <v>17</v>
      </c>
      <c r="B7" s="222" t="s">
        <v>18</v>
      </c>
      <c r="C7" s="222" t="s">
        <v>14</v>
      </c>
      <c r="D7" s="51"/>
      <c r="E7" s="184">
        <v>1304.604</v>
      </c>
      <c r="F7" s="58"/>
      <c r="G7" s="60"/>
      <c r="H7" s="142">
        <v>4205.403</v>
      </c>
      <c r="I7" s="60"/>
      <c r="J7" s="31"/>
      <c r="K7" s="142">
        <v>4656.29</v>
      </c>
      <c r="L7" s="6"/>
      <c r="M7" s="6"/>
      <c r="N7" s="6"/>
      <c r="O7" s="6"/>
      <c r="P7" s="6"/>
      <c r="Q7" s="7">
        <f t="shared" si="0"/>
        <v>8861.693</v>
      </c>
      <c r="R7" s="3"/>
    </row>
    <row r="8" spans="1:18" ht="18.75">
      <c r="A8" s="221" t="s">
        <v>19</v>
      </c>
      <c r="B8" s="343" t="s">
        <v>20</v>
      </c>
      <c r="C8" s="219" t="s">
        <v>12</v>
      </c>
      <c r="D8" s="225">
        <v>0.005</v>
      </c>
      <c r="E8" s="166">
        <v>27.0608</v>
      </c>
      <c r="F8" s="201">
        <f>D8+E8</f>
        <v>27.0658</v>
      </c>
      <c r="G8" s="202">
        <v>0.6437</v>
      </c>
      <c r="H8" s="206">
        <v>309.2504</v>
      </c>
      <c r="I8" s="63">
        <v>0</v>
      </c>
      <c r="J8" s="30">
        <f>H8+I8</f>
        <v>309.2504</v>
      </c>
      <c r="K8" s="206">
        <v>224.565</v>
      </c>
      <c r="L8" s="4">
        <v>0.051</v>
      </c>
      <c r="M8" s="4">
        <v>0</v>
      </c>
      <c r="N8" s="4">
        <v>0</v>
      </c>
      <c r="O8" s="4">
        <v>0</v>
      </c>
      <c r="P8" s="4">
        <v>0</v>
      </c>
      <c r="Q8" s="5">
        <f t="shared" si="0"/>
        <v>561.5759</v>
      </c>
      <c r="R8" s="3"/>
    </row>
    <row r="9" spans="1:18" ht="18.75">
      <c r="A9" s="226"/>
      <c r="B9" s="344"/>
      <c r="C9" s="222" t="s">
        <v>14</v>
      </c>
      <c r="D9" s="227">
        <v>1.575</v>
      </c>
      <c r="E9" s="175">
        <v>1304.604</v>
      </c>
      <c r="F9" s="58">
        <f>D9+E9</f>
        <v>1306.179</v>
      </c>
      <c r="G9" s="62">
        <v>40.164</v>
      </c>
      <c r="H9" s="149">
        <v>8817.737000000001</v>
      </c>
      <c r="I9" s="62">
        <v>0</v>
      </c>
      <c r="J9" s="31">
        <f>H9+I9</f>
        <v>8817.737000000001</v>
      </c>
      <c r="K9" s="149">
        <v>4677.447</v>
      </c>
      <c r="L9" s="6">
        <v>9.555</v>
      </c>
      <c r="M9" s="6">
        <v>0</v>
      </c>
      <c r="N9" s="6">
        <v>0</v>
      </c>
      <c r="O9" s="6">
        <v>0</v>
      </c>
      <c r="P9" s="6">
        <v>0</v>
      </c>
      <c r="Q9" s="7">
        <f t="shared" si="0"/>
        <v>14851.082000000002</v>
      </c>
      <c r="R9" s="3"/>
    </row>
    <row r="10" spans="1:18" ht="18.75">
      <c r="A10" s="347" t="s">
        <v>21</v>
      </c>
      <c r="B10" s="348"/>
      <c r="C10" s="219" t="s">
        <v>12</v>
      </c>
      <c r="D10" s="50">
        <v>1.9221</v>
      </c>
      <c r="E10" s="183">
        <v>1.491</v>
      </c>
      <c r="F10" s="57"/>
      <c r="G10" s="59">
        <v>2170.5495</v>
      </c>
      <c r="H10" s="143"/>
      <c r="I10" s="59"/>
      <c r="J10" s="30"/>
      <c r="K10" s="143">
        <v>0.035</v>
      </c>
      <c r="L10" s="4">
        <v>0.003</v>
      </c>
      <c r="M10" s="4"/>
      <c r="N10" s="4"/>
      <c r="O10" s="4"/>
      <c r="P10" s="4"/>
      <c r="Q10" s="5">
        <f t="shared" si="0"/>
        <v>2170.5875</v>
      </c>
      <c r="R10" s="3"/>
    </row>
    <row r="11" spans="1:18" ht="18.75">
      <c r="A11" s="349"/>
      <c r="B11" s="350"/>
      <c r="C11" s="222" t="s">
        <v>14</v>
      </c>
      <c r="D11" s="255">
        <v>1211.5803</v>
      </c>
      <c r="E11" s="184">
        <v>900.378</v>
      </c>
      <c r="F11" s="58"/>
      <c r="G11" s="60">
        <v>824517.124</v>
      </c>
      <c r="H11" s="142"/>
      <c r="I11" s="60"/>
      <c r="J11" s="31"/>
      <c r="K11" s="142">
        <v>0.735</v>
      </c>
      <c r="L11" s="6">
        <v>2.31</v>
      </c>
      <c r="M11" s="6"/>
      <c r="N11" s="6"/>
      <c r="O11" s="6"/>
      <c r="P11" s="6"/>
      <c r="Q11" s="7">
        <f t="shared" si="0"/>
        <v>824520.169</v>
      </c>
      <c r="R11" s="3"/>
    </row>
    <row r="12" spans="1:18" ht="18.75">
      <c r="A12" s="10"/>
      <c r="B12" s="345" t="s">
        <v>22</v>
      </c>
      <c r="C12" s="219" t="s">
        <v>12</v>
      </c>
      <c r="D12" s="50">
        <v>0.6262</v>
      </c>
      <c r="E12" s="183">
        <v>4.0769</v>
      </c>
      <c r="F12" s="57"/>
      <c r="G12" s="59">
        <v>0.09</v>
      </c>
      <c r="H12" s="143">
        <v>0.024</v>
      </c>
      <c r="I12" s="59"/>
      <c r="J12" s="30"/>
      <c r="K12" s="143"/>
      <c r="L12" s="4"/>
      <c r="M12" s="4"/>
      <c r="N12" s="4"/>
      <c r="O12" s="4"/>
      <c r="P12" s="4"/>
      <c r="Q12" s="5">
        <f t="shared" si="0"/>
        <v>0.11399999999999999</v>
      </c>
      <c r="R12" s="3"/>
    </row>
    <row r="13" spans="1:18" ht="18.75">
      <c r="A13" s="218" t="s">
        <v>0</v>
      </c>
      <c r="B13" s="346"/>
      <c r="C13" s="222" t="s">
        <v>14</v>
      </c>
      <c r="D13" s="51">
        <v>2200.107</v>
      </c>
      <c r="E13" s="184">
        <v>14559.723</v>
      </c>
      <c r="F13" s="58"/>
      <c r="G13" s="60">
        <v>10.49</v>
      </c>
      <c r="H13" s="142">
        <v>39.06</v>
      </c>
      <c r="I13" s="60"/>
      <c r="J13" s="31"/>
      <c r="K13" s="142"/>
      <c r="L13" s="6"/>
      <c r="M13" s="6"/>
      <c r="N13" s="6"/>
      <c r="O13" s="6"/>
      <c r="P13" s="6"/>
      <c r="Q13" s="7">
        <f t="shared" si="0"/>
        <v>49.550000000000004</v>
      </c>
      <c r="R13" s="3"/>
    </row>
    <row r="14" spans="1:18" ht="18.75">
      <c r="A14" s="221" t="s">
        <v>23</v>
      </c>
      <c r="B14" s="345" t="s">
        <v>24</v>
      </c>
      <c r="C14" s="219" t="s">
        <v>12</v>
      </c>
      <c r="D14" s="50">
        <v>1.7438</v>
      </c>
      <c r="E14" s="183">
        <v>0.161</v>
      </c>
      <c r="F14" s="57"/>
      <c r="G14" s="59">
        <v>1.177</v>
      </c>
      <c r="H14" s="143">
        <v>0.3046</v>
      </c>
      <c r="I14" s="59"/>
      <c r="J14" s="30"/>
      <c r="K14" s="143">
        <v>0.246</v>
      </c>
      <c r="L14" s="4">
        <v>0.1357</v>
      </c>
      <c r="M14" s="4"/>
      <c r="N14" s="4">
        <v>0.0208</v>
      </c>
      <c r="O14" s="4"/>
      <c r="P14" s="4">
        <v>0.0133</v>
      </c>
      <c r="Q14" s="5">
        <f t="shared" si="0"/>
        <v>1.8974</v>
      </c>
      <c r="R14" s="3"/>
    </row>
    <row r="15" spans="1:18" ht="18.75">
      <c r="A15" s="221" t="s">
        <v>0</v>
      </c>
      <c r="B15" s="346"/>
      <c r="C15" s="222" t="s">
        <v>14</v>
      </c>
      <c r="D15" s="51">
        <v>400.55085</v>
      </c>
      <c r="E15" s="184">
        <v>118.681</v>
      </c>
      <c r="F15" s="58"/>
      <c r="G15" s="60">
        <v>960.355</v>
      </c>
      <c r="H15" s="142">
        <v>408.419</v>
      </c>
      <c r="I15" s="60"/>
      <c r="J15" s="31"/>
      <c r="K15" s="142">
        <v>415.541</v>
      </c>
      <c r="L15" s="6">
        <v>91.092</v>
      </c>
      <c r="M15" s="6"/>
      <c r="N15" s="6">
        <v>21.84</v>
      </c>
      <c r="O15" s="6"/>
      <c r="P15" s="6">
        <v>5.586</v>
      </c>
      <c r="Q15" s="7">
        <f t="shared" si="0"/>
        <v>1902.8329999999999</v>
      </c>
      <c r="R15" s="3"/>
    </row>
    <row r="16" spans="1:18" ht="18.75">
      <c r="A16" s="221" t="s">
        <v>25</v>
      </c>
      <c r="B16" s="345" t="s">
        <v>26</v>
      </c>
      <c r="C16" s="219" t="s">
        <v>12</v>
      </c>
      <c r="D16" s="50">
        <v>332.1422</v>
      </c>
      <c r="E16" s="183">
        <v>221.3516</v>
      </c>
      <c r="F16" s="57"/>
      <c r="G16" s="59">
        <v>37.5107</v>
      </c>
      <c r="H16" s="143"/>
      <c r="I16" s="59"/>
      <c r="J16" s="30"/>
      <c r="K16" s="143"/>
      <c r="L16" s="4"/>
      <c r="M16" s="4"/>
      <c r="N16" s="4"/>
      <c r="O16" s="4"/>
      <c r="P16" s="4"/>
      <c r="Q16" s="5">
        <f t="shared" si="0"/>
        <v>37.5107</v>
      </c>
      <c r="R16" s="3"/>
    </row>
    <row r="17" spans="1:18" ht="18.75">
      <c r="A17" s="221"/>
      <c r="B17" s="346"/>
      <c r="C17" s="222" t="s">
        <v>14</v>
      </c>
      <c r="D17" s="51">
        <v>455818.6365</v>
      </c>
      <c r="E17" s="184">
        <v>277382.53</v>
      </c>
      <c r="F17" s="58"/>
      <c r="G17" s="60">
        <v>54234.909</v>
      </c>
      <c r="H17" s="142"/>
      <c r="I17" s="60"/>
      <c r="J17" s="31"/>
      <c r="K17" s="142"/>
      <c r="L17" s="6"/>
      <c r="M17" s="6"/>
      <c r="N17" s="6"/>
      <c r="O17" s="6"/>
      <c r="P17" s="6"/>
      <c r="Q17" s="7">
        <f t="shared" si="0"/>
        <v>54234.909</v>
      </c>
      <c r="R17" s="3"/>
    </row>
    <row r="18" spans="1:18" ht="18.75">
      <c r="A18" s="221" t="s">
        <v>27</v>
      </c>
      <c r="B18" s="224" t="s">
        <v>28</v>
      </c>
      <c r="C18" s="219" t="s">
        <v>12</v>
      </c>
      <c r="D18" s="50">
        <v>3.8934</v>
      </c>
      <c r="E18" s="183">
        <v>3.6512</v>
      </c>
      <c r="F18" s="57"/>
      <c r="G18" s="59">
        <v>1.1519</v>
      </c>
      <c r="H18" s="143"/>
      <c r="I18" s="59"/>
      <c r="J18" s="30"/>
      <c r="K18" s="143"/>
      <c r="L18" s="4"/>
      <c r="M18" s="4"/>
      <c r="N18" s="4"/>
      <c r="O18" s="4"/>
      <c r="P18" s="4"/>
      <c r="Q18" s="5">
        <f t="shared" si="0"/>
        <v>1.1519</v>
      </c>
      <c r="R18" s="3"/>
    </row>
    <row r="19" spans="1:18" ht="18.75">
      <c r="A19" s="221"/>
      <c r="B19" s="222" t="s">
        <v>29</v>
      </c>
      <c r="C19" s="222" t="s">
        <v>14</v>
      </c>
      <c r="D19" s="51">
        <v>5357.2008</v>
      </c>
      <c r="E19" s="184">
        <v>3973.286</v>
      </c>
      <c r="F19" s="58"/>
      <c r="G19" s="60">
        <v>910.451</v>
      </c>
      <c r="H19" s="142"/>
      <c r="I19" s="60"/>
      <c r="J19" s="31"/>
      <c r="K19" s="142"/>
      <c r="L19" s="6"/>
      <c r="M19" s="6"/>
      <c r="N19" s="6"/>
      <c r="O19" s="6"/>
      <c r="P19" s="6"/>
      <c r="Q19" s="7">
        <f t="shared" si="0"/>
        <v>910.451</v>
      </c>
      <c r="R19" s="3"/>
    </row>
    <row r="20" spans="1:18" ht="18.75">
      <c r="A20" s="221" t="s">
        <v>19</v>
      </c>
      <c r="B20" s="345" t="s">
        <v>30</v>
      </c>
      <c r="C20" s="219" t="s">
        <v>12</v>
      </c>
      <c r="D20" s="50">
        <v>145.6603</v>
      </c>
      <c r="E20" s="183">
        <v>140.8736</v>
      </c>
      <c r="F20" s="57"/>
      <c r="G20" s="59">
        <v>51.8866</v>
      </c>
      <c r="H20" s="143"/>
      <c r="I20" s="59"/>
      <c r="J20" s="30"/>
      <c r="K20" s="143"/>
      <c r="L20" s="4"/>
      <c r="M20" s="4"/>
      <c r="N20" s="4"/>
      <c r="O20" s="4"/>
      <c r="P20" s="4"/>
      <c r="Q20" s="5">
        <f t="shared" si="0"/>
        <v>51.8866</v>
      </c>
      <c r="R20" s="3"/>
    </row>
    <row r="21" spans="1:18" ht="18.75">
      <c r="A21" s="10"/>
      <c r="B21" s="346"/>
      <c r="C21" s="222" t="s">
        <v>14</v>
      </c>
      <c r="D21" s="51">
        <v>53760.5141</v>
      </c>
      <c r="E21" s="184">
        <v>49355.65</v>
      </c>
      <c r="F21" s="58"/>
      <c r="G21" s="60">
        <v>10695.349</v>
      </c>
      <c r="H21" s="142"/>
      <c r="I21" s="60"/>
      <c r="J21" s="31"/>
      <c r="K21" s="142"/>
      <c r="L21" s="6"/>
      <c r="M21" s="6"/>
      <c r="N21" s="6"/>
      <c r="O21" s="6"/>
      <c r="P21" s="6"/>
      <c r="Q21" s="7">
        <f t="shared" si="0"/>
        <v>10695.349</v>
      </c>
      <c r="R21" s="3"/>
    </row>
    <row r="22" spans="1:18" ht="18.75">
      <c r="A22" s="10"/>
      <c r="B22" s="343" t="s">
        <v>20</v>
      </c>
      <c r="C22" s="219" t="s">
        <v>12</v>
      </c>
      <c r="D22" s="46">
        <v>484.0659</v>
      </c>
      <c r="E22" s="187">
        <v>370.11429999999996</v>
      </c>
      <c r="F22" s="57">
        <f>D22+E22</f>
        <v>854.1802</v>
      </c>
      <c r="G22" s="63">
        <v>91.81620000000001</v>
      </c>
      <c r="H22" s="148">
        <v>0.3286</v>
      </c>
      <c r="I22" s="63">
        <v>0</v>
      </c>
      <c r="J22" s="30">
        <f aca="true" t="shared" si="1" ref="J22:J29">H22+I22</f>
        <v>0.3286</v>
      </c>
      <c r="K22" s="148">
        <v>0.246</v>
      </c>
      <c r="L22" s="4">
        <v>0.1357</v>
      </c>
      <c r="M22" s="4">
        <v>0</v>
      </c>
      <c r="N22" s="4">
        <v>0.0208</v>
      </c>
      <c r="O22" s="4">
        <v>0</v>
      </c>
      <c r="P22" s="4">
        <v>0.0133</v>
      </c>
      <c r="Q22" s="5">
        <f t="shared" si="0"/>
        <v>946.7408</v>
      </c>
      <c r="R22" s="3"/>
    </row>
    <row r="23" spans="1:18" ht="18.75">
      <c r="A23" s="226"/>
      <c r="B23" s="344"/>
      <c r="C23" s="222" t="s">
        <v>14</v>
      </c>
      <c r="D23" s="47">
        <v>517537.00925</v>
      </c>
      <c r="E23" s="188">
        <v>345389.87000000005</v>
      </c>
      <c r="F23" s="58">
        <f>D23+E23</f>
        <v>862926.87925</v>
      </c>
      <c r="G23" s="62">
        <v>66811.554</v>
      </c>
      <c r="H23" s="149">
        <v>447.479</v>
      </c>
      <c r="I23" s="62">
        <v>0</v>
      </c>
      <c r="J23" s="31">
        <f t="shared" si="1"/>
        <v>447.479</v>
      </c>
      <c r="K23" s="149">
        <v>415.541</v>
      </c>
      <c r="L23" s="6">
        <v>91.092</v>
      </c>
      <c r="M23" s="6">
        <v>0</v>
      </c>
      <c r="N23" s="6">
        <v>21.84</v>
      </c>
      <c r="O23" s="6">
        <v>0</v>
      </c>
      <c r="P23" s="6">
        <v>5.586</v>
      </c>
      <c r="Q23" s="7">
        <f t="shared" si="0"/>
        <v>930719.97125</v>
      </c>
      <c r="R23" s="3"/>
    </row>
    <row r="24" spans="1:18" ht="18.75">
      <c r="A24" s="218" t="s">
        <v>0</v>
      </c>
      <c r="B24" s="345" t="s">
        <v>31</v>
      </c>
      <c r="C24" s="219" t="s">
        <v>12</v>
      </c>
      <c r="D24" s="50">
        <v>12.383</v>
      </c>
      <c r="E24" s="183">
        <v>11.199</v>
      </c>
      <c r="F24" s="57"/>
      <c r="G24" s="59">
        <v>173.2801</v>
      </c>
      <c r="H24" s="143">
        <v>0.048</v>
      </c>
      <c r="I24" s="59"/>
      <c r="J24" s="30"/>
      <c r="K24" s="143"/>
      <c r="L24" s="4"/>
      <c r="M24" s="4"/>
      <c r="N24" s="4"/>
      <c r="O24" s="4"/>
      <c r="P24" s="4"/>
      <c r="Q24" s="5">
        <f t="shared" si="0"/>
        <v>173.3281</v>
      </c>
      <c r="R24" s="3"/>
    </row>
    <row r="25" spans="1:18" ht="18.75">
      <c r="A25" s="221" t="s">
        <v>32</v>
      </c>
      <c r="B25" s="346"/>
      <c r="C25" s="222" t="s">
        <v>14</v>
      </c>
      <c r="D25" s="51">
        <v>8750.4585</v>
      </c>
      <c r="E25" s="184">
        <v>7172.233</v>
      </c>
      <c r="F25" s="58"/>
      <c r="G25" s="60">
        <v>133830.767</v>
      </c>
      <c r="H25" s="142">
        <v>31.605</v>
      </c>
      <c r="I25" s="60"/>
      <c r="J25" s="31"/>
      <c r="K25" s="142"/>
      <c r="L25" s="6"/>
      <c r="M25" s="6"/>
      <c r="N25" s="6"/>
      <c r="O25" s="6"/>
      <c r="P25" s="6"/>
      <c r="Q25" s="7">
        <f t="shared" si="0"/>
        <v>133862.372</v>
      </c>
      <c r="R25" s="3"/>
    </row>
    <row r="26" spans="1:18" ht="18.75">
      <c r="A26" s="221" t="s">
        <v>33</v>
      </c>
      <c r="B26" s="224" t="s">
        <v>16</v>
      </c>
      <c r="C26" s="219" t="s">
        <v>12</v>
      </c>
      <c r="D26" s="50">
        <v>50.137</v>
      </c>
      <c r="E26" s="183">
        <v>26.25</v>
      </c>
      <c r="F26" s="57"/>
      <c r="G26" s="59">
        <v>12.0517</v>
      </c>
      <c r="H26" s="143"/>
      <c r="I26" s="59"/>
      <c r="J26" s="30"/>
      <c r="K26" s="143"/>
      <c r="L26" s="4"/>
      <c r="M26" s="4"/>
      <c r="N26" s="4"/>
      <c r="O26" s="4"/>
      <c r="P26" s="4"/>
      <c r="Q26" s="5">
        <f t="shared" si="0"/>
        <v>12.0517</v>
      </c>
      <c r="R26" s="3"/>
    </row>
    <row r="27" spans="1:18" ht="18.75">
      <c r="A27" s="221" t="s">
        <v>34</v>
      </c>
      <c r="B27" s="222" t="s">
        <v>35</v>
      </c>
      <c r="C27" s="222" t="s">
        <v>14</v>
      </c>
      <c r="D27" s="51">
        <v>14629.37425</v>
      </c>
      <c r="E27" s="184">
        <v>8790.428</v>
      </c>
      <c r="F27" s="58"/>
      <c r="G27" s="60">
        <v>7699.978</v>
      </c>
      <c r="H27" s="142"/>
      <c r="I27" s="60"/>
      <c r="J27" s="31"/>
      <c r="K27" s="142"/>
      <c r="L27" s="6"/>
      <c r="M27" s="6"/>
      <c r="N27" s="6"/>
      <c r="O27" s="6"/>
      <c r="P27" s="6"/>
      <c r="Q27" s="7">
        <f t="shared" si="0"/>
        <v>7699.978</v>
      </c>
      <c r="R27" s="3"/>
    </row>
    <row r="28" spans="1:18" ht="18.75">
      <c r="A28" s="221" t="s">
        <v>19</v>
      </c>
      <c r="B28" s="343" t="s">
        <v>20</v>
      </c>
      <c r="C28" s="219" t="s">
        <v>12</v>
      </c>
      <c r="D28" s="46">
        <v>62.519999999999996</v>
      </c>
      <c r="E28" s="187">
        <v>37.449</v>
      </c>
      <c r="F28" s="57">
        <f>D28+E28</f>
        <v>99.969</v>
      </c>
      <c r="G28" s="202">
        <v>185.33180000000002</v>
      </c>
      <c r="H28" s="228">
        <v>0.048</v>
      </c>
      <c r="I28" s="61">
        <v>0</v>
      </c>
      <c r="J28" s="30">
        <f t="shared" si="1"/>
        <v>0.048</v>
      </c>
      <c r="K28" s="149">
        <v>0</v>
      </c>
      <c r="L28" s="4">
        <v>0</v>
      </c>
      <c r="M28" s="11">
        <v>0</v>
      </c>
      <c r="N28" s="4">
        <v>0</v>
      </c>
      <c r="O28" s="4">
        <v>0</v>
      </c>
      <c r="P28" s="4">
        <v>0</v>
      </c>
      <c r="Q28" s="5">
        <f t="shared" si="0"/>
        <v>285.3488</v>
      </c>
      <c r="R28" s="3"/>
    </row>
    <row r="29" spans="1:18" ht="18.75">
      <c r="A29" s="226"/>
      <c r="B29" s="344"/>
      <c r="C29" s="222" t="s">
        <v>14</v>
      </c>
      <c r="D29" s="47">
        <v>23379.83275</v>
      </c>
      <c r="E29" s="188">
        <v>15962.661</v>
      </c>
      <c r="F29" s="58">
        <f>D29+E29</f>
        <v>39342.49375</v>
      </c>
      <c r="G29" s="62">
        <v>141530.745</v>
      </c>
      <c r="H29" s="147">
        <v>31.605</v>
      </c>
      <c r="I29" s="64">
        <v>0</v>
      </c>
      <c r="J29" s="31">
        <f t="shared" si="1"/>
        <v>31.605</v>
      </c>
      <c r="K29" s="149">
        <v>0</v>
      </c>
      <c r="L29" s="6">
        <v>0</v>
      </c>
      <c r="M29" s="31">
        <v>0</v>
      </c>
      <c r="N29" s="6">
        <v>0</v>
      </c>
      <c r="O29" s="6">
        <v>0</v>
      </c>
      <c r="P29" s="6">
        <v>0</v>
      </c>
      <c r="Q29" s="7">
        <f t="shared" si="0"/>
        <v>180904.84375</v>
      </c>
      <c r="R29" s="3"/>
    </row>
    <row r="30" spans="1:18" ht="18.75">
      <c r="A30" s="218" t="s">
        <v>0</v>
      </c>
      <c r="B30" s="345" t="s">
        <v>36</v>
      </c>
      <c r="C30" s="219" t="s">
        <v>12</v>
      </c>
      <c r="D30" s="50">
        <v>0.0732</v>
      </c>
      <c r="E30" s="183">
        <v>1.6074</v>
      </c>
      <c r="F30" s="57"/>
      <c r="G30" s="59">
        <v>1.771</v>
      </c>
      <c r="H30" s="143">
        <v>171.442</v>
      </c>
      <c r="I30" s="59"/>
      <c r="J30" s="30"/>
      <c r="K30" s="143">
        <v>48.9482</v>
      </c>
      <c r="L30" s="4">
        <v>0.1336</v>
      </c>
      <c r="M30" s="4"/>
      <c r="N30" s="4"/>
      <c r="O30" s="4"/>
      <c r="P30" s="4"/>
      <c r="Q30" s="5">
        <f t="shared" si="0"/>
        <v>222.2948</v>
      </c>
      <c r="R30" s="3"/>
    </row>
    <row r="31" spans="1:18" ht="18.75">
      <c r="A31" s="221" t="s">
        <v>37</v>
      </c>
      <c r="B31" s="346"/>
      <c r="C31" s="222" t="s">
        <v>14</v>
      </c>
      <c r="D31" s="51">
        <v>5.607</v>
      </c>
      <c r="E31" s="184">
        <v>715.722</v>
      </c>
      <c r="F31" s="58"/>
      <c r="G31" s="60">
        <v>1068.104</v>
      </c>
      <c r="H31" s="142">
        <v>49544.176</v>
      </c>
      <c r="I31" s="60"/>
      <c r="J31" s="31"/>
      <c r="K31" s="142">
        <v>1369.556</v>
      </c>
      <c r="L31" s="6">
        <v>77.86</v>
      </c>
      <c r="M31" s="6"/>
      <c r="N31" s="6"/>
      <c r="O31" s="6"/>
      <c r="P31" s="6"/>
      <c r="Q31" s="7">
        <f t="shared" si="0"/>
        <v>52059.695999999996</v>
      </c>
      <c r="R31" s="3"/>
    </row>
    <row r="32" spans="1:18" ht="18.75">
      <c r="A32" s="221" t="s">
        <v>0</v>
      </c>
      <c r="B32" s="345" t="s">
        <v>38</v>
      </c>
      <c r="C32" s="219" t="s">
        <v>12</v>
      </c>
      <c r="D32" s="50">
        <v>0.1543</v>
      </c>
      <c r="E32" s="183">
        <v>1.6644</v>
      </c>
      <c r="F32" s="57"/>
      <c r="G32" s="59">
        <v>0.461</v>
      </c>
      <c r="H32" s="143">
        <v>19.026</v>
      </c>
      <c r="I32" s="59"/>
      <c r="J32" s="30"/>
      <c r="K32" s="143">
        <v>1.4525</v>
      </c>
      <c r="L32" s="4">
        <v>0.068</v>
      </c>
      <c r="M32" s="4"/>
      <c r="N32" s="4"/>
      <c r="O32" s="4"/>
      <c r="P32" s="4"/>
      <c r="Q32" s="5">
        <f t="shared" si="0"/>
        <v>21.0075</v>
      </c>
      <c r="R32" s="3"/>
    </row>
    <row r="33" spans="1:18" ht="18.75">
      <c r="A33" s="221" t="s">
        <v>39</v>
      </c>
      <c r="B33" s="346"/>
      <c r="C33" s="222" t="s">
        <v>14</v>
      </c>
      <c r="D33" s="51">
        <v>32.4072</v>
      </c>
      <c r="E33" s="184">
        <v>234.702</v>
      </c>
      <c r="F33" s="58"/>
      <c r="G33" s="60">
        <v>229.076</v>
      </c>
      <c r="H33" s="142">
        <v>597.378</v>
      </c>
      <c r="I33" s="60"/>
      <c r="J33" s="31"/>
      <c r="K33" s="142">
        <v>52.312</v>
      </c>
      <c r="L33" s="6">
        <v>37.338</v>
      </c>
      <c r="M33" s="6"/>
      <c r="N33" s="6"/>
      <c r="O33" s="6"/>
      <c r="P33" s="6"/>
      <c r="Q33" s="7">
        <f t="shared" si="0"/>
        <v>916.104</v>
      </c>
      <c r="R33" s="3"/>
    </row>
    <row r="34" spans="1:18" ht="18.75">
      <c r="A34" s="221"/>
      <c r="B34" s="224" t="s">
        <v>16</v>
      </c>
      <c r="C34" s="219" t="s">
        <v>12</v>
      </c>
      <c r="D34" s="50"/>
      <c r="E34" s="183">
        <v>1.0036</v>
      </c>
      <c r="F34" s="57"/>
      <c r="G34" s="59"/>
      <c r="H34" s="143">
        <v>226.8402</v>
      </c>
      <c r="I34" s="59"/>
      <c r="J34" s="30"/>
      <c r="K34" s="143">
        <v>50.479</v>
      </c>
      <c r="L34" s="4"/>
      <c r="M34" s="4"/>
      <c r="N34" s="4">
        <v>0.5175</v>
      </c>
      <c r="O34" s="4"/>
      <c r="P34" s="4"/>
      <c r="Q34" s="5">
        <f t="shared" si="0"/>
        <v>277.8367</v>
      </c>
      <c r="R34" s="3"/>
    </row>
    <row r="35" spans="1:18" ht="18.75">
      <c r="A35" s="221" t="s">
        <v>19</v>
      </c>
      <c r="B35" s="222" t="s">
        <v>40</v>
      </c>
      <c r="C35" s="222" t="s">
        <v>14</v>
      </c>
      <c r="D35" s="51"/>
      <c r="E35" s="184">
        <v>22.25</v>
      </c>
      <c r="F35" s="58"/>
      <c r="G35" s="60"/>
      <c r="H35" s="142">
        <v>4967.531</v>
      </c>
      <c r="I35" s="60"/>
      <c r="J35" s="31"/>
      <c r="K35" s="142">
        <v>1433.132</v>
      </c>
      <c r="L35" s="6"/>
      <c r="M35" s="6"/>
      <c r="N35" s="6">
        <v>121.042</v>
      </c>
      <c r="O35" s="6"/>
      <c r="P35" s="6"/>
      <c r="Q35" s="7">
        <f t="shared" si="0"/>
        <v>6521.705000000001</v>
      </c>
      <c r="R35" s="3"/>
    </row>
    <row r="36" spans="1:18" ht="18.75">
      <c r="A36" s="10"/>
      <c r="B36" s="343" t="s">
        <v>20</v>
      </c>
      <c r="C36" s="219" t="s">
        <v>12</v>
      </c>
      <c r="D36" s="46">
        <v>0.22749999999999998</v>
      </c>
      <c r="E36" s="187">
        <v>4.275399999999999</v>
      </c>
      <c r="F36" s="205">
        <f>D36+E36</f>
        <v>4.5028999999999995</v>
      </c>
      <c r="G36" s="63">
        <v>2.2319999999999998</v>
      </c>
      <c r="H36" s="148">
        <v>417.30820000000006</v>
      </c>
      <c r="I36" s="63">
        <v>0</v>
      </c>
      <c r="J36" s="30">
        <f>H36+I36</f>
        <v>417.30820000000006</v>
      </c>
      <c r="K36" s="148">
        <v>100.8797</v>
      </c>
      <c r="L36" s="4">
        <v>0.2016</v>
      </c>
      <c r="M36" s="4">
        <v>0</v>
      </c>
      <c r="N36" s="4">
        <v>0.5175</v>
      </c>
      <c r="O36" s="4">
        <v>0</v>
      </c>
      <c r="P36" s="4">
        <v>0</v>
      </c>
      <c r="Q36" s="5">
        <f t="shared" si="0"/>
        <v>525.6419000000001</v>
      </c>
      <c r="R36" s="3"/>
    </row>
    <row r="37" spans="1:18" ht="18.75">
      <c r="A37" s="226"/>
      <c r="B37" s="344"/>
      <c r="C37" s="222" t="s">
        <v>14</v>
      </c>
      <c r="D37" s="47">
        <v>38.0142</v>
      </c>
      <c r="E37" s="188">
        <v>972.674</v>
      </c>
      <c r="F37" s="67">
        <f>D37+E37</f>
        <v>1010.6881999999999</v>
      </c>
      <c r="G37" s="62">
        <v>1297.18</v>
      </c>
      <c r="H37" s="149">
        <v>55109.085</v>
      </c>
      <c r="I37" s="62">
        <v>0</v>
      </c>
      <c r="J37" s="31">
        <f>H37+I37</f>
        <v>55109.085</v>
      </c>
      <c r="K37" s="149">
        <v>2855</v>
      </c>
      <c r="L37" s="6">
        <v>115.19800000000001</v>
      </c>
      <c r="M37" s="6">
        <v>0</v>
      </c>
      <c r="N37" s="6">
        <v>121.042</v>
      </c>
      <c r="O37" s="6">
        <v>0</v>
      </c>
      <c r="P37" s="6">
        <v>0</v>
      </c>
      <c r="Q37" s="7">
        <f t="shared" si="0"/>
        <v>60508.193199999994</v>
      </c>
      <c r="R37" s="3"/>
    </row>
    <row r="38" spans="1:18" ht="18.75">
      <c r="A38" s="347" t="s">
        <v>41</v>
      </c>
      <c r="B38" s="348"/>
      <c r="C38" s="219" t="s">
        <v>12</v>
      </c>
      <c r="D38" s="50">
        <v>0.1005</v>
      </c>
      <c r="E38" s="183">
        <v>0.261</v>
      </c>
      <c r="F38" s="57"/>
      <c r="G38" s="59">
        <v>0.9061</v>
      </c>
      <c r="H38" s="143">
        <v>25.1338</v>
      </c>
      <c r="I38" s="59"/>
      <c r="J38" s="30"/>
      <c r="K38" s="143">
        <v>4.0882</v>
      </c>
      <c r="L38" s="4">
        <v>0.8553</v>
      </c>
      <c r="M38" s="4"/>
      <c r="N38" s="4">
        <v>0.0973</v>
      </c>
      <c r="O38" s="4"/>
      <c r="P38" s="4">
        <v>0.0891</v>
      </c>
      <c r="Q38" s="5">
        <f t="shared" si="0"/>
        <v>31.1698</v>
      </c>
      <c r="R38" s="3"/>
    </row>
    <row r="39" spans="1:18" ht="18.75">
      <c r="A39" s="349"/>
      <c r="B39" s="350"/>
      <c r="C39" s="222" t="s">
        <v>14</v>
      </c>
      <c r="D39" s="51">
        <v>28.078050000000005</v>
      </c>
      <c r="E39" s="184">
        <v>58.239</v>
      </c>
      <c r="F39" s="58"/>
      <c r="G39" s="60">
        <v>29.963</v>
      </c>
      <c r="H39" s="142">
        <v>2429.145</v>
      </c>
      <c r="I39" s="60"/>
      <c r="J39" s="31"/>
      <c r="K39" s="142">
        <v>1003.658</v>
      </c>
      <c r="L39" s="6">
        <v>25.773</v>
      </c>
      <c r="M39" s="6"/>
      <c r="N39" s="6">
        <v>21.204</v>
      </c>
      <c r="O39" s="6"/>
      <c r="P39" s="6">
        <v>18.711</v>
      </c>
      <c r="Q39" s="7">
        <f t="shared" si="0"/>
        <v>3528.454</v>
      </c>
      <c r="R39" s="3"/>
    </row>
    <row r="40" spans="1:18" ht="18.75">
      <c r="A40" s="347" t="s">
        <v>42</v>
      </c>
      <c r="B40" s="348"/>
      <c r="C40" s="219" t="s">
        <v>12</v>
      </c>
      <c r="D40" s="50">
        <v>0.2537</v>
      </c>
      <c r="E40" s="183">
        <v>0.0542</v>
      </c>
      <c r="F40" s="57"/>
      <c r="G40" s="59">
        <v>18.4327</v>
      </c>
      <c r="H40" s="143">
        <v>67.911</v>
      </c>
      <c r="I40" s="59"/>
      <c r="J40" s="30"/>
      <c r="K40" s="143">
        <v>323.6534</v>
      </c>
      <c r="L40" s="4">
        <v>36.1141</v>
      </c>
      <c r="M40" s="4"/>
      <c r="N40" s="4">
        <v>13.8041</v>
      </c>
      <c r="O40" s="4"/>
      <c r="P40" s="4">
        <v>1.4998</v>
      </c>
      <c r="Q40" s="5">
        <f t="shared" si="0"/>
        <v>461.4151</v>
      </c>
      <c r="R40" s="3"/>
    </row>
    <row r="41" spans="1:18" ht="18.75">
      <c r="A41" s="349"/>
      <c r="B41" s="350"/>
      <c r="C41" s="222" t="s">
        <v>14</v>
      </c>
      <c r="D41" s="51">
        <v>108.01035</v>
      </c>
      <c r="E41" s="184">
        <v>41.441</v>
      </c>
      <c r="F41" s="58"/>
      <c r="G41" s="60">
        <v>762.663</v>
      </c>
      <c r="H41" s="142">
        <v>14702.151</v>
      </c>
      <c r="I41" s="60"/>
      <c r="J41" s="31"/>
      <c r="K41" s="142">
        <v>24977.399</v>
      </c>
      <c r="L41" s="6">
        <v>1231.453</v>
      </c>
      <c r="M41" s="6"/>
      <c r="N41" s="6">
        <v>941.584</v>
      </c>
      <c r="O41" s="6"/>
      <c r="P41" s="6">
        <v>157.498</v>
      </c>
      <c r="Q41" s="7">
        <f t="shared" si="0"/>
        <v>42772.74800000001</v>
      </c>
      <c r="R41" s="3"/>
    </row>
    <row r="42" spans="1:18" ht="18.75">
      <c r="A42" s="347" t="s">
        <v>43</v>
      </c>
      <c r="B42" s="348"/>
      <c r="C42" s="219" t="s">
        <v>12</v>
      </c>
      <c r="D42" s="50"/>
      <c r="E42" s="183"/>
      <c r="F42" s="57"/>
      <c r="G42" s="59"/>
      <c r="H42" s="143"/>
      <c r="I42" s="59"/>
      <c r="J42" s="30"/>
      <c r="K42" s="143"/>
      <c r="L42" s="4"/>
      <c r="M42" s="4"/>
      <c r="N42" s="4"/>
      <c r="O42" s="4"/>
      <c r="P42" s="4"/>
      <c r="Q42" s="5">
        <f t="shared" si="0"/>
        <v>0</v>
      </c>
      <c r="R42" s="3"/>
    </row>
    <row r="43" spans="1:18" ht="18.75">
      <c r="A43" s="349"/>
      <c r="B43" s="350"/>
      <c r="C43" s="222" t="s">
        <v>14</v>
      </c>
      <c r="D43" s="51"/>
      <c r="E43" s="184"/>
      <c r="F43" s="58"/>
      <c r="G43" s="60"/>
      <c r="H43" s="142"/>
      <c r="I43" s="60"/>
      <c r="J43" s="31"/>
      <c r="K43" s="142"/>
      <c r="L43" s="6"/>
      <c r="M43" s="6"/>
      <c r="N43" s="6"/>
      <c r="O43" s="6"/>
      <c r="P43" s="6"/>
      <c r="Q43" s="7">
        <f t="shared" si="0"/>
        <v>0</v>
      </c>
      <c r="R43" s="3"/>
    </row>
    <row r="44" spans="1:18" ht="18.75">
      <c r="A44" s="347" t="s">
        <v>44</v>
      </c>
      <c r="B44" s="348"/>
      <c r="C44" s="219" t="s">
        <v>12</v>
      </c>
      <c r="D44" s="50">
        <v>0.0148</v>
      </c>
      <c r="E44" s="183">
        <v>0.0145</v>
      </c>
      <c r="F44" s="57"/>
      <c r="G44" s="59">
        <v>0</v>
      </c>
      <c r="H44" s="143">
        <v>0.0474</v>
      </c>
      <c r="I44" s="59"/>
      <c r="J44" s="30"/>
      <c r="K44" s="143">
        <v>0.0057</v>
      </c>
      <c r="L44" s="4"/>
      <c r="M44" s="4"/>
      <c r="N44" s="4"/>
      <c r="O44" s="4"/>
      <c r="P44" s="4"/>
      <c r="Q44" s="5">
        <f t="shared" si="0"/>
        <v>0.053099999999999994</v>
      </c>
      <c r="R44" s="3"/>
    </row>
    <row r="45" spans="1:18" ht="18.75">
      <c r="A45" s="349"/>
      <c r="B45" s="350"/>
      <c r="C45" s="222" t="s">
        <v>14</v>
      </c>
      <c r="D45" s="51">
        <v>6.384</v>
      </c>
      <c r="E45" s="184">
        <v>5.828</v>
      </c>
      <c r="F45" s="58"/>
      <c r="G45" s="60">
        <v>1.973</v>
      </c>
      <c r="H45" s="142">
        <v>34.251</v>
      </c>
      <c r="I45" s="60"/>
      <c r="J45" s="31"/>
      <c r="K45" s="142">
        <v>3.129</v>
      </c>
      <c r="L45" s="6"/>
      <c r="M45" s="6"/>
      <c r="N45" s="6"/>
      <c r="O45" s="6"/>
      <c r="P45" s="6"/>
      <c r="Q45" s="7">
        <f t="shared" si="0"/>
        <v>39.352999999999994</v>
      </c>
      <c r="R45" s="3"/>
    </row>
    <row r="46" spans="1:18" ht="18.75">
      <c r="A46" s="347" t="s">
        <v>45</v>
      </c>
      <c r="B46" s="348"/>
      <c r="C46" s="219" t="s">
        <v>12</v>
      </c>
      <c r="D46" s="50"/>
      <c r="E46" s="183">
        <v>0.0094</v>
      </c>
      <c r="F46" s="57"/>
      <c r="G46" s="59"/>
      <c r="H46" s="143">
        <v>0.021</v>
      </c>
      <c r="I46" s="59"/>
      <c r="J46" s="30"/>
      <c r="K46" s="143">
        <v>0.0068</v>
      </c>
      <c r="L46" s="4"/>
      <c r="M46" s="4"/>
      <c r="N46" s="4"/>
      <c r="O46" s="4"/>
      <c r="P46" s="4"/>
      <c r="Q46" s="5">
        <f t="shared" si="0"/>
        <v>0.027800000000000002</v>
      </c>
      <c r="R46" s="3"/>
    </row>
    <row r="47" spans="1:18" ht="18.75">
      <c r="A47" s="349"/>
      <c r="B47" s="350"/>
      <c r="C47" s="222" t="s">
        <v>14</v>
      </c>
      <c r="D47" s="51"/>
      <c r="E47" s="184">
        <v>9.198</v>
      </c>
      <c r="F47" s="58"/>
      <c r="G47" s="60"/>
      <c r="H47" s="142">
        <v>10.332</v>
      </c>
      <c r="I47" s="60"/>
      <c r="J47" s="31"/>
      <c r="K47" s="142">
        <v>3.402</v>
      </c>
      <c r="L47" s="6"/>
      <c r="M47" s="6"/>
      <c r="N47" s="6"/>
      <c r="O47" s="6"/>
      <c r="P47" s="6"/>
      <c r="Q47" s="7">
        <f t="shared" si="0"/>
        <v>13.734000000000002</v>
      </c>
      <c r="R47" s="3"/>
    </row>
    <row r="48" spans="1:18" ht="18.75">
      <c r="A48" s="347" t="s">
        <v>46</v>
      </c>
      <c r="B48" s="348"/>
      <c r="C48" s="219" t="s">
        <v>12</v>
      </c>
      <c r="D48" s="50">
        <v>0.0744</v>
      </c>
      <c r="E48" s="183">
        <v>20.3844</v>
      </c>
      <c r="F48" s="57"/>
      <c r="G48" s="59">
        <v>66.8987</v>
      </c>
      <c r="H48" s="143">
        <v>595.1806</v>
      </c>
      <c r="I48" s="59"/>
      <c r="J48" s="30"/>
      <c r="K48" s="143">
        <v>218.9953</v>
      </c>
      <c r="L48" s="4">
        <v>18.7244</v>
      </c>
      <c r="M48" s="4"/>
      <c r="N48" s="4">
        <v>0</v>
      </c>
      <c r="O48" s="4"/>
      <c r="P48" s="4">
        <v>10.4414</v>
      </c>
      <c r="Q48" s="5">
        <f t="shared" si="0"/>
        <v>910.2403999999999</v>
      </c>
      <c r="R48" s="3"/>
    </row>
    <row r="49" spans="1:18" ht="18.75">
      <c r="A49" s="349"/>
      <c r="B49" s="350"/>
      <c r="C49" s="222" t="s">
        <v>14</v>
      </c>
      <c r="D49" s="255">
        <v>1.8522</v>
      </c>
      <c r="E49" s="184">
        <v>2992.882</v>
      </c>
      <c r="F49" s="58"/>
      <c r="G49" s="60">
        <v>7046.095</v>
      </c>
      <c r="H49" s="142">
        <v>40002.516</v>
      </c>
      <c r="I49" s="60"/>
      <c r="J49" s="31"/>
      <c r="K49" s="142">
        <v>20194.689</v>
      </c>
      <c r="L49" s="6">
        <v>1859.425</v>
      </c>
      <c r="M49" s="6"/>
      <c r="N49" s="6">
        <v>0.053</v>
      </c>
      <c r="O49" s="6"/>
      <c r="P49" s="6">
        <v>6452.861</v>
      </c>
      <c r="Q49" s="7">
        <f t="shared" si="0"/>
        <v>75555.63900000001</v>
      </c>
      <c r="R49" s="3"/>
    </row>
    <row r="50" spans="1:18" ht="18.75">
      <c r="A50" s="347" t="s">
        <v>47</v>
      </c>
      <c r="B50" s="348"/>
      <c r="C50" s="219" t="s">
        <v>12</v>
      </c>
      <c r="D50" s="50">
        <v>2.19</v>
      </c>
      <c r="E50" s="183">
        <v>4.496</v>
      </c>
      <c r="F50" s="57"/>
      <c r="G50" s="59">
        <v>1956.345</v>
      </c>
      <c r="H50" s="143"/>
      <c r="I50" s="59"/>
      <c r="J50" s="30"/>
      <c r="K50" s="143">
        <v>3914.911</v>
      </c>
      <c r="L50" s="4"/>
      <c r="M50" s="4"/>
      <c r="N50" s="4"/>
      <c r="O50" s="4"/>
      <c r="P50" s="4"/>
      <c r="Q50" s="5">
        <f t="shared" si="0"/>
        <v>5871.256</v>
      </c>
      <c r="R50" s="3"/>
    </row>
    <row r="51" spans="1:18" ht="18.75">
      <c r="A51" s="349"/>
      <c r="B51" s="350"/>
      <c r="C51" s="222" t="s">
        <v>14</v>
      </c>
      <c r="D51" s="51">
        <v>917.301</v>
      </c>
      <c r="E51" s="184">
        <v>1677.942</v>
      </c>
      <c r="F51" s="58"/>
      <c r="G51" s="60">
        <v>143441.619</v>
      </c>
      <c r="H51" s="142"/>
      <c r="I51" s="60"/>
      <c r="J51" s="31"/>
      <c r="K51" s="142">
        <v>317450.77</v>
      </c>
      <c r="L51" s="6"/>
      <c r="M51" s="6"/>
      <c r="N51" s="6"/>
      <c r="O51" s="6"/>
      <c r="P51" s="6"/>
      <c r="Q51" s="7">
        <f t="shared" si="0"/>
        <v>460892.389</v>
      </c>
      <c r="R51" s="3"/>
    </row>
    <row r="52" spans="1:18" ht="18.75">
      <c r="A52" s="347" t="s">
        <v>48</v>
      </c>
      <c r="B52" s="348"/>
      <c r="C52" s="219" t="s">
        <v>12</v>
      </c>
      <c r="D52" s="50">
        <v>0.0358</v>
      </c>
      <c r="E52" s="183">
        <v>14.3151</v>
      </c>
      <c r="F52" s="57"/>
      <c r="G52" s="59">
        <v>393.5415</v>
      </c>
      <c r="H52" s="143">
        <v>448.6686</v>
      </c>
      <c r="I52" s="59"/>
      <c r="J52" s="30"/>
      <c r="K52" s="143">
        <v>94.6625</v>
      </c>
      <c r="L52" s="4">
        <v>813.2831</v>
      </c>
      <c r="M52" s="4"/>
      <c r="N52" s="4">
        <v>100.04315</v>
      </c>
      <c r="O52" s="4"/>
      <c r="P52" s="4"/>
      <c r="Q52" s="5">
        <f t="shared" si="0"/>
        <v>1850.19885</v>
      </c>
      <c r="R52" s="3"/>
    </row>
    <row r="53" spans="1:18" ht="18.75">
      <c r="A53" s="349"/>
      <c r="B53" s="350"/>
      <c r="C53" s="222" t="s">
        <v>14</v>
      </c>
      <c r="D53" s="255">
        <v>15.42975</v>
      </c>
      <c r="E53" s="184">
        <v>5832.685</v>
      </c>
      <c r="F53" s="58"/>
      <c r="G53" s="60">
        <v>181001.619</v>
      </c>
      <c r="H53" s="142">
        <v>183328.682</v>
      </c>
      <c r="I53" s="60"/>
      <c r="J53" s="31"/>
      <c r="K53" s="142">
        <v>36551.752</v>
      </c>
      <c r="L53" s="6">
        <v>375261.044</v>
      </c>
      <c r="M53" s="6"/>
      <c r="N53" s="6">
        <v>40046.976</v>
      </c>
      <c r="O53" s="6"/>
      <c r="P53" s="6"/>
      <c r="Q53" s="7">
        <f t="shared" si="0"/>
        <v>816190.073</v>
      </c>
      <c r="R53" s="3"/>
    </row>
    <row r="54" spans="1:18" ht="18.75">
      <c r="A54" s="218" t="s">
        <v>0</v>
      </c>
      <c r="B54" s="345" t="s">
        <v>49</v>
      </c>
      <c r="C54" s="219" t="s">
        <v>12</v>
      </c>
      <c r="D54" s="50">
        <v>0.3856</v>
      </c>
      <c r="E54" s="183"/>
      <c r="F54" s="57"/>
      <c r="G54" s="59">
        <v>0.0438</v>
      </c>
      <c r="H54" s="143">
        <v>15.331</v>
      </c>
      <c r="I54" s="59"/>
      <c r="J54" s="30"/>
      <c r="K54" s="143">
        <v>4.4751</v>
      </c>
      <c r="L54" s="4">
        <v>0.1161</v>
      </c>
      <c r="M54" s="4"/>
      <c r="N54" s="4">
        <v>0.0022</v>
      </c>
      <c r="O54" s="4"/>
      <c r="P54" s="4">
        <v>0.0147</v>
      </c>
      <c r="Q54" s="5">
        <f t="shared" si="0"/>
        <v>19.982899999999997</v>
      </c>
      <c r="R54" s="3"/>
    </row>
    <row r="55" spans="1:18" ht="18.75">
      <c r="A55" s="221" t="s">
        <v>37</v>
      </c>
      <c r="B55" s="346"/>
      <c r="C55" s="222" t="s">
        <v>14</v>
      </c>
      <c r="D55" s="51">
        <v>314.74275</v>
      </c>
      <c r="E55" s="184"/>
      <c r="F55" s="58"/>
      <c r="G55" s="60">
        <v>86.705</v>
      </c>
      <c r="H55" s="142">
        <v>3605.356</v>
      </c>
      <c r="I55" s="60"/>
      <c r="J55" s="31"/>
      <c r="K55" s="142">
        <v>2468.891</v>
      </c>
      <c r="L55" s="6">
        <v>134.713</v>
      </c>
      <c r="M55" s="6"/>
      <c r="N55" s="6">
        <v>1.554</v>
      </c>
      <c r="O55" s="6"/>
      <c r="P55" s="6">
        <v>29.736</v>
      </c>
      <c r="Q55" s="7">
        <f t="shared" si="0"/>
        <v>6326.955</v>
      </c>
      <c r="R55" s="3"/>
    </row>
    <row r="56" spans="1:18" ht="18.75">
      <c r="A56" s="221" t="s">
        <v>13</v>
      </c>
      <c r="B56" s="224" t="s">
        <v>16</v>
      </c>
      <c r="C56" s="219" t="s">
        <v>12</v>
      </c>
      <c r="D56" s="50">
        <v>3.3187</v>
      </c>
      <c r="E56" s="183">
        <v>0.2861</v>
      </c>
      <c r="F56" s="57"/>
      <c r="G56" s="59">
        <v>0.2516</v>
      </c>
      <c r="H56" s="143">
        <v>0.0252</v>
      </c>
      <c r="I56" s="59"/>
      <c r="J56" s="30"/>
      <c r="K56" s="143">
        <v>0.5936</v>
      </c>
      <c r="L56" s="4">
        <v>0.2948</v>
      </c>
      <c r="M56" s="4"/>
      <c r="N56" s="4">
        <v>0.0483</v>
      </c>
      <c r="O56" s="4"/>
      <c r="P56" s="4">
        <v>0.3616</v>
      </c>
      <c r="Q56" s="5">
        <f t="shared" si="0"/>
        <v>1.5751</v>
      </c>
      <c r="R56" s="3"/>
    </row>
    <row r="57" spans="1:18" ht="18.75">
      <c r="A57" s="221" t="s">
        <v>19</v>
      </c>
      <c r="B57" s="222" t="s">
        <v>50</v>
      </c>
      <c r="C57" s="222" t="s">
        <v>14</v>
      </c>
      <c r="D57" s="51">
        <v>241.28265000000002</v>
      </c>
      <c r="E57" s="184">
        <v>122.39</v>
      </c>
      <c r="F57" s="58"/>
      <c r="G57" s="60">
        <v>49.964</v>
      </c>
      <c r="H57" s="142">
        <v>27.887</v>
      </c>
      <c r="I57" s="60"/>
      <c r="J57" s="31"/>
      <c r="K57" s="142">
        <v>161.153</v>
      </c>
      <c r="L57" s="6">
        <v>71.626</v>
      </c>
      <c r="M57" s="6"/>
      <c r="N57" s="6">
        <v>33.886</v>
      </c>
      <c r="O57" s="6"/>
      <c r="P57" s="6">
        <v>171.6</v>
      </c>
      <c r="Q57" s="7">
        <f t="shared" si="0"/>
        <v>516.116</v>
      </c>
      <c r="R57" s="3"/>
    </row>
    <row r="58" spans="1:18" ht="18.75">
      <c r="A58" s="10"/>
      <c r="B58" s="343" t="s">
        <v>20</v>
      </c>
      <c r="C58" s="219" t="s">
        <v>12</v>
      </c>
      <c r="D58" s="46">
        <v>3.7043000000000004</v>
      </c>
      <c r="E58" s="166">
        <v>0.2861</v>
      </c>
      <c r="F58" s="57">
        <f>D58+E58</f>
        <v>3.9904</v>
      </c>
      <c r="G58" s="63">
        <v>0.2954</v>
      </c>
      <c r="H58" s="148">
        <v>15.3562</v>
      </c>
      <c r="I58" s="63">
        <v>0</v>
      </c>
      <c r="J58" s="30">
        <f>H58+I58</f>
        <v>15.3562</v>
      </c>
      <c r="K58" s="148">
        <v>5.068700000000001</v>
      </c>
      <c r="L58" s="4">
        <v>0.4109</v>
      </c>
      <c r="M58" s="4">
        <v>0</v>
      </c>
      <c r="N58" s="4">
        <v>0.0505</v>
      </c>
      <c r="O58" s="4">
        <v>0</v>
      </c>
      <c r="P58" s="4">
        <v>0.37629999999999997</v>
      </c>
      <c r="Q58" s="5">
        <f t="shared" si="0"/>
        <v>25.5484</v>
      </c>
      <c r="R58" s="3"/>
    </row>
    <row r="59" spans="1:18" ht="18.75">
      <c r="A59" s="226"/>
      <c r="B59" s="344"/>
      <c r="C59" s="222" t="s">
        <v>14</v>
      </c>
      <c r="D59" s="47">
        <v>556.0254</v>
      </c>
      <c r="E59" s="175">
        <v>122.39</v>
      </c>
      <c r="F59" s="58">
        <f>D59+E59</f>
        <v>678.4154</v>
      </c>
      <c r="G59" s="62">
        <v>136.66899999999998</v>
      </c>
      <c r="H59" s="149">
        <v>3633.2430000000004</v>
      </c>
      <c r="I59" s="62">
        <v>0</v>
      </c>
      <c r="J59" s="31">
        <f>H59+I59</f>
        <v>3633.2430000000004</v>
      </c>
      <c r="K59" s="149">
        <v>2630.044</v>
      </c>
      <c r="L59" s="6">
        <v>206.339</v>
      </c>
      <c r="M59" s="6">
        <v>0</v>
      </c>
      <c r="N59" s="6">
        <v>35.440000000000005</v>
      </c>
      <c r="O59" s="6">
        <v>0</v>
      </c>
      <c r="P59" s="6">
        <v>201.33599999999998</v>
      </c>
      <c r="Q59" s="7">
        <f t="shared" si="0"/>
        <v>7521.4864</v>
      </c>
      <c r="R59" s="3"/>
    </row>
    <row r="60" spans="1:18" ht="18.75">
      <c r="A60" s="218" t="s">
        <v>0</v>
      </c>
      <c r="B60" s="345" t="s">
        <v>51</v>
      </c>
      <c r="C60" s="219" t="s">
        <v>12</v>
      </c>
      <c r="D60" s="50">
        <v>6.7938</v>
      </c>
      <c r="E60" s="183">
        <v>5.564</v>
      </c>
      <c r="F60" s="57"/>
      <c r="G60" s="59">
        <v>0</v>
      </c>
      <c r="H60" s="143">
        <v>0.5594</v>
      </c>
      <c r="I60" s="59"/>
      <c r="J60" s="11"/>
      <c r="K60" s="143"/>
      <c r="L60" s="4">
        <v>0.002</v>
      </c>
      <c r="M60" s="4"/>
      <c r="N60" s="4"/>
      <c r="O60" s="4"/>
      <c r="P60" s="4"/>
      <c r="Q60" s="5">
        <f t="shared" si="0"/>
        <v>0.5614</v>
      </c>
      <c r="R60" s="3"/>
    </row>
    <row r="61" spans="1:18" ht="18.75">
      <c r="A61" s="221" t="s">
        <v>52</v>
      </c>
      <c r="B61" s="346"/>
      <c r="C61" s="222" t="s">
        <v>14</v>
      </c>
      <c r="D61" s="51">
        <v>570.99525</v>
      </c>
      <c r="E61" s="184">
        <v>505.192</v>
      </c>
      <c r="F61" s="58"/>
      <c r="G61" s="60">
        <v>0.105</v>
      </c>
      <c r="H61" s="142">
        <v>41.027</v>
      </c>
      <c r="I61" s="60"/>
      <c r="J61" s="31"/>
      <c r="K61" s="142"/>
      <c r="L61" s="6">
        <v>0.578</v>
      </c>
      <c r="M61" s="6"/>
      <c r="N61" s="6"/>
      <c r="O61" s="6"/>
      <c r="P61" s="6"/>
      <c r="Q61" s="7">
        <f t="shared" si="0"/>
        <v>41.71</v>
      </c>
      <c r="R61" s="3"/>
    </row>
    <row r="62" spans="1:18" ht="18.75">
      <c r="A62" s="221" t="s">
        <v>0</v>
      </c>
      <c r="B62" s="224" t="s">
        <v>53</v>
      </c>
      <c r="C62" s="219" t="s">
        <v>12</v>
      </c>
      <c r="D62" s="50">
        <v>12.411</v>
      </c>
      <c r="E62" s="183">
        <v>22.992</v>
      </c>
      <c r="F62" s="57"/>
      <c r="G62" s="59">
        <v>56.497</v>
      </c>
      <c r="H62" s="143"/>
      <c r="I62" s="59"/>
      <c r="J62" s="30"/>
      <c r="K62" s="143"/>
      <c r="L62" s="4"/>
      <c r="M62" s="4"/>
      <c r="N62" s="4"/>
      <c r="O62" s="4"/>
      <c r="P62" s="4"/>
      <c r="Q62" s="5">
        <f t="shared" si="0"/>
        <v>56.497</v>
      </c>
      <c r="R62" s="3"/>
    </row>
    <row r="63" spans="1:18" ht="18.75">
      <c r="A63" s="221" t="s">
        <v>54</v>
      </c>
      <c r="B63" s="222" t="s">
        <v>55</v>
      </c>
      <c r="C63" s="222" t="s">
        <v>14</v>
      </c>
      <c r="D63" s="255">
        <v>1817.05275</v>
      </c>
      <c r="E63" s="184">
        <v>3314.83</v>
      </c>
      <c r="F63" s="58"/>
      <c r="G63" s="60">
        <v>7767.271</v>
      </c>
      <c r="H63" s="142"/>
      <c r="I63" s="60"/>
      <c r="J63" s="31"/>
      <c r="K63" s="142"/>
      <c r="L63" s="6"/>
      <c r="M63" s="6"/>
      <c r="N63" s="6"/>
      <c r="O63" s="6"/>
      <c r="P63" s="6"/>
      <c r="Q63" s="7">
        <f t="shared" si="0"/>
        <v>7767.271</v>
      </c>
      <c r="R63" s="3"/>
    </row>
    <row r="64" spans="1:18" ht="18.75">
      <c r="A64" s="221" t="s">
        <v>0</v>
      </c>
      <c r="B64" s="345" t="s">
        <v>56</v>
      </c>
      <c r="C64" s="219" t="s">
        <v>12</v>
      </c>
      <c r="D64" s="50"/>
      <c r="E64" s="183">
        <v>0.861</v>
      </c>
      <c r="F64" s="57"/>
      <c r="G64" s="59">
        <v>145.411</v>
      </c>
      <c r="H64" s="143">
        <v>0.001</v>
      </c>
      <c r="I64" s="59"/>
      <c r="J64" s="30"/>
      <c r="K64" s="143"/>
      <c r="L64" s="4"/>
      <c r="M64" s="4"/>
      <c r="N64" s="4"/>
      <c r="O64" s="4"/>
      <c r="P64" s="4"/>
      <c r="Q64" s="5">
        <f t="shared" si="0"/>
        <v>145.412</v>
      </c>
      <c r="R64" s="3"/>
    </row>
    <row r="65" spans="1:18" ht="18.75">
      <c r="A65" s="221" t="s">
        <v>19</v>
      </c>
      <c r="B65" s="346"/>
      <c r="C65" s="222" t="s">
        <v>14</v>
      </c>
      <c r="D65" s="255"/>
      <c r="E65" s="184">
        <v>162.729</v>
      </c>
      <c r="F65" s="58"/>
      <c r="G65" s="60">
        <v>21813.082</v>
      </c>
      <c r="H65" s="142">
        <v>1.575</v>
      </c>
      <c r="I65" s="60"/>
      <c r="J65" s="31"/>
      <c r="K65" s="142"/>
      <c r="L65" s="6"/>
      <c r="M65" s="6"/>
      <c r="N65" s="6"/>
      <c r="O65" s="6"/>
      <c r="P65" s="6"/>
      <c r="Q65" s="7">
        <f t="shared" si="0"/>
        <v>21814.657</v>
      </c>
      <c r="R65" s="3"/>
    </row>
    <row r="66" spans="1:18" ht="18.75">
      <c r="A66" s="10"/>
      <c r="B66" s="224" t="s">
        <v>16</v>
      </c>
      <c r="C66" s="219" t="s">
        <v>12</v>
      </c>
      <c r="D66" s="50">
        <v>0.755</v>
      </c>
      <c r="E66" s="183">
        <v>0.9192</v>
      </c>
      <c r="F66" s="57"/>
      <c r="G66" s="59">
        <v>9.5159</v>
      </c>
      <c r="H66" s="143"/>
      <c r="I66" s="59"/>
      <c r="J66" s="30"/>
      <c r="K66" s="143">
        <v>0.0045</v>
      </c>
      <c r="L66" s="4">
        <v>0.009</v>
      </c>
      <c r="M66" s="4"/>
      <c r="N66" s="4"/>
      <c r="O66" s="4"/>
      <c r="P66" s="4"/>
      <c r="Q66" s="5">
        <f t="shared" si="0"/>
        <v>9.5294</v>
      </c>
      <c r="R66" s="3"/>
    </row>
    <row r="67" spans="1:18" ht="19.5" thickBot="1">
      <c r="A67" s="229" t="s">
        <v>0</v>
      </c>
      <c r="B67" s="230" t="s">
        <v>55</v>
      </c>
      <c r="C67" s="230" t="s">
        <v>14</v>
      </c>
      <c r="D67" s="293">
        <v>57.6975</v>
      </c>
      <c r="E67" s="185">
        <v>46.878</v>
      </c>
      <c r="F67" s="203"/>
      <c r="G67" s="129">
        <v>2784.159</v>
      </c>
      <c r="H67" s="144"/>
      <c r="I67" s="129"/>
      <c r="J67" s="32"/>
      <c r="K67" s="144">
        <v>1.418</v>
      </c>
      <c r="L67" s="8">
        <v>4.568</v>
      </c>
      <c r="M67" s="8"/>
      <c r="N67" s="8"/>
      <c r="O67" s="8"/>
      <c r="P67" s="8"/>
      <c r="Q67" s="9">
        <f t="shared" si="0"/>
        <v>2790.1450000000004</v>
      </c>
      <c r="R67" s="3"/>
    </row>
    <row r="68" spans="4:17" ht="18.75">
      <c r="D68" s="3"/>
      <c r="E68" s="3"/>
      <c r="F68" s="232"/>
      <c r="G68" s="232"/>
      <c r="H68" s="232"/>
      <c r="I68" s="232"/>
      <c r="K68" s="232"/>
      <c r="Q68" s="1"/>
    </row>
    <row r="69" spans="1:17" ht="19.5" thickBot="1">
      <c r="A69" s="2"/>
      <c r="B69" s="212" t="s">
        <v>123</v>
      </c>
      <c r="C69" s="2"/>
      <c r="D69" s="233"/>
      <c r="E69" s="233"/>
      <c r="F69" s="234"/>
      <c r="G69" s="234"/>
      <c r="H69" s="234"/>
      <c r="I69" s="234"/>
      <c r="J69" s="2"/>
      <c r="K69" s="176"/>
      <c r="L69" s="2"/>
      <c r="M69" s="2"/>
      <c r="N69" s="2"/>
      <c r="O69" s="2"/>
      <c r="P69" s="2"/>
      <c r="Q69" s="2"/>
    </row>
    <row r="70" spans="1:18" ht="18.75">
      <c r="A70" s="226"/>
      <c r="B70" s="26"/>
      <c r="C70" s="26"/>
      <c r="D70" s="37" t="s">
        <v>1</v>
      </c>
      <c r="E70" s="37" t="s">
        <v>2</v>
      </c>
      <c r="F70" s="259" t="s">
        <v>3</v>
      </c>
      <c r="G70" s="216" t="s">
        <v>100</v>
      </c>
      <c r="H70" s="39" t="s">
        <v>4</v>
      </c>
      <c r="I70" s="37" t="s">
        <v>5</v>
      </c>
      <c r="J70" s="37" t="s">
        <v>95</v>
      </c>
      <c r="K70" s="39" t="s">
        <v>6</v>
      </c>
      <c r="L70" s="37" t="s">
        <v>105</v>
      </c>
      <c r="M70" s="37" t="s">
        <v>7</v>
      </c>
      <c r="N70" s="37" t="s">
        <v>8</v>
      </c>
      <c r="O70" s="37" t="s">
        <v>9</v>
      </c>
      <c r="P70" s="37" t="s">
        <v>99</v>
      </c>
      <c r="Q70" s="217" t="s">
        <v>10</v>
      </c>
      <c r="R70" s="3"/>
    </row>
    <row r="71" spans="1:18" ht="18.75">
      <c r="A71" s="221" t="s">
        <v>52</v>
      </c>
      <c r="B71" s="343" t="s">
        <v>20</v>
      </c>
      <c r="C71" s="219" t="s">
        <v>12</v>
      </c>
      <c r="D71" s="46">
        <v>19.959799999999998</v>
      </c>
      <c r="E71" s="46">
        <v>30.3362</v>
      </c>
      <c r="F71" s="148">
        <f>D71+E71</f>
        <v>50.296</v>
      </c>
      <c r="G71" s="235">
        <v>211.4239</v>
      </c>
      <c r="H71" s="63">
        <v>0.5604</v>
      </c>
      <c r="I71" s="63">
        <v>0</v>
      </c>
      <c r="J71" s="11">
        <f>H71+I71</f>
        <v>0.5604</v>
      </c>
      <c r="K71" s="63">
        <v>0.0045</v>
      </c>
      <c r="L71" s="4">
        <v>0.011</v>
      </c>
      <c r="M71" s="4">
        <v>0</v>
      </c>
      <c r="N71" s="4">
        <v>0</v>
      </c>
      <c r="O71" s="4">
        <v>0</v>
      </c>
      <c r="P71" s="4">
        <v>0</v>
      </c>
      <c r="Q71" s="5">
        <f aca="true" t="shared" si="2" ref="Q71:Q134">+F71+G71+H71+I71+K71+L71+M71+N71+O71+P71</f>
        <v>262.29580000000004</v>
      </c>
      <c r="R71" s="10"/>
    </row>
    <row r="72" spans="1:18" ht="18.75">
      <c r="A72" s="213" t="s">
        <v>54</v>
      </c>
      <c r="B72" s="344"/>
      <c r="C72" s="222" t="s">
        <v>14</v>
      </c>
      <c r="D72" s="47">
        <v>2445.7455000000004</v>
      </c>
      <c r="E72" s="47">
        <v>4029.629</v>
      </c>
      <c r="F72" s="149">
        <f>D72+E72</f>
        <v>6475.3745</v>
      </c>
      <c r="G72" s="62">
        <v>32364.617</v>
      </c>
      <c r="H72" s="62">
        <v>42.602000000000004</v>
      </c>
      <c r="I72" s="62">
        <v>0</v>
      </c>
      <c r="J72" s="31">
        <f>H72+I72</f>
        <v>42.602000000000004</v>
      </c>
      <c r="K72" s="62">
        <v>1.418</v>
      </c>
      <c r="L72" s="6">
        <v>5.146</v>
      </c>
      <c r="M72" s="6">
        <v>0</v>
      </c>
      <c r="N72" s="6">
        <v>0</v>
      </c>
      <c r="O72" s="6">
        <v>0</v>
      </c>
      <c r="P72" s="6">
        <v>0</v>
      </c>
      <c r="Q72" s="7">
        <f t="shared" si="2"/>
        <v>38889.157499999994</v>
      </c>
      <c r="R72" s="10"/>
    </row>
    <row r="73" spans="1:18" ht="18.75">
      <c r="A73" s="221" t="s">
        <v>0</v>
      </c>
      <c r="B73" s="345" t="s">
        <v>57</v>
      </c>
      <c r="C73" s="219" t="s">
        <v>12</v>
      </c>
      <c r="D73" s="50">
        <v>1.7437</v>
      </c>
      <c r="E73" s="50">
        <v>1.8699</v>
      </c>
      <c r="F73" s="148"/>
      <c r="G73" s="59">
        <v>1.2939</v>
      </c>
      <c r="H73" s="59">
        <v>24.6462</v>
      </c>
      <c r="I73" s="59"/>
      <c r="J73" s="11"/>
      <c r="K73" s="59">
        <v>1.1441</v>
      </c>
      <c r="L73" s="4">
        <v>1.5844</v>
      </c>
      <c r="M73" s="4"/>
      <c r="N73" s="4">
        <v>1.8381</v>
      </c>
      <c r="O73" s="4"/>
      <c r="P73" s="4">
        <v>0.6873</v>
      </c>
      <c r="Q73" s="5">
        <f t="shared" si="2"/>
        <v>31.194000000000003</v>
      </c>
      <c r="R73" s="10"/>
    </row>
    <row r="74" spans="1:18" ht="18.75">
      <c r="A74" s="221" t="s">
        <v>32</v>
      </c>
      <c r="B74" s="346"/>
      <c r="C74" s="222" t="s">
        <v>14</v>
      </c>
      <c r="D74" s="255">
        <v>2194.71735</v>
      </c>
      <c r="E74" s="51">
        <v>2506.982</v>
      </c>
      <c r="F74" s="149"/>
      <c r="G74" s="60">
        <v>1057.911</v>
      </c>
      <c r="H74" s="60">
        <v>9089.9</v>
      </c>
      <c r="I74" s="60"/>
      <c r="J74" s="31"/>
      <c r="K74" s="60">
        <v>1004.824</v>
      </c>
      <c r="L74" s="6">
        <v>1553.512</v>
      </c>
      <c r="M74" s="6"/>
      <c r="N74" s="6">
        <v>3550.034</v>
      </c>
      <c r="O74" s="6"/>
      <c r="P74" s="6">
        <v>1434.645</v>
      </c>
      <c r="Q74" s="7">
        <f t="shared" si="2"/>
        <v>17690.826</v>
      </c>
      <c r="R74" s="10"/>
    </row>
    <row r="75" spans="1:18" ht="18.75">
      <c r="A75" s="221" t="s">
        <v>0</v>
      </c>
      <c r="B75" s="345" t="s">
        <v>58</v>
      </c>
      <c r="C75" s="219" t="s">
        <v>12</v>
      </c>
      <c r="D75" s="50"/>
      <c r="E75" s="50">
        <v>0.1536</v>
      </c>
      <c r="F75" s="148"/>
      <c r="G75" s="59"/>
      <c r="H75" s="59">
        <v>0.2648</v>
      </c>
      <c r="I75" s="59"/>
      <c r="J75" s="11"/>
      <c r="K75" s="59">
        <v>0.017</v>
      </c>
      <c r="L75" s="4"/>
      <c r="M75" s="4"/>
      <c r="N75" s="4"/>
      <c r="O75" s="4"/>
      <c r="P75" s="4"/>
      <c r="Q75" s="5">
        <f t="shared" si="2"/>
        <v>0.2818</v>
      </c>
      <c r="R75" s="10"/>
    </row>
    <row r="76" spans="1:18" ht="18.75">
      <c r="A76" s="221" t="s">
        <v>0</v>
      </c>
      <c r="B76" s="346"/>
      <c r="C76" s="222" t="s">
        <v>14</v>
      </c>
      <c r="D76" s="51"/>
      <c r="E76" s="51">
        <v>5.121</v>
      </c>
      <c r="F76" s="149"/>
      <c r="G76" s="60"/>
      <c r="H76" s="60">
        <v>9.756</v>
      </c>
      <c r="I76" s="60"/>
      <c r="J76" s="31"/>
      <c r="K76" s="60">
        <v>2.048</v>
      </c>
      <c r="L76" s="6"/>
      <c r="M76" s="6"/>
      <c r="N76" s="6"/>
      <c r="O76" s="6"/>
      <c r="P76" s="6"/>
      <c r="Q76" s="7">
        <f t="shared" si="2"/>
        <v>11.804</v>
      </c>
      <c r="R76" s="10"/>
    </row>
    <row r="77" spans="1:18" ht="18.75">
      <c r="A77" s="221" t="s">
        <v>59</v>
      </c>
      <c r="B77" s="224" t="s">
        <v>60</v>
      </c>
      <c r="C77" s="219" t="s">
        <v>12</v>
      </c>
      <c r="D77" s="50"/>
      <c r="E77" s="50"/>
      <c r="F77" s="148"/>
      <c r="G77" s="59"/>
      <c r="H77" s="59"/>
      <c r="I77" s="59"/>
      <c r="J77" s="11"/>
      <c r="K77" s="59"/>
      <c r="L77" s="4"/>
      <c r="M77" s="4"/>
      <c r="N77" s="4"/>
      <c r="O77" s="4"/>
      <c r="P77" s="4"/>
      <c r="Q77" s="5">
        <f t="shared" si="2"/>
        <v>0</v>
      </c>
      <c r="R77" s="10"/>
    </row>
    <row r="78" spans="1:18" ht="18.75">
      <c r="A78" s="221"/>
      <c r="B78" s="222" t="s">
        <v>61</v>
      </c>
      <c r="C78" s="222" t="s">
        <v>14</v>
      </c>
      <c r="D78" s="51"/>
      <c r="E78" s="51"/>
      <c r="F78" s="149"/>
      <c r="G78" s="60"/>
      <c r="H78" s="60"/>
      <c r="I78" s="60"/>
      <c r="J78" s="31"/>
      <c r="K78" s="60"/>
      <c r="L78" s="6"/>
      <c r="M78" s="6"/>
      <c r="N78" s="6"/>
      <c r="O78" s="6"/>
      <c r="P78" s="6"/>
      <c r="Q78" s="7">
        <f t="shared" si="2"/>
        <v>0</v>
      </c>
      <c r="R78" s="10"/>
    </row>
    <row r="79" spans="1:18" ht="18.75">
      <c r="A79" s="221"/>
      <c r="B79" s="345" t="s">
        <v>62</v>
      </c>
      <c r="C79" s="219" t="s">
        <v>12</v>
      </c>
      <c r="D79" s="50"/>
      <c r="E79" s="50"/>
      <c r="F79" s="148"/>
      <c r="G79" s="59"/>
      <c r="H79" s="59"/>
      <c r="I79" s="59"/>
      <c r="J79" s="11"/>
      <c r="K79" s="59"/>
      <c r="L79" s="4"/>
      <c r="M79" s="4"/>
      <c r="N79" s="4"/>
      <c r="O79" s="4"/>
      <c r="P79" s="4"/>
      <c r="Q79" s="5">
        <f t="shared" si="2"/>
        <v>0</v>
      </c>
      <c r="R79" s="10"/>
    </row>
    <row r="80" spans="1:18" ht="18.75">
      <c r="A80" s="221" t="s">
        <v>13</v>
      </c>
      <c r="B80" s="346"/>
      <c r="C80" s="222" t="s">
        <v>14</v>
      </c>
      <c r="D80" s="51"/>
      <c r="E80" s="51"/>
      <c r="F80" s="149"/>
      <c r="G80" s="60"/>
      <c r="H80" s="60"/>
      <c r="I80" s="60"/>
      <c r="J80" s="31"/>
      <c r="K80" s="60"/>
      <c r="L80" s="6"/>
      <c r="M80" s="6"/>
      <c r="N80" s="6"/>
      <c r="O80" s="6"/>
      <c r="P80" s="6"/>
      <c r="Q80" s="7">
        <f t="shared" si="2"/>
        <v>0</v>
      </c>
      <c r="R80" s="10"/>
    </row>
    <row r="81" spans="1:18" ht="18.75">
      <c r="A81" s="221"/>
      <c r="B81" s="224" t="s">
        <v>16</v>
      </c>
      <c r="C81" s="219" t="s">
        <v>12</v>
      </c>
      <c r="D81" s="50">
        <v>5.5189</v>
      </c>
      <c r="E81" s="50">
        <v>10.8755</v>
      </c>
      <c r="F81" s="148"/>
      <c r="G81" s="59">
        <v>0.8781</v>
      </c>
      <c r="H81" s="59">
        <v>95.9917</v>
      </c>
      <c r="I81" s="59"/>
      <c r="J81" s="11"/>
      <c r="K81" s="59">
        <v>1.1413</v>
      </c>
      <c r="L81" s="4">
        <v>0.462</v>
      </c>
      <c r="M81" s="4"/>
      <c r="N81" s="4">
        <v>16.8026</v>
      </c>
      <c r="O81" s="4"/>
      <c r="P81" s="4">
        <v>0.5537</v>
      </c>
      <c r="Q81" s="5">
        <f t="shared" si="2"/>
        <v>115.8294</v>
      </c>
      <c r="R81" s="10"/>
    </row>
    <row r="82" spans="1:18" ht="18.75">
      <c r="A82" s="221"/>
      <c r="B82" s="222" t="s">
        <v>63</v>
      </c>
      <c r="C82" s="222" t="s">
        <v>14</v>
      </c>
      <c r="D82" s="255">
        <v>4253.2738500000005</v>
      </c>
      <c r="E82" s="51">
        <v>4442.903</v>
      </c>
      <c r="F82" s="149"/>
      <c r="G82" s="60">
        <v>813.407</v>
      </c>
      <c r="H82" s="60">
        <v>28270.348</v>
      </c>
      <c r="I82" s="60"/>
      <c r="J82" s="31"/>
      <c r="K82" s="60">
        <v>542.125</v>
      </c>
      <c r="L82" s="6">
        <v>384.865</v>
      </c>
      <c r="M82" s="6"/>
      <c r="N82" s="6">
        <v>8166.943</v>
      </c>
      <c r="O82" s="6"/>
      <c r="P82" s="6">
        <v>583.06</v>
      </c>
      <c r="Q82" s="7">
        <f t="shared" si="2"/>
        <v>38760.748</v>
      </c>
      <c r="R82" s="10"/>
    </row>
    <row r="83" spans="1:18" ht="18.75">
      <c r="A83" s="221" t="s">
        <v>19</v>
      </c>
      <c r="B83" s="343" t="s">
        <v>20</v>
      </c>
      <c r="C83" s="219" t="s">
        <v>12</v>
      </c>
      <c r="D83" s="46">
        <v>7.262600000000001</v>
      </c>
      <c r="E83" s="46">
        <v>12.899000000000001</v>
      </c>
      <c r="F83" s="148">
        <f>D83+E83</f>
        <v>20.1616</v>
      </c>
      <c r="G83" s="63">
        <v>2.172</v>
      </c>
      <c r="H83" s="61">
        <v>120.9027</v>
      </c>
      <c r="I83" s="63">
        <v>0</v>
      </c>
      <c r="J83" s="30">
        <f>H83+I83</f>
        <v>120.9027</v>
      </c>
      <c r="K83" s="63">
        <v>2.3023999999999996</v>
      </c>
      <c r="L83" s="4">
        <v>2.0464</v>
      </c>
      <c r="M83" s="4">
        <v>0</v>
      </c>
      <c r="N83" s="4">
        <v>18.640700000000002</v>
      </c>
      <c r="O83" s="4">
        <v>0</v>
      </c>
      <c r="P83" s="4">
        <v>1.241</v>
      </c>
      <c r="Q83" s="5">
        <f t="shared" si="2"/>
        <v>167.46680000000003</v>
      </c>
      <c r="R83" s="10"/>
    </row>
    <row r="84" spans="1:18" ht="18.75">
      <c r="A84" s="226"/>
      <c r="B84" s="344"/>
      <c r="C84" s="222" t="s">
        <v>14</v>
      </c>
      <c r="D84" s="47">
        <v>6447.9912</v>
      </c>
      <c r="E84" s="47">
        <v>6955.006</v>
      </c>
      <c r="F84" s="149">
        <f>D84+E84</f>
        <v>13402.997200000002</v>
      </c>
      <c r="G84" s="62">
        <v>1871.3180000000002</v>
      </c>
      <c r="H84" s="62">
        <v>37370.004</v>
      </c>
      <c r="I84" s="62">
        <v>0</v>
      </c>
      <c r="J84" s="31">
        <f>H84+I84</f>
        <v>37370.004</v>
      </c>
      <c r="K84" s="62">
        <v>1548.9969999999998</v>
      </c>
      <c r="L84" s="6">
        <v>1938.377</v>
      </c>
      <c r="M84" s="6">
        <v>0</v>
      </c>
      <c r="N84" s="6">
        <v>11716.977</v>
      </c>
      <c r="O84" s="6">
        <v>0</v>
      </c>
      <c r="P84" s="6">
        <v>2017.705</v>
      </c>
      <c r="Q84" s="7">
        <f t="shared" si="2"/>
        <v>69866.37520000001</v>
      </c>
      <c r="R84" s="10"/>
    </row>
    <row r="85" spans="1:18" ht="18.75">
      <c r="A85" s="347" t="s">
        <v>64</v>
      </c>
      <c r="B85" s="348"/>
      <c r="C85" s="219" t="s">
        <v>12</v>
      </c>
      <c r="D85" s="50">
        <v>0.0837</v>
      </c>
      <c r="E85" s="50">
        <v>0.8402</v>
      </c>
      <c r="F85" s="148"/>
      <c r="G85" s="59">
        <v>1.3</v>
      </c>
      <c r="H85" s="59">
        <v>30.624</v>
      </c>
      <c r="I85" s="59"/>
      <c r="J85" s="11"/>
      <c r="K85" s="59">
        <v>0.4434</v>
      </c>
      <c r="L85" s="4">
        <v>1.7631</v>
      </c>
      <c r="M85" s="4"/>
      <c r="N85" s="4">
        <v>0.4235</v>
      </c>
      <c r="O85" s="4"/>
      <c r="P85" s="4">
        <v>2.6552</v>
      </c>
      <c r="Q85" s="5">
        <f t="shared" si="2"/>
        <v>37.209199999999996</v>
      </c>
      <c r="R85" s="10"/>
    </row>
    <row r="86" spans="1:18" ht="18.75">
      <c r="A86" s="349"/>
      <c r="B86" s="350"/>
      <c r="C86" s="222" t="s">
        <v>14</v>
      </c>
      <c r="D86" s="255">
        <v>66.675</v>
      </c>
      <c r="E86" s="51">
        <v>597.274</v>
      </c>
      <c r="F86" s="149"/>
      <c r="G86" s="60">
        <v>645.542</v>
      </c>
      <c r="H86" s="60">
        <v>11900.21</v>
      </c>
      <c r="I86" s="60"/>
      <c r="J86" s="31"/>
      <c r="K86" s="60">
        <v>136.361</v>
      </c>
      <c r="L86" s="6">
        <v>761.103</v>
      </c>
      <c r="M86" s="6"/>
      <c r="N86" s="6">
        <v>214.955</v>
      </c>
      <c r="O86" s="6"/>
      <c r="P86" s="6">
        <v>1948.452</v>
      </c>
      <c r="Q86" s="7">
        <f t="shared" si="2"/>
        <v>15606.622999999998</v>
      </c>
      <c r="R86" s="10"/>
    </row>
    <row r="87" spans="1:18" ht="18.75">
      <c r="A87" s="347" t="s">
        <v>65</v>
      </c>
      <c r="B87" s="348"/>
      <c r="C87" s="219" t="s">
        <v>12</v>
      </c>
      <c r="D87" s="50"/>
      <c r="E87" s="50"/>
      <c r="F87" s="148"/>
      <c r="G87" s="59"/>
      <c r="H87" s="59"/>
      <c r="I87" s="59"/>
      <c r="J87" s="11"/>
      <c r="K87" s="59"/>
      <c r="L87" s="4"/>
      <c r="M87" s="4"/>
      <c r="N87" s="4"/>
      <c r="O87" s="4"/>
      <c r="P87" s="4"/>
      <c r="Q87" s="5">
        <f t="shared" si="2"/>
        <v>0</v>
      </c>
      <c r="R87" s="10"/>
    </row>
    <row r="88" spans="1:18" ht="18.75">
      <c r="A88" s="349"/>
      <c r="B88" s="350"/>
      <c r="C88" s="222" t="s">
        <v>14</v>
      </c>
      <c r="D88" s="51"/>
      <c r="E88" s="51"/>
      <c r="F88" s="149"/>
      <c r="G88" s="60"/>
      <c r="H88" s="60"/>
      <c r="I88" s="60"/>
      <c r="J88" s="31"/>
      <c r="K88" s="60"/>
      <c r="L88" s="6"/>
      <c r="M88" s="6"/>
      <c r="N88" s="6"/>
      <c r="O88" s="6"/>
      <c r="P88" s="6"/>
      <c r="Q88" s="7">
        <f t="shared" si="2"/>
        <v>0</v>
      </c>
      <c r="R88" s="10"/>
    </row>
    <row r="89" spans="1:18" ht="18.75">
      <c r="A89" s="347" t="s">
        <v>66</v>
      </c>
      <c r="B89" s="348"/>
      <c r="C89" s="219" t="s">
        <v>12</v>
      </c>
      <c r="D89" s="50"/>
      <c r="E89" s="50">
        <v>3.6242</v>
      </c>
      <c r="F89" s="148"/>
      <c r="G89" s="59"/>
      <c r="H89" s="59">
        <v>0.0226</v>
      </c>
      <c r="I89" s="59"/>
      <c r="J89" s="11"/>
      <c r="K89" s="59"/>
      <c r="L89" s="4"/>
      <c r="M89" s="4"/>
      <c r="N89" s="4"/>
      <c r="O89" s="4"/>
      <c r="P89" s="4"/>
      <c r="Q89" s="5">
        <f t="shared" si="2"/>
        <v>0.0226</v>
      </c>
      <c r="R89" s="10"/>
    </row>
    <row r="90" spans="1:18" ht="18.75">
      <c r="A90" s="349"/>
      <c r="B90" s="350"/>
      <c r="C90" s="222" t="s">
        <v>14</v>
      </c>
      <c r="D90" s="51"/>
      <c r="E90" s="51">
        <v>1406.915</v>
      </c>
      <c r="F90" s="149"/>
      <c r="G90" s="60"/>
      <c r="H90" s="60">
        <v>47.103</v>
      </c>
      <c r="I90" s="60"/>
      <c r="J90" s="31"/>
      <c r="K90" s="60"/>
      <c r="L90" s="6"/>
      <c r="M90" s="6"/>
      <c r="N90" s="6"/>
      <c r="O90" s="6"/>
      <c r="P90" s="6"/>
      <c r="Q90" s="7">
        <f t="shared" si="2"/>
        <v>47.103</v>
      </c>
      <c r="R90" s="10"/>
    </row>
    <row r="91" spans="1:18" ht="18.75">
      <c r="A91" s="347" t="s">
        <v>67</v>
      </c>
      <c r="B91" s="348"/>
      <c r="C91" s="219" t="s">
        <v>12</v>
      </c>
      <c r="D91" s="50">
        <v>0.1721</v>
      </c>
      <c r="E91" s="50">
        <v>6.8375</v>
      </c>
      <c r="F91" s="148"/>
      <c r="G91" s="59"/>
      <c r="H91" s="59">
        <v>12.7942</v>
      </c>
      <c r="I91" s="59"/>
      <c r="J91" s="11"/>
      <c r="K91" s="59">
        <v>0.3286</v>
      </c>
      <c r="L91" s="4"/>
      <c r="M91" s="4"/>
      <c r="N91" s="4"/>
      <c r="O91" s="4"/>
      <c r="P91" s="4"/>
      <c r="Q91" s="5">
        <f t="shared" si="2"/>
        <v>13.1228</v>
      </c>
      <c r="R91" s="10"/>
    </row>
    <row r="92" spans="1:18" ht="18.75">
      <c r="A92" s="349"/>
      <c r="B92" s="350"/>
      <c r="C92" s="222" t="s">
        <v>14</v>
      </c>
      <c r="D92" s="255">
        <v>418.7505</v>
      </c>
      <c r="E92" s="51">
        <v>10397.202</v>
      </c>
      <c r="F92" s="149"/>
      <c r="G92" s="60"/>
      <c r="H92" s="60">
        <v>16451.509</v>
      </c>
      <c r="I92" s="60"/>
      <c r="J92" s="31"/>
      <c r="K92" s="60">
        <v>172.685</v>
      </c>
      <c r="L92" s="6"/>
      <c r="M92" s="6"/>
      <c r="N92" s="6"/>
      <c r="O92" s="6"/>
      <c r="P92" s="6"/>
      <c r="Q92" s="7">
        <f t="shared" si="2"/>
        <v>16624.194</v>
      </c>
      <c r="R92" s="10"/>
    </row>
    <row r="93" spans="1:18" ht="18.75">
      <c r="A93" s="347" t="s">
        <v>68</v>
      </c>
      <c r="B93" s="348"/>
      <c r="C93" s="219" t="s">
        <v>12</v>
      </c>
      <c r="D93" s="50"/>
      <c r="E93" s="50"/>
      <c r="F93" s="148"/>
      <c r="G93" s="59"/>
      <c r="H93" s="59">
        <v>0.0006</v>
      </c>
      <c r="I93" s="59"/>
      <c r="J93" s="11"/>
      <c r="K93" s="59">
        <v>0.0007</v>
      </c>
      <c r="L93" s="4"/>
      <c r="M93" s="4"/>
      <c r="N93" s="4"/>
      <c r="O93" s="4"/>
      <c r="P93" s="4"/>
      <c r="Q93" s="5">
        <f t="shared" si="2"/>
        <v>0.0013</v>
      </c>
      <c r="R93" s="10"/>
    </row>
    <row r="94" spans="1:18" ht="18.75">
      <c r="A94" s="349"/>
      <c r="B94" s="350"/>
      <c r="C94" s="222" t="s">
        <v>14</v>
      </c>
      <c r="D94" s="51"/>
      <c r="E94" s="51"/>
      <c r="F94" s="149"/>
      <c r="G94" s="60"/>
      <c r="H94" s="60">
        <v>0.63</v>
      </c>
      <c r="I94" s="60"/>
      <c r="J94" s="31"/>
      <c r="K94" s="60">
        <v>0.735</v>
      </c>
      <c r="L94" s="6"/>
      <c r="M94" s="6"/>
      <c r="N94" s="6"/>
      <c r="O94" s="6"/>
      <c r="P94" s="6"/>
      <c r="Q94" s="7">
        <f t="shared" si="2"/>
        <v>1.365</v>
      </c>
      <c r="R94" s="10"/>
    </row>
    <row r="95" spans="1:18" ht="18.75">
      <c r="A95" s="347" t="s">
        <v>69</v>
      </c>
      <c r="B95" s="348"/>
      <c r="C95" s="219" t="s">
        <v>12</v>
      </c>
      <c r="D95" s="50">
        <v>0.2074</v>
      </c>
      <c r="E95" s="50">
        <v>0.23</v>
      </c>
      <c r="F95" s="148"/>
      <c r="G95" s="59">
        <v>0.7455</v>
      </c>
      <c r="H95" s="59">
        <v>4.9798</v>
      </c>
      <c r="I95" s="59"/>
      <c r="J95" s="11"/>
      <c r="K95" s="59">
        <v>0.5749</v>
      </c>
      <c r="L95" s="4">
        <v>1.0075</v>
      </c>
      <c r="M95" s="4"/>
      <c r="N95" s="4">
        <v>2.7182</v>
      </c>
      <c r="O95" s="4"/>
      <c r="P95" s="4">
        <v>0.534</v>
      </c>
      <c r="Q95" s="5">
        <f t="shared" si="2"/>
        <v>10.5599</v>
      </c>
      <c r="R95" s="10"/>
    </row>
    <row r="96" spans="1:18" ht="18.75">
      <c r="A96" s="349"/>
      <c r="B96" s="350"/>
      <c r="C96" s="222" t="s">
        <v>14</v>
      </c>
      <c r="D96" s="255">
        <v>103.65285</v>
      </c>
      <c r="E96" s="51">
        <v>142.171</v>
      </c>
      <c r="F96" s="149"/>
      <c r="G96" s="60">
        <v>348.821</v>
      </c>
      <c r="H96" s="60">
        <v>1976.295</v>
      </c>
      <c r="I96" s="60"/>
      <c r="J96" s="31"/>
      <c r="K96" s="60">
        <v>273.75</v>
      </c>
      <c r="L96" s="6">
        <v>296.052</v>
      </c>
      <c r="M96" s="6"/>
      <c r="N96" s="6">
        <v>1136.886</v>
      </c>
      <c r="O96" s="6"/>
      <c r="P96" s="6">
        <v>286.861</v>
      </c>
      <c r="Q96" s="7">
        <f t="shared" si="2"/>
        <v>4318.665</v>
      </c>
      <c r="R96" s="10"/>
    </row>
    <row r="97" spans="1:18" ht="18.75">
      <c r="A97" s="347" t="s">
        <v>70</v>
      </c>
      <c r="B97" s="348"/>
      <c r="C97" s="219" t="s">
        <v>12</v>
      </c>
      <c r="D97" s="50">
        <v>5.90861</v>
      </c>
      <c r="E97" s="50">
        <v>1006.5723</v>
      </c>
      <c r="F97" s="148"/>
      <c r="G97" s="59">
        <v>15.1386</v>
      </c>
      <c r="H97" s="59">
        <v>725.6641</v>
      </c>
      <c r="I97" s="59"/>
      <c r="J97" s="11"/>
      <c r="K97" s="59">
        <v>85.1927</v>
      </c>
      <c r="L97" s="4">
        <v>1.5287</v>
      </c>
      <c r="M97" s="4"/>
      <c r="N97" s="4">
        <v>2.3504</v>
      </c>
      <c r="O97" s="4"/>
      <c r="P97" s="4">
        <v>6.7148</v>
      </c>
      <c r="Q97" s="5">
        <f t="shared" si="2"/>
        <v>836.5893</v>
      </c>
      <c r="R97" s="10"/>
    </row>
    <row r="98" spans="1:18" ht="18.75">
      <c r="A98" s="349"/>
      <c r="B98" s="350"/>
      <c r="C98" s="222" t="s">
        <v>14</v>
      </c>
      <c r="D98" s="255">
        <v>12825.76575</v>
      </c>
      <c r="E98" s="51">
        <v>318917.58</v>
      </c>
      <c r="F98" s="149"/>
      <c r="G98" s="60">
        <v>3407.198</v>
      </c>
      <c r="H98" s="60">
        <v>71493.943</v>
      </c>
      <c r="I98" s="60"/>
      <c r="J98" s="31"/>
      <c r="K98" s="60">
        <v>6123.344</v>
      </c>
      <c r="L98" s="6">
        <v>960.069</v>
      </c>
      <c r="M98" s="6"/>
      <c r="N98" s="6">
        <v>755.055</v>
      </c>
      <c r="O98" s="6"/>
      <c r="P98" s="6">
        <v>6286.59</v>
      </c>
      <c r="Q98" s="7">
        <f t="shared" si="2"/>
        <v>89026.199</v>
      </c>
      <c r="R98" s="10"/>
    </row>
    <row r="99" spans="1:18" ht="18.75">
      <c r="A99" s="351" t="s">
        <v>71</v>
      </c>
      <c r="B99" s="352"/>
      <c r="C99" s="219" t="s">
        <v>12</v>
      </c>
      <c r="D99" s="46">
        <v>588.70821</v>
      </c>
      <c r="E99" s="46">
        <v>1541.5506</v>
      </c>
      <c r="F99" s="148">
        <f>D99+E99</f>
        <v>2130.2588100000003</v>
      </c>
      <c r="G99" s="61">
        <v>5117.7726</v>
      </c>
      <c r="H99" s="63">
        <v>2774.8022</v>
      </c>
      <c r="I99" s="61">
        <v>0</v>
      </c>
      <c r="J99" s="30">
        <f>H99+I99</f>
        <v>2774.8022</v>
      </c>
      <c r="K99" s="61">
        <v>4975.964499999998</v>
      </c>
      <c r="L99" s="4">
        <v>876.1357999999999</v>
      </c>
      <c r="M99" s="4">
        <v>0</v>
      </c>
      <c r="N99" s="4">
        <v>138.66615</v>
      </c>
      <c r="O99" s="4">
        <v>0</v>
      </c>
      <c r="P99" s="4">
        <v>23.564899999999998</v>
      </c>
      <c r="Q99" s="5">
        <f t="shared" si="2"/>
        <v>16037.164959999998</v>
      </c>
      <c r="R99" s="10"/>
    </row>
    <row r="100" spans="1:18" ht="18.75">
      <c r="A100" s="353"/>
      <c r="B100" s="354"/>
      <c r="C100" s="222" t="s">
        <v>14</v>
      </c>
      <c r="D100" s="47">
        <v>566109.6730499999</v>
      </c>
      <c r="E100" s="47">
        <v>717716.5689999999</v>
      </c>
      <c r="F100" s="149">
        <f>D100+E100</f>
        <v>1283826.2420499998</v>
      </c>
      <c r="G100" s="64">
        <v>1405254.8639999998</v>
      </c>
      <c r="H100" s="64">
        <v>447828.5220000001</v>
      </c>
      <c r="I100" s="64">
        <v>0</v>
      </c>
      <c r="J100" s="31">
        <f>H100+I100</f>
        <v>447828.5220000001</v>
      </c>
      <c r="K100" s="64">
        <v>419020.8559999999</v>
      </c>
      <c r="L100" s="6">
        <v>382762.936</v>
      </c>
      <c r="M100" s="6">
        <v>0</v>
      </c>
      <c r="N100" s="6">
        <v>55012.012</v>
      </c>
      <c r="O100" s="6">
        <v>0</v>
      </c>
      <c r="P100" s="6">
        <v>17375.6</v>
      </c>
      <c r="Q100" s="7">
        <f t="shared" si="2"/>
        <v>4011081.032049999</v>
      </c>
      <c r="R100" s="10"/>
    </row>
    <row r="101" spans="1:18" ht="18.75">
      <c r="A101" s="218" t="s">
        <v>0</v>
      </c>
      <c r="B101" s="345" t="s">
        <v>72</v>
      </c>
      <c r="C101" s="219" t="s">
        <v>12</v>
      </c>
      <c r="D101" s="50"/>
      <c r="E101" s="50"/>
      <c r="F101" s="143"/>
      <c r="G101" s="59"/>
      <c r="H101" s="59">
        <v>0.3855</v>
      </c>
      <c r="I101" s="59"/>
      <c r="J101" s="11"/>
      <c r="K101" s="59">
        <v>0.0479</v>
      </c>
      <c r="L101" s="4"/>
      <c r="M101" s="4"/>
      <c r="N101" s="4"/>
      <c r="O101" s="4"/>
      <c r="P101" s="4"/>
      <c r="Q101" s="5">
        <f t="shared" si="2"/>
        <v>0.4334</v>
      </c>
      <c r="R101" s="10"/>
    </row>
    <row r="102" spans="1:18" ht="18.75">
      <c r="A102" s="218" t="s">
        <v>0</v>
      </c>
      <c r="B102" s="346"/>
      <c r="C102" s="222" t="s">
        <v>14</v>
      </c>
      <c r="D102" s="51"/>
      <c r="E102" s="51"/>
      <c r="F102" s="142"/>
      <c r="G102" s="60"/>
      <c r="H102" s="60">
        <v>2077.271</v>
      </c>
      <c r="I102" s="60"/>
      <c r="J102" s="31"/>
      <c r="K102" s="60">
        <v>176.443</v>
      </c>
      <c r="L102" s="6"/>
      <c r="M102" s="6"/>
      <c r="N102" s="6"/>
      <c r="O102" s="6"/>
      <c r="P102" s="6"/>
      <c r="Q102" s="7">
        <f t="shared" si="2"/>
        <v>2253.7140000000004</v>
      </c>
      <c r="R102" s="10"/>
    </row>
    <row r="103" spans="1:18" ht="18.75">
      <c r="A103" s="221" t="s">
        <v>73</v>
      </c>
      <c r="B103" s="345" t="s">
        <v>74</v>
      </c>
      <c r="C103" s="219" t="s">
        <v>12</v>
      </c>
      <c r="D103" s="50">
        <v>4.3772</v>
      </c>
      <c r="E103" s="50">
        <v>5.6472</v>
      </c>
      <c r="F103" s="148"/>
      <c r="G103" s="59">
        <v>4.8712</v>
      </c>
      <c r="H103" s="59">
        <v>49.7678</v>
      </c>
      <c r="I103" s="59"/>
      <c r="J103" s="11"/>
      <c r="K103" s="59">
        <v>8.4523</v>
      </c>
      <c r="L103" s="4">
        <v>20.7646</v>
      </c>
      <c r="M103" s="4"/>
      <c r="N103" s="4">
        <v>0.4868</v>
      </c>
      <c r="O103" s="4"/>
      <c r="P103" s="4">
        <v>0.2878</v>
      </c>
      <c r="Q103" s="5">
        <f t="shared" si="2"/>
        <v>84.63050000000001</v>
      </c>
      <c r="R103" s="10"/>
    </row>
    <row r="104" spans="1:18" ht="18.75">
      <c r="A104" s="221" t="s">
        <v>0</v>
      </c>
      <c r="B104" s="346"/>
      <c r="C104" s="222" t="s">
        <v>14</v>
      </c>
      <c r="D104" s="255">
        <v>2198.9856</v>
      </c>
      <c r="E104" s="51">
        <v>2005.689</v>
      </c>
      <c r="F104" s="149"/>
      <c r="G104" s="60">
        <v>2396.429</v>
      </c>
      <c r="H104" s="60">
        <v>15827.253</v>
      </c>
      <c r="I104" s="60"/>
      <c r="J104" s="31"/>
      <c r="K104" s="60">
        <v>3430.197</v>
      </c>
      <c r="L104" s="6">
        <v>10911.938</v>
      </c>
      <c r="M104" s="6"/>
      <c r="N104" s="6">
        <v>156.755</v>
      </c>
      <c r="O104" s="6"/>
      <c r="P104" s="6">
        <v>178.397</v>
      </c>
      <c r="Q104" s="7">
        <f t="shared" si="2"/>
        <v>32900.969000000005</v>
      </c>
      <c r="R104" s="10"/>
    </row>
    <row r="105" spans="1:18" ht="18.75">
      <c r="A105" s="221" t="s">
        <v>0</v>
      </c>
      <c r="B105" s="345" t="s">
        <v>75</v>
      </c>
      <c r="C105" s="219" t="s">
        <v>12</v>
      </c>
      <c r="D105" s="50">
        <v>8.2905</v>
      </c>
      <c r="E105" s="50">
        <v>875.5683</v>
      </c>
      <c r="F105" s="148"/>
      <c r="G105" s="59">
        <v>29.0265</v>
      </c>
      <c r="H105" s="59">
        <v>981.3039</v>
      </c>
      <c r="I105" s="59"/>
      <c r="J105" s="11"/>
      <c r="K105" s="59">
        <v>143.5501</v>
      </c>
      <c r="L105" s="4">
        <v>0.18</v>
      </c>
      <c r="M105" s="4"/>
      <c r="N105" s="4"/>
      <c r="O105" s="4"/>
      <c r="P105" s="4"/>
      <c r="Q105" s="5">
        <f t="shared" si="2"/>
        <v>1154.0605</v>
      </c>
      <c r="R105" s="10"/>
    </row>
    <row r="106" spans="1:18" ht="18.75">
      <c r="A106" s="221"/>
      <c r="B106" s="346"/>
      <c r="C106" s="222" t="s">
        <v>14</v>
      </c>
      <c r="D106" s="255">
        <v>3087.1858500000003</v>
      </c>
      <c r="E106" s="51">
        <v>135244.176</v>
      </c>
      <c r="F106" s="149"/>
      <c r="G106" s="60">
        <v>11803.63</v>
      </c>
      <c r="H106" s="60">
        <v>155812.671</v>
      </c>
      <c r="I106" s="60"/>
      <c r="J106" s="31"/>
      <c r="K106" s="60">
        <v>22300.129</v>
      </c>
      <c r="L106" s="6">
        <v>85.112</v>
      </c>
      <c r="M106" s="6"/>
      <c r="N106" s="6"/>
      <c r="O106" s="6"/>
      <c r="P106" s="6"/>
      <c r="Q106" s="7">
        <f t="shared" si="2"/>
        <v>190001.542</v>
      </c>
      <c r="R106" s="10"/>
    </row>
    <row r="107" spans="1:18" ht="18.75">
      <c r="A107" s="221" t="s">
        <v>76</v>
      </c>
      <c r="B107" s="345" t="s">
        <v>77</v>
      </c>
      <c r="C107" s="219" t="s">
        <v>12</v>
      </c>
      <c r="D107" s="50"/>
      <c r="E107" s="50">
        <v>0.2016</v>
      </c>
      <c r="F107" s="148"/>
      <c r="G107" s="59"/>
      <c r="H107" s="59">
        <v>1.7387</v>
      </c>
      <c r="I107" s="59"/>
      <c r="J107" s="11"/>
      <c r="K107" s="59"/>
      <c r="L107" s="4"/>
      <c r="M107" s="4"/>
      <c r="N107" s="4">
        <v>0</v>
      </c>
      <c r="O107" s="4"/>
      <c r="P107" s="4">
        <v>0.1143</v>
      </c>
      <c r="Q107" s="5">
        <f t="shared" si="2"/>
        <v>1.853</v>
      </c>
      <c r="R107" s="10"/>
    </row>
    <row r="108" spans="1:18" ht="18.75">
      <c r="A108" s="221"/>
      <c r="B108" s="346"/>
      <c r="C108" s="222" t="s">
        <v>14</v>
      </c>
      <c r="D108" s="255"/>
      <c r="E108" s="51">
        <v>525.078</v>
      </c>
      <c r="F108" s="149"/>
      <c r="G108" s="60"/>
      <c r="H108" s="60">
        <v>4330.644</v>
      </c>
      <c r="I108" s="60"/>
      <c r="J108" s="31"/>
      <c r="K108" s="60"/>
      <c r="L108" s="6"/>
      <c r="M108" s="6"/>
      <c r="N108" s="6">
        <v>0.315</v>
      </c>
      <c r="O108" s="6"/>
      <c r="P108" s="6">
        <v>75.992</v>
      </c>
      <c r="Q108" s="7">
        <f t="shared" si="2"/>
        <v>4406.951</v>
      </c>
      <c r="R108" s="10"/>
    </row>
    <row r="109" spans="1:18" ht="18.75">
      <c r="A109" s="221"/>
      <c r="B109" s="345" t="s">
        <v>78</v>
      </c>
      <c r="C109" s="219" t="s">
        <v>12</v>
      </c>
      <c r="D109" s="50">
        <v>0.5152</v>
      </c>
      <c r="E109" s="50">
        <v>0.4181</v>
      </c>
      <c r="F109" s="148"/>
      <c r="G109" s="59">
        <v>0.3357</v>
      </c>
      <c r="H109" s="59">
        <v>3.1454</v>
      </c>
      <c r="I109" s="59"/>
      <c r="J109" s="11"/>
      <c r="K109" s="59">
        <v>0.202</v>
      </c>
      <c r="L109" s="4">
        <v>0.003</v>
      </c>
      <c r="M109" s="4"/>
      <c r="N109" s="4">
        <v>0.2764</v>
      </c>
      <c r="O109" s="4"/>
      <c r="P109" s="4">
        <v>2.0691</v>
      </c>
      <c r="Q109" s="5">
        <f t="shared" si="2"/>
        <v>6.031600000000001</v>
      </c>
      <c r="R109" s="10"/>
    </row>
    <row r="110" spans="1:18" ht="18.75">
      <c r="A110" s="221"/>
      <c r="B110" s="346"/>
      <c r="C110" s="222" t="s">
        <v>14</v>
      </c>
      <c r="D110" s="255">
        <v>914.76525</v>
      </c>
      <c r="E110" s="51">
        <v>316.131</v>
      </c>
      <c r="F110" s="149"/>
      <c r="G110" s="60">
        <v>341.707</v>
      </c>
      <c r="H110" s="60">
        <v>2555.595</v>
      </c>
      <c r="I110" s="60"/>
      <c r="J110" s="31"/>
      <c r="K110" s="60">
        <v>157.261</v>
      </c>
      <c r="L110" s="6">
        <v>1.785</v>
      </c>
      <c r="M110" s="6"/>
      <c r="N110" s="6">
        <v>215.251</v>
      </c>
      <c r="O110" s="6"/>
      <c r="P110" s="6">
        <v>1187.951</v>
      </c>
      <c r="Q110" s="7">
        <f t="shared" si="2"/>
        <v>4459.549999999999</v>
      </c>
      <c r="R110" s="10"/>
    </row>
    <row r="111" spans="1:18" ht="18.75">
      <c r="A111" s="221" t="s">
        <v>79</v>
      </c>
      <c r="B111" s="345" t="s">
        <v>80</v>
      </c>
      <c r="C111" s="219" t="s">
        <v>12</v>
      </c>
      <c r="D111" s="50"/>
      <c r="E111" s="50"/>
      <c r="F111" s="143"/>
      <c r="G111" s="59"/>
      <c r="H111" s="59"/>
      <c r="I111" s="59"/>
      <c r="J111" s="11"/>
      <c r="K111" s="59"/>
      <c r="L111" s="4"/>
      <c r="M111" s="4"/>
      <c r="N111" s="4"/>
      <c r="O111" s="4"/>
      <c r="P111" s="4"/>
      <c r="Q111" s="5">
        <f t="shared" si="2"/>
        <v>0</v>
      </c>
      <c r="R111" s="10"/>
    </row>
    <row r="112" spans="1:18" ht="18.75">
      <c r="A112" s="221"/>
      <c r="B112" s="346"/>
      <c r="C112" s="222" t="s">
        <v>14</v>
      </c>
      <c r="D112" s="51"/>
      <c r="E112" s="51"/>
      <c r="F112" s="142"/>
      <c r="G112" s="60"/>
      <c r="H112" s="60"/>
      <c r="I112" s="60"/>
      <c r="J112" s="31"/>
      <c r="K112" s="60"/>
      <c r="L112" s="6"/>
      <c r="M112" s="6"/>
      <c r="N112" s="6"/>
      <c r="O112" s="6"/>
      <c r="P112" s="6"/>
      <c r="Q112" s="7">
        <f t="shared" si="2"/>
        <v>0</v>
      </c>
      <c r="R112" s="10"/>
    </row>
    <row r="113" spans="1:18" ht="18.75">
      <c r="A113" s="221"/>
      <c r="B113" s="345" t="s">
        <v>81</v>
      </c>
      <c r="C113" s="219" t="s">
        <v>12</v>
      </c>
      <c r="D113" s="50">
        <v>0.0023</v>
      </c>
      <c r="E113" s="50">
        <v>0.002</v>
      </c>
      <c r="F113" s="148"/>
      <c r="G113" s="59">
        <v>0.0685</v>
      </c>
      <c r="H113" s="59">
        <v>1.4262</v>
      </c>
      <c r="I113" s="59"/>
      <c r="J113" s="11"/>
      <c r="K113" s="59"/>
      <c r="L113" s="4"/>
      <c r="M113" s="4"/>
      <c r="N113" s="4"/>
      <c r="O113" s="4"/>
      <c r="P113" s="4"/>
      <c r="Q113" s="5">
        <f t="shared" si="2"/>
        <v>1.4947</v>
      </c>
      <c r="R113" s="10"/>
    </row>
    <row r="114" spans="1:18" ht="18.75">
      <c r="A114" s="221"/>
      <c r="B114" s="346"/>
      <c r="C114" s="222" t="s">
        <v>14</v>
      </c>
      <c r="D114" s="255">
        <v>2.898</v>
      </c>
      <c r="E114" s="51">
        <v>3.15</v>
      </c>
      <c r="F114" s="149"/>
      <c r="G114" s="60">
        <v>29.278</v>
      </c>
      <c r="H114" s="60">
        <v>3176.107</v>
      </c>
      <c r="I114" s="60"/>
      <c r="J114" s="31"/>
      <c r="K114" s="60"/>
      <c r="L114" s="6"/>
      <c r="M114" s="6"/>
      <c r="N114" s="6"/>
      <c r="O114" s="6"/>
      <c r="P114" s="6"/>
      <c r="Q114" s="7">
        <f t="shared" si="2"/>
        <v>3205.3849999999998</v>
      </c>
      <c r="R114" s="10"/>
    </row>
    <row r="115" spans="1:18" ht="18.75">
      <c r="A115" s="221" t="s">
        <v>82</v>
      </c>
      <c r="B115" s="345" t="s">
        <v>83</v>
      </c>
      <c r="C115" s="219" t="s">
        <v>12</v>
      </c>
      <c r="D115" s="50">
        <v>0.2034</v>
      </c>
      <c r="E115" s="50"/>
      <c r="F115" s="148"/>
      <c r="G115" s="59"/>
      <c r="H115" s="59">
        <v>3.1472</v>
      </c>
      <c r="I115" s="59"/>
      <c r="J115" s="11"/>
      <c r="K115" s="59">
        <v>0.1</v>
      </c>
      <c r="L115" s="4"/>
      <c r="M115" s="4"/>
      <c r="N115" s="4"/>
      <c r="O115" s="4"/>
      <c r="P115" s="4"/>
      <c r="Q115" s="5">
        <f t="shared" si="2"/>
        <v>3.2472000000000003</v>
      </c>
      <c r="R115" s="10"/>
    </row>
    <row r="116" spans="1:18" ht="18.75">
      <c r="A116" s="221"/>
      <c r="B116" s="346"/>
      <c r="C116" s="222" t="s">
        <v>14</v>
      </c>
      <c r="D116" s="51">
        <v>225.6345</v>
      </c>
      <c r="E116" s="51"/>
      <c r="F116" s="149"/>
      <c r="G116" s="60"/>
      <c r="H116" s="60">
        <v>3815.649</v>
      </c>
      <c r="I116" s="60"/>
      <c r="J116" s="31"/>
      <c r="K116" s="60">
        <v>3.15</v>
      </c>
      <c r="L116" s="6"/>
      <c r="M116" s="6"/>
      <c r="N116" s="6"/>
      <c r="O116" s="6"/>
      <c r="P116" s="6"/>
      <c r="Q116" s="7">
        <f t="shared" si="2"/>
        <v>3818.799</v>
      </c>
      <c r="R116" s="10"/>
    </row>
    <row r="117" spans="1:18" ht="18.75">
      <c r="A117" s="221"/>
      <c r="B117" s="345" t="s">
        <v>84</v>
      </c>
      <c r="C117" s="219" t="s">
        <v>12</v>
      </c>
      <c r="D117" s="50">
        <v>3.9594</v>
      </c>
      <c r="E117" s="50">
        <v>0.0688</v>
      </c>
      <c r="F117" s="148"/>
      <c r="G117" s="59">
        <v>0.001</v>
      </c>
      <c r="H117" s="59">
        <v>0.58</v>
      </c>
      <c r="I117" s="59"/>
      <c r="J117" s="11"/>
      <c r="K117" s="59">
        <v>0.085</v>
      </c>
      <c r="L117" s="4">
        <v>0.0825</v>
      </c>
      <c r="M117" s="4">
        <v>4.075</v>
      </c>
      <c r="N117" s="4"/>
      <c r="O117" s="4"/>
      <c r="P117" s="4">
        <v>0.005</v>
      </c>
      <c r="Q117" s="5">
        <f t="shared" si="2"/>
        <v>4.8285</v>
      </c>
      <c r="R117" s="10"/>
    </row>
    <row r="118" spans="1:18" ht="18.75">
      <c r="A118" s="221"/>
      <c r="B118" s="346"/>
      <c r="C118" s="222" t="s">
        <v>14</v>
      </c>
      <c r="D118" s="255">
        <v>2818.7775</v>
      </c>
      <c r="E118" s="51">
        <v>75.485</v>
      </c>
      <c r="F118" s="149"/>
      <c r="G118" s="60">
        <v>0.84</v>
      </c>
      <c r="H118" s="60">
        <v>393.239</v>
      </c>
      <c r="I118" s="60"/>
      <c r="J118" s="31"/>
      <c r="K118" s="60">
        <v>58.018</v>
      </c>
      <c r="L118" s="6">
        <v>31.469</v>
      </c>
      <c r="M118" s="6">
        <v>1684.379</v>
      </c>
      <c r="N118" s="6"/>
      <c r="O118" s="6"/>
      <c r="P118" s="6">
        <v>6.825</v>
      </c>
      <c r="Q118" s="7">
        <f t="shared" si="2"/>
        <v>2174.7699999999995</v>
      </c>
      <c r="R118" s="10"/>
    </row>
    <row r="119" spans="1:18" ht="18.75">
      <c r="A119" s="221" t="s">
        <v>19</v>
      </c>
      <c r="B119" s="345" t="s">
        <v>85</v>
      </c>
      <c r="C119" s="219" t="s">
        <v>12</v>
      </c>
      <c r="D119" s="50">
        <v>1.5752</v>
      </c>
      <c r="E119" s="50">
        <v>0.7358</v>
      </c>
      <c r="F119" s="148"/>
      <c r="G119" s="59">
        <v>0.0151</v>
      </c>
      <c r="H119" s="59">
        <v>1.3851</v>
      </c>
      <c r="I119" s="59"/>
      <c r="J119" s="11"/>
      <c r="K119" s="59">
        <v>0.1892</v>
      </c>
      <c r="L119" s="4">
        <v>0.1214</v>
      </c>
      <c r="M119" s="4"/>
      <c r="N119" s="4">
        <v>0.0109</v>
      </c>
      <c r="O119" s="4"/>
      <c r="P119" s="4"/>
      <c r="Q119" s="5">
        <f t="shared" si="2"/>
        <v>1.7216999999999998</v>
      </c>
      <c r="R119" s="10"/>
    </row>
    <row r="120" spans="1:18" ht="18.75">
      <c r="A120" s="10"/>
      <c r="B120" s="346"/>
      <c r="C120" s="222" t="s">
        <v>14</v>
      </c>
      <c r="D120" s="255">
        <v>2641.49025</v>
      </c>
      <c r="E120" s="51">
        <v>343.806</v>
      </c>
      <c r="F120" s="149"/>
      <c r="G120" s="60">
        <v>6.404</v>
      </c>
      <c r="H120" s="60">
        <v>7059.308</v>
      </c>
      <c r="I120" s="60"/>
      <c r="J120" s="31"/>
      <c r="K120" s="60">
        <v>179.719</v>
      </c>
      <c r="L120" s="6">
        <v>48.049</v>
      </c>
      <c r="M120" s="6"/>
      <c r="N120" s="6">
        <v>3.434</v>
      </c>
      <c r="O120" s="6"/>
      <c r="P120" s="6"/>
      <c r="Q120" s="7">
        <f t="shared" si="2"/>
        <v>7296.914000000001</v>
      </c>
      <c r="R120" s="10"/>
    </row>
    <row r="121" spans="1:18" ht="18.75">
      <c r="A121" s="10"/>
      <c r="B121" s="224" t="s">
        <v>16</v>
      </c>
      <c r="C121" s="219" t="s">
        <v>12</v>
      </c>
      <c r="D121" s="50"/>
      <c r="E121" s="50"/>
      <c r="F121" s="148"/>
      <c r="G121" s="59"/>
      <c r="H121" s="59">
        <v>0.1238</v>
      </c>
      <c r="I121" s="59"/>
      <c r="J121" s="11"/>
      <c r="K121" s="59"/>
      <c r="L121" s="4">
        <v>0.012</v>
      </c>
      <c r="M121" s="4"/>
      <c r="N121" s="4"/>
      <c r="O121" s="4"/>
      <c r="P121" s="4"/>
      <c r="Q121" s="5">
        <f t="shared" si="2"/>
        <v>0.1358</v>
      </c>
      <c r="R121" s="10"/>
    </row>
    <row r="122" spans="1:18" ht="18.75">
      <c r="A122" s="10"/>
      <c r="B122" s="222" t="s">
        <v>86</v>
      </c>
      <c r="C122" s="222" t="s">
        <v>14</v>
      </c>
      <c r="D122" s="255"/>
      <c r="E122" s="51"/>
      <c r="F122" s="149"/>
      <c r="G122" s="60"/>
      <c r="H122" s="60">
        <v>856.8</v>
      </c>
      <c r="I122" s="60"/>
      <c r="J122" s="31"/>
      <c r="K122" s="60"/>
      <c r="L122" s="6">
        <v>1.89</v>
      </c>
      <c r="M122" s="6"/>
      <c r="N122" s="6"/>
      <c r="O122" s="6"/>
      <c r="P122" s="6"/>
      <c r="Q122" s="7">
        <f t="shared" si="2"/>
        <v>858.6899999999999</v>
      </c>
      <c r="R122" s="10"/>
    </row>
    <row r="123" spans="1:18" ht="18.75">
      <c r="A123" s="10"/>
      <c r="B123" s="343" t="s">
        <v>20</v>
      </c>
      <c r="C123" s="219" t="s">
        <v>12</v>
      </c>
      <c r="D123" s="46">
        <v>18.923199999999998</v>
      </c>
      <c r="E123" s="46">
        <v>882.6418</v>
      </c>
      <c r="F123" s="148">
        <f>D123+E123</f>
        <v>901.5649999999999</v>
      </c>
      <c r="G123" s="63">
        <v>34.318</v>
      </c>
      <c r="H123" s="61">
        <v>1043.0036000000005</v>
      </c>
      <c r="I123" s="63">
        <v>0</v>
      </c>
      <c r="J123" s="11">
        <f>H123+I123</f>
        <v>1043.0036000000005</v>
      </c>
      <c r="K123" s="63">
        <v>152.6265</v>
      </c>
      <c r="L123" s="11">
        <v>21.163500000000003</v>
      </c>
      <c r="M123" s="4">
        <v>4.075</v>
      </c>
      <c r="N123" s="4">
        <v>0.7741</v>
      </c>
      <c r="O123" s="11">
        <v>0</v>
      </c>
      <c r="P123" s="11">
        <v>2.4762</v>
      </c>
      <c r="Q123" s="43">
        <f t="shared" si="2"/>
        <v>2160.0019</v>
      </c>
      <c r="R123" s="10"/>
    </row>
    <row r="124" spans="1:18" ht="18.75">
      <c r="A124" s="226"/>
      <c r="B124" s="344"/>
      <c r="C124" s="222" t="s">
        <v>14</v>
      </c>
      <c r="D124" s="47">
        <v>11889.736949999999</v>
      </c>
      <c r="E124" s="47">
        <v>138513.515</v>
      </c>
      <c r="F124" s="149">
        <f>D124+E124</f>
        <v>150403.25195</v>
      </c>
      <c r="G124" s="62">
        <v>14578.288</v>
      </c>
      <c r="H124" s="64">
        <v>195904.53699999998</v>
      </c>
      <c r="I124" s="62">
        <v>0</v>
      </c>
      <c r="J124" s="31">
        <f>H124+I124</f>
        <v>195904.53699999998</v>
      </c>
      <c r="K124" s="64">
        <v>26304.917</v>
      </c>
      <c r="L124" s="6">
        <v>11080.242999999999</v>
      </c>
      <c r="M124" s="6">
        <v>1684.379</v>
      </c>
      <c r="N124" s="6">
        <v>375.75500000000005</v>
      </c>
      <c r="O124" s="6">
        <v>0</v>
      </c>
      <c r="P124" s="6">
        <v>1449.1650000000002</v>
      </c>
      <c r="Q124" s="7">
        <f t="shared" si="2"/>
        <v>401780.53595000005</v>
      </c>
      <c r="R124" s="10"/>
    </row>
    <row r="125" spans="1:18" ht="18.75">
      <c r="A125" s="218" t="s">
        <v>0</v>
      </c>
      <c r="B125" s="345" t="s">
        <v>87</v>
      </c>
      <c r="C125" s="219" t="s">
        <v>12</v>
      </c>
      <c r="D125" s="50"/>
      <c r="E125" s="50"/>
      <c r="F125" s="148"/>
      <c r="G125" s="59">
        <v>0</v>
      </c>
      <c r="H125" s="59"/>
      <c r="I125" s="59"/>
      <c r="J125" s="11"/>
      <c r="K125" s="59"/>
      <c r="L125" s="4"/>
      <c r="M125" s="4"/>
      <c r="N125" s="4"/>
      <c r="O125" s="4"/>
      <c r="P125" s="4"/>
      <c r="Q125" s="5">
        <f t="shared" si="2"/>
        <v>0</v>
      </c>
      <c r="R125" s="10"/>
    </row>
    <row r="126" spans="1:18" ht="18.75">
      <c r="A126" s="218" t="s">
        <v>0</v>
      </c>
      <c r="B126" s="346"/>
      <c r="C126" s="222" t="s">
        <v>14</v>
      </c>
      <c r="D126" s="51"/>
      <c r="E126" s="51"/>
      <c r="F126" s="149"/>
      <c r="G126" s="60">
        <v>2.94</v>
      </c>
      <c r="H126" s="60"/>
      <c r="I126" s="60"/>
      <c r="J126" s="31"/>
      <c r="K126" s="60"/>
      <c r="L126" s="6"/>
      <c r="M126" s="6"/>
      <c r="N126" s="6"/>
      <c r="O126" s="6"/>
      <c r="P126" s="6"/>
      <c r="Q126" s="7">
        <f t="shared" si="2"/>
        <v>2.94</v>
      </c>
      <c r="R126" s="10"/>
    </row>
    <row r="127" spans="1:18" ht="18.75">
      <c r="A127" s="221" t="s">
        <v>88</v>
      </c>
      <c r="B127" s="345" t="s">
        <v>89</v>
      </c>
      <c r="C127" s="219" t="s">
        <v>12</v>
      </c>
      <c r="D127" s="50"/>
      <c r="E127" s="50"/>
      <c r="F127" s="148"/>
      <c r="G127" s="59">
        <v>0.0024</v>
      </c>
      <c r="H127" s="59"/>
      <c r="I127" s="59"/>
      <c r="J127" s="11"/>
      <c r="K127" s="59"/>
      <c r="L127" s="4"/>
      <c r="M127" s="4"/>
      <c r="N127" s="4"/>
      <c r="O127" s="4"/>
      <c r="P127" s="4"/>
      <c r="Q127" s="5">
        <f t="shared" si="2"/>
        <v>0.0024</v>
      </c>
      <c r="R127" s="10"/>
    </row>
    <row r="128" spans="1:18" ht="18.75">
      <c r="A128" s="221"/>
      <c r="B128" s="346"/>
      <c r="C128" s="222" t="s">
        <v>14</v>
      </c>
      <c r="D128" s="51"/>
      <c r="E128" s="51"/>
      <c r="F128" s="149"/>
      <c r="G128" s="60">
        <v>9.997</v>
      </c>
      <c r="H128" s="60"/>
      <c r="I128" s="60"/>
      <c r="J128" s="31"/>
      <c r="K128" s="60"/>
      <c r="L128" s="6"/>
      <c r="M128" s="6"/>
      <c r="N128" s="6"/>
      <c r="O128" s="6"/>
      <c r="P128" s="6"/>
      <c r="Q128" s="7">
        <f t="shared" si="2"/>
        <v>9.997</v>
      </c>
      <c r="R128" s="10"/>
    </row>
    <row r="129" spans="1:18" ht="18.75">
      <c r="A129" s="221" t="s">
        <v>90</v>
      </c>
      <c r="B129" s="224" t="s">
        <v>16</v>
      </c>
      <c r="C129" s="224" t="s">
        <v>12</v>
      </c>
      <c r="D129" s="53"/>
      <c r="E129" s="53"/>
      <c r="F129" s="204"/>
      <c r="G129" s="65">
        <v>0.0101</v>
      </c>
      <c r="H129" s="65">
        <v>0.03</v>
      </c>
      <c r="I129" s="65"/>
      <c r="J129" s="42"/>
      <c r="K129" s="65"/>
      <c r="L129" s="13"/>
      <c r="M129" s="13"/>
      <c r="N129" s="13"/>
      <c r="O129" s="13"/>
      <c r="P129" s="13"/>
      <c r="Q129" s="14">
        <f t="shared" si="2"/>
        <v>0.0401</v>
      </c>
      <c r="R129" s="10"/>
    </row>
    <row r="130" spans="1:18" ht="18.75">
      <c r="A130" s="221"/>
      <c r="B130" s="224" t="s">
        <v>91</v>
      </c>
      <c r="C130" s="219" t="s">
        <v>92</v>
      </c>
      <c r="D130" s="50"/>
      <c r="E130" s="50"/>
      <c r="F130" s="143"/>
      <c r="G130" s="59"/>
      <c r="H130" s="59"/>
      <c r="I130" s="59"/>
      <c r="J130" s="30"/>
      <c r="K130" s="59"/>
      <c r="L130" s="4"/>
      <c r="M130" s="30"/>
      <c r="N130" s="49"/>
      <c r="O130" s="4"/>
      <c r="P130" s="49"/>
      <c r="Q130" s="5">
        <f t="shared" si="2"/>
        <v>0</v>
      </c>
      <c r="R130" s="10"/>
    </row>
    <row r="131" spans="1:18" ht="18.75">
      <c r="A131" s="221" t="s">
        <v>19</v>
      </c>
      <c r="B131" s="6"/>
      <c r="C131" s="222" t="s">
        <v>14</v>
      </c>
      <c r="D131" s="255"/>
      <c r="E131" s="51"/>
      <c r="F131" s="149"/>
      <c r="G131" s="60">
        <v>14.203</v>
      </c>
      <c r="H131" s="145">
        <v>5.04</v>
      </c>
      <c r="I131" s="60"/>
      <c r="J131" s="41"/>
      <c r="K131" s="145"/>
      <c r="L131" s="6"/>
      <c r="M131" s="6"/>
      <c r="N131" s="6"/>
      <c r="O131" s="6"/>
      <c r="P131" s="6"/>
      <c r="Q131" s="7">
        <f t="shared" si="2"/>
        <v>19.243</v>
      </c>
      <c r="R131" s="10"/>
    </row>
    <row r="132" spans="1:18" ht="18.75">
      <c r="A132" s="10"/>
      <c r="B132" s="240" t="s">
        <v>0</v>
      </c>
      <c r="C132" s="224" t="s">
        <v>12</v>
      </c>
      <c r="D132" s="45">
        <v>0</v>
      </c>
      <c r="E132" s="45">
        <v>0</v>
      </c>
      <c r="F132" s="45">
        <f>F125+F127+F129</f>
        <v>0</v>
      </c>
      <c r="G132" s="131">
        <v>0.012499999999999999</v>
      </c>
      <c r="H132" s="131">
        <v>0.03</v>
      </c>
      <c r="I132" s="131">
        <v>0</v>
      </c>
      <c r="J132" s="45">
        <f>J125+J127+J129</f>
        <v>0</v>
      </c>
      <c r="K132" s="131">
        <v>0</v>
      </c>
      <c r="L132" s="13">
        <v>0</v>
      </c>
      <c r="M132" s="45">
        <v>0</v>
      </c>
      <c r="N132" s="45">
        <v>0</v>
      </c>
      <c r="O132" s="13">
        <v>0</v>
      </c>
      <c r="P132" s="13">
        <v>0</v>
      </c>
      <c r="Q132" s="14">
        <f t="shared" si="2"/>
        <v>0.042499999999999996</v>
      </c>
      <c r="R132" s="10"/>
    </row>
    <row r="133" spans="1:18" ht="18.75">
      <c r="A133" s="10"/>
      <c r="B133" s="241" t="s">
        <v>20</v>
      </c>
      <c r="C133" s="219" t="s">
        <v>92</v>
      </c>
      <c r="D133" s="46">
        <v>0</v>
      </c>
      <c r="E133" s="46">
        <v>0</v>
      </c>
      <c r="F133" s="46">
        <f>F130</f>
        <v>0</v>
      </c>
      <c r="G133" s="63">
        <v>0</v>
      </c>
      <c r="H133" s="63">
        <v>0</v>
      </c>
      <c r="I133" s="63">
        <v>0</v>
      </c>
      <c r="J133" s="46">
        <f>J130</f>
        <v>0</v>
      </c>
      <c r="K133" s="63">
        <v>0</v>
      </c>
      <c r="L133" s="4">
        <v>0</v>
      </c>
      <c r="M133" s="46">
        <v>0</v>
      </c>
      <c r="N133" s="46">
        <v>0</v>
      </c>
      <c r="O133" s="4">
        <v>0</v>
      </c>
      <c r="P133" s="4">
        <v>0</v>
      </c>
      <c r="Q133" s="5">
        <f t="shared" si="2"/>
        <v>0</v>
      </c>
      <c r="R133" s="10"/>
    </row>
    <row r="134" spans="1:18" ht="18.75">
      <c r="A134" s="226"/>
      <c r="B134" s="6"/>
      <c r="C134" s="222" t="s">
        <v>14</v>
      </c>
      <c r="D134" s="47">
        <v>0</v>
      </c>
      <c r="E134" s="47">
        <v>0</v>
      </c>
      <c r="F134" s="47">
        <f>F126+F128+F131</f>
        <v>0</v>
      </c>
      <c r="G134" s="62">
        <v>27.14</v>
      </c>
      <c r="H134" s="62">
        <v>5.04</v>
      </c>
      <c r="I134" s="62">
        <v>0</v>
      </c>
      <c r="J134" s="47">
        <f>J126+J128+J131</f>
        <v>0</v>
      </c>
      <c r="K134" s="62">
        <v>0</v>
      </c>
      <c r="L134" s="6">
        <v>0</v>
      </c>
      <c r="M134" s="47">
        <v>0</v>
      </c>
      <c r="N134" s="47">
        <v>0</v>
      </c>
      <c r="O134" s="6">
        <v>0</v>
      </c>
      <c r="P134" s="6">
        <v>0</v>
      </c>
      <c r="Q134" s="7">
        <f t="shared" si="2"/>
        <v>32.18</v>
      </c>
      <c r="R134" s="10"/>
    </row>
    <row r="135" spans="1:18" ht="18.75">
      <c r="A135" s="242"/>
      <c r="B135" s="243" t="s">
        <v>0</v>
      </c>
      <c r="C135" s="244" t="s">
        <v>12</v>
      </c>
      <c r="D135" s="45">
        <v>607.63141</v>
      </c>
      <c r="E135" s="45">
        <v>2424.1924</v>
      </c>
      <c r="F135" s="45">
        <f>F132+F123+F99</f>
        <v>3031.8238100000003</v>
      </c>
      <c r="G135" s="78">
        <v>5152.1031</v>
      </c>
      <c r="H135" s="131">
        <v>3817.8358000000007</v>
      </c>
      <c r="I135" s="78">
        <v>0</v>
      </c>
      <c r="J135" s="45">
        <f>J132+J123+J99</f>
        <v>3817.8058000000005</v>
      </c>
      <c r="K135" s="78">
        <v>5128.5909999999985</v>
      </c>
      <c r="L135" s="15">
        <v>897.2992999999999</v>
      </c>
      <c r="M135" s="45">
        <v>4.075</v>
      </c>
      <c r="N135" s="45">
        <v>139.44025</v>
      </c>
      <c r="O135" s="15">
        <v>0</v>
      </c>
      <c r="P135" s="15">
        <v>26.041099999999997</v>
      </c>
      <c r="Q135" s="16">
        <f>+F135+G135+H135+I135+K135+L135+M135+N135+O135+P135</f>
        <v>18197.209359999997</v>
      </c>
      <c r="R135" s="10"/>
    </row>
    <row r="136" spans="1:18" ht="18.75">
      <c r="A136" s="242"/>
      <c r="B136" s="245" t="s">
        <v>93</v>
      </c>
      <c r="C136" s="246" t="s">
        <v>92</v>
      </c>
      <c r="D136" s="46">
        <v>0</v>
      </c>
      <c r="E136" s="46">
        <v>0</v>
      </c>
      <c r="F136" s="46">
        <f>F133</f>
        <v>0</v>
      </c>
      <c r="G136" s="61">
        <v>0</v>
      </c>
      <c r="H136" s="63">
        <v>0</v>
      </c>
      <c r="I136" s="63">
        <v>0</v>
      </c>
      <c r="J136" s="46">
        <f>J133</f>
        <v>0</v>
      </c>
      <c r="K136" s="61">
        <v>0</v>
      </c>
      <c r="L136" s="17">
        <v>0</v>
      </c>
      <c r="M136" s="46">
        <v>0</v>
      </c>
      <c r="N136" s="46">
        <v>0</v>
      </c>
      <c r="O136" s="17">
        <v>0</v>
      </c>
      <c r="P136" s="17">
        <v>0</v>
      </c>
      <c r="Q136" s="44">
        <f>+F136+G136+H136+I136+K136+L136+M136+N136+O136+P136</f>
        <v>0</v>
      </c>
      <c r="R136" s="10"/>
    </row>
    <row r="137" spans="1:18" ht="19.5" thickBot="1">
      <c r="A137" s="247"/>
      <c r="B137" s="29"/>
      <c r="C137" s="248" t="s">
        <v>14</v>
      </c>
      <c r="D137" s="178">
        <v>577999.4099999999</v>
      </c>
      <c r="E137" s="178">
        <v>856230.0839999999</v>
      </c>
      <c r="F137" s="178">
        <f>F134+F124+F100</f>
        <v>1434229.4939999997</v>
      </c>
      <c r="G137" s="249">
        <v>1419860.292</v>
      </c>
      <c r="H137" s="250">
        <v>643738.0990000002</v>
      </c>
      <c r="I137" s="177">
        <v>0</v>
      </c>
      <c r="J137" s="178">
        <f>J134+J124+J100</f>
        <v>643733.0590000001</v>
      </c>
      <c r="K137" s="177">
        <v>445325.7729999999</v>
      </c>
      <c r="L137" s="18">
        <v>393843.179</v>
      </c>
      <c r="M137" s="178">
        <v>1684.379</v>
      </c>
      <c r="N137" s="178">
        <v>55387.767</v>
      </c>
      <c r="O137" s="18">
        <v>0</v>
      </c>
      <c r="P137" s="18">
        <v>18824.765</v>
      </c>
      <c r="Q137" s="19">
        <f>+F137+G137+H137+I137+K137+L137+M137+N137+O137+P137</f>
        <v>4412893.747999999</v>
      </c>
      <c r="R137" s="10"/>
    </row>
    <row r="138" spans="15:17" ht="18.75">
      <c r="O138" s="251"/>
      <c r="Q138" s="252" t="s">
        <v>103</v>
      </c>
    </row>
  </sheetData>
  <sheetProtection/>
  <mergeCells count="51">
    <mergeCell ref="B123:B124"/>
    <mergeCell ref="B125:B126"/>
    <mergeCell ref="B127:B128"/>
    <mergeCell ref="B113:B114"/>
    <mergeCell ref="B115:B116"/>
    <mergeCell ref="B117:B118"/>
    <mergeCell ref="B119:B120"/>
    <mergeCell ref="B105:B106"/>
    <mergeCell ref="B107:B108"/>
    <mergeCell ref="B109:B110"/>
    <mergeCell ref="B111:B112"/>
    <mergeCell ref="A97:B98"/>
    <mergeCell ref="A99:B100"/>
    <mergeCell ref="B101:B102"/>
    <mergeCell ref="B103:B104"/>
    <mergeCell ref="A89:B90"/>
    <mergeCell ref="A91:B92"/>
    <mergeCell ref="A93:B94"/>
    <mergeCell ref="A95:B96"/>
    <mergeCell ref="B79:B80"/>
    <mergeCell ref="B83:B84"/>
    <mergeCell ref="A85:B86"/>
    <mergeCell ref="A87:B88"/>
    <mergeCell ref="B64:B65"/>
    <mergeCell ref="B71:B72"/>
    <mergeCell ref="B73:B74"/>
    <mergeCell ref="B75:B76"/>
    <mergeCell ref="A52:B53"/>
    <mergeCell ref="B54:B55"/>
    <mergeCell ref="B58:B59"/>
    <mergeCell ref="B60:B61"/>
    <mergeCell ref="A44:B45"/>
    <mergeCell ref="A46:B47"/>
    <mergeCell ref="A48:B49"/>
    <mergeCell ref="A50:B51"/>
    <mergeCell ref="B36:B37"/>
    <mergeCell ref="A38:B39"/>
    <mergeCell ref="A40:B41"/>
    <mergeCell ref="A42:B43"/>
    <mergeCell ref="B30:B31"/>
    <mergeCell ref="B32:B33"/>
    <mergeCell ref="B14:B15"/>
    <mergeCell ref="B16:B17"/>
    <mergeCell ref="B20:B21"/>
    <mergeCell ref="B22:B23"/>
    <mergeCell ref="B4:B5"/>
    <mergeCell ref="B8:B9"/>
    <mergeCell ref="A10:B11"/>
    <mergeCell ref="B12:B13"/>
    <mergeCell ref="B24:B25"/>
    <mergeCell ref="B28:B29"/>
  </mergeCells>
  <printOptions/>
  <pageMargins left="1.1811023622047245" right="0.7874015748031497" top="0.7874015748031497" bottom="0.7874015748031497" header="0.5118110236220472" footer="0.5118110236220472"/>
  <pageSetup firstPageNumber="5" useFirstPageNumber="1" horizontalDpi="600" verticalDpi="600" orientation="landscape" paperSize="12" scale="50" r:id="rId1"/>
  <rowBreaks count="1" manualBreakCount="1">
    <brk id="68" max="16" man="1"/>
  </rowBreaks>
  <colBreaks count="1" manualBreakCount="1">
    <brk id="18" max="65535" man="1"/>
  </colBreaks>
  <ignoredErrors>
    <ignoredError sqref="F68:F69 F71:F131 J71:J72 F8:F23 J8:J57 J73:J131 J68:J69 F28:F67 J59:J67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R138"/>
  <sheetViews>
    <sheetView zoomScale="50" zoomScaleNormal="50" zoomScalePageLayoutView="0" workbookViewId="0" topLeftCell="A1">
      <pane xSplit="3" ySplit="3" topLeftCell="D4" activePane="bottomRight" state="frozen"/>
      <selection pane="topLeft" activeCell="G135" sqref="A69:Q138"/>
      <selection pane="topRight" activeCell="G135" sqref="A69:Q138"/>
      <selection pane="bottomLeft" activeCell="G135" sqref="A69:Q138"/>
      <selection pane="bottomRight" activeCell="A1" sqref="A1"/>
    </sheetView>
  </sheetViews>
  <sheetFormatPr defaultColWidth="13.375" defaultRowHeight="13.5"/>
  <cols>
    <col min="1" max="1" width="5.875" style="1" customWidth="1"/>
    <col min="2" max="2" width="21.25390625" style="1" customWidth="1"/>
    <col min="3" max="3" width="11.25390625" style="1" customWidth="1"/>
    <col min="4" max="16" width="19.625" style="1" customWidth="1"/>
    <col min="17" max="17" width="19.625" style="211" customWidth="1"/>
    <col min="18" max="18" width="0.12890625" style="1" hidden="1" customWidth="1"/>
    <col min="19" max="37" width="17.375" style="1" customWidth="1"/>
    <col min="38" max="16384" width="13.375" style="1" customWidth="1"/>
  </cols>
  <sheetData>
    <row r="1" spans="2:5" ht="18.75">
      <c r="B1" s="210" t="s">
        <v>0</v>
      </c>
      <c r="E1" s="1" t="s">
        <v>0</v>
      </c>
    </row>
    <row r="2" spans="1:17" ht="19.5" thickBot="1">
      <c r="A2" s="2"/>
      <c r="B2" s="212" t="s">
        <v>94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 t="s">
        <v>96</v>
      </c>
      <c r="Q2" s="2"/>
    </row>
    <row r="3" spans="1:18" ht="18.75">
      <c r="A3" s="213"/>
      <c r="B3" s="214"/>
      <c r="C3" s="214"/>
      <c r="D3" s="37" t="s">
        <v>1</v>
      </c>
      <c r="E3" s="37" t="s">
        <v>2</v>
      </c>
      <c r="F3" s="259" t="s">
        <v>3</v>
      </c>
      <c r="G3" s="216" t="s">
        <v>100</v>
      </c>
      <c r="H3" s="39" t="s">
        <v>4</v>
      </c>
      <c r="I3" s="37" t="s">
        <v>5</v>
      </c>
      <c r="J3" s="37" t="s">
        <v>104</v>
      </c>
      <c r="K3" s="39" t="s">
        <v>6</v>
      </c>
      <c r="L3" s="37" t="s">
        <v>105</v>
      </c>
      <c r="M3" s="37" t="s">
        <v>7</v>
      </c>
      <c r="N3" s="37" t="s">
        <v>8</v>
      </c>
      <c r="O3" s="37" t="s">
        <v>9</v>
      </c>
      <c r="P3" s="37" t="s">
        <v>99</v>
      </c>
      <c r="Q3" s="217" t="s">
        <v>10</v>
      </c>
      <c r="R3" s="3"/>
    </row>
    <row r="4" spans="1:18" ht="18.75">
      <c r="A4" s="218" t="s">
        <v>0</v>
      </c>
      <c r="B4" s="345" t="s">
        <v>11</v>
      </c>
      <c r="C4" s="219" t="s">
        <v>12</v>
      </c>
      <c r="D4" s="50">
        <v>0.03</v>
      </c>
      <c r="E4" s="186"/>
      <c r="F4" s="201">
        <f aca="true" t="shared" si="0" ref="F4:F9">D4+E4</f>
        <v>0.03</v>
      </c>
      <c r="G4" s="173">
        <v>0.0479</v>
      </c>
      <c r="H4" s="141">
        <v>10.1612</v>
      </c>
      <c r="I4" s="173"/>
      <c r="J4" s="11"/>
      <c r="K4" s="143">
        <v>816.038</v>
      </c>
      <c r="L4" s="4">
        <v>0.1248</v>
      </c>
      <c r="M4" s="4"/>
      <c r="N4" s="4"/>
      <c r="O4" s="4"/>
      <c r="P4" s="4"/>
      <c r="Q4" s="5">
        <f aca="true" t="shared" si="1" ref="Q4:Q19">+F4+G4+H4+I4+K4+L4+M4+N4+O4+P4</f>
        <v>826.4019000000001</v>
      </c>
      <c r="R4" s="3"/>
    </row>
    <row r="5" spans="1:18" ht="18.75">
      <c r="A5" s="221" t="s">
        <v>13</v>
      </c>
      <c r="B5" s="346"/>
      <c r="C5" s="222" t="s">
        <v>14</v>
      </c>
      <c r="D5" s="255">
        <v>5.775</v>
      </c>
      <c r="E5" s="184"/>
      <c r="F5" s="58">
        <f t="shared" si="0"/>
        <v>5.775</v>
      </c>
      <c r="G5" s="163">
        <v>13.416</v>
      </c>
      <c r="H5" s="142">
        <v>1052.3</v>
      </c>
      <c r="I5" s="163"/>
      <c r="J5" s="31"/>
      <c r="K5" s="142">
        <v>35199.51</v>
      </c>
      <c r="L5" s="6">
        <v>22.325</v>
      </c>
      <c r="M5" s="6"/>
      <c r="N5" s="6"/>
      <c r="O5" s="6"/>
      <c r="P5" s="6"/>
      <c r="Q5" s="7">
        <f t="shared" si="1"/>
        <v>36293.326</v>
      </c>
      <c r="R5" s="3"/>
    </row>
    <row r="6" spans="1:18" ht="18.75">
      <c r="A6" s="221" t="s">
        <v>15</v>
      </c>
      <c r="B6" s="224" t="s">
        <v>16</v>
      </c>
      <c r="C6" s="219" t="s">
        <v>12</v>
      </c>
      <c r="D6" s="50"/>
      <c r="E6" s="183">
        <v>0.056</v>
      </c>
      <c r="F6" s="201">
        <f t="shared" si="0"/>
        <v>0.056</v>
      </c>
      <c r="G6" s="162">
        <v>0.193</v>
      </c>
      <c r="H6" s="143">
        <v>1066.046</v>
      </c>
      <c r="I6" s="162"/>
      <c r="J6" s="30"/>
      <c r="K6" s="143">
        <v>1590.176</v>
      </c>
      <c r="L6" s="4"/>
      <c r="M6" s="4"/>
      <c r="N6" s="4"/>
      <c r="O6" s="4"/>
      <c r="P6" s="4"/>
      <c r="Q6" s="5">
        <f t="shared" si="1"/>
        <v>2656.471</v>
      </c>
      <c r="R6" s="3"/>
    </row>
    <row r="7" spans="1:18" ht="18.75">
      <c r="A7" s="221" t="s">
        <v>17</v>
      </c>
      <c r="B7" s="222" t="s">
        <v>18</v>
      </c>
      <c r="C7" s="222" t="s">
        <v>14</v>
      </c>
      <c r="D7" s="51"/>
      <c r="E7" s="184">
        <v>27.93</v>
      </c>
      <c r="F7" s="58">
        <f t="shared" si="0"/>
        <v>27.93</v>
      </c>
      <c r="G7" s="163">
        <v>2.132</v>
      </c>
      <c r="H7" s="142">
        <v>24033.426</v>
      </c>
      <c r="I7" s="163"/>
      <c r="J7" s="31"/>
      <c r="K7" s="142">
        <v>40914.415</v>
      </c>
      <c r="L7" s="6"/>
      <c r="M7" s="6"/>
      <c r="N7" s="6"/>
      <c r="O7" s="6"/>
      <c r="P7" s="6"/>
      <c r="Q7" s="7">
        <f t="shared" si="1"/>
        <v>64977.903000000006</v>
      </c>
      <c r="R7" s="3"/>
    </row>
    <row r="8" spans="1:18" ht="18.75">
      <c r="A8" s="221" t="s">
        <v>19</v>
      </c>
      <c r="B8" s="343" t="s">
        <v>20</v>
      </c>
      <c r="C8" s="219" t="s">
        <v>12</v>
      </c>
      <c r="D8" s="225">
        <v>0.03</v>
      </c>
      <c r="E8" s="166">
        <v>0.056</v>
      </c>
      <c r="F8" s="201">
        <f t="shared" si="0"/>
        <v>0.086</v>
      </c>
      <c r="G8" s="297">
        <v>0.2409</v>
      </c>
      <c r="H8" s="206">
        <v>1076.2072</v>
      </c>
      <c r="I8" s="166">
        <v>0</v>
      </c>
      <c r="J8" s="30">
        <f>H8+I8</f>
        <v>1076.2072</v>
      </c>
      <c r="K8" s="206">
        <v>2406.214</v>
      </c>
      <c r="L8" s="4">
        <v>0.1248</v>
      </c>
      <c r="M8" s="4">
        <v>0</v>
      </c>
      <c r="N8" s="4">
        <v>0</v>
      </c>
      <c r="O8" s="4">
        <v>0</v>
      </c>
      <c r="P8" s="4">
        <v>0</v>
      </c>
      <c r="Q8" s="5">
        <f t="shared" si="1"/>
        <v>3482.8729</v>
      </c>
      <c r="R8" s="3"/>
    </row>
    <row r="9" spans="1:18" ht="18.75">
      <c r="A9" s="226"/>
      <c r="B9" s="344"/>
      <c r="C9" s="222" t="s">
        <v>14</v>
      </c>
      <c r="D9" s="227">
        <v>5.775</v>
      </c>
      <c r="E9" s="175">
        <v>27.93</v>
      </c>
      <c r="F9" s="58">
        <f t="shared" si="0"/>
        <v>33.705</v>
      </c>
      <c r="G9" s="175">
        <v>15.548</v>
      </c>
      <c r="H9" s="149">
        <v>25085.726</v>
      </c>
      <c r="I9" s="175">
        <v>0</v>
      </c>
      <c r="J9" s="31">
        <f>H9+I9</f>
        <v>25085.726</v>
      </c>
      <c r="K9" s="149">
        <v>76113.925</v>
      </c>
      <c r="L9" s="6">
        <v>22.325</v>
      </c>
      <c r="M9" s="6">
        <v>0</v>
      </c>
      <c r="N9" s="6">
        <v>0</v>
      </c>
      <c r="O9" s="6">
        <v>0</v>
      </c>
      <c r="P9" s="6">
        <v>0</v>
      </c>
      <c r="Q9" s="7">
        <f t="shared" si="1"/>
        <v>101271.229</v>
      </c>
      <c r="R9" s="3"/>
    </row>
    <row r="10" spans="1:18" ht="18.75">
      <c r="A10" s="347" t="s">
        <v>21</v>
      </c>
      <c r="B10" s="348"/>
      <c r="C10" s="219" t="s">
        <v>12</v>
      </c>
      <c r="D10" s="50">
        <v>0.2064</v>
      </c>
      <c r="E10" s="183">
        <v>0.0058</v>
      </c>
      <c r="F10" s="201">
        <f aca="true" t="shared" si="2" ref="F10:F67">D10+E10</f>
        <v>0.2122</v>
      </c>
      <c r="G10" s="162">
        <v>0.1306</v>
      </c>
      <c r="H10" s="143"/>
      <c r="I10" s="162"/>
      <c r="J10" s="30"/>
      <c r="K10" s="143"/>
      <c r="L10" s="4"/>
      <c r="M10" s="4"/>
      <c r="N10" s="4"/>
      <c r="O10" s="4"/>
      <c r="P10" s="4"/>
      <c r="Q10" s="5">
        <f t="shared" si="1"/>
        <v>0.3428</v>
      </c>
      <c r="R10" s="3"/>
    </row>
    <row r="11" spans="1:18" ht="18.75">
      <c r="A11" s="349"/>
      <c r="B11" s="350"/>
      <c r="C11" s="222" t="s">
        <v>14</v>
      </c>
      <c r="D11" s="255">
        <v>5.701</v>
      </c>
      <c r="E11" s="184">
        <v>0.609</v>
      </c>
      <c r="F11" s="58">
        <f t="shared" si="2"/>
        <v>6.31</v>
      </c>
      <c r="G11" s="163">
        <v>51.818</v>
      </c>
      <c r="H11" s="142"/>
      <c r="I11" s="163"/>
      <c r="J11" s="31"/>
      <c r="K11" s="142"/>
      <c r="L11" s="6"/>
      <c r="M11" s="6"/>
      <c r="N11" s="6"/>
      <c r="O11" s="6"/>
      <c r="P11" s="6"/>
      <c r="Q11" s="7">
        <f t="shared" si="1"/>
        <v>58.128</v>
      </c>
      <c r="R11" s="3"/>
    </row>
    <row r="12" spans="1:18" ht="18.75">
      <c r="A12" s="10"/>
      <c r="B12" s="345" t="s">
        <v>22</v>
      </c>
      <c r="C12" s="219" t="s">
        <v>12</v>
      </c>
      <c r="D12" s="50">
        <v>3.5427</v>
      </c>
      <c r="E12" s="183">
        <v>10.2345</v>
      </c>
      <c r="F12" s="201">
        <f t="shared" si="2"/>
        <v>13.7772</v>
      </c>
      <c r="G12" s="162">
        <v>0.1116</v>
      </c>
      <c r="H12" s="143"/>
      <c r="I12" s="162"/>
      <c r="J12" s="30"/>
      <c r="K12" s="143"/>
      <c r="L12" s="4">
        <v>0.001</v>
      </c>
      <c r="M12" s="4"/>
      <c r="N12" s="4"/>
      <c r="O12" s="4"/>
      <c r="P12" s="4"/>
      <c r="Q12" s="5">
        <f t="shared" si="1"/>
        <v>13.8898</v>
      </c>
      <c r="R12" s="3"/>
    </row>
    <row r="13" spans="1:18" ht="18.75">
      <c r="A13" s="218" t="s">
        <v>0</v>
      </c>
      <c r="B13" s="346"/>
      <c r="C13" s="222" t="s">
        <v>14</v>
      </c>
      <c r="D13" s="255">
        <v>13063.48</v>
      </c>
      <c r="E13" s="184">
        <v>38586.104</v>
      </c>
      <c r="F13" s="58">
        <f t="shared" si="2"/>
        <v>51649.584</v>
      </c>
      <c r="G13" s="163">
        <v>118.352</v>
      </c>
      <c r="H13" s="142"/>
      <c r="I13" s="163"/>
      <c r="J13" s="31"/>
      <c r="K13" s="142"/>
      <c r="L13" s="6">
        <v>1.26</v>
      </c>
      <c r="M13" s="6"/>
      <c r="N13" s="6"/>
      <c r="O13" s="6"/>
      <c r="P13" s="6"/>
      <c r="Q13" s="7">
        <f t="shared" si="1"/>
        <v>51769.196</v>
      </c>
      <c r="R13" s="3"/>
    </row>
    <row r="14" spans="1:18" ht="18.75">
      <c r="A14" s="221" t="s">
        <v>23</v>
      </c>
      <c r="B14" s="345" t="s">
        <v>24</v>
      </c>
      <c r="C14" s="219" t="s">
        <v>12</v>
      </c>
      <c r="D14" s="50">
        <v>1.3333</v>
      </c>
      <c r="E14" s="183"/>
      <c r="F14" s="201">
        <f t="shared" si="2"/>
        <v>1.3333</v>
      </c>
      <c r="G14" s="162">
        <v>11.9034</v>
      </c>
      <c r="H14" s="143">
        <v>0.081</v>
      </c>
      <c r="I14" s="162"/>
      <c r="J14" s="30"/>
      <c r="K14" s="143">
        <v>0.0613</v>
      </c>
      <c r="L14" s="4"/>
      <c r="M14" s="4"/>
      <c r="N14" s="4"/>
      <c r="O14" s="4"/>
      <c r="P14" s="4"/>
      <c r="Q14" s="5">
        <f t="shared" si="1"/>
        <v>13.378999999999998</v>
      </c>
      <c r="R14" s="3"/>
    </row>
    <row r="15" spans="1:18" ht="18.75">
      <c r="A15" s="221" t="s">
        <v>0</v>
      </c>
      <c r="B15" s="346"/>
      <c r="C15" s="222" t="s">
        <v>14</v>
      </c>
      <c r="D15" s="255">
        <v>262.908</v>
      </c>
      <c r="E15" s="184"/>
      <c r="F15" s="58">
        <f t="shared" si="2"/>
        <v>262.908</v>
      </c>
      <c r="G15" s="163">
        <v>11305.54</v>
      </c>
      <c r="H15" s="142">
        <v>110.565</v>
      </c>
      <c r="I15" s="163"/>
      <c r="J15" s="31"/>
      <c r="K15" s="142">
        <v>91.33</v>
      </c>
      <c r="L15" s="6"/>
      <c r="M15" s="6"/>
      <c r="N15" s="6"/>
      <c r="O15" s="6"/>
      <c r="P15" s="6"/>
      <c r="Q15" s="7">
        <f t="shared" si="1"/>
        <v>11770.343</v>
      </c>
      <c r="R15" s="3"/>
    </row>
    <row r="16" spans="1:18" ht="18.75">
      <c r="A16" s="221" t="s">
        <v>25</v>
      </c>
      <c r="B16" s="345" t="s">
        <v>26</v>
      </c>
      <c r="C16" s="219" t="s">
        <v>12</v>
      </c>
      <c r="D16" s="50">
        <v>148.22</v>
      </c>
      <c r="E16" s="183">
        <v>148.602</v>
      </c>
      <c r="F16" s="201">
        <f t="shared" si="2"/>
        <v>296.822</v>
      </c>
      <c r="G16" s="162">
        <v>35.7158</v>
      </c>
      <c r="H16" s="143"/>
      <c r="I16" s="162"/>
      <c r="J16" s="30"/>
      <c r="K16" s="143"/>
      <c r="L16" s="4"/>
      <c r="M16" s="4"/>
      <c r="N16" s="4"/>
      <c r="O16" s="4"/>
      <c r="P16" s="4"/>
      <c r="Q16" s="5">
        <f t="shared" si="1"/>
        <v>332.5378</v>
      </c>
      <c r="R16" s="3"/>
    </row>
    <row r="17" spans="1:18" ht="18.75">
      <c r="A17" s="221"/>
      <c r="B17" s="346"/>
      <c r="C17" s="222" t="s">
        <v>14</v>
      </c>
      <c r="D17" s="255">
        <v>223815.326</v>
      </c>
      <c r="E17" s="184">
        <v>222707.314</v>
      </c>
      <c r="F17" s="58">
        <f t="shared" si="2"/>
        <v>446522.64</v>
      </c>
      <c r="G17" s="163">
        <v>58811.791</v>
      </c>
      <c r="H17" s="142"/>
      <c r="I17" s="163"/>
      <c r="J17" s="31"/>
      <c r="K17" s="142"/>
      <c r="L17" s="6"/>
      <c r="M17" s="6"/>
      <c r="N17" s="6"/>
      <c r="O17" s="6"/>
      <c r="P17" s="6"/>
      <c r="Q17" s="7">
        <f t="shared" si="1"/>
        <v>505334.431</v>
      </c>
      <c r="R17" s="3"/>
    </row>
    <row r="18" spans="1:18" ht="18.75">
      <c r="A18" s="221" t="s">
        <v>27</v>
      </c>
      <c r="B18" s="224" t="s">
        <v>28</v>
      </c>
      <c r="C18" s="219" t="s">
        <v>12</v>
      </c>
      <c r="D18" s="50">
        <v>1.9286</v>
      </c>
      <c r="E18" s="183">
        <v>2.752</v>
      </c>
      <c r="F18" s="201">
        <f t="shared" si="2"/>
        <v>4.6806</v>
      </c>
      <c r="G18" s="162">
        <v>0.7876</v>
      </c>
      <c r="H18" s="143"/>
      <c r="I18" s="162"/>
      <c r="J18" s="30"/>
      <c r="K18" s="143"/>
      <c r="L18" s="4"/>
      <c r="M18" s="4"/>
      <c r="N18" s="4"/>
      <c r="O18" s="4"/>
      <c r="P18" s="4"/>
      <c r="Q18" s="5">
        <f t="shared" si="1"/>
        <v>5.4682</v>
      </c>
      <c r="R18" s="3"/>
    </row>
    <row r="19" spans="1:18" ht="18.75">
      <c r="A19" s="221"/>
      <c r="B19" s="222" t="s">
        <v>29</v>
      </c>
      <c r="C19" s="222" t="s">
        <v>14</v>
      </c>
      <c r="D19" s="255">
        <v>2784.883</v>
      </c>
      <c r="E19" s="184">
        <v>3472.136</v>
      </c>
      <c r="F19" s="58">
        <f t="shared" si="2"/>
        <v>6257.019</v>
      </c>
      <c r="G19" s="163">
        <v>876.616</v>
      </c>
      <c r="H19" s="142"/>
      <c r="I19" s="163"/>
      <c r="J19" s="31"/>
      <c r="K19" s="142"/>
      <c r="L19" s="6"/>
      <c r="M19" s="6"/>
      <c r="N19" s="6"/>
      <c r="O19" s="6"/>
      <c r="P19" s="6"/>
      <c r="Q19" s="7">
        <f t="shared" si="1"/>
        <v>7133.635</v>
      </c>
      <c r="R19" s="3"/>
    </row>
    <row r="20" spans="1:18" ht="18.75">
      <c r="A20" s="221" t="s">
        <v>19</v>
      </c>
      <c r="B20" s="345" t="s">
        <v>30</v>
      </c>
      <c r="C20" s="219" t="s">
        <v>12</v>
      </c>
      <c r="D20" s="50">
        <v>355.8994</v>
      </c>
      <c r="E20" s="183">
        <v>368.543</v>
      </c>
      <c r="F20" s="201">
        <f t="shared" si="2"/>
        <v>724.4424</v>
      </c>
      <c r="G20" s="162">
        <v>65.0983</v>
      </c>
      <c r="H20" s="143"/>
      <c r="I20" s="162"/>
      <c r="J20" s="30"/>
      <c r="K20" s="143"/>
      <c r="L20" s="4"/>
      <c r="M20" s="4"/>
      <c r="N20" s="4"/>
      <c r="O20" s="4"/>
      <c r="P20" s="4"/>
      <c r="Q20" s="5">
        <f aca="true" t="shared" si="3" ref="Q20:Q35">+F20+G20+H20+I20+K20+L20+M20+N20+O20+P20</f>
        <v>789.5407</v>
      </c>
      <c r="R20" s="3"/>
    </row>
    <row r="21" spans="1:18" ht="18.75">
      <c r="A21" s="10"/>
      <c r="B21" s="346"/>
      <c r="C21" s="222" t="s">
        <v>14</v>
      </c>
      <c r="D21" s="255">
        <v>96222.4</v>
      </c>
      <c r="E21" s="184">
        <v>103258.81</v>
      </c>
      <c r="F21" s="58">
        <f t="shared" si="2"/>
        <v>199481.21</v>
      </c>
      <c r="G21" s="163">
        <v>19173.029</v>
      </c>
      <c r="H21" s="142"/>
      <c r="I21" s="163"/>
      <c r="J21" s="31"/>
      <c r="K21" s="142"/>
      <c r="L21" s="6"/>
      <c r="M21" s="6"/>
      <c r="N21" s="6"/>
      <c r="O21" s="6"/>
      <c r="P21" s="6"/>
      <c r="Q21" s="7">
        <f t="shared" si="3"/>
        <v>218654.239</v>
      </c>
      <c r="R21" s="3"/>
    </row>
    <row r="22" spans="1:18" ht="18.75">
      <c r="A22" s="10"/>
      <c r="B22" s="343" t="s">
        <v>20</v>
      </c>
      <c r="C22" s="219" t="s">
        <v>12</v>
      </c>
      <c r="D22" s="46">
        <v>510.924</v>
      </c>
      <c r="E22" s="187">
        <v>530.1315</v>
      </c>
      <c r="F22" s="201">
        <f t="shared" si="2"/>
        <v>1041.0555</v>
      </c>
      <c r="G22" s="166">
        <v>113.6167</v>
      </c>
      <c r="H22" s="148">
        <v>0.081</v>
      </c>
      <c r="I22" s="166">
        <v>0</v>
      </c>
      <c r="J22" s="30">
        <f>H22+I22</f>
        <v>0.081</v>
      </c>
      <c r="K22" s="148">
        <v>0.0613</v>
      </c>
      <c r="L22" s="4">
        <v>0.001</v>
      </c>
      <c r="M22" s="4">
        <v>0</v>
      </c>
      <c r="N22" s="4">
        <v>0</v>
      </c>
      <c r="O22" s="4">
        <v>0</v>
      </c>
      <c r="P22" s="4">
        <v>0</v>
      </c>
      <c r="Q22" s="5">
        <f t="shared" si="3"/>
        <v>1154.8155</v>
      </c>
      <c r="R22" s="3"/>
    </row>
    <row r="23" spans="1:18" ht="18.75">
      <c r="A23" s="226"/>
      <c r="B23" s="344"/>
      <c r="C23" s="222" t="s">
        <v>14</v>
      </c>
      <c r="D23" s="47">
        <v>336148.997</v>
      </c>
      <c r="E23" s="188">
        <v>368024.364</v>
      </c>
      <c r="F23" s="58">
        <f t="shared" si="2"/>
        <v>704173.361</v>
      </c>
      <c r="G23" s="175">
        <v>90285.328</v>
      </c>
      <c r="H23" s="149">
        <v>110.565</v>
      </c>
      <c r="I23" s="175">
        <v>0</v>
      </c>
      <c r="J23" s="31">
        <f>H23+I23</f>
        <v>110.565</v>
      </c>
      <c r="K23" s="149">
        <v>91.33</v>
      </c>
      <c r="L23" s="6">
        <v>1.26</v>
      </c>
      <c r="M23" s="6">
        <v>0</v>
      </c>
      <c r="N23" s="6">
        <v>0</v>
      </c>
      <c r="O23" s="6">
        <v>0</v>
      </c>
      <c r="P23" s="6">
        <v>0</v>
      </c>
      <c r="Q23" s="7">
        <f t="shared" si="3"/>
        <v>794661.8439999999</v>
      </c>
      <c r="R23" s="3"/>
    </row>
    <row r="24" spans="1:18" ht="18.75">
      <c r="A24" s="218" t="s">
        <v>0</v>
      </c>
      <c r="B24" s="345" t="s">
        <v>31</v>
      </c>
      <c r="C24" s="219" t="s">
        <v>12</v>
      </c>
      <c r="D24" s="50">
        <v>12.851</v>
      </c>
      <c r="E24" s="183">
        <v>12.398</v>
      </c>
      <c r="F24" s="201">
        <f t="shared" si="2"/>
        <v>25.249000000000002</v>
      </c>
      <c r="G24" s="162">
        <v>194.7598</v>
      </c>
      <c r="H24" s="143"/>
      <c r="I24" s="162"/>
      <c r="J24" s="30"/>
      <c r="K24" s="143"/>
      <c r="L24" s="4"/>
      <c r="M24" s="4"/>
      <c r="N24" s="4"/>
      <c r="O24" s="4"/>
      <c r="P24" s="4"/>
      <c r="Q24" s="5">
        <f t="shared" si="3"/>
        <v>220.0088</v>
      </c>
      <c r="R24" s="3"/>
    </row>
    <row r="25" spans="1:18" ht="18.75">
      <c r="A25" s="221" t="s">
        <v>32</v>
      </c>
      <c r="B25" s="346"/>
      <c r="C25" s="222" t="s">
        <v>14</v>
      </c>
      <c r="D25" s="255">
        <v>10087.518</v>
      </c>
      <c r="E25" s="184">
        <v>9586.443</v>
      </c>
      <c r="F25" s="58">
        <f t="shared" si="2"/>
        <v>19673.961</v>
      </c>
      <c r="G25" s="163">
        <v>187576.32</v>
      </c>
      <c r="H25" s="142"/>
      <c r="I25" s="163"/>
      <c r="J25" s="31"/>
      <c r="K25" s="142"/>
      <c r="L25" s="6"/>
      <c r="M25" s="6"/>
      <c r="N25" s="6"/>
      <c r="O25" s="6"/>
      <c r="P25" s="6"/>
      <c r="Q25" s="7">
        <f t="shared" si="3"/>
        <v>207250.28100000002</v>
      </c>
      <c r="R25" s="3"/>
    </row>
    <row r="26" spans="1:18" ht="18.75">
      <c r="A26" s="221" t="s">
        <v>33</v>
      </c>
      <c r="B26" s="224" t="s">
        <v>16</v>
      </c>
      <c r="C26" s="219" t="s">
        <v>12</v>
      </c>
      <c r="D26" s="50">
        <v>19.418</v>
      </c>
      <c r="E26" s="183">
        <v>11.995</v>
      </c>
      <c r="F26" s="201">
        <f t="shared" si="2"/>
        <v>31.412999999999997</v>
      </c>
      <c r="G26" s="162">
        <v>4.5912</v>
      </c>
      <c r="H26" s="143"/>
      <c r="I26" s="162"/>
      <c r="J26" s="30"/>
      <c r="K26" s="143"/>
      <c r="L26" s="4"/>
      <c r="M26" s="4"/>
      <c r="N26" s="4"/>
      <c r="O26" s="4"/>
      <c r="P26" s="4"/>
      <c r="Q26" s="5">
        <f t="shared" si="3"/>
        <v>36.0042</v>
      </c>
      <c r="R26" s="3"/>
    </row>
    <row r="27" spans="1:18" ht="18.75">
      <c r="A27" s="221" t="s">
        <v>34</v>
      </c>
      <c r="B27" s="222" t="s">
        <v>35</v>
      </c>
      <c r="C27" s="222" t="s">
        <v>14</v>
      </c>
      <c r="D27" s="255">
        <v>8372.164</v>
      </c>
      <c r="E27" s="184">
        <v>5800.116</v>
      </c>
      <c r="F27" s="58">
        <f t="shared" si="2"/>
        <v>14172.28</v>
      </c>
      <c r="G27" s="163">
        <v>3894.51</v>
      </c>
      <c r="H27" s="142"/>
      <c r="I27" s="163"/>
      <c r="J27" s="31"/>
      <c r="K27" s="142"/>
      <c r="L27" s="6"/>
      <c r="M27" s="6"/>
      <c r="N27" s="6"/>
      <c r="O27" s="6"/>
      <c r="P27" s="6"/>
      <c r="Q27" s="7">
        <f t="shared" si="3"/>
        <v>18066.79</v>
      </c>
      <c r="R27" s="3"/>
    </row>
    <row r="28" spans="1:18" ht="18.75">
      <c r="A28" s="221" t="s">
        <v>19</v>
      </c>
      <c r="B28" s="343" t="s">
        <v>20</v>
      </c>
      <c r="C28" s="219" t="s">
        <v>12</v>
      </c>
      <c r="D28" s="46">
        <v>32.269</v>
      </c>
      <c r="E28" s="187">
        <v>24.393</v>
      </c>
      <c r="F28" s="201">
        <f t="shared" si="2"/>
        <v>56.662</v>
      </c>
      <c r="G28" s="297">
        <v>199.351</v>
      </c>
      <c r="H28" s="228">
        <v>0</v>
      </c>
      <c r="I28" s="187">
        <v>0</v>
      </c>
      <c r="J28" s="30">
        <f>H28+I28</f>
        <v>0</v>
      </c>
      <c r="K28" s="30">
        <v>0</v>
      </c>
      <c r="L28" s="4">
        <v>0</v>
      </c>
      <c r="M28" s="11">
        <v>0</v>
      </c>
      <c r="N28" s="4">
        <v>0</v>
      </c>
      <c r="O28" s="4">
        <v>0</v>
      </c>
      <c r="P28" s="4">
        <v>0</v>
      </c>
      <c r="Q28" s="5">
        <f t="shared" si="3"/>
        <v>256.013</v>
      </c>
      <c r="R28" s="3"/>
    </row>
    <row r="29" spans="1:18" ht="18.75">
      <c r="A29" s="226"/>
      <c r="B29" s="344"/>
      <c r="C29" s="222" t="s">
        <v>14</v>
      </c>
      <c r="D29" s="47">
        <v>18459.682</v>
      </c>
      <c r="E29" s="188">
        <v>15386.559</v>
      </c>
      <c r="F29" s="58">
        <f t="shared" si="2"/>
        <v>33846.241</v>
      </c>
      <c r="G29" s="175">
        <v>191470.83000000002</v>
      </c>
      <c r="H29" s="147">
        <v>0</v>
      </c>
      <c r="I29" s="188">
        <v>0</v>
      </c>
      <c r="J29" s="31">
        <f>H29+I29</f>
        <v>0</v>
      </c>
      <c r="K29" s="149">
        <v>0</v>
      </c>
      <c r="L29" s="6">
        <v>0</v>
      </c>
      <c r="M29" s="31">
        <v>0</v>
      </c>
      <c r="N29" s="6">
        <v>0</v>
      </c>
      <c r="O29" s="6">
        <v>0</v>
      </c>
      <c r="P29" s="6">
        <v>0</v>
      </c>
      <c r="Q29" s="7">
        <f t="shared" si="3"/>
        <v>225317.07100000003</v>
      </c>
      <c r="R29" s="3"/>
    </row>
    <row r="30" spans="1:18" ht="18.75">
      <c r="A30" s="218" t="s">
        <v>0</v>
      </c>
      <c r="B30" s="345" t="s">
        <v>36</v>
      </c>
      <c r="C30" s="219" t="s">
        <v>12</v>
      </c>
      <c r="D30" s="50">
        <v>0.7548</v>
      </c>
      <c r="E30" s="183">
        <v>2.5997</v>
      </c>
      <c r="F30" s="201">
        <f t="shared" si="2"/>
        <v>3.3545</v>
      </c>
      <c r="G30" s="162">
        <v>8.2951</v>
      </c>
      <c r="H30" s="143">
        <v>191.0942</v>
      </c>
      <c r="I30" s="162"/>
      <c r="J30" s="30"/>
      <c r="K30" s="143">
        <v>48.231</v>
      </c>
      <c r="L30" s="4">
        <v>0.4009</v>
      </c>
      <c r="M30" s="4"/>
      <c r="N30" s="4">
        <v>0.2052</v>
      </c>
      <c r="O30" s="4"/>
      <c r="P30" s="4">
        <v>0.1305</v>
      </c>
      <c r="Q30" s="5">
        <f t="shared" si="3"/>
        <v>251.7114</v>
      </c>
      <c r="R30" s="3"/>
    </row>
    <row r="31" spans="1:18" ht="18.75">
      <c r="A31" s="221" t="s">
        <v>37</v>
      </c>
      <c r="B31" s="346"/>
      <c r="C31" s="222" t="s">
        <v>14</v>
      </c>
      <c r="D31" s="255">
        <v>347.26</v>
      </c>
      <c r="E31" s="184">
        <v>1316.487</v>
      </c>
      <c r="F31" s="58">
        <f t="shared" si="2"/>
        <v>1663.747</v>
      </c>
      <c r="G31" s="163">
        <v>5552.767</v>
      </c>
      <c r="H31" s="142">
        <v>49737.439</v>
      </c>
      <c r="I31" s="163"/>
      <c r="J31" s="31"/>
      <c r="K31" s="142">
        <v>1457.488</v>
      </c>
      <c r="L31" s="6">
        <v>430.487</v>
      </c>
      <c r="M31" s="6"/>
      <c r="N31" s="6">
        <v>101.383</v>
      </c>
      <c r="O31" s="6"/>
      <c r="P31" s="6">
        <v>77.935</v>
      </c>
      <c r="Q31" s="7">
        <f t="shared" si="3"/>
        <v>59021.246</v>
      </c>
      <c r="R31" s="3"/>
    </row>
    <row r="32" spans="1:18" ht="18.75">
      <c r="A32" s="221" t="s">
        <v>0</v>
      </c>
      <c r="B32" s="345" t="s">
        <v>38</v>
      </c>
      <c r="C32" s="219" t="s">
        <v>12</v>
      </c>
      <c r="D32" s="50">
        <v>0.1829</v>
      </c>
      <c r="E32" s="183">
        <v>5.1493</v>
      </c>
      <c r="F32" s="201">
        <f t="shared" si="2"/>
        <v>5.3322</v>
      </c>
      <c r="G32" s="162">
        <v>3.47</v>
      </c>
      <c r="H32" s="143">
        <v>34.3584</v>
      </c>
      <c r="I32" s="162"/>
      <c r="J32" s="30"/>
      <c r="K32" s="143">
        <v>2.9535</v>
      </c>
      <c r="L32" s="4">
        <v>1.9442</v>
      </c>
      <c r="M32" s="4"/>
      <c r="N32" s="4">
        <v>0.0023</v>
      </c>
      <c r="O32" s="4"/>
      <c r="P32" s="4"/>
      <c r="Q32" s="5">
        <f t="shared" si="3"/>
        <v>48.0606</v>
      </c>
      <c r="R32" s="3"/>
    </row>
    <row r="33" spans="1:18" ht="18.75">
      <c r="A33" s="221" t="s">
        <v>39</v>
      </c>
      <c r="B33" s="346"/>
      <c r="C33" s="222" t="s">
        <v>14</v>
      </c>
      <c r="D33" s="255">
        <v>36.02</v>
      </c>
      <c r="E33" s="184">
        <v>606.651</v>
      </c>
      <c r="F33" s="58">
        <f t="shared" si="2"/>
        <v>642.6709999999999</v>
      </c>
      <c r="G33" s="163">
        <v>1041.997</v>
      </c>
      <c r="H33" s="142">
        <v>1570.524</v>
      </c>
      <c r="I33" s="163"/>
      <c r="J33" s="31"/>
      <c r="K33" s="142">
        <v>105.864</v>
      </c>
      <c r="L33" s="6">
        <v>492.649</v>
      </c>
      <c r="M33" s="6"/>
      <c r="N33" s="6">
        <v>1.208</v>
      </c>
      <c r="O33" s="6"/>
      <c r="P33" s="6"/>
      <c r="Q33" s="7">
        <f t="shared" si="3"/>
        <v>3854.913</v>
      </c>
      <c r="R33" s="3"/>
    </row>
    <row r="34" spans="1:18" ht="18.75">
      <c r="A34" s="221"/>
      <c r="B34" s="224" t="s">
        <v>16</v>
      </c>
      <c r="C34" s="219" t="s">
        <v>12</v>
      </c>
      <c r="D34" s="50"/>
      <c r="E34" s="183">
        <v>0.4001</v>
      </c>
      <c r="F34" s="201">
        <f t="shared" si="2"/>
        <v>0.4001</v>
      </c>
      <c r="G34" s="162"/>
      <c r="H34" s="143">
        <v>374.528</v>
      </c>
      <c r="I34" s="162"/>
      <c r="J34" s="30"/>
      <c r="K34" s="143">
        <v>86.828</v>
      </c>
      <c r="L34" s="4">
        <v>0.017</v>
      </c>
      <c r="M34" s="4"/>
      <c r="N34" s="4">
        <v>0.1851</v>
      </c>
      <c r="O34" s="4"/>
      <c r="P34" s="4"/>
      <c r="Q34" s="5">
        <f t="shared" si="3"/>
        <v>461.95820000000003</v>
      </c>
      <c r="R34" s="3"/>
    </row>
    <row r="35" spans="1:18" ht="18.75">
      <c r="A35" s="221" t="s">
        <v>19</v>
      </c>
      <c r="B35" s="222" t="s">
        <v>40</v>
      </c>
      <c r="C35" s="222" t="s">
        <v>14</v>
      </c>
      <c r="D35" s="51"/>
      <c r="E35" s="184">
        <v>17.561</v>
      </c>
      <c r="F35" s="58">
        <f t="shared" si="2"/>
        <v>17.561</v>
      </c>
      <c r="G35" s="163"/>
      <c r="H35" s="142">
        <v>9033.16</v>
      </c>
      <c r="I35" s="163"/>
      <c r="J35" s="31"/>
      <c r="K35" s="142">
        <v>2708.279</v>
      </c>
      <c r="L35" s="6">
        <v>9.345</v>
      </c>
      <c r="M35" s="6"/>
      <c r="N35" s="6">
        <v>38.732</v>
      </c>
      <c r="O35" s="6"/>
      <c r="P35" s="6"/>
      <c r="Q35" s="7">
        <f t="shared" si="3"/>
        <v>11807.077</v>
      </c>
      <c r="R35" s="3"/>
    </row>
    <row r="36" spans="1:18" ht="18.75">
      <c r="A36" s="10"/>
      <c r="B36" s="343" t="s">
        <v>20</v>
      </c>
      <c r="C36" s="219" t="s">
        <v>12</v>
      </c>
      <c r="D36" s="46">
        <v>0.9377</v>
      </c>
      <c r="E36" s="187">
        <v>8.1491</v>
      </c>
      <c r="F36" s="201">
        <f t="shared" si="2"/>
        <v>9.0868</v>
      </c>
      <c r="G36" s="166">
        <v>11.7651</v>
      </c>
      <c r="H36" s="148">
        <v>599.9806000000001</v>
      </c>
      <c r="I36" s="166">
        <v>0</v>
      </c>
      <c r="J36" s="30">
        <f>H36+I36</f>
        <v>599.9806000000001</v>
      </c>
      <c r="K36" s="148">
        <v>138.0125</v>
      </c>
      <c r="L36" s="4">
        <v>2.3621</v>
      </c>
      <c r="M36" s="4">
        <v>0</v>
      </c>
      <c r="N36" s="4">
        <v>0.39259999999999995</v>
      </c>
      <c r="O36" s="4">
        <v>0</v>
      </c>
      <c r="P36" s="4">
        <v>0.1305</v>
      </c>
      <c r="Q36" s="5">
        <f aca="true" t="shared" si="4" ref="Q36:Q51">+F36+G36+H36+I36+K36+L36+M36+N36+O36+P36</f>
        <v>761.7302000000001</v>
      </c>
      <c r="R36" s="3"/>
    </row>
    <row r="37" spans="1:18" ht="18.75">
      <c r="A37" s="226"/>
      <c r="B37" s="344"/>
      <c r="C37" s="222" t="s">
        <v>14</v>
      </c>
      <c r="D37" s="47">
        <v>383.28</v>
      </c>
      <c r="E37" s="188">
        <v>1940.6989999999998</v>
      </c>
      <c r="F37" s="58">
        <f t="shared" si="2"/>
        <v>2323.979</v>
      </c>
      <c r="G37" s="175">
        <v>6594.764</v>
      </c>
      <c r="H37" s="149">
        <v>60341.12299999999</v>
      </c>
      <c r="I37" s="175">
        <v>0</v>
      </c>
      <c r="J37" s="31">
        <f>H37+I37</f>
        <v>60341.12299999999</v>
      </c>
      <c r="K37" s="149">
        <v>4271.631</v>
      </c>
      <c r="L37" s="6">
        <v>932.481</v>
      </c>
      <c r="M37" s="6">
        <v>0</v>
      </c>
      <c r="N37" s="6">
        <v>141.32299999999998</v>
      </c>
      <c r="O37" s="6">
        <v>0</v>
      </c>
      <c r="P37" s="6">
        <v>77.935</v>
      </c>
      <c r="Q37" s="7">
        <f t="shared" si="4"/>
        <v>74683.23599999999</v>
      </c>
      <c r="R37" s="3"/>
    </row>
    <row r="38" spans="1:18" ht="18.75">
      <c r="A38" s="347" t="s">
        <v>41</v>
      </c>
      <c r="B38" s="348"/>
      <c r="C38" s="219" t="s">
        <v>12</v>
      </c>
      <c r="D38" s="50">
        <v>0.0705</v>
      </c>
      <c r="E38" s="183">
        <v>0.0475</v>
      </c>
      <c r="F38" s="201">
        <f t="shared" si="2"/>
        <v>0.118</v>
      </c>
      <c r="G38" s="162">
        <v>0.0335</v>
      </c>
      <c r="H38" s="143">
        <v>1.234</v>
      </c>
      <c r="I38" s="162"/>
      <c r="J38" s="30"/>
      <c r="K38" s="143">
        <v>0.1782</v>
      </c>
      <c r="L38" s="4">
        <v>0.03</v>
      </c>
      <c r="M38" s="4"/>
      <c r="N38" s="4">
        <v>0.1673</v>
      </c>
      <c r="O38" s="4"/>
      <c r="P38" s="4">
        <v>0.018</v>
      </c>
      <c r="Q38" s="5">
        <f t="shared" si="4"/>
        <v>1.779</v>
      </c>
      <c r="R38" s="3"/>
    </row>
    <row r="39" spans="1:18" ht="18.75">
      <c r="A39" s="349"/>
      <c r="B39" s="350"/>
      <c r="C39" s="222" t="s">
        <v>14</v>
      </c>
      <c r="D39" s="255">
        <v>15.24</v>
      </c>
      <c r="E39" s="184">
        <v>15.819</v>
      </c>
      <c r="F39" s="58">
        <f t="shared" si="2"/>
        <v>31.059</v>
      </c>
      <c r="G39" s="163">
        <v>5.967</v>
      </c>
      <c r="H39" s="142">
        <v>244.994</v>
      </c>
      <c r="I39" s="163"/>
      <c r="J39" s="31"/>
      <c r="K39" s="142">
        <v>46.583</v>
      </c>
      <c r="L39" s="6">
        <v>0.315</v>
      </c>
      <c r="M39" s="6"/>
      <c r="N39" s="6">
        <v>56.363</v>
      </c>
      <c r="O39" s="6"/>
      <c r="P39" s="6">
        <v>4.925</v>
      </c>
      <c r="Q39" s="7">
        <f t="shared" si="4"/>
        <v>390.20599999999996</v>
      </c>
      <c r="R39" s="3"/>
    </row>
    <row r="40" spans="1:18" ht="18.75">
      <c r="A40" s="347" t="s">
        <v>42</v>
      </c>
      <c r="B40" s="348"/>
      <c r="C40" s="219" t="s">
        <v>12</v>
      </c>
      <c r="D40" s="50">
        <v>1.0016</v>
      </c>
      <c r="E40" s="183">
        <v>1.6459</v>
      </c>
      <c r="F40" s="201">
        <f t="shared" si="2"/>
        <v>2.6475</v>
      </c>
      <c r="G40" s="162">
        <v>48.0495</v>
      </c>
      <c r="H40" s="143">
        <v>53.7598</v>
      </c>
      <c r="I40" s="162"/>
      <c r="J40" s="30"/>
      <c r="K40" s="143">
        <v>304.7464</v>
      </c>
      <c r="L40" s="4">
        <v>0.5545</v>
      </c>
      <c r="M40" s="4"/>
      <c r="N40" s="4">
        <v>3.8478</v>
      </c>
      <c r="O40" s="4"/>
      <c r="P40" s="4">
        <v>0.2155</v>
      </c>
      <c r="Q40" s="5">
        <f t="shared" si="4"/>
        <v>413.821</v>
      </c>
      <c r="R40" s="3"/>
    </row>
    <row r="41" spans="1:18" ht="18.75">
      <c r="A41" s="349"/>
      <c r="B41" s="350"/>
      <c r="C41" s="222" t="s">
        <v>14</v>
      </c>
      <c r="D41" s="255">
        <v>668.214</v>
      </c>
      <c r="E41" s="184">
        <v>1262.71</v>
      </c>
      <c r="F41" s="58">
        <f t="shared" si="2"/>
        <v>1930.924</v>
      </c>
      <c r="G41" s="163">
        <v>5326.241</v>
      </c>
      <c r="H41" s="142">
        <v>12149.293</v>
      </c>
      <c r="I41" s="163"/>
      <c r="J41" s="31"/>
      <c r="K41" s="142">
        <v>22233.92</v>
      </c>
      <c r="L41" s="6">
        <v>95.862</v>
      </c>
      <c r="M41" s="6"/>
      <c r="N41" s="6">
        <v>213.138</v>
      </c>
      <c r="O41" s="6"/>
      <c r="P41" s="6">
        <v>16.04</v>
      </c>
      <c r="Q41" s="7">
        <f t="shared" si="4"/>
        <v>41965.418</v>
      </c>
      <c r="R41" s="3"/>
    </row>
    <row r="42" spans="1:18" ht="18.75">
      <c r="A42" s="347" t="s">
        <v>43</v>
      </c>
      <c r="B42" s="348"/>
      <c r="C42" s="219" t="s">
        <v>12</v>
      </c>
      <c r="D42" s="50"/>
      <c r="E42" s="183"/>
      <c r="F42" s="201">
        <f t="shared" si="2"/>
        <v>0</v>
      </c>
      <c r="G42" s="162">
        <v>0.0581</v>
      </c>
      <c r="H42" s="143"/>
      <c r="I42" s="162"/>
      <c r="J42" s="30"/>
      <c r="K42" s="143"/>
      <c r="L42" s="4"/>
      <c r="M42" s="4"/>
      <c r="N42" s="4"/>
      <c r="O42" s="4"/>
      <c r="P42" s="4"/>
      <c r="Q42" s="5">
        <f t="shared" si="4"/>
        <v>0.0581</v>
      </c>
      <c r="R42" s="3"/>
    </row>
    <row r="43" spans="1:18" ht="18.75">
      <c r="A43" s="349"/>
      <c r="B43" s="350"/>
      <c r="C43" s="222" t="s">
        <v>14</v>
      </c>
      <c r="D43" s="51"/>
      <c r="E43" s="184"/>
      <c r="F43" s="58">
        <f t="shared" si="2"/>
        <v>0</v>
      </c>
      <c r="G43" s="163">
        <v>71.289</v>
      </c>
      <c r="H43" s="142"/>
      <c r="I43" s="163"/>
      <c r="J43" s="31"/>
      <c r="K43" s="142"/>
      <c r="L43" s="6"/>
      <c r="M43" s="6"/>
      <c r="N43" s="6"/>
      <c r="O43" s="6"/>
      <c r="P43" s="6"/>
      <c r="Q43" s="7">
        <f t="shared" si="4"/>
        <v>71.289</v>
      </c>
      <c r="R43" s="3"/>
    </row>
    <row r="44" spans="1:18" ht="18.75">
      <c r="A44" s="347" t="s">
        <v>44</v>
      </c>
      <c r="B44" s="348"/>
      <c r="C44" s="219" t="s">
        <v>12</v>
      </c>
      <c r="D44" s="50"/>
      <c r="E44" s="183">
        <v>0.0174</v>
      </c>
      <c r="F44" s="201">
        <f t="shared" si="2"/>
        <v>0.0174</v>
      </c>
      <c r="G44" s="162">
        <v>0</v>
      </c>
      <c r="H44" s="143">
        <v>0.0316</v>
      </c>
      <c r="I44" s="162"/>
      <c r="J44" s="30"/>
      <c r="K44" s="143">
        <v>0.0045</v>
      </c>
      <c r="L44" s="4"/>
      <c r="M44" s="4"/>
      <c r="N44" s="4"/>
      <c r="O44" s="4"/>
      <c r="P44" s="4"/>
      <c r="Q44" s="5">
        <f t="shared" si="4"/>
        <v>0.0535</v>
      </c>
      <c r="R44" s="3"/>
    </row>
    <row r="45" spans="1:18" ht="18.75">
      <c r="A45" s="349"/>
      <c r="B45" s="350"/>
      <c r="C45" s="222" t="s">
        <v>14</v>
      </c>
      <c r="D45" s="255"/>
      <c r="E45" s="184">
        <v>7.539</v>
      </c>
      <c r="F45" s="58">
        <f t="shared" si="2"/>
        <v>7.539</v>
      </c>
      <c r="G45" s="163">
        <v>14.489</v>
      </c>
      <c r="H45" s="142">
        <v>26.439</v>
      </c>
      <c r="I45" s="163"/>
      <c r="J45" s="31"/>
      <c r="K45" s="142">
        <v>2.652</v>
      </c>
      <c r="L45" s="6"/>
      <c r="M45" s="6"/>
      <c r="N45" s="6"/>
      <c r="O45" s="6"/>
      <c r="P45" s="6"/>
      <c r="Q45" s="7">
        <f t="shared" si="4"/>
        <v>51.119</v>
      </c>
      <c r="R45" s="3"/>
    </row>
    <row r="46" spans="1:18" ht="18.75">
      <c r="A46" s="347" t="s">
        <v>45</v>
      </c>
      <c r="B46" s="348"/>
      <c r="C46" s="219" t="s">
        <v>12</v>
      </c>
      <c r="D46" s="50">
        <v>0.152</v>
      </c>
      <c r="E46" s="183">
        <v>0.003</v>
      </c>
      <c r="F46" s="201">
        <f t="shared" si="2"/>
        <v>0.155</v>
      </c>
      <c r="G46" s="162">
        <v>0.002</v>
      </c>
      <c r="H46" s="143">
        <v>0.0066</v>
      </c>
      <c r="I46" s="162"/>
      <c r="J46" s="30"/>
      <c r="K46" s="143"/>
      <c r="L46" s="4"/>
      <c r="M46" s="4"/>
      <c r="N46" s="4"/>
      <c r="O46" s="4"/>
      <c r="P46" s="4"/>
      <c r="Q46" s="5">
        <f t="shared" si="4"/>
        <v>0.1636</v>
      </c>
      <c r="R46" s="3"/>
    </row>
    <row r="47" spans="1:18" ht="18.75">
      <c r="A47" s="349"/>
      <c r="B47" s="350"/>
      <c r="C47" s="222" t="s">
        <v>14</v>
      </c>
      <c r="D47" s="255">
        <v>50.778</v>
      </c>
      <c r="E47" s="184">
        <v>2.415</v>
      </c>
      <c r="F47" s="58">
        <f t="shared" si="2"/>
        <v>53.193</v>
      </c>
      <c r="G47" s="163">
        <v>12.842</v>
      </c>
      <c r="H47" s="142">
        <v>4.137</v>
      </c>
      <c r="I47" s="163"/>
      <c r="J47" s="31"/>
      <c r="K47" s="142"/>
      <c r="L47" s="6"/>
      <c r="M47" s="6"/>
      <c r="N47" s="6"/>
      <c r="O47" s="6"/>
      <c r="P47" s="6"/>
      <c r="Q47" s="7">
        <f t="shared" si="4"/>
        <v>70.172</v>
      </c>
      <c r="R47" s="3"/>
    </row>
    <row r="48" spans="1:18" ht="18.75">
      <c r="A48" s="347" t="s">
        <v>46</v>
      </c>
      <c r="B48" s="348"/>
      <c r="C48" s="219" t="s">
        <v>12</v>
      </c>
      <c r="D48" s="50">
        <v>0.0487</v>
      </c>
      <c r="E48" s="183">
        <v>3.9392</v>
      </c>
      <c r="F48" s="201">
        <f t="shared" si="2"/>
        <v>3.9879000000000002</v>
      </c>
      <c r="G48" s="162">
        <v>1.4001</v>
      </c>
      <c r="H48" s="143">
        <v>398.5938</v>
      </c>
      <c r="I48" s="162"/>
      <c r="J48" s="30"/>
      <c r="K48" s="143">
        <v>449.2836</v>
      </c>
      <c r="L48" s="4">
        <v>7.7334</v>
      </c>
      <c r="M48" s="4"/>
      <c r="N48" s="4">
        <v>0.043</v>
      </c>
      <c r="O48" s="4"/>
      <c r="P48" s="4">
        <v>5.4992</v>
      </c>
      <c r="Q48" s="5">
        <f t="shared" si="4"/>
        <v>866.5409999999999</v>
      </c>
      <c r="R48" s="3"/>
    </row>
    <row r="49" spans="1:18" ht="18.75">
      <c r="A49" s="349"/>
      <c r="B49" s="350"/>
      <c r="C49" s="222" t="s">
        <v>14</v>
      </c>
      <c r="D49" s="255">
        <v>8.162</v>
      </c>
      <c r="E49" s="184">
        <v>447.371</v>
      </c>
      <c r="F49" s="58">
        <f t="shared" si="2"/>
        <v>455.53299999999996</v>
      </c>
      <c r="G49" s="163">
        <v>148.999</v>
      </c>
      <c r="H49" s="142">
        <v>35479.837</v>
      </c>
      <c r="I49" s="163"/>
      <c r="J49" s="31"/>
      <c r="K49" s="142">
        <v>28827.59</v>
      </c>
      <c r="L49" s="6">
        <v>2184.69</v>
      </c>
      <c r="M49" s="6"/>
      <c r="N49" s="6">
        <v>0.452</v>
      </c>
      <c r="O49" s="6"/>
      <c r="P49" s="6">
        <v>3495.32</v>
      </c>
      <c r="Q49" s="7">
        <f t="shared" si="4"/>
        <v>70592.42100000002</v>
      </c>
      <c r="R49" s="3"/>
    </row>
    <row r="50" spans="1:18" ht="18.75">
      <c r="A50" s="347" t="s">
        <v>47</v>
      </c>
      <c r="B50" s="348"/>
      <c r="C50" s="219" t="s">
        <v>12</v>
      </c>
      <c r="D50" s="50">
        <v>0.176</v>
      </c>
      <c r="E50" s="183">
        <v>0.645</v>
      </c>
      <c r="F50" s="201">
        <f t="shared" si="2"/>
        <v>0.821</v>
      </c>
      <c r="G50" s="162">
        <v>1196.252</v>
      </c>
      <c r="H50" s="143">
        <v>0.02</v>
      </c>
      <c r="I50" s="162"/>
      <c r="J50" s="30"/>
      <c r="K50" s="143">
        <v>1464.481</v>
      </c>
      <c r="L50" s="4"/>
      <c r="M50" s="4"/>
      <c r="N50" s="4"/>
      <c r="O50" s="4"/>
      <c r="P50" s="4"/>
      <c r="Q50" s="5">
        <f t="shared" si="4"/>
        <v>2661.5739999999996</v>
      </c>
      <c r="R50" s="3"/>
    </row>
    <row r="51" spans="1:18" ht="18.75">
      <c r="A51" s="349"/>
      <c r="B51" s="350"/>
      <c r="C51" s="222" t="s">
        <v>14</v>
      </c>
      <c r="D51" s="51">
        <v>60.186</v>
      </c>
      <c r="E51" s="184">
        <v>255.036</v>
      </c>
      <c r="F51" s="58">
        <f t="shared" si="2"/>
        <v>315.222</v>
      </c>
      <c r="G51" s="163">
        <v>73090.215</v>
      </c>
      <c r="H51" s="142">
        <v>0.63</v>
      </c>
      <c r="I51" s="163"/>
      <c r="J51" s="31"/>
      <c r="K51" s="142">
        <v>97147.361</v>
      </c>
      <c r="L51" s="6"/>
      <c r="M51" s="6"/>
      <c r="N51" s="6"/>
      <c r="O51" s="6"/>
      <c r="P51" s="6"/>
      <c r="Q51" s="7">
        <f t="shared" si="4"/>
        <v>170553.428</v>
      </c>
      <c r="R51" s="3"/>
    </row>
    <row r="52" spans="1:18" ht="18.75">
      <c r="A52" s="347" t="s">
        <v>48</v>
      </c>
      <c r="B52" s="348"/>
      <c r="C52" s="219" t="s">
        <v>12</v>
      </c>
      <c r="D52" s="50">
        <v>0.0387</v>
      </c>
      <c r="E52" s="183">
        <v>0.6065</v>
      </c>
      <c r="F52" s="201">
        <f t="shared" si="2"/>
        <v>0.6452</v>
      </c>
      <c r="G52" s="162">
        <v>98.8404</v>
      </c>
      <c r="H52" s="143">
        <v>19.477</v>
      </c>
      <c r="I52" s="162"/>
      <c r="J52" s="30"/>
      <c r="K52" s="143">
        <v>19.3006</v>
      </c>
      <c r="L52" s="4">
        <v>144.5292</v>
      </c>
      <c r="M52" s="4"/>
      <c r="N52" s="4">
        <v>4.0016</v>
      </c>
      <c r="O52" s="4"/>
      <c r="P52" s="4"/>
      <c r="Q52" s="5">
        <f aca="true" t="shared" si="5" ref="Q52:Q67">+F52+G52+H52+I52+K52+L52+M52+N52+O52+P52</f>
        <v>286.79400000000004</v>
      </c>
      <c r="R52" s="3"/>
    </row>
    <row r="53" spans="1:18" ht="18.75">
      <c r="A53" s="349"/>
      <c r="B53" s="350"/>
      <c r="C53" s="222" t="s">
        <v>14</v>
      </c>
      <c r="D53" s="255">
        <v>12.579</v>
      </c>
      <c r="E53" s="184">
        <v>413.532</v>
      </c>
      <c r="F53" s="58">
        <f t="shared" si="2"/>
        <v>426.111</v>
      </c>
      <c r="G53" s="163">
        <v>60346.58</v>
      </c>
      <c r="H53" s="142">
        <v>6815.283</v>
      </c>
      <c r="I53" s="163"/>
      <c r="J53" s="31"/>
      <c r="K53" s="142">
        <v>5991.932</v>
      </c>
      <c r="L53" s="6">
        <v>86269.45</v>
      </c>
      <c r="M53" s="6"/>
      <c r="N53" s="6">
        <v>2068.372</v>
      </c>
      <c r="O53" s="6"/>
      <c r="P53" s="6"/>
      <c r="Q53" s="7">
        <f t="shared" si="5"/>
        <v>161917.728</v>
      </c>
      <c r="R53" s="3"/>
    </row>
    <row r="54" spans="1:18" ht="18.75">
      <c r="A54" s="218" t="s">
        <v>0</v>
      </c>
      <c r="B54" s="345" t="s">
        <v>49</v>
      </c>
      <c r="C54" s="219" t="s">
        <v>12</v>
      </c>
      <c r="D54" s="50">
        <v>0.633</v>
      </c>
      <c r="E54" s="183">
        <v>0.1974</v>
      </c>
      <c r="F54" s="201">
        <f t="shared" si="2"/>
        <v>0.8304</v>
      </c>
      <c r="G54" s="162">
        <v>0.0421</v>
      </c>
      <c r="H54" s="143">
        <v>3.9248</v>
      </c>
      <c r="I54" s="162"/>
      <c r="J54" s="30"/>
      <c r="K54" s="143">
        <v>0.9651</v>
      </c>
      <c r="L54" s="4">
        <v>0.0303</v>
      </c>
      <c r="M54" s="4"/>
      <c r="N54" s="4"/>
      <c r="O54" s="4"/>
      <c r="P54" s="4"/>
      <c r="Q54" s="5">
        <f t="shared" si="5"/>
        <v>5.7927</v>
      </c>
      <c r="R54" s="3"/>
    </row>
    <row r="55" spans="1:18" ht="18.75">
      <c r="A55" s="221" t="s">
        <v>37</v>
      </c>
      <c r="B55" s="346"/>
      <c r="C55" s="222" t="s">
        <v>14</v>
      </c>
      <c r="D55" s="255">
        <v>571.688</v>
      </c>
      <c r="E55" s="184">
        <v>81.25</v>
      </c>
      <c r="F55" s="58">
        <f t="shared" si="2"/>
        <v>652.938</v>
      </c>
      <c r="G55" s="163">
        <v>56.996</v>
      </c>
      <c r="H55" s="142">
        <v>923.392</v>
      </c>
      <c r="I55" s="163"/>
      <c r="J55" s="31"/>
      <c r="K55" s="142">
        <v>270.592</v>
      </c>
      <c r="L55" s="6">
        <v>42.58</v>
      </c>
      <c r="M55" s="6"/>
      <c r="N55" s="6"/>
      <c r="O55" s="6"/>
      <c r="P55" s="6"/>
      <c r="Q55" s="7">
        <f t="shared" si="5"/>
        <v>1946.498</v>
      </c>
      <c r="R55" s="3"/>
    </row>
    <row r="56" spans="1:18" ht="18.75">
      <c r="A56" s="221" t="s">
        <v>13</v>
      </c>
      <c r="B56" s="224" t="s">
        <v>16</v>
      </c>
      <c r="C56" s="219" t="s">
        <v>12</v>
      </c>
      <c r="D56" s="50">
        <v>3.0765</v>
      </c>
      <c r="E56" s="183"/>
      <c r="F56" s="201">
        <f t="shared" si="2"/>
        <v>3.0765</v>
      </c>
      <c r="G56" s="162">
        <v>0.1563</v>
      </c>
      <c r="H56" s="143">
        <v>0.0056</v>
      </c>
      <c r="I56" s="162"/>
      <c r="J56" s="30"/>
      <c r="K56" s="143">
        <v>21.9338</v>
      </c>
      <c r="L56" s="4">
        <v>0.0705</v>
      </c>
      <c r="M56" s="4"/>
      <c r="N56" s="4">
        <v>0.0148</v>
      </c>
      <c r="O56" s="4"/>
      <c r="P56" s="4">
        <v>0.0526</v>
      </c>
      <c r="Q56" s="5">
        <f t="shared" si="5"/>
        <v>25.310100000000002</v>
      </c>
      <c r="R56" s="3"/>
    </row>
    <row r="57" spans="1:18" ht="18.75">
      <c r="A57" s="221" t="s">
        <v>19</v>
      </c>
      <c r="B57" s="222" t="s">
        <v>50</v>
      </c>
      <c r="C57" s="222" t="s">
        <v>14</v>
      </c>
      <c r="D57" s="255">
        <v>262.055</v>
      </c>
      <c r="E57" s="184"/>
      <c r="F57" s="58">
        <f t="shared" si="2"/>
        <v>262.055</v>
      </c>
      <c r="G57" s="163">
        <v>19.81</v>
      </c>
      <c r="H57" s="142">
        <v>7.644</v>
      </c>
      <c r="I57" s="163"/>
      <c r="J57" s="31"/>
      <c r="K57" s="142">
        <v>1024.27</v>
      </c>
      <c r="L57" s="6">
        <v>28.072</v>
      </c>
      <c r="M57" s="6"/>
      <c r="N57" s="6">
        <v>11.981</v>
      </c>
      <c r="O57" s="6"/>
      <c r="P57" s="6">
        <v>29.5</v>
      </c>
      <c r="Q57" s="7">
        <f t="shared" si="5"/>
        <v>1383.3319999999999</v>
      </c>
      <c r="R57" s="3"/>
    </row>
    <row r="58" spans="1:18" ht="18.75">
      <c r="A58" s="10"/>
      <c r="B58" s="343" t="s">
        <v>20</v>
      </c>
      <c r="C58" s="219" t="s">
        <v>12</v>
      </c>
      <c r="D58" s="46">
        <v>3.7095</v>
      </c>
      <c r="E58" s="187">
        <v>0.1974</v>
      </c>
      <c r="F58" s="201">
        <f t="shared" si="2"/>
        <v>3.9069</v>
      </c>
      <c r="G58" s="166">
        <v>0.1984</v>
      </c>
      <c r="H58" s="148">
        <v>3.9303999999999997</v>
      </c>
      <c r="I58" s="166">
        <v>0</v>
      </c>
      <c r="J58" s="30">
        <f>H58+I58</f>
        <v>3.9303999999999997</v>
      </c>
      <c r="K58" s="148">
        <v>22.8989</v>
      </c>
      <c r="L58" s="4">
        <v>0.1008</v>
      </c>
      <c r="M58" s="4">
        <v>0</v>
      </c>
      <c r="N58" s="4">
        <v>0.0148</v>
      </c>
      <c r="O58" s="4">
        <v>0</v>
      </c>
      <c r="P58" s="4">
        <v>0.0526</v>
      </c>
      <c r="Q58" s="5">
        <f t="shared" si="5"/>
        <v>31.102800000000002</v>
      </c>
      <c r="R58" s="3"/>
    </row>
    <row r="59" spans="1:18" ht="18.75">
      <c r="A59" s="226"/>
      <c r="B59" s="344"/>
      <c r="C59" s="222" t="s">
        <v>14</v>
      </c>
      <c r="D59" s="47">
        <v>833.7429999999999</v>
      </c>
      <c r="E59" s="188">
        <v>81.25</v>
      </c>
      <c r="F59" s="58">
        <f t="shared" si="2"/>
        <v>914.9929999999999</v>
      </c>
      <c r="G59" s="175">
        <v>76.806</v>
      </c>
      <c r="H59" s="149">
        <v>931.0360000000001</v>
      </c>
      <c r="I59" s="175">
        <v>0</v>
      </c>
      <c r="J59" s="31">
        <f>H59+I59</f>
        <v>931.0360000000001</v>
      </c>
      <c r="K59" s="149">
        <v>1294.862</v>
      </c>
      <c r="L59" s="6">
        <v>70.652</v>
      </c>
      <c r="M59" s="6">
        <v>0</v>
      </c>
      <c r="N59" s="6">
        <v>11.981</v>
      </c>
      <c r="O59" s="6">
        <v>0</v>
      </c>
      <c r="P59" s="6">
        <v>29.5</v>
      </c>
      <c r="Q59" s="7">
        <f t="shared" si="5"/>
        <v>3329.8300000000004</v>
      </c>
      <c r="R59" s="3"/>
    </row>
    <row r="60" spans="1:18" ht="18.75">
      <c r="A60" s="218" t="s">
        <v>0</v>
      </c>
      <c r="B60" s="345" t="s">
        <v>51</v>
      </c>
      <c r="C60" s="219" t="s">
        <v>12</v>
      </c>
      <c r="D60" s="50">
        <v>9.7286</v>
      </c>
      <c r="E60" s="183"/>
      <c r="F60" s="201">
        <f t="shared" si="2"/>
        <v>9.7286</v>
      </c>
      <c r="G60" s="162">
        <v>0.0113</v>
      </c>
      <c r="H60" s="143">
        <v>2.417</v>
      </c>
      <c r="I60" s="162"/>
      <c r="J60" s="11"/>
      <c r="K60" s="143"/>
      <c r="L60" s="4"/>
      <c r="M60" s="4"/>
      <c r="N60" s="4"/>
      <c r="O60" s="4"/>
      <c r="P60" s="4"/>
      <c r="Q60" s="5">
        <f t="shared" si="5"/>
        <v>12.1569</v>
      </c>
      <c r="R60" s="3"/>
    </row>
    <row r="61" spans="1:18" ht="18.75">
      <c r="A61" s="221" t="s">
        <v>52</v>
      </c>
      <c r="B61" s="346"/>
      <c r="C61" s="222" t="s">
        <v>14</v>
      </c>
      <c r="D61" s="255">
        <v>978.033</v>
      </c>
      <c r="E61" s="184"/>
      <c r="F61" s="58">
        <f t="shared" si="2"/>
        <v>978.033</v>
      </c>
      <c r="G61" s="163">
        <v>1.4</v>
      </c>
      <c r="H61" s="142">
        <v>93.502</v>
      </c>
      <c r="I61" s="163"/>
      <c r="J61" s="31"/>
      <c r="K61" s="142"/>
      <c r="L61" s="6"/>
      <c r="M61" s="6"/>
      <c r="N61" s="6"/>
      <c r="O61" s="6"/>
      <c r="P61" s="6"/>
      <c r="Q61" s="7">
        <f t="shared" si="5"/>
        <v>1072.935</v>
      </c>
      <c r="R61" s="3"/>
    </row>
    <row r="62" spans="1:18" ht="18.75">
      <c r="A62" s="221" t="s">
        <v>0</v>
      </c>
      <c r="B62" s="224" t="s">
        <v>53</v>
      </c>
      <c r="C62" s="219" t="s">
        <v>12</v>
      </c>
      <c r="D62" s="50">
        <v>1.895</v>
      </c>
      <c r="E62" s="183">
        <v>23.513</v>
      </c>
      <c r="F62" s="201">
        <f t="shared" si="2"/>
        <v>25.408</v>
      </c>
      <c r="G62" s="162">
        <v>216.951</v>
      </c>
      <c r="H62" s="143"/>
      <c r="I62" s="162"/>
      <c r="J62" s="30"/>
      <c r="K62" s="143"/>
      <c r="L62" s="4"/>
      <c r="M62" s="4"/>
      <c r="N62" s="4"/>
      <c r="O62" s="4"/>
      <c r="P62" s="4"/>
      <c r="Q62" s="5">
        <f t="shared" si="5"/>
        <v>242.35899999999998</v>
      </c>
      <c r="R62" s="3"/>
    </row>
    <row r="63" spans="1:18" ht="18.75">
      <c r="A63" s="221" t="s">
        <v>54</v>
      </c>
      <c r="B63" s="222" t="s">
        <v>55</v>
      </c>
      <c r="C63" s="222" t="s">
        <v>14</v>
      </c>
      <c r="D63" s="255">
        <v>275.782</v>
      </c>
      <c r="E63" s="184">
        <v>3395.38</v>
      </c>
      <c r="F63" s="58">
        <f t="shared" si="2"/>
        <v>3671.1620000000003</v>
      </c>
      <c r="G63" s="163">
        <v>29197.189</v>
      </c>
      <c r="H63" s="142"/>
      <c r="I63" s="163"/>
      <c r="J63" s="31"/>
      <c r="K63" s="142"/>
      <c r="L63" s="6"/>
      <c r="M63" s="6"/>
      <c r="N63" s="6"/>
      <c r="O63" s="6"/>
      <c r="P63" s="6"/>
      <c r="Q63" s="7">
        <f t="shared" si="5"/>
        <v>32868.350999999995</v>
      </c>
      <c r="R63" s="3"/>
    </row>
    <row r="64" spans="1:18" ht="18.75">
      <c r="A64" s="221" t="s">
        <v>0</v>
      </c>
      <c r="B64" s="345" t="s">
        <v>56</v>
      </c>
      <c r="C64" s="219" t="s">
        <v>12</v>
      </c>
      <c r="D64" s="50">
        <v>0.035</v>
      </c>
      <c r="E64" s="183">
        <v>0.06</v>
      </c>
      <c r="F64" s="201">
        <f t="shared" si="2"/>
        <v>0.095</v>
      </c>
      <c r="G64" s="162">
        <v>89.608</v>
      </c>
      <c r="H64" s="143">
        <v>0.001</v>
      </c>
      <c r="I64" s="162"/>
      <c r="J64" s="30"/>
      <c r="K64" s="143"/>
      <c r="L64" s="4"/>
      <c r="M64" s="4"/>
      <c r="N64" s="4"/>
      <c r="O64" s="4"/>
      <c r="P64" s="4"/>
      <c r="Q64" s="5">
        <f t="shared" si="5"/>
        <v>89.70400000000001</v>
      </c>
      <c r="R64" s="3"/>
    </row>
    <row r="65" spans="1:18" ht="18.75">
      <c r="A65" s="221" t="s">
        <v>19</v>
      </c>
      <c r="B65" s="346"/>
      <c r="C65" s="222" t="s">
        <v>14</v>
      </c>
      <c r="D65" s="255">
        <v>1.102</v>
      </c>
      <c r="E65" s="184">
        <v>6.3</v>
      </c>
      <c r="F65" s="58">
        <f t="shared" si="2"/>
        <v>7.402</v>
      </c>
      <c r="G65" s="163">
        <v>17908.008</v>
      </c>
      <c r="H65" s="142">
        <v>0.315</v>
      </c>
      <c r="I65" s="163"/>
      <c r="J65" s="31"/>
      <c r="K65" s="142"/>
      <c r="L65" s="6"/>
      <c r="M65" s="6"/>
      <c r="N65" s="6"/>
      <c r="O65" s="6"/>
      <c r="P65" s="6"/>
      <c r="Q65" s="7">
        <f t="shared" si="5"/>
        <v>17915.725</v>
      </c>
      <c r="R65" s="3"/>
    </row>
    <row r="66" spans="1:18" ht="18.75">
      <c r="A66" s="10"/>
      <c r="B66" s="224" t="s">
        <v>16</v>
      </c>
      <c r="C66" s="219" t="s">
        <v>12</v>
      </c>
      <c r="D66" s="50">
        <v>0.087</v>
      </c>
      <c r="E66" s="183">
        <v>0.4304</v>
      </c>
      <c r="F66" s="201">
        <f>D66+E66</f>
        <v>0.5174</v>
      </c>
      <c r="G66" s="162">
        <v>14.8431</v>
      </c>
      <c r="H66" s="143"/>
      <c r="I66" s="162"/>
      <c r="J66" s="30"/>
      <c r="K66" s="143">
        <v>0.1135</v>
      </c>
      <c r="L66" s="4">
        <v>0.1475</v>
      </c>
      <c r="M66" s="4"/>
      <c r="N66" s="4"/>
      <c r="O66" s="4"/>
      <c r="P66" s="4"/>
      <c r="Q66" s="5">
        <f t="shared" si="5"/>
        <v>15.621500000000001</v>
      </c>
      <c r="R66" s="3"/>
    </row>
    <row r="67" spans="1:18" ht="19.5" thickBot="1">
      <c r="A67" s="229" t="s">
        <v>0</v>
      </c>
      <c r="B67" s="230" t="s">
        <v>55</v>
      </c>
      <c r="C67" s="230" t="s">
        <v>14</v>
      </c>
      <c r="D67" s="293">
        <v>1.585</v>
      </c>
      <c r="E67" s="185">
        <v>52.955</v>
      </c>
      <c r="F67" s="336">
        <f t="shared" si="2"/>
        <v>54.54</v>
      </c>
      <c r="G67" s="174">
        <v>1664.557</v>
      </c>
      <c r="H67" s="144"/>
      <c r="I67" s="174"/>
      <c r="J67" s="32"/>
      <c r="K67" s="144">
        <v>6.501</v>
      </c>
      <c r="L67" s="8">
        <v>15.841</v>
      </c>
      <c r="M67" s="8"/>
      <c r="N67" s="8"/>
      <c r="O67" s="8"/>
      <c r="P67" s="8"/>
      <c r="Q67" s="9">
        <f t="shared" si="5"/>
        <v>1741.4389999999999</v>
      </c>
      <c r="R67" s="3"/>
    </row>
    <row r="68" spans="4:17" ht="18.75">
      <c r="D68" s="3"/>
      <c r="E68" s="3"/>
      <c r="F68" s="232"/>
      <c r="G68" s="232"/>
      <c r="H68" s="232"/>
      <c r="I68" s="232"/>
      <c r="K68" s="232"/>
      <c r="Q68" s="1"/>
    </row>
    <row r="69" spans="1:17" ht="19.5" thickBot="1">
      <c r="A69" s="2"/>
      <c r="B69" s="212" t="s">
        <v>122</v>
      </c>
      <c r="C69" s="2"/>
      <c r="D69" s="233"/>
      <c r="E69" s="233"/>
      <c r="F69" s="234"/>
      <c r="G69" s="234"/>
      <c r="H69" s="234"/>
      <c r="I69" s="234"/>
      <c r="J69" s="2"/>
      <c r="K69" s="176" t="s">
        <v>121</v>
      </c>
      <c r="L69" s="2" t="s">
        <v>121</v>
      </c>
      <c r="M69" s="2"/>
      <c r="N69" s="2"/>
      <c r="O69" s="2" t="s">
        <v>121</v>
      </c>
      <c r="P69" s="2" t="s">
        <v>121</v>
      </c>
      <c r="Q69" s="2"/>
    </row>
    <row r="70" spans="1:18" ht="18.75">
      <c r="A70" s="226"/>
      <c r="B70" s="26"/>
      <c r="C70" s="26"/>
      <c r="D70" s="37" t="s">
        <v>1</v>
      </c>
      <c r="E70" s="259" t="s">
        <v>2</v>
      </c>
      <c r="F70" s="337" t="s">
        <v>3</v>
      </c>
      <c r="G70" s="216" t="s">
        <v>100</v>
      </c>
      <c r="H70" s="39" t="s">
        <v>4</v>
      </c>
      <c r="I70" s="37" t="s">
        <v>5</v>
      </c>
      <c r="J70" s="37" t="s">
        <v>95</v>
      </c>
      <c r="K70" s="39" t="s">
        <v>6</v>
      </c>
      <c r="L70" s="37" t="s">
        <v>105</v>
      </c>
      <c r="M70" s="37" t="s">
        <v>7</v>
      </c>
      <c r="N70" s="37" t="s">
        <v>8</v>
      </c>
      <c r="O70" s="37" t="s">
        <v>9</v>
      </c>
      <c r="P70" s="37" t="s">
        <v>99</v>
      </c>
      <c r="Q70" s="217" t="s">
        <v>10</v>
      </c>
      <c r="R70" s="3"/>
    </row>
    <row r="71" spans="1:18" ht="18.75">
      <c r="A71" s="221" t="s">
        <v>52</v>
      </c>
      <c r="B71" s="343" t="s">
        <v>20</v>
      </c>
      <c r="C71" s="219" t="s">
        <v>12</v>
      </c>
      <c r="D71" s="46">
        <v>11.7456</v>
      </c>
      <c r="E71" s="46">
        <v>24.0034</v>
      </c>
      <c r="F71" s="338">
        <f>D71+E71</f>
        <v>35.748999999999995</v>
      </c>
      <c r="G71" s="235">
        <v>321.41339999999997</v>
      </c>
      <c r="H71" s="166">
        <v>2.4179999999999997</v>
      </c>
      <c r="I71" s="166">
        <v>0</v>
      </c>
      <c r="J71" s="11">
        <f>H71+I71</f>
        <v>2.4179999999999997</v>
      </c>
      <c r="K71" s="63">
        <v>0.1135</v>
      </c>
      <c r="L71" s="4">
        <v>0.1475</v>
      </c>
      <c r="M71" s="4">
        <v>0</v>
      </c>
      <c r="N71" s="4">
        <v>0</v>
      </c>
      <c r="O71" s="4">
        <v>0</v>
      </c>
      <c r="P71" s="4">
        <v>0</v>
      </c>
      <c r="Q71" s="5">
        <f aca="true" t="shared" si="6" ref="Q71:Q86">+F71+G71+H71+I71+K71+L71+M71+N71+O71+P71</f>
        <v>359.8413999999999</v>
      </c>
      <c r="R71" s="10"/>
    </row>
    <row r="72" spans="1:18" ht="18.75">
      <c r="A72" s="213" t="s">
        <v>54</v>
      </c>
      <c r="B72" s="344"/>
      <c r="C72" s="222" t="s">
        <v>14</v>
      </c>
      <c r="D72" s="47">
        <v>1256.5020000000002</v>
      </c>
      <c r="E72" s="47">
        <v>3454.635</v>
      </c>
      <c r="F72" s="339">
        <f>D72+E72</f>
        <v>4711.137000000001</v>
      </c>
      <c r="G72" s="62">
        <v>48771.154</v>
      </c>
      <c r="H72" s="175">
        <v>93.817</v>
      </c>
      <c r="I72" s="175">
        <v>0</v>
      </c>
      <c r="J72" s="31">
        <f>H72+I72</f>
        <v>93.817</v>
      </c>
      <c r="K72" s="62">
        <v>6.501</v>
      </c>
      <c r="L72" s="6">
        <v>15.841</v>
      </c>
      <c r="M72" s="6">
        <v>0</v>
      </c>
      <c r="N72" s="6">
        <v>0</v>
      </c>
      <c r="O72" s="6">
        <v>0</v>
      </c>
      <c r="P72" s="6">
        <v>0</v>
      </c>
      <c r="Q72" s="7">
        <f t="shared" si="6"/>
        <v>53598.450000000004</v>
      </c>
      <c r="R72" s="10"/>
    </row>
    <row r="73" spans="1:18" ht="18.75">
      <c r="A73" s="221" t="s">
        <v>0</v>
      </c>
      <c r="B73" s="345" t="s">
        <v>57</v>
      </c>
      <c r="C73" s="219" t="s">
        <v>12</v>
      </c>
      <c r="D73" s="50">
        <v>2.1102</v>
      </c>
      <c r="E73" s="50">
        <v>2.3372</v>
      </c>
      <c r="F73" s="338">
        <f aca="true" t="shared" si="7" ref="F73:F128">D73+E73</f>
        <v>4.4474</v>
      </c>
      <c r="G73" s="59">
        <v>1.0713</v>
      </c>
      <c r="H73" s="162">
        <v>16.7376</v>
      </c>
      <c r="I73" s="162"/>
      <c r="J73" s="11"/>
      <c r="K73" s="59">
        <v>2.0586</v>
      </c>
      <c r="L73" s="4">
        <v>0.5502</v>
      </c>
      <c r="M73" s="4"/>
      <c r="N73" s="4">
        <v>2.4545</v>
      </c>
      <c r="O73" s="4"/>
      <c r="P73" s="4">
        <v>0.6822</v>
      </c>
      <c r="Q73" s="5">
        <f t="shared" si="6"/>
        <v>28.001800000000003</v>
      </c>
      <c r="R73" s="10"/>
    </row>
    <row r="74" spans="1:18" ht="18.75">
      <c r="A74" s="221" t="s">
        <v>32</v>
      </c>
      <c r="B74" s="346"/>
      <c r="C74" s="222" t="s">
        <v>14</v>
      </c>
      <c r="D74" s="255">
        <v>3167.178</v>
      </c>
      <c r="E74" s="51">
        <v>1444.897</v>
      </c>
      <c r="F74" s="339">
        <f t="shared" si="7"/>
        <v>4612.075</v>
      </c>
      <c r="G74" s="60">
        <v>1481.821</v>
      </c>
      <c r="H74" s="163">
        <v>8529.872</v>
      </c>
      <c r="I74" s="163"/>
      <c r="J74" s="31"/>
      <c r="K74" s="60">
        <v>1632.337</v>
      </c>
      <c r="L74" s="6">
        <v>703.981</v>
      </c>
      <c r="M74" s="6"/>
      <c r="N74" s="6">
        <v>3618.179</v>
      </c>
      <c r="O74" s="6"/>
      <c r="P74" s="6">
        <v>1252.99</v>
      </c>
      <c r="Q74" s="7">
        <f t="shared" si="6"/>
        <v>21831.255</v>
      </c>
      <c r="R74" s="10"/>
    </row>
    <row r="75" spans="1:18" ht="18.75">
      <c r="A75" s="221" t="s">
        <v>0</v>
      </c>
      <c r="B75" s="345" t="s">
        <v>58</v>
      </c>
      <c r="C75" s="219" t="s">
        <v>12</v>
      </c>
      <c r="D75" s="50"/>
      <c r="E75" s="50">
        <v>0.0562</v>
      </c>
      <c r="F75" s="338">
        <f t="shared" si="7"/>
        <v>0.0562</v>
      </c>
      <c r="G75" s="59"/>
      <c r="H75" s="162">
        <v>0.19</v>
      </c>
      <c r="I75" s="162"/>
      <c r="J75" s="11"/>
      <c r="K75" s="59"/>
      <c r="L75" s="4"/>
      <c r="M75" s="4"/>
      <c r="N75" s="4"/>
      <c r="O75" s="4"/>
      <c r="P75" s="4"/>
      <c r="Q75" s="5">
        <f t="shared" si="6"/>
        <v>0.2462</v>
      </c>
      <c r="R75" s="10"/>
    </row>
    <row r="76" spans="1:18" ht="18.75">
      <c r="A76" s="221" t="s">
        <v>0</v>
      </c>
      <c r="B76" s="346"/>
      <c r="C76" s="222" t="s">
        <v>14</v>
      </c>
      <c r="D76" s="51"/>
      <c r="E76" s="51">
        <v>2.027</v>
      </c>
      <c r="F76" s="339">
        <f t="shared" si="7"/>
        <v>2.027</v>
      </c>
      <c r="G76" s="60"/>
      <c r="H76" s="163">
        <v>9.635</v>
      </c>
      <c r="I76" s="163"/>
      <c r="J76" s="31"/>
      <c r="K76" s="60"/>
      <c r="L76" s="6"/>
      <c r="M76" s="6"/>
      <c r="N76" s="6"/>
      <c r="O76" s="6"/>
      <c r="P76" s="6"/>
      <c r="Q76" s="7">
        <f t="shared" si="6"/>
        <v>11.661999999999999</v>
      </c>
      <c r="R76" s="10"/>
    </row>
    <row r="77" spans="1:18" ht="18.75">
      <c r="A77" s="221" t="s">
        <v>59</v>
      </c>
      <c r="B77" s="224" t="s">
        <v>60</v>
      </c>
      <c r="C77" s="219" t="s">
        <v>12</v>
      </c>
      <c r="D77" s="50"/>
      <c r="E77" s="50"/>
      <c r="F77" s="338">
        <f t="shared" si="7"/>
        <v>0</v>
      </c>
      <c r="G77" s="59"/>
      <c r="H77" s="162"/>
      <c r="I77" s="162"/>
      <c r="J77" s="11"/>
      <c r="K77" s="59"/>
      <c r="L77" s="4"/>
      <c r="M77" s="4"/>
      <c r="N77" s="4"/>
      <c r="O77" s="4"/>
      <c r="P77" s="4"/>
      <c r="Q77" s="5">
        <f t="shared" si="6"/>
        <v>0</v>
      </c>
      <c r="R77" s="10"/>
    </row>
    <row r="78" spans="1:18" ht="18.75">
      <c r="A78" s="221"/>
      <c r="B78" s="222" t="s">
        <v>61</v>
      </c>
      <c r="C78" s="222" t="s">
        <v>14</v>
      </c>
      <c r="D78" s="51"/>
      <c r="E78" s="51"/>
      <c r="F78" s="339">
        <f t="shared" si="7"/>
        <v>0</v>
      </c>
      <c r="G78" s="60"/>
      <c r="H78" s="163"/>
      <c r="I78" s="163"/>
      <c r="J78" s="31"/>
      <c r="K78" s="60"/>
      <c r="L78" s="6"/>
      <c r="M78" s="6"/>
      <c r="N78" s="6"/>
      <c r="O78" s="6"/>
      <c r="P78" s="6"/>
      <c r="Q78" s="7">
        <f t="shared" si="6"/>
        <v>0</v>
      </c>
      <c r="R78" s="10"/>
    </row>
    <row r="79" spans="1:18" ht="18.75">
      <c r="A79" s="221"/>
      <c r="B79" s="345" t="s">
        <v>62</v>
      </c>
      <c r="C79" s="219" t="s">
        <v>12</v>
      </c>
      <c r="D79" s="50"/>
      <c r="E79" s="50"/>
      <c r="F79" s="338">
        <f t="shared" si="7"/>
        <v>0</v>
      </c>
      <c r="G79" s="59"/>
      <c r="H79" s="162"/>
      <c r="I79" s="162"/>
      <c r="J79" s="11"/>
      <c r="K79" s="59"/>
      <c r="L79" s="4"/>
      <c r="M79" s="4"/>
      <c r="N79" s="4"/>
      <c r="O79" s="4"/>
      <c r="P79" s="4"/>
      <c r="Q79" s="5">
        <f t="shared" si="6"/>
        <v>0</v>
      </c>
      <c r="R79" s="10"/>
    </row>
    <row r="80" spans="1:18" ht="18.75">
      <c r="A80" s="221" t="s">
        <v>13</v>
      </c>
      <c r="B80" s="346"/>
      <c r="C80" s="222" t="s">
        <v>14</v>
      </c>
      <c r="D80" s="51"/>
      <c r="E80" s="51"/>
      <c r="F80" s="339">
        <f t="shared" si="7"/>
        <v>0</v>
      </c>
      <c r="G80" s="60"/>
      <c r="H80" s="163"/>
      <c r="I80" s="163"/>
      <c r="J80" s="31"/>
      <c r="K80" s="60"/>
      <c r="L80" s="6"/>
      <c r="M80" s="6"/>
      <c r="N80" s="6"/>
      <c r="O80" s="6"/>
      <c r="P80" s="6"/>
      <c r="Q80" s="7">
        <f t="shared" si="6"/>
        <v>0</v>
      </c>
      <c r="R80" s="10"/>
    </row>
    <row r="81" spans="1:18" ht="18.75">
      <c r="A81" s="221"/>
      <c r="B81" s="224" t="s">
        <v>16</v>
      </c>
      <c r="C81" s="219" t="s">
        <v>12</v>
      </c>
      <c r="D81" s="50">
        <v>14.8744</v>
      </c>
      <c r="E81" s="50">
        <v>12.8995</v>
      </c>
      <c r="F81" s="338">
        <f t="shared" si="7"/>
        <v>27.773899999999998</v>
      </c>
      <c r="G81" s="59">
        <v>1.6918</v>
      </c>
      <c r="H81" s="162">
        <v>67.877</v>
      </c>
      <c r="I81" s="162"/>
      <c r="J81" s="11"/>
      <c r="K81" s="59">
        <v>1.9406</v>
      </c>
      <c r="L81" s="4">
        <v>0.82848</v>
      </c>
      <c r="M81" s="4"/>
      <c r="N81" s="4">
        <v>22.243</v>
      </c>
      <c r="O81" s="4"/>
      <c r="P81" s="4">
        <v>10.7608</v>
      </c>
      <c r="Q81" s="5">
        <f t="shared" si="6"/>
        <v>133.11558</v>
      </c>
      <c r="R81" s="10"/>
    </row>
    <row r="82" spans="1:18" ht="18.75">
      <c r="A82" s="221"/>
      <c r="B82" s="222" t="s">
        <v>63</v>
      </c>
      <c r="C82" s="222" t="s">
        <v>14</v>
      </c>
      <c r="D82" s="255">
        <v>16028.101</v>
      </c>
      <c r="E82" s="51">
        <v>10223.495</v>
      </c>
      <c r="F82" s="339">
        <f t="shared" si="7"/>
        <v>26251.596</v>
      </c>
      <c r="G82" s="60">
        <v>2451.839</v>
      </c>
      <c r="H82" s="163">
        <v>27943.682</v>
      </c>
      <c r="I82" s="163"/>
      <c r="J82" s="31"/>
      <c r="K82" s="60">
        <v>1166.693</v>
      </c>
      <c r="L82" s="6">
        <v>969.978</v>
      </c>
      <c r="M82" s="6"/>
      <c r="N82" s="6">
        <v>9815.626</v>
      </c>
      <c r="O82" s="6"/>
      <c r="P82" s="6">
        <v>4761.86</v>
      </c>
      <c r="Q82" s="7">
        <f t="shared" si="6"/>
        <v>73361.274</v>
      </c>
      <c r="R82" s="10"/>
    </row>
    <row r="83" spans="1:18" ht="18.75">
      <c r="A83" s="221" t="s">
        <v>19</v>
      </c>
      <c r="B83" s="343" t="s">
        <v>20</v>
      </c>
      <c r="C83" s="219" t="s">
        <v>12</v>
      </c>
      <c r="D83" s="46">
        <v>16.9846</v>
      </c>
      <c r="E83" s="46">
        <v>15.2929</v>
      </c>
      <c r="F83" s="338">
        <f t="shared" si="7"/>
        <v>32.2775</v>
      </c>
      <c r="G83" s="63">
        <v>2.7630999999999997</v>
      </c>
      <c r="H83" s="187">
        <v>84.8046</v>
      </c>
      <c r="I83" s="166">
        <v>0</v>
      </c>
      <c r="J83" s="30">
        <f>H83+I83</f>
        <v>84.8046</v>
      </c>
      <c r="K83" s="63">
        <v>3.9992</v>
      </c>
      <c r="L83" s="4">
        <v>1.3786800000000001</v>
      </c>
      <c r="M83" s="4">
        <v>0</v>
      </c>
      <c r="N83" s="4">
        <v>24.697499999999998</v>
      </c>
      <c r="O83" s="4">
        <v>0</v>
      </c>
      <c r="P83" s="4">
        <v>11.443</v>
      </c>
      <c r="Q83" s="5">
        <f t="shared" si="6"/>
        <v>161.36358</v>
      </c>
      <c r="R83" s="10"/>
    </row>
    <row r="84" spans="1:18" ht="18.75">
      <c r="A84" s="226"/>
      <c r="B84" s="344"/>
      <c r="C84" s="222" t="s">
        <v>14</v>
      </c>
      <c r="D84" s="47">
        <v>19195.279000000002</v>
      </c>
      <c r="E84" s="47">
        <v>11670.419000000002</v>
      </c>
      <c r="F84" s="339">
        <f t="shared" si="7"/>
        <v>30865.698000000004</v>
      </c>
      <c r="G84" s="62">
        <v>3933.66</v>
      </c>
      <c r="H84" s="175">
        <v>36483.189</v>
      </c>
      <c r="I84" s="175">
        <v>0</v>
      </c>
      <c r="J84" s="31">
        <f>H84+I84</f>
        <v>36483.189</v>
      </c>
      <c r="K84" s="62">
        <v>2799.0299999999997</v>
      </c>
      <c r="L84" s="6">
        <v>1673.9589999999998</v>
      </c>
      <c r="M84" s="6">
        <v>0</v>
      </c>
      <c r="N84" s="6">
        <v>13433.805</v>
      </c>
      <c r="O84" s="6">
        <v>0</v>
      </c>
      <c r="P84" s="6">
        <v>6014.849999999999</v>
      </c>
      <c r="Q84" s="7">
        <f t="shared" si="6"/>
        <v>95204.19100000002</v>
      </c>
      <c r="R84" s="10"/>
    </row>
    <row r="85" spans="1:18" ht="18.75">
      <c r="A85" s="347" t="s">
        <v>64</v>
      </c>
      <c r="B85" s="348"/>
      <c r="C85" s="219" t="s">
        <v>12</v>
      </c>
      <c r="D85" s="50"/>
      <c r="E85" s="50">
        <v>0.3685</v>
      </c>
      <c r="F85" s="338">
        <f t="shared" si="7"/>
        <v>0.3685</v>
      </c>
      <c r="G85" s="59">
        <v>3.3629</v>
      </c>
      <c r="H85" s="162">
        <v>19.6516</v>
      </c>
      <c r="I85" s="162"/>
      <c r="J85" s="11"/>
      <c r="K85" s="59">
        <v>0.571</v>
      </c>
      <c r="L85" s="4">
        <v>2.7557</v>
      </c>
      <c r="M85" s="4"/>
      <c r="N85" s="4">
        <v>0.3811</v>
      </c>
      <c r="O85" s="4"/>
      <c r="P85" s="4">
        <v>1.3137</v>
      </c>
      <c r="Q85" s="5">
        <f t="shared" si="6"/>
        <v>28.404500000000002</v>
      </c>
      <c r="R85" s="10"/>
    </row>
    <row r="86" spans="1:18" ht="18.75">
      <c r="A86" s="349"/>
      <c r="B86" s="350"/>
      <c r="C86" s="222" t="s">
        <v>14</v>
      </c>
      <c r="D86" s="51"/>
      <c r="E86" s="51">
        <v>318.184</v>
      </c>
      <c r="F86" s="339">
        <f t="shared" si="7"/>
        <v>318.184</v>
      </c>
      <c r="G86" s="60">
        <v>1295.898</v>
      </c>
      <c r="H86" s="163">
        <v>8717.464</v>
      </c>
      <c r="I86" s="163"/>
      <c r="J86" s="31"/>
      <c r="K86" s="60">
        <v>189.176</v>
      </c>
      <c r="L86" s="6">
        <v>975.771</v>
      </c>
      <c r="M86" s="6"/>
      <c r="N86" s="6">
        <v>224.733</v>
      </c>
      <c r="O86" s="6"/>
      <c r="P86" s="6">
        <v>1040.295</v>
      </c>
      <c r="Q86" s="7">
        <f t="shared" si="6"/>
        <v>12761.521</v>
      </c>
      <c r="R86" s="10"/>
    </row>
    <row r="87" spans="1:18" ht="18.75">
      <c r="A87" s="347" t="s">
        <v>65</v>
      </c>
      <c r="B87" s="348"/>
      <c r="C87" s="219" t="s">
        <v>12</v>
      </c>
      <c r="D87" s="50"/>
      <c r="E87" s="50"/>
      <c r="F87" s="338">
        <f t="shared" si="7"/>
        <v>0</v>
      </c>
      <c r="G87" s="59">
        <v>0.006</v>
      </c>
      <c r="H87" s="162"/>
      <c r="I87" s="162"/>
      <c r="J87" s="11"/>
      <c r="K87" s="59"/>
      <c r="L87" s="4"/>
      <c r="M87" s="4"/>
      <c r="N87" s="4"/>
      <c r="O87" s="4"/>
      <c r="P87" s="4"/>
      <c r="Q87" s="5">
        <f aca="true" t="shared" si="8" ref="Q87:Q102">+F87+G87+H87+I87+K87+L87+M87+N87+O87+P87</f>
        <v>0.006</v>
      </c>
      <c r="R87" s="10"/>
    </row>
    <row r="88" spans="1:18" ht="18.75">
      <c r="A88" s="349"/>
      <c r="B88" s="350"/>
      <c r="C88" s="222" t="s">
        <v>14</v>
      </c>
      <c r="D88" s="51"/>
      <c r="E88" s="51"/>
      <c r="F88" s="339">
        <f t="shared" si="7"/>
        <v>0</v>
      </c>
      <c r="G88" s="60">
        <v>5.355</v>
      </c>
      <c r="H88" s="163"/>
      <c r="I88" s="163"/>
      <c r="J88" s="31"/>
      <c r="K88" s="60"/>
      <c r="L88" s="6"/>
      <c r="M88" s="6"/>
      <c r="N88" s="6"/>
      <c r="O88" s="6"/>
      <c r="P88" s="6"/>
      <c r="Q88" s="7">
        <f t="shared" si="8"/>
        <v>5.355</v>
      </c>
      <c r="R88" s="10"/>
    </row>
    <row r="89" spans="1:18" ht="18.75">
      <c r="A89" s="347" t="s">
        <v>66</v>
      </c>
      <c r="B89" s="348"/>
      <c r="C89" s="219" t="s">
        <v>12</v>
      </c>
      <c r="D89" s="50"/>
      <c r="E89" s="50">
        <v>0.0146</v>
      </c>
      <c r="F89" s="338">
        <f t="shared" si="7"/>
        <v>0.0146</v>
      </c>
      <c r="G89" s="59"/>
      <c r="H89" s="162">
        <v>0.009</v>
      </c>
      <c r="I89" s="162"/>
      <c r="J89" s="11"/>
      <c r="K89" s="59">
        <v>0.0005</v>
      </c>
      <c r="L89" s="4"/>
      <c r="M89" s="4"/>
      <c r="N89" s="4"/>
      <c r="O89" s="4"/>
      <c r="P89" s="4"/>
      <c r="Q89" s="5">
        <f t="shared" si="8"/>
        <v>0.0241</v>
      </c>
      <c r="R89" s="10"/>
    </row>
    <row r="90" spans="1:18" ht="18.75">
      <c r="A90" s="349"/>
      <c r="B90" s="350"/>
      <c r="C90" s="222" t="s">
        <v>14</v>
      </c>
      <c r="D90" s="255"/>
      <c r="E90" s="51">
        <v>85.092</v>
      </c>
      <c r="F90" s="339">
        <f t="shared" si="7"/>
        <v>85.092</v>
      </c>
      <c r="G90" s="60"/>
      <c r="H90" s="163">
        <v>25.62</v>
      </c>
      <c r="I90" s="163"/>
      <c r="J90" s="31"/>
      <c r="K90" s="60">
        <v>0.63</v>
      </c>
      <c r="L90" s="6"/>
      <c r="M90" s="6"/>
      <c r="N90" s="6"/>
      <c r="O90" s="6"/>
      <c r="P90" s="6"/>
      <c r="Q90" s="7">
        <f t="shared" si="8"/>
        <v>111.342</v>
      </c>
      <c r="R90" s="10"/>
    </row>
    <row r="91" spans="1:18" ht="18.75">
      <c r="A91" s="347" t="s">
        <v>67</v>
      </c>
      <c r="B91" s="348"/>
      <c r="C91" s="219" t="s">
        <v>12</v>
      </c>
      <c r="D91" s="50">
        <v>0.0585</v>
      </c>
      <c r="E91" s="50">
        <v>4.8412</v>
      </c>
      <c r="F91" s="338">
        <f t="shared" si="7"/>
        <v>4.8997</v>
      </c>
      <c r="G91" s="59">
        <v>0.037</v>
      </c>
      <c r="H91" s="162">
        <v>8.1366</v>
      </c>
      <c r="I91" s="162"/>
      <c r="J91" s="11"/>
      <c r="K91" s="59">
        <v>0.3446</v>
      </c>
      <c r="L91" s="4"/>
      <c r="M91" s="4"/>
      <c r="N91" s="4"/>
      <c r="O91" s="4"/>
      <c r="P91" s="4"/>
      <c r="Q91" s="5">
        <f t="shared" si="8"/>
        <v>13.4179</v>
      </c>
      <c r="R91" s="10"/>
    </row>
    <row r="92" spans="1:18" ht="18.75">
      <c r="A92" s="349"/>
      <c r="B92" s="350"/>
      <c r="C92" s="222" t="s">
        <v>14</v>
      </c>
      <c r="D92" s="255">
        <v>302.4</v>
      </c>
      <c r="E92" s="51">
        <v>10602.105</v>
      </c>
      <c r="F92" s="339">
        <f t="shared" si="7"/>
        <v>10904.505</v>
      </c>
      <c r="G92" s="60">
        <v>182.243</v>
      </c>
      <c r="H92" s="163">
        <v>15454.685</v>
      </c>
      <c r="I92" s="163"/>
      <c r="J92" s="31"/>
      <c r="K92" s="60">
        <v>239.094</v>
      </c>
      <c r="L92" s="6"/>
      <c r="M92" s="6"/>
      <c r="N92" s="6"/>
      <c r="O92" s="6"/>
      <c r="P92" s="6"/>
      <c r="Q92" s="7">
        <f t="shared" si="8"/>
        <v>26780.527</v>
      </c>
      <c r="R92" s="10"/>
    </row>
    <row r="93" spans="1:18" ht="18.75">
      <c r="A93" s="347" t="s">
        <v>68</v>
      </c>
      <c r="B93" s="348"/>
      <c r="C93" s="219" t="s">
        <v>12</v>
      </c>
      <c r="D93" s="50"/>
      <c r="E93" s="50">
        <v>0.001</v>
      </c>
      <c r="F93" s="338">
        <f t="shared" si="7"/>
        <v>0.001</v>
      </c>
      <c r="G93" s="59">
        <v>0</v>
      </c>
      <c r="H93" s="162">
        <v>0.0006</v>
      </c>
      <c r="I93" s="162"/>
      <c r="J93" s="11"/>
      <c r="K93" s="59"/>
      <c r="L93" s="4">
        <v>0.602</v>
      </c>
      <c r="M93" s="4"/>
      <c r="N93" s="4"/>
      <c r="O93" s="4"/>
      <c r="P93" s="4"/>
      <c r="Q93" s="5">
        <f t="shared" si="8"/>
        <v>0.6036</v>
      </c>
      <c r="R93" s="10"/>
    </row>
    <row r="94" spans="1:18" ht="18.75">
      <c r="A94" s="349"/>
      <c r="B94" s="350"/>
      <c r="C94" s="222" t="s">
        <v>14</v>
      </c>
      <c r="D94" s="51"/>
      <c r="E94" s="51">
        <v>0.525</v>
      </c>
      <c r="F94" s="339">
        <f t="shared" si="7"/>
        <v>0.525</v>
      </c>
      <c r="G94" s="60">
        <v>9.608</v>
      </c>
      <c r="H94" s="163">
        <v>0.504</v>
      </c>
      <c r="I94" s="163"/>
      <c r="J94" s="31"/>
      <c r="K94" s="60"/>
      <c r="L94" s="6">
        <v>385.876</v>
      </c>
      <c r="M94" s="6"/>
      <c r="N94" s="6"/>
      <c r="O94" s="6"/>
      <c r="P94" s="6"/>
      <c r="Q94" s="7">
        <f t="shared" si="8"/>
        <v>396.513</v>
      </c>
      <c r="R94" s="10"/>
    </row>
    <row r="95" spans="1:18" ht="18.75">
      <c r="A95" s="347" t="s">
        <v>69</v>
      </c>
      <c r="B95" s="348"/>
      <c r="C95" s="219" t="s">
        <v>12</v>
      </c>
      <c r="D95" s="50">
        <v>0.0695</v>
      </c>
      <c r="E95" s="50">
        <v>0.0622</v>
      </c>
      <c r="F95" s="338">
        <f t="shared" si="7"/>
        <v>0.1317</v>
      </c>
      <c r="G95" s="59">
        <v>0.0225</v>
      </c>
      <c r="H95" s="162">
        <v>1.174</v>
      </c>
      <c r="I95" s="162"/>
      <c r="J95" s="11"/>
      <c r="K95" s="59">
        <v>0.0175</v>
      </c>
      <c r="L95" s="4">
        <v>0.0321</v>
      </c>
      <c r="M95" s="4"/>
      <c r="N95" s="4">
        <v>1.7327</v>
      </c>
      <c r="O95" s="4"/>
      <c r="P95" s="4">
        <v>0.1374</v>
      </c>
      <c r="Q95" s="5">
        <f t="shared" si="8"/>
        <v>3.2479</v>
      </c>
      <c r="R95" s="10"/>
    </row>
    <row r="96" spans="1:18" ht="18.75">
      <c r="A96" s="349"/>
      <c r="B96" s="350"/>
      <c r="C96" s="222" t="s">
        <v>14</v>
      </c>
      <c r="D96" s="255">
        <v>29.484</v>
      </c>
      <c r="E96" s="51">
        <v>16.412</v>
      </c>
      <c r="F96" s="339">
        <f t="shared" si="7"/>
        <v>45.896</v>
      </c>
      <c r="G96" s="60">
        <v>6.785</v>
      </c>
      <c r="H96" s="163">
        <v>421.664</v>
      </c>
      <c r="I96" s="163"/>
      <c r="J96" s="31"/>
      <c r="K96" s="60">
        <v>8.188</v>
      </c>
      <c r="L96" s="6">
        <v>25.621</v>
      </c>
      <c r="M96" s="6"/>
      <c r="N96" s="6">
        <v>525.586</v>
      </c>
      <c r="O96" s="6"/>
      <c r="P96" s="6">
        <v>50.015</v>
      </c>
      <c r="Q96" s="7">
        <f t="shared" si="8"/>
        <v>1083.755</v>
      </c>
      <c r="R96" s="10"/>
    </row>
    <row r="97" spans="1:18" ht="18.75">
      <c r="A97" s="347" t="s">
        <v>70</v>
      </c>
      <c r="B97" s="348"/>
      <c r="C97" s="219" t="s">
        <v>12</v>
      </c>
      <c r="D97" s="50">
        <v>8.3155</v>
      </c>
      <c r="E97" s="50">
        <v>38.46018</v>
      </c>
      <c r="F97" s="338">
        <f t="shared" si="7"/>
        <v>46.77568</v>
      </c>
      <c r="G97" s="59">
        <v>7.3308</v>
      </c>
      <c r="H97" s="162">
        <v>248.443</v>
      </c>
      <c r="I97" s="162"/>
      <c r="J97" s="11"/>
      <c r="K97" s="59">
        <v>64.276</v>
      </c>
      <c r="L97" s="4">
        <v>6.3396</v>
      </c>
      <c r="M97" s="4">
        <v>0.008</v>
      </c>
      <c r="N97" s="4">
        <v>1.9802</v>
      </c>
      <c r="O97" s="4"/>
      <c r="P97" s="4">
        <v>5.0309</v>
      </c>
      <c r="Q97" s="5">
        <f t="shared" si="8"/>
        <v>380.18418</v>
      </c>
      <c r="R97" s="10"/>
    </row>
    <row r="98" spans="1:18" ht="18.75">
      <c r="A98" s="349"/>
      <c r="B98" s="350"/>
      <c r="C98" s="222" t="s">
        <v>14</v>
      </c>
      <c r="D98" s="255">
        <v>21960.539</v>
      </c>
      <c r="E98" s="51">
        <v>9949.826</v>
      </c>
      <c r="F98" s="339">
        <f t="shared" si="7"/>
        <v>31910.364999999998</v>
      </c>
      <c r="G98" s="60">
        <v>3134.108</v>
      </c>
      <c r="H98" s="163">
        <v>40552.525</v>
      </c>
      <c r="I98" s="163"/>
      <c r="J98" s="31"/>
      <c r="K98" s="60">
        <v>4374.381</v>
      </c>
      <c r="L98" s="6">
        <v>1383.474</v>
      </c>
      <c r="M98" s="6">
        <v>2.797</v>
      </c>
      <c r="N98" s="6">
        <v>704.967</v>
      </c>
      <c r="O98" s="6"/>
      <c r="P98" s="6">
        <v>6778.961</v>
      </c>
      <c r="Q98" s="7">
        <f t="shared" si="8"/>
        <v>88841.578</v>
      </c>
      <c r="R98" s="10"/>
    </row>
    <row r="99" spans="1:18" ht="18.75">
      <c r="A99" s="351" t="s">
        <v>71</v>
      </c>
      <c r="B99" s="352"/>
      <c r="C99" s="219" t="s">
        <v>12</v>
      </c>
      <c r="D99" s="46">
        <v>586.7378000000001</v>
      </c>
      <c r="E99" s="46">
        <v>652.88128</v>
      </c>
      <c r="F99" s="338">
        <f t="shared" si="7"/>
        <v>1239.61908</v>
      </c>
      <c r="G99" s="61">
        <v>2004.874</v>
      </c>
      <c r="H99" s="166">
        <v>2517.9594</v>
      </c>
      <c r="I99" s="187">
        <v>0</v>
      </c>
      <c r="J99" s="30">
        <f>H99+I99</f>
        <v>2517.9594</v>
      </c>
      <c r="K99" s="61">
        <v>4874.503299999999</v>
      </c>
      <c r="L99" s="4">
        <v>166.69138</v>
      </c>
      <c r="M99" s="4">
        <v>0.008</v>
      </c>
      <c r="N99" s="4">
        <v>37.2586</v>
      </c>
      <c r="O99" s="4">
        <v>0</v>
      </c>
      <c r="P99" s="4">
        <v>23.840799999999998</v>
      </c>
      <c r="Q99" s="5">
        <f t="shared" si="8"/>
        <v>10864.75456</v>
      </c>
      <c r="R99" s="10"/>
    </row>
    <row r="100" spans="1:18" ht="18.75">
      <c r="A100" s="353"/>
      <c r="B100" s="354"/>
      <c r="C100" s="222" t="s">
        <v>14</v>
      </c>
      <c r="D100" s="47">
        <v>399396.541</v>
      </c>
      <c r="E100" s="47">
        <v>423963.0310000001</v>
      </c>
      <c r="F100" s="339">
        <f t="shared" si="7"/>
        <v>823359.5720000002</v>
      </c>
      <c r="G100" s="64">
        <v>484850.5269999999</v>
      </c>
      <c r="H100" s="175">
        <v>242938.531</v>
      </c>
      <c r="I100" s="188">
        <v>0</v>
      </c>
      <c r="J100" s="31">
        <f>H100+I100</f>
        <v>242938.531</v>
      </c>
      <c r="K100" s="64">
        <v>243638.786</v>
      </c>
      <c r="L100" s="6">
        <v>94037.577</v>
      </c>
      <c r="M100" s="6">
        <v>2.797</v>
      </c>
      <c r="N100" s="6">
        <v>17380.72</v>
      </c>
      <c r="O100" s="6">
        <v>0</v>
      </c>
      <c r="P100" s="6">
        <v>17507.841</v>
      </c>
      <c r="Q100" s="7">
        <f t="shared" si="8"/>
        <v>1923716.351</v>
      </c>
      <c r="R100" s="10"/>
    </row>
    <row r="101" spans="1:18" ht="18.75">
      <c r="A101" s="218" t="s">
        <v>0</v>
      </c>
      <c r="B101" s="345" t="s">
        <v>72</v>
      </c>
      <c r="C101" s="219" t="s">
        <v>12</v>
      </c>
      <c r="D101" s="50"/>
      <c r="E101" s="50"/>
      <c r="F101" s="338">
        <f t="shared" si="7"/>
        <v>0</v>
      </c>
      <c r="G101" s="59"/>
      <c r="H101" s="162">
        <v>0.577</v>
      </c>
      <c r="I101" s="162"/>
      <c r="J101" s="11"/>
      <c r="K101" s="59">
        <v>0.0606</v>
      </c>
      <c r="L101" s="4"/>
      <c r="M101" s="4"/>
      <c r="N101" s="4"/>
      <c r="O101" s="4"/>
      <c r="P101" s="4"/>
      <c r="Q101" s="5">
        <f t="shared" si="8"/>
        <v>0.6376</v>
      </c>
      <c r="R101" s="10"/>
    </row>
    <row r="102" spans="1:18" ht="18.75">
      <c r="A102" s="218" t="s">
        <v>0</v>
      </c>
      <c r="B102" s="346"/>
      <c r="C102" s="222" t="s">
        <v>14</v>
      </c>
      <c r="D102" s="51"/>
      <c r="E102" s="51"/>
      <c r="F102" s="339">
        <f t="shared" si="7"/>
        <v>0</v>
      </c>
      <c r="G102" s="60"/>
      <c r="H102" s="163">
        <v>3172.949</v>
      </c>
      <c r="I102" s="163"/>
      <c r="J102" s="31"/>
      <c r="K102" s="60">
        <v>227.746</v>
      </c>
      <c r="L102" s="6"/>
      <c r="M102" s="6"/>
      <c r="N102" s="6"/>
      <c r="O102" s="6"/>
      <c r="P102" s="6"/>
      <c r="Q102" s="7">
        <f t="shared" si="8"/>
        <v>3400.695</v>
      </c>
      <c r="R102" s="10"/>
    </row>
    <row r="103" spans="1:18" ht="18.75">
      <c r="A103" s="221" t="s">
        <v>73</v>
      </c>
      <c r="B103" s="345" t="s">
        <v>74</v>
      </c>
      <c r="C103" s="219" t="s">
        <v>12</v>
      </c>
      <c r="D103" s="50">
        <v>4.565</v>
      </c>
      <c r="E103" s="50">
        <v>4.4283</v>
      </c>
      <c r="F103" s="338">
        <f t="shared" si="7"/>
        <v>8.993300000000001</v>
      </c>
      <c r="G103" s="59">
        <v>8.172</v>
      </c>
      <c r="H103" s="162">
        <v>40.4706</v>
      </c>
      <c r="I103" s="162"/>
      <c r="J103" s="11"/>
      <c r="K103" s="59">
        <v>8.386</v>
      </c>
      <c r="L103" s="4">
        <v>27.0278</v>
      </c>
      <c r="M103" s="4"/>
      <c r="N103" s="4">
        <v>0.8239</v>
      </c>
      <c r="O103" s="4"/>
      <c r="P103" s="4">
        <v>1.1672</v>
      </c>
      <c r="Q103" s="5">
        <f aca="true" t="shared" si="9" ref="Q103:Q118">+F103+G103+H103+I103+K103+L103+M103+N103+O103+P103</f>
        <v>95.04079999999999</v>
      </c>
      <c r="R103" s="10"/>
    </row>
    <row r="104" spans="1:18" ht="18.75">
      <c r="A104" s="221" t="s">
        <v>0</v>
      </c>
      <c r="B104" s="346"/>
      <c r="C104" s="222" t="s">
        <v>14</v>
      </c>
      <c r="D104" s="255">
        <v>2533.326</v>
      </c>
      <c r="E104" s="51">
        <v>1675.927</v>
      </c>
      <c r="F104" s="339">
        <f t="shared" si="7"/>
        <v>4209.253</v>
      </c>
      <c r="G104" s="60">
        <v>5593.823</v>
      </c>
      <c r="H104" s="163">
        <v>18476.393</v>
      </c>
      <c r="I104" s="163"/>
      <c r="J104" s="31"/>
      <c r="K104" s="60">
        <v>3446.08</v>
      </c>
      <c r="L104" s="6">
        <v>13388.342</v>
      </c>
      <c r="M104" s="6"/>
      <c r="N104" s="6">
        <v>263.702</v>
      </c>
      <c r="O104" s="6"/>
      <c r="P104" s="6">
        <v>607.565</v>
      </c>
      <c r="Q104" s="7">
        <f t="shared" si="9"/>
        <v>45985.158</v>
      </c>
      <c r="R104" s="10"/>
    </row>
    <row r="105" spans="1:18" ht="18.75">
      <c r="A105" s="221" t="s">
        <v>0</v>
      </c>
      <c r="B105" s="345" t="s">
        <v>75</v>
      </c>
      <c r="C105" s="219" t="s">
        <v>12</v>
      </c>
      <c r="D105" s="50">
        <v>11.7319</v>
      </c>
      <c r="E105" s="50">
        <v>893.9545</v>
      </c>
      <c r="F105" s="338">
        <f t="shared" si="7"/>
        <v>905.6864</v>
      </c>
      <c r="G105" s="59">
        <v>86.6901</v>
      </c>
      <c r="H105" s="162">
        <v>1363.2653</v>
      </c>
      <c r="I105" s="162"/>
      <c r="J105" s="11"/>
      <c r="K105" s="59">
        <v>167.856</v>
      </c>
      <c r="L105" s="4">
        <v>3.9143</v>
      </c>
      <c r="M105" s="4"/>
      <c r="N105" s="4">
        <v>0.0018</v>
      </c>
      <c r="O105" s="4"/>
      <c r="P105" s="4"/>
      <c r="Q105" s="5">
        <f t="shared" si="9"/>
        <v>2527.4139</v>
      </c>
      <c r="R105" s="10"/>
    </row>
    <row r="106" spans="1:18" ht="18.75">
      <c r="A106" s="221"/>
      <c r="B106" s="346"/>
      <c r="C106" s="222" t="s">
        <v>14</v>
      </c>
      <c r="D106" s="255">
        <v>5491.675</v>
      </c>
      <c r="E106" s="51">
        <v>147966.827</v>
      </c>
      <c r="F106" s="339">
        <f t="shared" si="7"/>
        <v>153458.50199999998</v>
      </c>
      <c r="G106" s="60">
        <v>36622.284</v>
      </c>
      <c r="H106" s="163">
        <v>269824.701</v>
      </c>
      <c r="I106" s="163"/>
      <c r="J106" s="31"/>
      <c r="K106" s="60">
        <v>31868.096</v>
      </c>
      <c r="L106" s="6">
        <v>1818.73</v>
      </c>
      <c r="M106" s="6"/>
      <c r="N106" s="6">
        <v>1.145</v>
      </c>
      <c r="O106" s="6"/>
      <c r="P106" s="6"/>
      <c r="Q106" s="7">
        <f t="shared" si="9"/>
        <v>493593.458</v>
      </c>
      <c r="R106" s="10"/>
    </row>
    <row r="107" spans="1:18" ht="18.75">
      <c r="A107" s="221" t="s">
        <v>76</v>
      </c>
      <c r="B107" s="345" t="s">
        <v>77</v>
      </c>
      <c r="C107" s="219" t="s">
        <v>12</v>
      </c>
      <c r="D107" s="50"/>
      <c r="E107" s="50">
        <v>0.0638</v>
      </c>
      <c r="F107" s="338">
        <f t="shared" si="7"/>
        <v>0.0638</v>
      </c>
      <c r="G107" s="59">
        <v>0.062</v>
      </c>
      <c r="H107" s="162">
        <v>0.8281</v>
      </c>
      <c r="I107" s="162"/>
      <c r="J107" s="11"/>
      <c r="K107" s="59"/>
      <c r="L107" s="4">
        <v>0.003</v>
      </c>
      <c r="M107" s="4"/>
      <c r="N107" s="4">
        <v>0</v>
      </c>
      <c r="O107" s="4"/>
      <c r="P107" s="4">
        <v>0.0364</v>
      </c>
      <c r="Q107" s="5">
        <f t="shared" si="9"/>
        <v>0.9933</v>
      </c>
      <c r="R107" s="10"/>
    </row>
    <row r="108" spans="1:18" ht="18.75">
      <c r="A108" s="221"/>
      <c r="B108" s="346"/>
      <c r="C108" s="222" t="s">
        <v>14</v>
      </c>
      <c r="D108" s="255"/>
      <c r="E108" s="51">
        <v>104.307</v>
      </c>
      <c r="F108" s="339">
        <f t="shared" si="7"/>
        <v>104.307</v>
      </c>
      <c r="G108" s="60">
        <v>61.53</v>
      </c>
      <c r="H108" s="163">
        <v>2031.573</v>
      </c>
      <c r="I108" s="163"/>
      <c r="J108" s="31"/>
      <c r="K108" s="60"/>
      <c r="L108" s="6">
        <v>9.03</v>
      </c>
      <c r="M108" s="6"/>
      <c r="N108" s="6">
        <v>1.05</v>
      </c>
      <c r="O108" s="6"/>
      <c r="P108" s="6">
        <v>19.95</v>
      </c>
      <c r="Q108" s="7">
        <f t="shared" si="9"/>
        <v>2227.44</v>
      </c>
      <c r="R108" s="10"/>
    </row>
    <row r="109" spans="1:18" ht="18.75">
      <c r="A109" s="221"/>
      <c r="B109" s="345" t="s">
        <v>78</v>
      </c>
      <c r="C109" s="219" t="s">
        <v>12</v>
      </c>
      <c r="D109" s="50">
        <v>0.8949</v>
      </c>
      <c r="E109" s="50">
        <v>0.2774</v>
      </c>
      <c r="F109" s="338">
        <f t="shared" si="7"/>
        <v>1.1723</v>
      </c>
      <c r="G109" s="59">
        <v>0.2353</v>
      </c>
      <c r="H109" s="162">
        <v>0.9846</v>
      </c>
      <c r="I109" s="162"/>
      <c r="J109" s="11"/>
      <c r="K109" s="59">
        <v>0.1083</v>
      </c>
      <c r="L109" s="4">
        <v>0.003</v>
      </c>
      <c r="M109" s="4"/>
      <c r="N109" s="4">
        <v>0.1129</v>
      </c>
      <c r="O109" s="4"/>
      <c r="P109" s="4">
        <v>0.0678</v>
      </c>
      <c r="Q109" s="5">
        <f t="shared" si="9"/>
        <v>2.6841999999999997</v>
      </c>
      <c r="R109" s="10"/>
    </row>
    <row r="110" spans="1:18" ht="18.75">
      <c r="A110" s="221"/>
      <c r="B110" s="346"/>
      <c r="C110" s="222" t="s">
        <v>14</v>
      </c>
      <c r="D110" s="255">
        <v>2365.873</v>
      </c>
      <c r="E110" s="51">
        <v>501.795</v>
      </c>
      <c r="F110" s="339">
        <f t="shared" si="7"/>
        <v>2867.668</v>
      </c>
      <c r="G110" s="60">
        <v>258.313</v>
      </c>
      <c r="H110" s="163">
        <v>956.162</v>
      </c>
      <c r="I110" s="163"/>
      <c r="J110" s="31"/>
      <c r="K110" s="60">
        <v>116.626</v>
      </c>
      <c r="L110" s="6">
        <v>19.53</v>
      </c>
      <c r="M110" s="6"/>
      <c r="N110" s="6">
        <v>96.14</v>
      </c>
      <c r="O110" s="6"/>
      <c r="P110" s="6">
        <v>43.22</v>
      </c>
      <c r="Q110" s="7">
        <f t="shared" si="9"/>
        <v>4357.659000000001</v>
      </c>
      <c r="R110" s="10"/>
    </row>
    <row r="111" spans="1:18" ht="18.75">
      <c r="A111" s="221" t="s">
        <v>79</v>
      </c>
      <c r="B111" s="345" t="s">
        <v>80</v>
      </c>
      <c r="C111" s="219" t="s">
        <v>12</v>
      </c>
      <c r="D111" s="50"/>
      <c r="E111" s="50"/>
      <c r="F111" s="338">
        <f t="shared" si="7"/>
        <v>0</v>
      </c>
      <c r="G111" s="59"/>
      <c r="H111" s="162"/>
      <c r="I111" s="162"/>
      <c r="J111" s="11"/>
      <c r="K111" s="59"/>
      <c r="L111" s="4"/>
      <c r="M111" s="4"/>
      <c r="N111" s="4"/>
      <c r="O111" s="4"/>
      <c r="P111" s="4"/>
      <c r="Q111" s="5">
        <f t="shared" si="9"/>
        <v>0</v>
      </c>
      <c r="R111" s="10"/>
    </row>
    <row r="112" spans="1:18" ht="18.75">
      <c r="A112" s="221"/>
      <c r="B112" s="346"/>
      <c r="C112" s="222" t="s">
        <v>14</v>
      </c>
      <c r="D112" s="51"/>
      <c r="E112" s="51"/>
      <c r="F112" s="339">
        <f t="shared" si="7"/>
        <v>0</v>
      </c>
      <c r="G112" s="60"/>
      <c r="H112" s="163"/>
      <c r="I112" s="163"/>
      <c r="J112" s="31"/>
      <c r="K112" s="60"/>
      <c r="L112" s="6"/>
      <c r="M112" s="6"/>
      <c r="N112" s="6"/>
      <c r="O112" s="6"/>
      <c r="P112" s="6"/>
      <c r="Q112" s="7">
        <f t="shared" si="9"/>
        <v>0</v>
      </c>
      <c r="R112" s="10"/>
    </row>
    <row r="113" spans="1:18" ht="18.75">
      <c r="A113" s="221"/>
      <c r="B113" s="345" t="s">
        <v>81</v>
      </c>
      <c r="C113" s="219" t="s">
        <v>12</v>
      </c>
      <c r="D113" s="50">
        <v>0.004</v>
      </c>
      <c r="E113" s="50">
        <v>0.0414</v>
      </c>
      <c r="F113" s="338">
        <f t="shared" si="7"/>
        <v>0.045399999999999996</v>
      </c>
      <c r="G113" s="59">
        <v>0.002</v>
      </c>
      <c r="H113" s="162">
        <v>6.6375</v>
      </c>
      <c r="I113" s="162"/>
      <c r="J113" s="11"/>
      <c r="K113" s="59"/>
      <c r="L113" s="4">
        <v>0.007</v>
      </c>
      <c r="M113" s="4"/>
      <c r="N113" s="4"/>
      <c r="O113" s="4"/>
      <c r="P113" s="4"/>
      <c r="Q113" s="5">
        <f t="shared" si="9"/>
        <v>6.6918999999999995</v>
      </c>
      <c r="R113" s="10"/>
    </row>
    <row r="114" spans="1:18" ht="18.75">
      <c r="A114" s="221"/>
      <c r="B114" s="346"/>
      <c r="C114" s="222" t="s">
        <v>14</v>
      </c>
      <c r="D114" s="255">
        <v>5.04</v>
      </c>
      <c r="E114" s="51">
        <v>75.832</v>
      </c>
      <c r="F114" s="339">
        <f t="shared" si="7"/>
        <v>80.872</v>
      </c>
      <c r="G114" s="60">
        <v>8.592</v>
      </c>
      <c r="H114" s="163">
        <v>13605.97</v>
      </c>
      <c r="I114" s="163"/>
      <c r="J114" s="31"/>
      <c r="K114" s="60"/>
      <c r="L114" s="6">
        <v>14.7</v>
      </c>
      <c r="M114" s="6"/>
      <c r="N114" s="6"/>
      <c r="O114" s="6"/>
      <c r="P114" s="6"/>
      <c r="Q114" s="7">
        <f t="shared" si="9"/>
        <v>13710.134</v>
      </c>
      <c r="R114" s="10"/>
    </row>
    <row r="115" spans="1:18" ht="18.75">
      <c r="A115" s="221" t="s">
        <v>82</v>
      </c>
      <c r="B115" s="345" t="s">
        <v>83</v>
      </c>
      <c r="C115" s="219" t="s">
        <v>12</v>
      </c>
      <c r="D115" s="50">
        <v>0.1258</v>
      </c>
      <c r="E115" s="50"/>
      <c r="F115" s="338">
        <f t="shared" si="7"/>
        <v>0.1258</v>
      </c>
      <c r="G115" s="59"/>
      <c r="H115" s="162">
        <v>3.7913</v>
      </c>
      <c r="I115" s="162"/>
      <c r="J115" s="11"/>
      <c r="K115" s="59">
        <v>0.1</v>
      </c>
      <c r="L115" s="4"/>
      <c r="M115" s="4"/>
      <c r="N115" s="4"/>
      <c r="O115" s="4"/>
      <c r="P115" s="4"/>
      <c r="Q115" s="5">
        <f t="shared" si="9"/>
        <v>4.0171</v>
      </c>
      <c r="R115" s="10"/>
    </row>
    <row r="116" spans="1:18" ht="18.75">
      <c r="A116" s="221"/>
      <c r="B116" s="346"/>
      <c r="C116" s="222" t="s">
        <v>14</v>
      </c>
      <c r="D116" s="255">
        <v>168.136</v>
      </c>
      <c r="E116" s="51"/>
      <c r="F116" s="339">
        <f t="shared" si="7"/>
        <v>168.136</v>
      </c>
      <c r="G116" s="60"/>
      <c r="H116" s="163">
        <v>5034.125</v>
      </c>
      <c r="I116" s="163"/>
      <c r="J116" s="31"/>
      <c r="K116" s="60">
        <v>3.15</v>
      </c>
      <c r="L116" s="6"/>
      <c r="M116" s="6"/>
      <c r="N116" s="6"/>
      <c r="O116" s="6"/>
      <c r="P116" s="6"/>
      <c r="Q116" s="7">
        <f t="shared" si="9"/>
        <v>5205.411</v>
      </c>
      <c r="R116" s="10"/>
    </row>
    <row r="117" spans="1:18" ht="18.75">
      <c r="A117" s="221"/>
      <c r="B117" s="345" t="s">
        <v>84</v>
      </c>
      <c r="C117" s="219" t="s">
        <v>12</v>
      </c>
      <c r="D117" s="50">
        <v>6.2752</v>
      </c>
      <c r="E117" s="50">
        <v>0.204</v>
      </c>
      <c r="F117" s="338">
        <f t="shared" si="7"/>
        <v>6.4792</v>
      </c>
      <c r="G117" s="59">
        <v>0.015</v>
      </c>
      <c r="H117" s="162">
        <v>1.0903</v>
      </c>
      <c r="I117" s="162"/>
      <c r="J117" s="11"/>
      <c r="K117" s="59">
        <v>0.06</v>
      </c>
      <c r="L117" s="4">
        <v>0.031</v>
      </c>
      <c r="M117" s="4">
        <v>3.6538</v>
      </c>
      <c r="N117" s="4"/>
      <c r="O117" s="4"/>
      <c r="P117" s="4"/>
      <c r="Q117" s="5">
        <f t="shared" si="9"/>
        <v>11.329299999999998</v>
      </c>
      <c r="R117" s="10"/>
    </row>
    <row r="118" spans="1:18" ht="18.75">
      <c r="A118" s="221"/>
      <c r="B118" s="346"/>
      <c r="C118" s="222" t="s">
        <v>14</v>
      </c>
      <c r="D118" s="255">
        <v>2704.06</v>
      </c>
      <c r="E118" s="51">
        <v>211.122</v>
      </c>
      <c r="F118" s="339">
        <f t="shared" si="7"/>
        <v>2915.182</v>
      </c>
      <c r="G118" s="60">
        <v>14.466</v>
      </c>
      <c r="H118" s="163">
        <v>841.459</v>
      </c>
      <c r="I118" s="163"/>
      <c r="J118" s="31"/>
      <c r="K118" s="60">
        <v>40.955</v>
      </c>
      <c r="L118" s="6">
        <v>11.991</v>
      </c>
      <c r="M118" s="6">
        <v>1587.347</v>
      </c>
      <c r="N118" s="6"/>
      <c r="O118" s="6"/>
      <c r="P118" s="6"/>
      <c r="Q118" s="7">
        <f t="shared" si="9"/>
        <v>5411.4</v>
      </c>
      <c r="R118" s="10"/>
    </row>
    <row r="119" spans="1:18" ht="18.75">
      <c r="A119" s="221" t="s">
        <v>19</v>
      </c>
      <c r="B119" s="345" t="s">
        <v>85</v>
      </c>
      <c r="C119" s="219" t="s">
        <v>12</v>
      </c>
      <c r="D119" s="50">
        <v>2.4949</v>
      </c>
      <c r="E119" s="50">
        <v>0.3814</v>
      </c>
      <c r="F119" s="338">
        <f t="shared" si="7"/>
        <v>2.8763</v>
      </c>
      <c r="G119" s="59">
        <v>0.0738</v>
      </c>
      <c r="H119" s="162">
        <v>1.5386</v>
      </c>
      <c r="I119" s="162"/>
      <c r="J119" s="11"/>
      <c r="K119" s="59">
        <v>0.315</v>
      </c>
      <c r="L119" s="4">
        <v>0.4489</v>
      </c>
      <c r="M119" s="4"/>
      <c r="N119" s="4">
        <v>0.0193</v>
      </c>
      <c r="O119" s="4"/>
      <c r="P119" s="4">
        <v>0.7817</v>
      </c>
      <c r="Q119" s="5">
        <f aca="true" t="shared" si="10" ref="Q119:Q134">+F119+G119+H119+I119+K119+L119+M119+N119+O119+P119</f>
        <v>6.0536</v>
      </c>
      <c r="R119" s="10"/>
    </row>
    <row r="120" spans="1:18" ht="18.75">
      <c r="A120" s="10"/>
      <c r="B120" s="346"/>
      <c r="C120" s="222" t="s">
        <v>14</v>
      </c>
      <c r="D120" s="255">
        <v>4776.906</v>
      </c>
      <c r="E120" s="51">
        <v>207.583</v>
      </c>
      <c r="F120" s="339">
        <f t="shared" si="7"/>
        <v>4984.489</v>
      </c>
      <c r="G120" s="60">
        <v>50.516</v>
      </c>
      <c r="H120" s="163">
        <v>8731.885</v>
      </c>
      <c r="I120" s="163"/>
      <c r="J120" s="31"/>
      <c r="K120" s="60">
        <v>114.709</v>
      </c>
      <c r="L120" s="6">
        <v>195.629</v>
      </c>
      <c r="M120" s="6"/>
      <c r="N120" s="6">
        <v>3.607</v>
      </c>
      <c r="O120" s="6"/>
      <c r="P120" s="6">
        <v>5814.9</v>
      </c>
      <c r="Q120" s="7">
        <f t="shared" si="10"/>
        <v>19895.735</v>
      </c>
      <c r="R120" s="10"/>
    </row>
    <row r="121" spans="1:18" ht="18.75">
      <c r="A121" s="10"/>
      <c r="B121" s="224" t="s">
        <v>16</v>
      </c>
      <c r="C121" s="219" t="s">
        <v>12</v>
      </c>
      <c r="D121" s="50"/>
      <c r="E121" s="50">
        <v>0.0024</v>
      </c>
      <c r="F121" s="338">
        <f t="shared" si="7"/>
        <v>0.0024</v>
      </c>
      <c r="G121" s="59"/>
      <c r="H121" s="162">
        <v>0.0689</v>
      </c>
      <c r="I121" s="162"/>
      <c r="J121" s="11"/>
      <c r="K121" s="59"/>
      <c r="L121" s="4"/>
      <c r="M121" s="4"/>
      <c r="N121" s="4"/>
      <c r="O121" s="4"/>
      <c r="P121" s="4"/>
      <c r="Q121" s="5">
        <f t="shared" si="10"/>
        <v>0.0713</v>
      </c>
      <c r="R121" s="10"/>
    </row>
    <row r="122" spans="1:18" ht="18.75">
      <c r="A122" s="10"/>
      <c r="B122" s="222" t="s">
        <v>86</v>
      </c>
      <c r="C122" s="222" t="s">
        <v>14</v>
      </c>
      <c r="D122" s="255"/>
      <c r="E122" s="51">
        <v>23.73</v>
      </c>
      <c r="F122" s="339">
        <f t="shared" si="7"/>
        <v>23.73</v>
      </c>
      <c r="G122" s="60"/>
      <c r="H122" s="163">
        <v>1225.194</v>
      </c>
      <c r="I122" s="163"/>
      <c r="J122" s="31"/>
      <c r="K122" s="60"/>
      <c r="L122" s="6"/>
      <c r="M122" s="6"/>
      <c r="N122" s="6"/>
      <c r="O122" s="6"/>
      <c r="P122" s="6"/>
      <c r="Q122" s="7">
        <f t="shared" si="10"/>
        <v>1248.924</v>
      </c>
      <c r="R122" s="10"/>
    </row>
    <row r="123" spans="1:18" ht="18.75">
      <c r="A123" s="10"/>
      <c r="B123" s="343" t="s">
        <v>20</v>
      </c>
      <c r="C123" s="219" t="s">
        <v>12</v>
      </c>
      <c r="D123" s="46">
        <v>26.091700000000003</v>
      </c>
      <c r="E123" s="46">
        <v>899.3532</v>
      </c>
      <c r="F123" s="338">
        <f>D123+E123</f>
        <v>925.4449</v>
      </c>
      <c r="G123" s="63">
        <v>95.25019999999999</v>
      </c>
      <c r="H123" s="187">
        <v>1419.2522000000004</v>
      </c>
      <c r="I123" s="166">
        <v>0</v>
      </c>
      <c r="J123" s="11">
        <f>H123+I123</f>
        <v>1419.2522000000004</v>
      </c>
      <c r="K123" s="63">
        <v>176.8859</v>
      </c>
      <c r="L123" s="4">
        <v>31.435</v>
      </c>
      <c r="M123" s="4">
        <v>3.6538</v>
      </c>
      <c r="N123" s="4">
        <v>0.9579</v>
      </c>
      <c r="O123" s="4">
        <v>0</v>
      </c>
      <c r="P123" s="4">
        <v>2.0531</v>
      </c>
      <c r="Q123" s="43">
        <f t="shared" si="10"/>
        <v>2654.933</v>
      </c>
      <c r="R123" s="10"/>
    </row>
    <row r="124" spans="1:18" ht="18.75">
      <c r="A124" s="226"/>
      <c r="B124" s="344"/>
      <c r="C124" s="222" t="s">
        <v>14</v>
      </c>
      <c r="D124" s="47">
        <v>18045.016</v>
      </c>
      <c r="E124" s="47">
        <v>150767.12300000002</v>
      </c>
      <c r="F124" s="339">
        <f t="shared" si="7"/>
        <v>168812.13900000002</v>
      </c>
      <c r="G124" s="62">
        <v>42609.524000000005</v>
      </c>
      <c r="H124" s="188">
        <v>323900.41099999996</v>
      </c>
      <c r="I124" s="175">
        <v>0</v>
      </c>
      <c r="J124" s="31">
        <f>H124+I124</f>
        <v>323900.41099999996</v>
      </c>
      <c r="K124" s="64">
        <v>35817.362</v>
      </c>
      <c r="L124" s="6">
        <v>15457.952000000003</v>
      </c>
      <c r="M124" s="6">
        <v>1587.347</v>
      </c>
      <c r="N124" s="6">
        <v>365.644</v>
      </c>
      <c r="O124" s="6">
        <v>0</v>
      </c>
      <c r="P124" s="6">
        <v>6485.635</v>
      </c>
      <c r="Q124" s="7">
        <f t="shared" si="10"/>
        <v>595036.014</v>
      </c>
      <c r="R124" s="10"/>
    </row>
    <row r="125" spans="1:18" ht="18.75">
      <c r="A125" s="218" t="s">
        <v>0</v>
      </c>
      <c r="B125" s="345" t="s">
        <v>87</v>
      </c>
      <c r="C125" s="219" t="s">
        <v>12</v>
      </c>
      <c r="D125" s="50"/>
      <c r="E125" s="50"/>
      <c r="F125" s="338">
        <f t="shared" si="7"/>
        <v>0</v>
      </c>
      <c r="G125" s="59"/>
      <c r="H125" s="162"/>
      <c r="I125" s="162"/>
      <c r="J125" s="11"/>
      <c r="K125" s="59"/>
      <c r="L125" s="4"/>
      <c r="M125" s="4"/>
      <c r="N125" s="4"/>
      <c r="O125" s="4"/>
      <c r="P125" s="4"/>
      <c r="Q125" s="5">
        <f t="shared" si="10"/>
        <v>0</v>
      </c>
      <c r="R125" s="10"/>
    </row>
    <row r="126" spans="1:18" ht="18.75">
      <c r="A126" s="218" t="s">
        <v>0</v>
      </c>
      <c r="B126" s="346"/>
      <c r="C126" s="222" t="s">
        <v>14</v>
      </c>
      <c r="D126" s="51"/>
      <c r="E126" s="51"/>
      <c r="F126" s="339">
        <f t="shared" si="7"/>
        <v>0</v>
      </c>
      <c r="G126" s="60"/>
      <c r="H126" s="163"/>
      <c r="I126" s="163"/>
      <c r="J126" s="31"/>
      <c r="K126" s="60"/>
      <c r="L126" s="6"/>
      <c r="M126" s="6"/>
      <c r="N126" s="6"/>
      <c r="O126" s="6"/>
      <c r="P126" s="6"/>
      <c r="Q126" s="7">
        <f t="shared" si="10"/>
        <v>0</v>
      </c>
      <c r="R126" s="10"/>
    </row>
    <row r="127" spans="1:18" ht="18.75">
      <c r="A127" s="221" t="s">
        <v>88</v>
      </c>
      <c r="B127" s="345" t="s">
        <v>89</v>
      </c>
      <c r="C127" s="219" t="s">
        <v>12</v>
      </c>
      <c r="D127" s="50"/>
      <c r="E127" s="50"/>
      <c r="F127" s="338">
        <f t="shared" si="7"/>
        <v>0</v>
      </c>
      <c r="G127" s="59">
        <v>0.7636</v>
      </c>
      <c r="H127" s="162"/>
      <c r="I127" s="162"/>
      <c r="J127" s="11"/>
      <c r="K127" s="59"/>
      <c r="L127" s="4"/>
      <c r="M127" s="4"/>
      <c r="N127" s="4"/>
      <c r="O127" s="4"/>
      <c r="P127" s="4"/>
      <c r="Q127" s="5">
        <f t="shared" si="10"/>
        <v>0.7636</v>
      </c>
      <c r="R127" s="10"/>
    </row>
    <row r="128" spans="1:18" ht="18.75">
      <c r="A128" s="221"/>
      <c r="B128" s="346"/>
      <c r="C128" s="222" t="s">
        <v>14</v>
      </c>
      <c r="D128" s="51"/>
      <c r="E128" s="51"/>
      <c r="F128" s="339">
        <f t="shared" si="7"/>
        <v>0</v>
      </c>
      <c r="G128" s="60">
        <v>145.195</v>
      </c>
      <c r="H128" s="163"/>
      <c r="I128" s="163"/>
      <c r="J128" s="31"/>
      <c r="K128" s="60"/>
      <c r="L128" s="6"/>
      <c r="M128" s="6"/>
      <c r="N128" s="6"/>
      <c r="O128" s="6"/>
      <c r="P128" s="6"/>
      <c r="Q128" s="7">
        <f t="shared" si="10"/>
        <v>145.195</v>
      </c>
      <c r="R128" s="10"/>
    </row>
    <row r="129" spans="1:18" ht="18.75">
      <c r="A129" s="221" t="s">
        <v>90</v>
      </c>
      <c r="B129" s="224" t="s">
        <v>16</v>
      </c>
      <c r="C129" s="224" t="s">
        <v>12</v>
      </c>
      <c r="D129" s="53">
        <v>0.0216</v>
      </c>
      <c r="E129" s="53"/>
      <c r="F129" s="338">
        <f>D129+E129</f>
        <v>0.0216</v>
      </c>
      <c r="G129" s="65">
        <v>0.0599</v>
      </c>
      <c r="H129" s="164">
        <v>0.143</v>
      </c>
      <c r="I129" s="164"/>
      <c r="J129" s="42"/>
      <c r="K129" s="65"/>
      <c r="L129" s="13"/>
      <c r="M129" s="13"/>
      <c r="N129" s="13"/>
      <c r="O129" s="13"/>
      <c r="P129" s="13"/>
      <c r="Q129" s="14">
        <f t="shared" si="10"/>
        <v>0.22449999999999998</v>
      </c>
      <c r="R129" s="10"/>
    </row>
    <row r="130" spans="1:18" ht="18.75">
      <c r="A130" s="221"/>
      <c r="B130" s="224" t="s">
        <v>91</v>
      </c>
      <c r="C130" s="219" t="s">
        <v>92</v>
      </c>
      <c r="D130" s="50"/>
      <c r="E130" s="50"/>
      <c r="F130" s="340"/>
      <c r="G130" s="59"/>
      <c r="H130" s="162"/>
      <c r="I130" s="162"/>
      <c r="J130" s="30"/>
      <c r="K130" s="59"/>
      <c r="L130" s="4"/>
      <c r="M130" s="30"/>
      <c r="N130" s="49"/>
      <c r="O130" s="4"/>
      <c r="P130" s="49"/>
      <c r="Q130" s="5">
        <f t="shared" si="10"/>
        <v>0</v>
      </c>
      <c r="R130" s="10"/>
    </row>
    <row r="131" spans="1:18" ht="18.75">
      <c r="A131" s="221" t="s">
        <v>19</v>
      </c>
      <c r="B131" s="6"/>
      <c r="C131" s="222" t="s">
        <v>14</v>
      </c>
      <c r="D131" s="255">
        <v>19.656</v>
      </c>
      <c r="E131" s="51"/>
      <c r="F131" s="339">
        <f>D131+E131</f>
        <v>19.656</v>
      </c>
      <c r="G131" s="60">
        <v>35.139</v>
      </c>
      <c r="H131" s="165">
        <v>26.04</v>
      </c>
      <c r="I131" s="163"/>
      <c r="J131" s="41"/>
      <c r="K131" s="145"/>
      <c r="L131" s="6"/>
      <c r="M131" s="6"/>
      <c r="N131" s="6"/>
      <c r="O131" s="6"/>
      <c r="P131" s="6"/>
      <c r="Q131" s="7">
        <f t="shared" si="10"/>
        <v>80.83500000000001</v>
      </c>
      <c r="R131" s="10"/>
    </row>
    <row r="132" spans="1:18" ht="18.75">
      <c r="A132" s="10"/>
      <c r="B132" s="240" t="s">
        <v>0</v>
      </c>
      <c r="C132" s="224" t="s">
        <v>12</v>
      </c>
      <c r="D132" s="45">
        <v>0.0216</v>
      </c>
      <c r="E132" s="45">
        <v>0</v>
      </c>
      <c r="F132" s="13">
        <f>F125+F127+F129</f>
        <v>0.0216</v>
      </c>
      <c r="G132" s="131">
        <v>0.8234999999999999</v>
      </c>
      <c r="H132" s="298">
        <v>0.143</v>
      </c>
      <c r="I132" s="298">
        <v>0</v>
      </c>
      <c r="J132" s="45">
        <f>J125+J127+J129</f>
        <v>0</v>
      </c>
      <c r="K132" s="131">
        <v>0</v>
      </c>
      <c r="L132" s="13">
        <v>0</v>
      </c>
      <c r="M132" s="45">
        <v>0</v>
      </c>
      <c r="N132" s="45">
        <v>0</v>
      </c>
      <c r="O132" s="13">
        <v>0</v>
      </c>
      <c r="P132" s="13">
        <v>0</v>
      </c>
      <c r="Q132" s="14">
        <f t="shared" si="10"/>
        <v>0.9880999999999999</v>
      </c>
      <c r="R132" s="10"/>
    </row>
    <row r="133" spans="1:18" ht="18.75">
      <c r="A133" s="10"/>
      <c r="B133" s="241" t="s">
        <v>20</v>
      </c>
      <c r="C133" s="219" t="s">
        <v>92</v>
      </c>
      <c r="D133" s="46"/>
      <c r="E133" s="46">
        <v>0</v>
      </c>
      <c r="F133" s="340">
        <f>F130</f>
        <v>0</v>
      </c>
      <c r="G133" s="63">
        <v>0</v>
      </c>
      <c r="H133" s="166">
        <v>0</v>
      </c>
      <c r="I133" s="166">
        <v>0</v>
      </c>
      <c r="J133" s="46">
        <f>J130</f>
        <v>0</v>
      </c>
      <c r="K133" s="63">
        <v>0</v>
      </c>
      <c r="L133" s="4">
        <v>0</v>
      </c>
      <c r="M133" s="46">
        <v>0</v>
      </c>
      <c r="N133" s="46">
        <v>0</v>
      </c>
      <c r="O133" s="4">
        <v>0</v>
      </c>
      <c r="P133" s="4">
        <v>0</v>
      </c>
      <c r="Q133" s="5">
        <f t="shared" si="10"/>
        <v>0</v>
      </c>
      <c r="R133" s="10"/>
    </row>
    <row r="134" spans="1:18" ht="18.75">
      <c r="A134" s="226"/>
      <c r="B134" s="6"/>
      <c r="C134" s="222" t="s">
        <v>14</v>
      </c>
      <c r="D134" s="47">
        <v>19.656</v>
      </c>
      <c r="E134" s="47">
        <v>0</v>
      </c>
      <c r="F134" s="341">
        <f>F126+F128+F131</f>
        <v>19.656</v>
      </c>
      <c r="G134" s="62">
        <v>180.334</v>
      </c>
      <c r="H134" s="175">
        <v>26.04</v>
      </c>
      <c r="I134" s="175">
        <v>0</v>
      </c>
      <c r="J134" s="47">
        <f>J126+J128+J131</f>
        <v>0</v>
      </c>
      <c r="K134" s="62">
        <v>0</v>
      </c>
      <c r="L134" s="6">
        <v>0</v>
      </c>
      <c r="M134" s="47">
        <v>0</v>
      </c>
      <c r="N134" s="47">
        <v>0</v>
      </c>
      <c r="O134" s="6">
        <v>0</v>
      </c>
      <c r="P134" s="6">
        <v>0</v>
      </c>
      <c r="Q134" s="7">
        <f t="shared" si="10"/>
        <v>226.03</v>
      </c>
      <c r="R134" s="10"/>
    </row>
    <row r="135" spans="1:18" ht="18.75">
      <c r="A135" s="242"/>
      <c r="B135" s="243" t="s">
        <v>0</v>
      </c>
      <c r="C135" s="244" t="s">
        <v>12</v>
      </c>
      <c r="D135" s="45">
        <v>612.8511000000001</v>
      </c>
      <c r="E135" s="45">
        <v>1552.23448</v>
      </c>
      <c r="F135" s="13">
        <f>F132+F123+F99</f>
        <v>2165.08558</v>
      </c>
      <c r="G135" s="78">
        <v>2100.9477</v>
      </c>
      <c r="H135" s="298">
        <v>3937.3546000000006</v>
      </c>
      <c r="I135" s="208">
        <v>0</v>
      </c>
      <c r="J135" s="45">
        <f>J132+J123+J99</f>
        <v>3937.2116000000005</v>
      </c>
      <c r="K135" s="78">
        <v>5051.3892</v>
      </c>
      <c r="L135" s="15">
        <v>198.12638</v>
      </c>
      <c r="M135" s="45">
        <v>3.6618</v>
      </c>
      <c r="N135" s="45">
        <v>38.2165</v>
      </c>
      <c r="O135" s="15">
        <v>0</v>
      </c>
      <c r="P135" s="15">
        <v>25.8939</v>
      </c>
      <c r="Q135" s="16">
        <f>+F135+G135+H135+I135+K135+L135+M135+N135+O135+P135</f>
        <v>13520.675659999999</v>
      </c>
      <c r="R135" s="10"/>
    </row>
    <row r="136" spans="1:18" ht="18.75">
      <c r="A136" s="242"/>
      <c r="B136" s="245" t="s">
        <v>93</v>
      </c>
      <c r="C136" s="246" t="s">
        <v>92</v>
      </c>
      <c r="D136" s="46">
        <v>0</v>
      </c>
      <c r="E136" s="46">
        <v>0</v>
      </c>
      <c r="F136" s="340">
        <f>F133</f>
        <v>0</v>
      </c>
      <c r="G136" s="61">
        <v>0</v>
      </c>
      <c r="H136" s="166">
        <v>0</v>
      </c>
      <c r="I136" s="166">
        <v>0</v>
      </c>
      <c r="J136" s="46">
        <f>J133</f>
        <v>0</v>
      </c>
      <c r="K136" s="61">
        <v>0</v>
      </c>
      <c r="L136" s="17">
        <v>0</v>
      </c>
      <c r="M136" s="46">
        <v>0</v>
      </c>
      <c r="N136" s="46">
        <v>0</v>
      </c>
      <c r="O136" s="17">
        <v>0</v>
      </c>
      <c r="P136" s="17">
        <v>0</v>
      </c>
      <c r="Q136" s="44">
        <f>+F136+G136+H136+I136+K136+L136+M136+N136+O136+P136</f>
        <v>0</v>
      </c>
      <c r="R136" s="10"/>
    </row>
    <row r="137" spans="1:18" ht="19.5" thickBot="1">
      <c r="A137" s="247"/>
      <c r="B137" s="29"/>
      <c r="C137" s="248" t="s">
        <v>14</v>
      </c>
      <c r="D137" s="178">
        <v>417461.21300000005</v>
      </c>
      <c r="E137" s="178">
        <v>574730.1540000001</v>
      </c>
      <c r="F137" s="342">
        <f>F134+F124+F100</f>
        <v>992191.3670000002</v>
      </c>
      <c r="G137" s="249">
        <v>527640.3849999999</v>
      </c>
      <c r="H137" s="299">
        <v>566864.982</v>
      </c>
      <c r="I137" s="209">
        <v>0</v>
      </c>
      <c r="J137" s="178">
        <f>J134+J124+J100</f>
        <v>566838.9419999999</v>
      </c>
      <c r="K137" s="177">
        <v>279456.148</v>
      </c>
      <c r="L137" s="18">
        <v>109495.52900000001</v>
      </c>
      <c r="M137" s="178">
        <v>1590.144</v>
      </c>
      <c r="N137" s="178">
        <v>17746.364</v>
      </c>
      <c r="O137" s="18">
        <v>0</v>
      </c>
      <c r="P137" s="18">
        <v>23993.476000000002</v>
      </c>
      <c r="Q137" s="19">
        <f>+F137+G137+H137+I137+K137+L137+M137+N137+O137+P137</f>
        <v>2518978.395</v>
      </c>
      <c r="R137" s="10"/>
    </row>
    <row r="138" spans="15:17" ht="18.75">
      <c r="O138" s="251"/>
      <c r="Q138" s="252" t="s">
        <v>103</v>
      </c>
    </row>
  </sheetData>
  <sheetProtection/>
  <mergeCells count="51">
    <mergeCell ref="B123:B124"/>
    <mergeCell ref="B125:B126"/>
    <mergeCell ref="B127:B128"/>
    <mergeCell ref="B113:B114"/>
    <mergeCell ref="B115:B116"/>
    <mergeCell ref="B117:B118"/>
    <mergeCell ref="B119:B120"/>
    <mergeCell ref="B105:B106"/>
    <mergeCell ref="B107:B108"/>
    <mergeCell ref="B109:B110"/>
    <mergeCell ref="B111:B112"/>
    <mergeCell ref="A97:B98"/>
    <mergeCell ref="A99:B100"/>
    <mergeCell ref="B101:B102"/>
    <mergeCell ref="B103:B104"/>
    <mergeCell ref="A89:B90"/>
    <mergeCell ref="A91:B92"/>
    <mergeCell ref="A93:B94"/>
    <mergeCell ref="A95:B96"/>
    <mergeCell ref="B79:B80"/>
    <mergeCell ref="B83:B84"/>
    <mergeCell ref="A85:B86"/>
    <mergeCell ref="A87:B88"/>
    <mergeCell ref="B64:B65"/>
    <mergeCell ref="B71:B72"/>
    <mergeCell ref="B73:B74"/>
    <mergeCell ref="B75:B76"/>
    <mergeCell ref="A52:B53"/>
    <mergeCell ref="B54:B55"/>
    <mergeCell ref="B58:B59"/>
    <mergeCell ref="B60:B61"/>
    <mergeCell ref="A44:B45"/>
    <mergeCell ref="A46:B47"/>
    <mergeCell ref="A48:B49"/>
    <mergeCell ref="A50:B51"/>
    <mergeCell ref="B36:B37"/>
    <mergeCell ref="A38:B39"/>
    <mergeCell ref="A40:B41"/>
    <mergeCell ref="A42:B43"/>
    <mergeCell ref="B30:B31"/>
    <mergeCell ref="B32:B33"/>
    <mergeCell ref="B14:B15"/>
    <mergeCell ref="B16:B17"/>
    <mergeCell ref="B20:B21"/>
    <mergeCell ref="B22:B23"/>
    <mergeCell ref="B4:B5"/>
    <mergeCell ref="B8:B9"/>
    <mergeCell ref="A10:B11"/>
    <mergeCell ref="B12:B13"/>
    <mergeCell ref="B24:B25"/>
    <mergeCell ref="B28:B29"/>
  </mergeCells>
  <printOptions/>
  <pageMargins left="1.1811023622047245" right="0.7874015748031497" top="0.7874015748031497" bottom="0.7874015748031497" header="0.5118110236220472" footer="0.5118110236220472"/>
  <pageSetup firstPageNumber="5" useFirstPageNumber="1" horizontalDpi="600" verticalDpi="600" orientation="landscape" paperSize="12" scale="50" r:id="rId1"/>
  <rowBreaks count="1" manualBreakCount="1">
    <brk id="68" max="16" man="1"/>
  </rowBreaks>
  <ignoredErrors>
    <ignoredError sqref="J9 J22:J23 J28:J29 J36:J37 J59 J71:J72 J83:J84 J99:J100 J123:J124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1:R146"/>
  <sheetViews>
    <sheetView tabSelected="1" zoomScale="50" zoomScaleNormal="50" zoomScalePageLayoutView="0" workbookViewId="0" topLeftCell="A1">
      <pane xSplit="3" ySplit="3" topLeftCell="D4" activePane="bottomRight" state="frozen"/>
      <selection pane="topLeft" activeCell="N142" sqref="N142"/>
      <selection pane="topRight" activeCell="N142" sqref="N142"/>
      <selection pane="bottomLeft" activeCell="N142" sqref="N142"/>
      <selection pane="bottomRight" activeCell="A1" sqref="A1:Q1"/>
    </sheetView>
  </sheetViews>
  <sheetFormatPr defaultColWidth="13.375" defaultRowHeight="13.5"/>
  <cols>
    <col min="1" max="1" width="5.875" style="20" customWidth="1"/>
    <col min="2" max="2" width="21.25390625" style="20" customWidth="1"/>
    <col min="3" max="3" width="11.25390625" style="20" customWidth="1"/>
    <col min="4" max="16" width="19.625" style="20" customWidth="1"/>
    <col min="17" max="17" width="19.625" style="305" customWidth="1"/>
    <col min="18" max="18" width="0.12890625" style="20" hidden="1" customWidth="1"/>
    <col min="19" max="37" width="17.375" style="20" customWidth="1"/>
    <col min="38" max="16384" width="13.375" style="20" customWidth="1"/>
  </cols>
  <sheetData>
    <row r="1" spans="1:17" ht="32.25">
      <c r="A1" s="355" t="s">
        <v>98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</row>
    <row r="2" spans="1:17" ht="19.5" thickBot="1">
      <c r="A2" s="21"/>
      <c r="B2" s="300" t="s">
        <v>118</v>
      </c>
      <c r="C2" s="30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 t="s">
        <v>97</v>
      </c>
      <c r="Q2" s="21"/>
    </row>
    <row r="3" spans="1:18" ht="18.75">
      <c r="A3" s="213"/>
      <c r="B3" s="214"/>
      <c r="C3" s="214"/>
      <c r="D3" s="302" t="s">
        <v>1</v>
      </c>
      <c r="E3" s="37" t="s">
        <v>101</v>
      </c>
      <c r="F3" s="259" t="s">
        <v>3</v>
      </c>
      <c r="G3" s="37" t="s">
        <v>102</v>
      </c>
      <c r="H3" s="40" t="s">
        <v>4</v>
      </c>
      <c r="I3" s="302" t="s">
        <v>5</v>
      </c>
      <c r="J3" s="302" t="s">
        <v>119</v>
      </c>
      <c r="K3" s="40" t="s">
        <v>6</v>
      </c>
      <c r="L3" s="302" t="s">
        <v>109</v>
      </c>
      <c r="M3" s="302" t="s">
        <v>7</v>
      </c>
      <c r="N3" s="302" t="s">
        <v>8</v>
      </c>
      <c r="O3" s="302" t="s">
        <v>9</v>
      </c>
      <c r="P3" s="37" t="s">
        <v>99</v>
      </c>
      <c r="Q3" s="303" t="s">
        <v>10</v>
      </c>
      <c r="R3" s="22"/>
    </row>
    <row r="4" spans="1:18" ht="18.75">
      <c r="A4" s="218" t="s">
        <v>0</v>
      </c>
      <c r="B4" s="345" t="s">
        <v>11</v>
      </c>
      <c r="C4" s="219" t="s">
        <v>12</v>
      </c>
      <c r="D4" s="4">
        <f>SUM('１月:１２月'!D4)</f>
        <v>1.2959999999999998</v>
      </c>
      <c r="E4" s="4">
        <f>SUM('１月:１２月'!E4)</f>
        <v>0</v>
      </c>
      <c r="F4" s="4">
        <f>D4+E4</f>
        <v>1.2959999999999998</v>
      </c>
      <c r="G4" s="30">
        <f>SUM('１月:１２月'!G4)</f>
        <v>22.118899999999996</v>
      </c>
      <c r="H4" s="25">
        <f>SUM('１月:１２月'!H4)</f>
        <v>183.96840000000003</v>
      </c>
      <c r="I4" s="4">
        <f>SUM('１月:１２月'!I4)</f>
        <v>0</v>
      </c>
      <c r="J4" s="30">
        <f>H4+I4</f>
        <v>183.96840000000003</v>
      </c>
      <c r="K4" s="25">
        <f>SUM('１月:１２月'!K4)</f>
        <v>826.2235000000001</v>
      </c>
      <c r="L4" s="4">
        <f>SUM('１月:１２月'!L4)</f>
        <v>0.289</v>
      </c>
      <c r="M4" s="4">
        <f>SUM('１月:１２月'!M4)</f>
        <v>0</v>
      </c>
      <c r="N4" s="4">
        <f>SUM('１月:１２月'!N4)</f>
        <v>0.0316</v>
      </c>
      <c r="O4" s="4">
        <f>SUM('１月:１２月'!O4)</f>
        <v>0</v>
      </c>
      <c r="P4" s="4">
        <f>SUM('１月:１２月'!P4)</f>
        <v>0.0584</v>
      </c>
      <c r="Q4" s="5">
        <f>D4+E4+G4+H4+I4+K4+L4+M4+N4+O4+P4</f>
        <v>1033.9858</v>
      </c>
      <c r="R4" s="22"/>
    </row>
    <row r="5" spans="1:18" ht="18.75">
      <c r="A5" s="221" t="s">
        <v>13</v>
      </c>
      <c r="B5" s="346"/>
      <c r="C5" s="222" t="s">
        <v>14</v>
      </c>
      <c r="D5" s="6">
        <f>SUM('１月:１２月'!D5)</f>
        <v>363.825</v>
      </c>
      <c r="E5" s="6">
        <f>SUM('１月:１２月'!E5)</f>
        <v>0</v>
      </c>
      <c r="F5" s="6">
        <f aca="true" t="shared" si="0" ref="F5:F67">D5+E5</f>
        <v>363.825</v>
      </c>
      <c r="G5" s="31">
        <f>SUM('１月:１２月'!G5)</f>
        <v>2141.815</v>
      </c>
      <c r="H5" s="26">
        <f>SUM('１月:１２月'!H5)</f>
        <v>12582.033</v>
      </c>
      <c r="I5" s="6">
        <f>SUM('１月:１２月'!I5)</f>
        <v>0</v>
      </c>
      <c r="J5" s="31">
        <f aca="true" t="shared" si="1" ref="J5:J67">H5+I5</f>
        <v>12582.033</v>
      </c>
      <c r="K5" s="26">
        <f>SUM('１月:１２月'!K5)</f>
        <v>36119.727</v>
      </c>
      <c r="L5" s="6">
        <f>SUM('１月:１２月'!L5)</f>
        <v>51.337</v>
      </c>
      <c r="M5" s="6">
        <f>SUM('１月:１２月'!M5)</f>
        <v>0</v>
      </c>
      <c r="N5" s="6">
        <f>SUM('１月:１２月'!N5)</f>
        <v>3.318</v>
      </c>
      <c r="O5" s="6">
        <f>SUM('１月:１２月'!O5)</f>
        <v>0</v>
      </c>
      <c r="P5" s="6">
        <f>SUM('１月:１２月'!P5)</f>
        <v>6.132</v>
      </c>
      <c r="Q5" s="7">
        <f aca="true" t="shared" si="2" ref="Q5:Q67">D5+E5+G5+H5+I5+K5+L5+M5+N5+O5+P5</f>
        <v>51268.18699999999</v>
      </c>
      <c r="R5" s="22"/>
    </row>
    <row r="6" spans="1:18" ht="18.75">
      <c r="A6" s="221" t="s">
        <v>15</v>
      </c>
      <c r="B6" s="224" t="s">
        <v>16</v>
      </c>
      <c r="C6" s="219" t="s">
        <v>12</v>
      </c>
      <c r="D6" s="4">
        <f>SUM('１月:１２月'!D6)</f>
        <v>0</v>
      </c>
      <c r="E6" s="4">
        <f>SUM('１月:１２月'!E6)</f>
        <v>91.2089</v>
      </c>
      <c r="F6" s="4">
        <f t="shared" si="0"/>
        <v>91.2089</v>
      </c>
      <c r="G6" s="30">
        <f>SUM('１月:１２月'!G6)</f>
        <v>2.118</v>
      </c>
      <c r="H6" s="25">
        <f>SUM('１月:１２月'!H6)</f>
        <v>2086.208</v>
      </c>
      <c r="I6" s="4">
        <f>SUM('１月:１２月'!I6)</f>
        <v>0</v>
      </c>
      <c r="J6" s="30">
        <f t="shared" si="1"/>
        <v>2086.208</v>
      </c>
      <c r="K6" s="25">
        <f>SUM('１月:１２月'!K6)</f>
        <v>4886.106</v>
      </c>
      <c r="L6" s="4">
        <f>SUM('１月:１２月'!L6)</f>
        <v>0</v>
      </c>
      <c r="M6" s="4">
        <f>SUM('１月:１２月'!M6)</f>
        <v>0</v>
      </c>
      <c r="N6" s="4">
        <f>SUM('１月:１２月'!N6)</f>
        <v>0</v>
      </c>
      <c r="O6" s="4">
        <f>SUM('１月:１２月'!O6)</f>
        <v>0</v>
      </c>
      <c r="P6" s="4">
        <f>SUM('１月:１２月'!P6)</f>
        <v>0</v>
      </c>
      <c r="Q6" s="5">
        <f t="shared" si="2"/>
        <v>7065.6409</v>
      </c>
      <c r="R6" s="22"/>
    </row>
    <row r="7" spans="1:18" ht="18.75">
      <c r="A7" s="221" t="s">
        <v>17</v>
      </c>
      <c r="B7" s="222" t="s">
        <v>18</v>
      </c>
      <c r="C7" s="222" t="s">
        <v>14</v>
      </c>
      <c r="D7" s="6">
        <f>SUM('１月:１２月'!D7)</f>
        <v>0</v>
      </c>
      <c r="E7" s="6">
        <f>SUM('１月:１２月'!E7)</f>
        <v>5195.037</v>
      </c>
      <c r="F7" s="6">
        <f t="shared" si="0"/>
        <v>5195.037</v>
      </c>
      <c r="G7" s="31">
        <f>SUM('１月:１２月'!G7)</f>
        <v>29.312</v>
      </c>
      <c r="H7" s="26">
        <f>SUM('１月:１２月'!H7)</f>
        <v>55810.186</v>
      </c>
      <c r="I7" s="6">
        <f>SUM('１月:１２月'!I7)</f>
        <v>0</v>
      </c>
      <c r="J7" s="31">
        <f t="shared" si="1"/>
        <v>55810.186</v>
      </c>
      <c r="K7" s="26">
        <f>SUM('１月:１２月'!K7)</f>
        <v>166764.254</v>
      </c>
      <c r="L7" s="6">
        <f>SUM('１月:１２月'!L7)</f>
        <v>0</v>
      </c>
      <c r="M7" s="6">
        <f>SUM('１月:１２月'!M7)</f>
        <v>0</v>
      </c>
      <c r="N7" s="6">
        <f>SUM('１月:１２月'!N7)</f>
        <v>0</v>
      </c>
      <c r="O7" s="6">
        <f>SUM('１月:１２月'!O7)</f>
        <v>0</v>
      </c>
      <c r="P7" s="6">
        <f>SUM('１月:１２月'!P7)</f>
        <v>0</v>
      </c>
      <c r="Q7" s="7">
        <f t="shared" si="2"/>
        <v>227798.789</v>
      </c>
      <c r="R7" s="22"/>
    </row>
    <row r="8" spans="1:18" ht="18.75">
      <c r="A8" s="221" t="s">
        <v>19</v>
      </c>
      <c r="B8" s="343" t="s">
        <v>20</v>
      </c>
      <c r="C8" s="219" t="s">
        <v>12</v>
      </c>
      <c r="D8" s="4">
        <f>+D4+D6</f>
        <v>1.2959999999999998</v>
      </c>
      <c r="E8" s="4">
        <f>+E4+E6</f>
        <v>91.2089</v>
      </c>
      <c r="F8" s="4">
        <f t="shared" si="0"/>
        <v>92.5049</v>
      </c>
      <c r="G8" s="30">
        <f aca="true" t="shared" si="3" ref="G8:L9">+G4+G6</f>
        <v>24.236899999999995</v>
      </c>
      <c r="H8" s="25">
        <f t="shared" si="3"/>
        <v>2270.1764000000003</v>
      </c>
      <c r="I8" s="4">
        <f t="shared" si="3"/>
        <v>0</v>
      </c>
      <c r="J8" s="30">
        <f t="shared" si="1"/>
        <v>2270.1764000000003</v>
      </c>
      <c r="K8" s="25">
        <f t="shared" si="3"/>
        <v>5712.3295</v>
      </c>
      <c r="L8" s="4">
        <f t="shared" si="3"/>
        <v>0.289</v>
      </c>
      <c r="M8" s="4">
        <f aca="true" t="shared" si="4" ref="M8:P9">+M4+M6</f>
        <v>0</v>
      </c>
      <c r="N8" s="4">
        <f t="shared" si="4"/>
        <v>0.0316</v>
      </c>
      <c r="O8" s="4">
        <f t="shared" si="4"/>
        <v>0</v>
      </c>
      <c r="P8" s="4">
        <f t="shared" si="4"/>
        <v>0.0584</v>
      </c>
      <c r="Q8" s="5">
        <f t="shared" si="2"/>
        <v>8099.6267</v>
      </c>
      <c r="R8" s="22"/>
    </row>
    <row r="9" spans="1:18" ht="18.75">
      <c r="A9" s="226"/>
      <c r="B9" s="344"/>
      <c r="C9" s="222" t="s">
        <v>14</v>
      </c>
      <c r="D9" s="6">
        <f>+D5+D7</f>
        <v>363.825</v>
      </c>
      <c r="E9" s="6">
        <f>+E5+E7</f>
        <v>5195.037</v>
      </c>
      <c r="F9" s="6">
        <f t="shared" si="0"/>
        <v>5558.862</v>
      </c>
      <c r="G9" s="31">
        <f t="shared" si="3"/>
        <v>2171.127</v>
      </c>
      <c r="H9" s="26">
        <f t="shared" si="3"/>
        <v>68392.219</v>
      </c>
      <c r="I9" s="6">
        <f t="shared" si="3"/>
        <v>0</v>
      </c>
      <c r="J9" s="31">
        <f t="shared" si="1"/>
        <v>68392.219</v>
      </c>
      <c r="K9" s="26">
        <f t="shared" si="3"/>
        <v>202883.98099999997</v>
      </c>
      <c r="L9" s="6">
        <f t="shared" si="3"/>
        <v>51.337</v>
      </c>
      <c r="M9" s="6">
        <f t="shared" si="4"/>
        <v>0</v>
      </c>
      <c r="N9" s="6">
        <f t="shared" si="4"/>
        <v>3.318</v>
      </c>
      <c r="O9" s="6">
        <f t="shared" si="4"/>
        <v>0</v>
      </c>
      <c r="P9" s="6">
        <f t="shared" si="4"/>
        <v>6.132</v>
      </c>
      <c r="Q9" s="7">
        <f t="shared" si="2"/>
        <v>279066.97599999997</v>
      </c>
      <c r="R9" s="22"/>
    </row>
    <row r="10" spans="1:18" ht="18.75">
      <c r="A10" s="347" t="s">
        <v>21</v>
      </c>
      <c r="B10" s="348"/>
      <c r="C10" s="219" t="s">
        <v>12</v>
      </c>
      <c r="D10" s="4">
        <f>SUM('１月:１２月'!D10)</f>
        <v>1113.3308</v>
      </c>
      <c r="E10" s="4">
        <f>SUM('１月:１２月'!E10)</f>
        <v>270.5052</v>
      </c>
      <c r="F10" s="4">
        <f t="shared" si="0"/>
        <v>1383.836</v>
      </c>
      <c r="G10" s="30">
        <f>SUM('１月:１２月'!G10)</f>
        <v>14867.4493</v>
      </c>
      <c r="H10" s="25">
        <f>SUM('１月:１２月'!H10)</f>
        <v>2547.744</v>
      </c>
      <c r="I10" s="4">
        <f>SUM('１月:１２月'!I10)</f>
        <v>0</v>
      </c>
      <c r="J10" s="30">
        <f t="shared" si="1"/>
        <v>2547.744</v>
      </c>
      <c r="K10" s="25">
        <f>SUM('１月:１２月'!K10)</f>
        <v>2.1340000000000003</v>
      </c>
      <c r="L10" s="4">
        <f>SUM('１月:１２月'!L10)</f>
        <v>0.038000000000000006</v>
      </c>
      <c r="M10" s="4">
        <f>SUM('１月:１２月'!M10)</f>
        <v>0</v>
      </c>
      <c r="N10" s="4">
        <f>SUM('１月:１２月'!N10)</f>
        <v>0</v>
      </c>
      <c r="O10" s="4">
        <f>SUM('１月:１２月'!O10)</f>
        <v>0</v>
      </c>
      <c r="P10" s="4">
        <f>SUM('１月:１２月'!P10)</f>
        <v>0</v>
      </c>
      <c r="Q10" s="5">
        <f t="shared" si="2"/>
        <v>18801.201299999997</v>
      </c>
      <c r="R10" s="22"/>
    </row>
    <row r="11" spans="1:18" ht="18.75">
      <c r="A11" s="349"/>
      <c r="B11" s="350"/>
      <c r="C11" s="222" t="s">
        <v>14</v>
      </c>
      <c r="D11" s="6">
        <f>SUM('１月:１２月'!D11)</f>
        <v>232431.6493</v>
      </c>
      <c r="E11" s="6">
        <f>SUM('１月:１２月'!E11)</f>
        <v>67438.424</v>
      </c>
      <c r="F11" s="6">
        <f t="shared" si="0"/>
        <v>299870.0733</v>
      </c>
      <c r="G11" s="31">
        <f>SUM('１月:１２月'!G11)</f>
        <v>4992432.359</v>
      </c>
      <c r="H11" s="26">
        <f>SUM('１月:１２月'!H11)</f>
        <v>356213.811</v>
      </c>
      <c r="I11" s="6">
        <f>SUM('１月:１２月'!I11)</f>
        <v>0</v>
      </c>
      <c r="J11" s="31">
        <f t="shared" si="1"/>
        <v>356213.811</v>
      </c>
      <c r="K11" s="26">
        <f>SUM('１月:１２月'!K11)</f>
        <v>63.239000000000004</v>
      </c>
      <c r="L11" s="6">
        <f>SUM('１月:１２月'!L11)</f>
        <v>23.352999999999998</v>
      </c>
      <c r="M11" s="6">
        <f>SUM('１月:１２月'!M11)</f>
        <v>0</v>
      </c>
      <c r="N11" s="6">
        <f>SUM('１月:１２月'!N11)</f>
        <v>0</v>
      </c>
      <c r="O11" s="6">
        <f>SUM('１月:１２月'!O11)</f>
        <v>0</v>
      </c>
      <c r="P11" s="6">
        <f>SUM('１月:１２月'!P11)</f>
        <v>0</v>
      </c>
      <c r="Q11" s="7">
        <f t="shared" si="2"/>
        <v>5648602.8353</v>
      </c>
      <c r="R11" s="22"/>
    </row>
    <row r="12" spans="1:18" ht="18.75">
      <c r="A12" s="10"/>
      <c r="B12" s="345" t="s">
        <v>22</v>
      </c>
      <c r="C12" s="219" t="s">
        <v>12</v>
      </c>
      <c r="D12" s="4">
        <f>SUM('１月:１２月'!D12)</f>
        <v>315.89680000000004</v>
      </c>
      <c r="E12" s="4">
        <f>SUM('１月:１２月'!E12)</f>
        <v>67.6372</v>
      </c>
      <c r="F12" s="4">
        <f t="shared" si="0"/>
        <v>383.53400000000005</v>
      </c>
      <c r="G12" s="30">
        <f>SUM('１月:１２月'!G12)</f>
        <v>1.2621</v>
      </c>
      <c r="H12" s="25">
        <f>SUM('１月:１２月'!H12)</f>
        <v>0.365</v>
      </c>
      <c r="I12" s="4">
        <f>SUM('１月:１２月'!I12)</f>
        <v>0</v>
      </c>
      <c r="J12" s="30">
        <f t="shared" si="1"/>
        <v>0.365</v>
      </c>
      <c r="K12" s="25">
        <f>SUM('１月:１２月'!K12)</f>
        <v>0.207</v>
      </c>
      <c r="L12" s="4">
        <f>SUM('１月:１２月'!L12)</f>
        <v>0.0139</v>
      </c>
      <c r="M12" s="4">
        <f>SUM('１月:１２月'!M12)</f>
        <v>0</v>
      </c>
      <c r="N12" s="4">
        <f>SUM('１月:１２月'!N12)</f>
        <v>0</v>
      </c>
      <c r="O12" s="4">
        <f>SUM('１月:１２月'!O12)</f>
        <v>0</v>
      </c>
      <c r="P12" s="4">
        <f>SUM('１月:１２月'!P12)</f>
        <v>0</v>
      </c>
      <c r="Q12" s="5">
        <f t="shared" si="2"/>
        <v>385.382</v>
      </c>
      <c r="R12" s="22"/>
    </row>
    <row r="13" spans="1:18" ht="18.75">
      <c r="A13" s="218" t="s">
        <v>0</v>
      </c>
      <c r="B13" s="346"/>
      <c r="C13" s="222" t="s">
        <v>14</v>
      </c>
      <c r="D13" s="6">
        <f>SUM('１月:１２月'!D13)</f>
        <v>552402.9009999998</v>
      </c>
      <c r="E13" s="6">
        <f>SUM('１月:１２月'!E13)</f>
        <v>216022.886</v>
      </c>
      <c r="F13" s="6">
        <f t="shared" si="0"/>
        <v>768425.7869999998</v>
      </c>
      <c r="G13" s="31">
        <f>SUM('１月:１２月'!G13)</f>
        <v>2573.0339999999997</v>
      </c>
      <c r="H13" s="26">
        <f>SUM('１月:１２月'!H13)</f>
        <v>821.454</v>
      </c>
      <c r="I13" s="6">
        <f>SUM('１月:１２月'!I13)</f>
        <v>0</v>
      </c>
      <c r="J13" s="31">
        <f t="shared" si="1"/>
        <v>821.454</v>
      </c>
      <c r="K13" s="26">
        <f>SUM('１月:１２月'!K13)</f>
        <v>484.813</v>
      </c>
      <c r="L13" s="6">
        <f>SUM('１月:１２月'!L13)</f>
        <v>33.632</v>
      </c>
      <c r="M13" s="6">
        <f>SUM('１月:１２月'!M13)</f>
        <v>0</v>
      </c>
      <c r="N13" s="6">
        <f>SUM('１月:１２月'!N13)</f>
        <v>0</v>
      </c>
      <c r="O13" s="6">
        <f>SUM('１月:１２月'!O13)</f>
        <v>0</v>
      </c>
      <c r="P13" s="6">
        <f>SUM('１月:１２月'!P13)</f>
        <v>0</v>
      </c>
      <c r="Q13" s="7">
        <f t="shared" si="2"/>
        <v>772338.7199999997</v>
      </c>
      <c r="R13" s="22"/>
    </row>
    <row r="14" spans="1:18" ht="18.75">
      <c r="A14" s="221" t="s">
        <v>23</v>
      </c>
      <c r="B14" s="345" t="s">
        <v>24</v>
      </c>
      <c r="C14" s="219" t="s">
        <v>12</v>
      </c>
      <c r="D14" s="4">
        <f>SUM('１月:１２月'!D14)</f>
        <v>53.506299999999996</v>
      </c>
      <c r="E14" s="4">
        <f>SUM('１月:１２月'!E14)</f>
        <v>1.0058</v>
      </c>
      <c r="F14" s="4">
        <f t="shared" si="0"/>
        <v>54.5121</v>
      </c>
      <c r="G14" s="30">
        <f>SUM('１月:１２月'!G14)</f>
        <v>20.4784</v>
      </c>
      <c r="H14" s="25">
        <f>SUM('１月:１２月'!H14)</f>
        <v>15.7704</v>
      </c>
      <c r="I14" s="4">
        <f>SUM('１月:１２月'!I14)</f>
        <v>0</v>
      </c>
      <c r="J14" s="30">
        <f t="shared" si="1"/>
        <v>15.7704</v>
      </c>
      <c r="K14" s="25">
        <f>SUM('１月:１２月'!K14)</f>
        <v>0.8243</v>
      </c>
      <c r="L14" s="4">
        <f>SUM('１月:１２月'!L14)</f>
        <v>1.1424999999999998</v>
      </c>
      <c r="M14" s="4">
        <f>SUM('１月:１２月'!M14)</f>
        <v>0</v>
      </c>
      <c r="N14" s="4">
        <f>SUM('１月:１２月'!N14)</f>
        <v>0.322</v>
      </c>
      <c r="O14" s="4">
        <f>SUM('１月:１２月'!O14)</f>
        <v>0</v>
      </c>
      <c r="P14" s="4">
        <f>SUM('１月:１２月'!P14)</f>
        <v>0.0133</v>
      </c>
      <c r="Q14" s="5">
        <f t="shared" si="2"/>
        <v>93.06299999999999</v>
      </c>
      <c r="R14" s="22"/>
    </row>
    <row r="15" spans="1:18" ht="18.75">
      <c r="A15" s="221" t="s">
        <v>0</v>
      </c>
      <c r="B15" s="346"/>
      <c r="C15" s="222" t="s">
        <v>14</v>
      </c>
      <c r="D15" s="6">
        <f>SUM('１月:１２月'!D15)</f>
        <v>21021.445849999996</v>
      </c>
      <c r="E15" s="6">
        <f>SUM('１月:１２月'!E15)</f>
        <v>874.525</v>
      </c>
      <c r="F15" s="6">
        <f t="shared" si="0"/>
        <v>21895.970849999998</v>
      </c>
      <c r="G15" s="31">
        <f>SUM('１月:１２月'!G15)</f>
        <v>23117.483</v>
      </c>
      <c r="H15" s="26">
        <f>SUM('１月:１２月'!H15)</f>
        <v>15283.127000000002</v>
      </c>
      <c r="I15" s="6">
        <f>SUM('１月:１２月'!I15)</f>
        <v>0</v>
      </c>
      <c r="J15" s="31">
        <f t="shared" si="1"/>
        <v>15283.127000000002</v>
      </c>
      <c r="K15" s="26">
        <f>SUM('１月:１２月'!K15)</f>
        <v>954.974</v>
      </c>
      <c r="L15" s="6">
        <f>SUM('１月:１２月'!L15)</f>
        <v>638.344</v>
      </c>
      <c r="M15" s="6">
        <f>SUM('１月:１２月'!M15)</f>
        <v>0</v>
      </c>
      <c r="N15" s="6">
        <f>SUM('１月:１２月'!N15)</f>
        <v>198.85</v>
      </c>
      <c r="O15" s="6">
        <f>SUM('１月:１２月'!O15)</f>
        <v>0</v>
      </c>
      <c r="P15" s="6">
        <f>SUM('１月:１２月'!P15)</f>
        <v>5.586</v>
      </c>
      <c r="Q15" s="7">
        <f t="shared" si="2"/>
        <v>62094.33485</v>
      </c>
      <c r="R15" s="22"/>
    </row>
    <row r="16" spans="1:18" ht="18.75">
      <c r="A16" s="221" t="s">
        <v>25</v>
      </c>
      <c r="B16" s="345" t="s">
        <v>26</v>
      </c>
      <c r="C16" s="219" t="s">
        <v>12</v>
      </c>
      <c r="D16" s="4">
        <f>SUM('１月:１２月'!D16)</f>
        <v>1451.8728</v>
      </c>
      <c r="E16" s="4">
        <f>SUM('１月:１２月'!E16)</f>
        <v>1239.4782</v>
      </c>
      <c r="F16" s="4">
        <f t="shared" si="0"/>
        <v>2691.351</v>
      </c>
      <c r="G16" s="30">
        <f>SUM('１月:１２月'!G16)</f>
        <v>614.2667000000001</v>
      </c>
      <c r="H16" s="25">
        <f>SUM('１月:１２月'!H16)</f>
        <v>76.726</v>
      </c>
      <c r="I16" s="4">
        <f>SUM('１月:１２月'!I16)</f>
        <v>0</v>
      </c>
      <c r="J16" s="30">
        <f t="shared" si="1"/>
        <v>76.726</v>
      </c>
      <c r="K16" s="25">
        <f>SUM('１月:１２月'!K16)</f>
        <v>0</v>
      </c>
      <c r="L16" s="4">
        <f>SUM('１月:１２月'!L16)</f>
        <v>0.56615</v>
      </c>
      <c r="M16" s="4">
        <f>SUM('１月:１２月'!M16)</f>
        <v>0</v>
      </c>
      <c r="N16" s="4">
        <f>SUM('１月:１２月'!N16)</f>
        <v>0</v>
      </c>
      <c r="O16" s="4">
        <f>SUM('１月:１２月'!O16)</f>
        <v>0</v>
      </c>
      <c r="P16" s="4">
        <f>SUM('１月:１２月'!P16)</f>
        <v>0</v>
      </c>
      <c r="Q16" s="5">
        <f t="shared" si="2"/>
        <v>3382.9098500000005</v>
      </c>
      <c r="R16" s="22"/>
    </row>
    <row r="17" spans="1:18" ht="18.75">
      <c r="A17" s="221"/>
      <c r="B17" s="346"/>
      <c r="C17" s="222" t="s">
        <v>14</v>
      </c>
      <c r="D17" s="6">
        <f>SUM('１月:１２月'!D17)</f>
        <v>1874063.5644999999</v>
      </c>
      <c r="E17" s="6">
        <f>SUM('１月:１２月'!E17)</f>
        <v>1588917.5920000002</v>
      </c>
      <c r="F17" s="6">
        <f t="shared" si="0"/>
        <v>3462981.1565</v>
      </c>
      <c r="G17" s="31">
        <f>SUM('１月:１２月'!G17)</f>
        <v>489196.174</v>
      </c>
      <c r="H17" s="26">
        <f>SUM('１月:１２月'!H17)</f>
        <v>14456.867000000002</v>
      </c>
      <c r="I17" s="6">
        <f>SUM('１月:１２月'!I17)</f>
        <v>0</v>
      </c>
      <c r="J17" s="31">
        <f t="shared" si="1"/>
        <v>14456.867000000002</v>
      </c>
      <c r="K17" s="26">
        <f>SUM('１月:１２月'!K17)</f>
        <v>0</v>
      </c>
      <c r="L17" s="6">
        <f>SUM('１月:１２月'!L17)</f>
        <v>1186.858</v>
      </c>
      <c r="M17" s="6">
        <f>SUM('１月:１２月'!M17)</f>
        <v>0</v>
      </c>
      <c r="N17" s="6">
        <f>SUM('１月:１２月'!N17)</f>
        <v>0</v>
      </c>
      <c r="O17" s="6">
        <f>SUM('１月:１２月'!O17)</f>
        <v>0</v>
      </c>
      <c r="P17" s="6">
        <f>SUM('１月:１２月'!P17)</f>
        <v>0</v>
      </c>
      <c r="Q17" s="7">
        <f t="shared" si="2"/>
        <v>3967821.0555000002</v>
      </c>
      <c r="R17" s="22"/>
    </row>
    <row r="18" spans="1:18" ht="18.75">
      <c r="A18" s="221" t="s">
        <v>27</v>
      </c>
      <c r="B18" s="224" t="s">
        <v>28</v>
      </c>
      <c r="C18" s="219" t="s">
        <v>12</v>
      </c>
      <c r="D18" s="4">
        <f>SUM('１月:１２月'!D18)</f>
        <v>557.5204000000001</v>
      </c>
      <c r="E18" s="4">
        <f>SUM('１月:１２月'!E18)</f>
        <v>203.91010000000003</v>
      </c>
      <c r="F18" s="4">
        <f t="shared" si="0"/>
        <v>761.4305000000002</v>
      </c>
      <c r="G18" s="30">
        <f>SUM('１月:１２月'!G18)</f>
        <v>342.247</v>
      </c>
      <c r="H18" s="25">
        <f>SUM('１月:１２月'!H18)</f>
        <v>155.088</v>
      </c>
      <c r="I18" s="4">
        <f>SUM('１月:１２月'!I18)</f>
        <v>0</v>
      </c>
      <c r="J18" s="30">
        <f t="shared" si="1"/>
        <v>155.088</v>
      </c>
      <c r="K18" s="25">
        <f>SUM('１月:１２月'!K18)</f>
        <v>0.4607</v>
      </c>
      <c r="L18" s="4">
        <f>SUM('１月:１２月'!L18)</f>
        <v>0.064</v>
      </c>
      <c r="M18" s="4">
        <f>SUM('１月:１２月'!M18)</f>
        <v>0</v>
      </c>
      <c r="N18" s="4">
        <f>SUM('１月:１２月'!N18)</f>
        <v>0</v>
      </c>
      <c r="O18" s="4">
        <f>SUM('１月:１２月'!O18)</f>
        <v>0</v>
      </c>
      <c r="P18" s="4">
        <f>SUM('１月:１２月'!P18)</f>
        <v>0</v>
      </c>
      <c r="Q18" s="5">
        <f t="shared" si="2"/>
        <v>1259.2902000000004</v>
      </c>
      <c r="R18" s="22"/>
    </row>
    <row r="19" spans="1:18" ht="18.75">
      <c r="A19" s="221"/>
      <c r="B19" s="222" t="s">
        <v>29</v>
      </c>
      <c r="C19" s="222" t="s">
        <v>14</v>
      </c>
      <c r="D19" s="6">
        <f>SUM('１月:１２月'!D19)</f>
        <v>326848.57479999994</v>
      </c>
      <c r="E19" s="6">
        <f>SUM('１月:１２月'!E19)</f>
        <v>125484.449</v>
      </c>
      <c r="F19" s="6">
        <f t="shared" si="0"/>
        <v>452333.02379999997</v>
      </c>
      <c r="G19" s="31">
        <f>SUM('１月:１２月'!G19)</f>
        <v>185419.37900000002</v>
      </c>
      <c r="H19" s="26">
        <f>SUM('１月:１２月'!H19)</f>
        <v>57512.884999999995</v>
      </c>
      <c r="I19" s="6">
        <f>SUM('１月:１２月'!I19)</f>
        <v>0</v>
      </c>
      <c r="J19" s="31">
        <f t="shared" si="1"/>
        <v>57512.884999999995</v>
      </c>
      <c r="K19" s="26">
        <f>SUM('１月:１２月'!K19)</f>
        <v>251.835</v>
      </c>
      <c r="L19" s="6">
        <f>SUM('１月:１２月'!L19)</f>
        <v>96.259</v>
      </c>
      <c r="M19" s="6">
        <f>SUM('１月:１２月'!M19)</f>
        <v>0</v>
      </c>
      <c r="N19" s="6">
        <f>SUM('１月:１２月'!N19)</f>
        <v>0</v>
      </c>
      <c r="O19" s="6">
        <f>SUM('１月:１２月'!O19)</f>
        <v>0</v>
      </c>
      <c r="P19" s="6">
        <f>SUM('１月:１２月'!P19)</f>
        <v>0</v>
      </c>
      <c r="Q19" s="7">
        <f t="shared" si="2"/>
        <v>695613.3818</v>
      </c>
      <c r="R19" s="22"/>
    </row>
    <row r="20" spans="1:18" ht="18.75">
      <c r="A20" s="221" t="s">
        <v>19</v>
      </c>
      <c r="B20" s="345" t="s">
        <v>30</v>
      </c>
      <c r="C20" s="219" t="s">
        <v>12</v>
      </c>
      <c r="D20" s="4">
        <f>SUM('１月:１２月'!D20)</f>
        <v>1380.8018</v>
      </c>
      <c r="E20" s="4">
        <f>SUM('１月:１２月'!E20)</f>
        <v>1603.4332</v>
      </c>
      <c r="F20" s="4">
        <f t="shared" si="0"/>
        <v>2984.2349999999997</v>
      </c>
      <c r="G20" s="30">
        <f>SUM('１月:１２月'!G20)</f>
        <v>265.3216</v>
      </c>
      <c r="H20" s="25">
        <f>SUM('１月:１２月'!H20)</f>
        <v>0.058</v>
      </c>
      <c r="I20" s="4">
        <f>SUM('１月:１２月'!I20)</f>
        <v>0</v>
      </c>
      <c r="J20" s="30">
        <f t="shared" si="1"/>
        <v>0.058</v>
      </c>
      <c r="K20" s="25">
        <f>SUM('１月:１２月'!K20)</f>
        <v>0</v>
      </c>
      <c r="L20" s="4">
        <f>SUM('１月:１２月'!L20)</f>
        <v>0.16885</v>
      </c>
      <c r="M20" s="4">
        <f>SUM('１月:１２月'!M20)</f>
        <v>0</v>
      </c>
      <c r="N20" s="4">
        <f>SUM('１月:１２月'!N20)</f>
        <v>0</v>
      </c>
      <c r="O20" s="4">
        <f>SUM('１月:１２月'!O20)</f>
        <v>0</v>
      </c>
      <c r="P20" s="4">
        <f>SUM('１月:１２月'!P20)</f>
        <v>0</v>
      </c>
      <c r="Q20" s="5">
        <f t="shared" si="2"/>
        <v>3249.78345</v>
      </c>
      <c r="R20" s="22"/>
    </row>
    <row r="21" spans="1:18" ht="18.75">
      <c r="A21" s="10"/>
      <c r="B21" s="346"/>
      <c r="C21" s="222" t="s">
        <v>14</v>
      </c>
      <c r="D21" s="6">
        <f>SUM('１月:１２月'!D21)</f>
        <v>494437.0351</v>
      </c>
      <c r="E21" s="6">
        <f>SUM('１月:１２月'!E21)</f>
        <v>571952.613</v>
      </c>
      <c r="F21" s="6">
        <f t="shared" si="0"/>
        <v>1066389.6480999999</v>
      </c>
      <c r="G21" s="31">
        <f>SUM('１月:１２月'!G21)</f>
        <v>71610.007</v>
      </c>
      <c r="H21" s="26">
        <f>SUM('１月:１２月'!H21)</f>
        <v>41.307</v>
      </c>
      <c r="I21" s="6">
        <f>SUM('１月:１２月'!I21)</f>
        <v>0</v>
      </c>
      <c r="J21" s="31">
        <f t="shared" si="1"/>
        <v>41.307</v>
      </c>
      <c r="K21" s="26">
        <f>SUM('１月:１２月'!K21)</f>
        <v>0</v>
      </c>
      <c r="L21" s="6">
        <f>SUM('１月:１２月'!L21)</f>
        <v>137.875</v>
      </c>
      <c r="M21" s="6">
        <f>SUM('１月:１２月'!M21)</f>
        <v>0</v>
      </c>
      <c r="N21" s="6">
        <f>SUM('１月:１２月'!N21)</f>
        <v>0</v>
      </c>
      <c r="O21" s="6">
        <f>SUM('１月:１２月'!O21)</f>
        <v>0</v>
      </c>
      <c r="P21" s="6">
        <f>SUM('１月:１２月'!P21)</f>
        <v>0</v>
      </c>
      <c r="Q21" s="7">
        <f t="shared" si="2"/>
        <v>1138178.8371</v>
      </c>
      <c r="R21" s="22"/>
    </row>
    <row r="22" spans="1:18" ht="18.75">
      <c r="A22" s="10"/>
      <c r="B22" s="343" t="s">
        <v>20</v>
      </c>
      <c r="C22" s="219" t="s">
        <v>12</v>
      </c>
      <c r="D22" s="4">
        <f>+D12+D14+D16+D18+D20</f>
        <v>3759.5981</v>
      </c>
      <c r="E22" s="4">
        <f>+E12+E14+E16+E18+E20</f>
        <v>3115.4645</v>
      </c>
      <c r="F22" s="4">
        <f t="shared" si="0"/>
        <v>6875.0626</v>
      </c>
      <c r="G22" s="30">
        <f aca="true" t="shared" si="5" ref="G22:K23">+G12+G14+G16+G18+G20</f>
        <v>1243.5758</v>
      </c>
      <c r="H22" s="25">
        <f t="shared" si="5"/>
        <v>248.0074</v>
      </c>
      <c r="I22" s="4">
        <f t="shared" si="5"/>
        <v>0</v>
      </c>
      <c r="J22" s="30">
        <f t="shared" si="1"/>
        <v>248.0074</v>
      </c>
      <c r="K22" s="25">
        <f t="shared" si="5"/>
        <v>1.492</v>
      </c>
      <c r="L22" s="4">
        <f aca="true" t="shared" si="6" ref="L22:P23">+L12+L14+L16+L18+L20</f>
        <v>1.9554</v>
      </c>
      <c r="M22" s="4">
        <f t="shared" si="6"/>
        <v>0</v>
      </c>
      <c r="N22" s="4">
        <f t="shared" si="6"/>
        <v>0.322</v>
      </c>
      <c r="O22" s="4">
        <f t="shared" si="6"/>
        <v>0</v>
      </c>
      <c r="P22" s="4">
        <f t="shared" si="6"/>
        <v>0.0133</v>
      </c>
      <c r="Q22" s="5">
        <f t="shared" si="2"/>
        <v>8370.428500000002</v>
      </c>
      <c r="R22" s="22"/>
    </row>
    <row r="23" spans="1:18" ht="18.75">
      <c r="A23" s="226"/>
      <c r="B23" s="344"/>
      <c r="C23" s="222" t="s">
        <v>14</v>
      </c>
      <c r="D23" s="6">
        <f>+D13+D15+D17+D19+D21</f>
        <v>3268773.5212499998</v>
      </c>
      <c r="E23" s="6">
        <f>+E13+E15+E17+E19+E21</f>
        <v>2503252.0650000004</v>
      </c>
      <c r="F23" s="6">
        <f>D23+E23</f>
        <v>5772025.58625</v>
      </c>
      <c r="G23" s="31">
        <f t="shared" si="5"/>
        <v>771916.077</v>
      </c>
      <c r="H23" s="26">
        <f t="shared" si="5"/>
        <v>88115.64</v>
      </c>
      <c r="I23" s="6">
        <f t="shared" si="5"/>
        <v>0</v>
      </c>
      <c r="J23" s="31">
        <f>H23+I23</f>
        <v>88115.64</v>
      </c>
      <c r="K23" s="26">
        <f>+K13+K15+K17+K19+K21</f>
        <v>1691.622</v>
      </c>
      <c r="L23" s="6">
        <f t="shared" si="6"/>
        <v>2092.968</v>
      </c>
      <c r="M23" s="6">
        <f t="shared" si="6"/>
        <v>0</v>
      </c>
      <c r="N23" s="6">
        <f t="shared" si="6"/>
        <v>198.85</v>
      </c>
      <c r="O23" s="6">
        <f t="shared" si="6"/>
        <v>0</v>
      </c>
      <c r="P23" s="6">
        <f t="shared" si="6"/>
        <v>5.586</v>
      </c>
      <c r="Q23" s="7">
        <f t="shared" si="2"/>
        <v>6636046.3292499995</v>
      </c>
      <c r="R23" s="22"/>
    </row>
    <row r="24" spans="1:18" ht="18.75">
      <c r="A24" s="218" t="s">
        <v>0</v>
      </c>
      <c r="B24" s="345" t="s">
        <v>31</v>
      </c>
      <c r="C24" s="219" t="s">
        <v>12</v>
      </c>
      <c r="D24" s="4">
        <f>SUM('１月:１２月'!D24)</f>
        <v>99.2316</v>
      </c>
      <c r="E24" s="4">
        <f>SUM('１月:１２月'!E24)</f>
        <v>108.38980000000001</v>
      </c>
      <c r="F24" s="4">
        <f t="shared" si="0"/>
        <v>207.6214</v>
      </c>
      <c r="G24" s="30">
        <f>SUM('１月:１２月'!G24)</f>
        <v>991.2267999999999</v>
      </c>
      <c r="H24" s="25">
        <f>SUM('１月:１２月'!H24)</f>
        <v>0.534</v>
      </c>
      <c r="I24" s="4">
        <f>SUM('１月:１２月'!I24)</f>
        <v>0</v>
      </c>
      <c r="J24" s="30">
        <f t="shared" si="1"/>
        <v>0.534</v>
      </c>
      <c r="K24" s="25">
        <f>SUM('１月:１２月'!K24)</f>
        <v>0.067</v>
      </c>
      <c r="L24" s="4">
        <f>SUM('１月:１２月'!L24)</f>
        <v>0.5202</v>
      </c>
      <c r="M24" s="4">
        <f>SUM('１月:１２月'!M24)</f>
        <v>0</v>
      </c>
      <c r="N24" s="4">
        <f>SUM('１月:１２月'!N24)</f>
        <v>0</v>
      </c>
      <c r="O24" s="4">
        <f>SUM('１月:１２月'!O24)</f>
        <v>0</v>
      </c>
      <c r="P24" s="4">
        <f>SUM('１月:１２月'!P24)</f>
        <v>0</v>
      </c>
      <c r="Q24" s="5">
        <f t="shared" si="2"/>
        <v>1199.9694</v>
      </c>
      <c r="R24" s="22"/>
    </row>
    <row r="25" spans="1:18" ht="18.75">
      <c r="A25" s="221" t="s">
        <v>32</v>
      </c>
      <c r="B25" s="346"/>
      <c r="C25" s="222" t="s">
        <v>14</v>
      </c>
      <c r="D25" s="6">
        <f>SUM('１月:１２月'!D25)</f>
        <v>81894.5405</v>
      </c>
      <c r="E25" s="6">
        <f>SUM('１月:１２月'!E25)</f>
        <v>84934.34100000001</v>
      </c>
      <c r="F25" s="6">
        <f t="shared" si="0"/>
        <v>166828.88150000002</v>
      </c>
      <c r="G25" s="31">
        <f>SUM('１月:１２月'!G25)</f>
        <v>927024.371</v>
      </c>
      <c r="H25" s="26">
        <f>SUM('１月:１２月'!H25)</f>
        <v>388.458</v>
      </c>
      <c r="I25" s="6">
        <f>SUM('１月:１２月'!I25)</f>
        <v>0</v>
      </c>
      <c r="J25" s="31">
        <f t="shared" si="1"/>
        <v>388.458</v>
      </c>
      <c r="K25" s="26">
        <f>SUM('１月:１２月'!K25)</f>
        <v>49.245</v>
      </c>
      <c r="L25" s="6">
        <f>SUM('１月:１２月'!L25)</f>
        <v>392.313</v>
      </c>
      <c r="M25" s="6">
        <f>SUM('１月:１２月'!M25)</f>
        <v>0</v>
      </c>
      <c r="N25" s="6">
        <f>SUM('１月:１２月'!N25)</f>
        <v>0</v>
      </c>
      <c r="O25" s="6">
        <f>SUM('１月:１２月'!O25)</f>
        <v>0</v>
      </c>
      <c r="P25" s="6">
        <f>SUM('１月:１２月'!P25)</f>
        <v>0</v>
      </c>
      <c r="Q25" s="7">
        <f t="shared" si="2"/>
        <v>1094683.2685000002</v>
      </c>
      <c r="R25" s="22"/>
    </row>
    <row r="26" spans="1:18" ht="18.75">
      <c r="A26" s="221" t="s">
        <v>33</v>
      </c>
      <c r="B26" s="224" t="s">
        <v>16</v>
      </c>
      <c r="C26" s="219" t="s">
        <v>12</v>
      </c>
      <c r="D26" s="4">
        <f>SUM('１月:１２月'!D26)</f>
        <v>384.92300000000006</v>
      </c>
      <c r="E26" s="4">
        <f>SUM('１月:１２月'!E26)</f>
        <v>375.803</v>
      </c>
      <c r="F26" s="4">
        <f t="shared" si="0"/>
        <v>760.7260000000001</v>
      </c>
      <c r="G26" s="30">
        <f>SUM('１月:１２月'!G26)</f>
        <v>108.18679999999999</v>
      </c>
      <c r="H26" s="25">
        <f>SUM('１月:１２月'!H26)</f>
        <v>0.137</v>
      </c>
      <c r="I26" s="4">
        <f>SUM('１月:１２月'!I26)</f>
        <v>0</v>
      </c>
      <c r="J26" s="30">
        <f t="shared" si="1"/>
        <v>0.137</v>
      </c>
      <c r="K26" s="25">
        <f>SUM('１月:１２月'!K26)</f>
        <v>0.186</v>
      </c>
      <c r="L26" s="4">
        <f>SUM('１月:１２月'!L26)</f>
        <v>0</v>
      </c>
      <c r="M26" s="4">
        <f>SUM('１月:１２月'!M26)</f>
        <v>0</v>
      </c>
      <c r="N26" s="4">
        <f>SUM('１月:１２月'!N26)</f>
        <v>0</v>
      </c>
      <c r="O26" s="4">
        <f>SUM('１月:１２月'!O26)</f>
        <v>0</v>
      </c>
      <c r="P26" s="4">
        <f>SUM('１月:１２月'!P26)</f>
        <v>0</v>
      </c>
      <c r="Q26" s="5">
        <f t="shared" si="2"/>
        <v>869.2358</v>
      </c>
      <c r="R26" s="22"/>
    </row>
    <row r="27" spans="1:18" ht="18.75">
      <c r="A27" s="221" t="s">
        <v>34</v>
      </c>
      <c r="B27" s="222" t="s">
        <v>35</v>
      </c>
      <c r="C27" s="222" t="s">
        <v>14</v>
      </c>
      <c r="D27" s="6">
        <f>SUM('１月:１２月'!D27)</f>
        <v>116515.44725000001</v>
      </c>
      <c r="E27" s="6">
        <f>SUM('１月:１２月'!E27)</f>
        <v>115147.91399999999</v>
      </c>
      <c r="F27" s="6">
        <f t="shared" si="0"/>
        <v>231663.36125000002</v>
      </c>
      <c r="G27" s="31">
        <f>SUM('１月:１２月'!G27)</f>
        <v>63379.81300000002</v>
      </c>
      <c r="H27" s="26">
        <f>SUM('１月:１２月'!H27)</f>
        <v>21.578</v>
      </c>
      <c r="I27" s="6">
        <f>SUM('１月:１２月'!I27)</f>
        <v>0</v>
      </c>
      <c r="J27" s="31">
        <f t="shared" si="1"/>
        <v>21.578</v>
      </c>
      <c r="K27" s="26">
        <f>SUM('１月:１２月'!K27)</f>
        <v>72.864</v>
      </c>
      <c r="L27" s="6">
        <f>SUM('１月:１２月'!L27)</f>
        <v>0</v>
      </c>
      <c r="M27" s="6">
        <f>SUM('１月:１２月'!M27)</f>
        <v>0</v>
      </c>
      <c r="N27" s="6">
        <f>SUM('１月:１２月'!N27)</f>
        <v>0</v>
      </c>
      <c r="O27" s="6">
        <f>SUM('１月:１２月'!O27)</f>
        <v>0</v>
      </c>
      <c r="P27" s="6">
        <f>SUM('１月:１２月'!P27)</f>
        <v>0</v>
      </c>
      <c r="Q27" s="7">
        <f t="shared" si="2"/>
        <v>295137.61625</v>
      </c>
      <c r="R27" s="22"/>
    </row>
    <row r="28" spans="1:18" ht="18.75">
      <c r="A28" s="221" t="s">
        <v>19</v>
      </c>
      <c r="B28" s="343" t="s">
        <v>20</v>
      </c>
      <c r="C28" s="219" t="s">
        <v>12</v>
      </c>
      <c r="D28" s="4">
        <f>+D24+D26</f>
        <v>484.1546000000001</v>
      </c>
      <c r="E28" s="4">
        <f>+E24+E26</f>
        <v>484.19280000000003</v>
      </c>
      <c r="F28" s="4">
        <f t="shared" si="0"/>
        <v>968.3474000000001</v>
      </c>
      <c r="G28" s="30">
        <f aca="true" t="shared" si="7" ref="G28:K29">+G24+G26</f>
        <v>1099.4135999999999</v>
      </c>
      <c r="H28" s="25">
        <f t="shared" si="7"/>
        <v>0.671</v>
      </c>
      <c r="I28" s="4">
        <f t="shared" si="7"/>
        <v>0</v>
      </c>
      <c r="J28" s="30">
        <f t="shared" si="1"/>
        <v>0.671</v>
      </c>
      <c r="K28" s="25">
        <f t="shared" si="7"/>
        <v>0.253</v>
      </c>
      <c r="L28" s="4">
        <f aca="true" t="shared" si="8" ref="L28:P29">+L24+L26</f>
        <v>0.5202</v>
      </c>
      <c r="M28" s="4">
        <f t="shared" si="8"/>
        <v>0</v>
      </c>
      <c r="N28" s="4">
        <f t="shared" si="8"/>
        <v>0</v>
      </c>
      <c r="O28" s="4">
        <f t="shared" si="8"/>
        <v>0</v>
      </c>
      <c r="P28" s="4">
        <f t="shared" si="8"/>
        <v>0</v>
      </c>
      <c r="Q28" s="5">
        <f t="shared" si="2"/>
        <v>2069.2052</v>
      </c>
      <c r="R28" s="22"/>
    </row>
    <row r="29" spans="1:18" ht="18.75">
      <c r="A29" s="226"/>
      <c r="B29" s="344"/>
      <c r="C29" s="222" t="s">
        <v>14</v>
      </c>
      <c r="D29" s="6">
        <f>+D25+D27</f>
        <v>198409.98775000003</v>
      </c>
      <c r="E29" s="6">
        <f>+E25+E27</f>
        <v>200082.255</v>
      </c>
      <c r="F29" s="6">
        <f t="shared" si="0"/>
        <v>398492.24275000003</v>
      </c>
      <c r="G29" s="31">
        <f t="shared" si="7"/>
        <v>990404.184</v>
      </c>
      <c r="H29" s="26">
        <f t="shared" si="7"/>
        <v>410.036</v>
      </c>
      <c r="I29" s="6">
        <f t="shared" si="7"/>
        <v>0</v>
      </c>
      <c r="J29" s="31">
        <f>H29+I29</f>
        <v>410.036</v>
      </c>
      <c r="K29" s="26">
        <f t="shared" si="7"/>
        <v>122.10900000000001</v>
      </c>
      <c r="L29" s="6">
        <f t="shared" si="8"/>
        <v>392.313</v>
      </c>
      <c r="M29" s="6">
        <f t="shared" si="8"/>
        <v>0</v>
      </c>
      <c r="N29" s="6">
        <f t="shared" si="8"/>
        <v>0</v>
      </c>
      <c r="O29" s="6">
        <f t="shared" si="8"/>
        <v>0</v>
      </c>
      <c r="P29" s="6">
        <f t="shared" si="8"/>
        <v>0</v>
      </c>
      <c r="Q29" s="7">
        <f t="shared" si="2"/>
        <v>1389820.8847500002</v>
      </c>
      <c r="R29" s="22"/>
    </row>
    <row r="30" spans="1:18" ht="18.75">
      <c r="A30" s="218" t="s">
        <v>0</v>
      </c>
      <c r="B30" s="345" t="s">
        <v>36</v>
      </c>
      <c r="C30" s="219" t="s">
        <v>12</v>
      </c>
      <c r="D30" s="4">
        <f>SUM('１月:１２月'!D30)</f>
        <v>14.9488</v>
      </c>
      <c r="E30" s="4">
        <f>SUM('１月:１２月'!E30)</f>
        <v>59.36339999999999</v>
      </c>
      <c r="F30" s="4">
        <f t="shared" si="0"/>
        <v>74.31219999999999</v>
      </c>
      <c r="G30" s="30">
        <f>SUM('１月:１２月'!G30)</f>
        <v>140.14909999999998</v>
      </c>
      <c r="H30" s="25">
        <f>SUM('１月:１２月'!H30)</f>
        <v>1705.0929999999998</v>
      </c>
      <c r="I30" s="4">
        <f>SUM('１月:１２月'!I30)</f>
        <v>0</v>
      </c>
      <c r="J30" s="30">
        <f>H30+I30</f>
        <v>1705.0929999999998</v>
      </c>
      <c r="K30" s="25">
        <f>SUM('１月:１２月'!K30)</f>
        <v>287.2477</v>
      </c>
      <c r="L30" s="4">
        <f>SUM('１月:１２月'!L30)</f>
        <v>122.66529999999999</v>
      </c>
      <c r="M30" s="4">
        <f>SUM('１月:１２月'!M30)</f>
        <v>0.363</v>
      </c>
      <c r="N30" s="4">
        <f>SUM('１月:１２月'!N30)</f>
        <v>3.85291</v>
      </c>
      <c r="O30" s="4">
        <f>SUM('１月:１２月'!O30)</f>
        <v>2.765</v>
      </c>
      <c r="P30" s="4">
        <f>SUM('１月:１２月'!P30)</f>
        <v>3.8029</v>
      </c>
      <c r="Q30" s="5">
        <f t="shared" si="2"/>
        <v>2340.2511099999997</v>
      </c>
      <c r="R30" s="22"/>
    </row>
    <row r="31" spans="1:18" ht="18.75">
      <c r="A31" s="221" t="s">
        <v>37</v>
      </c>
      <c r="B31" s="346"/>
      <c r="C31" s="222" t="s">
        <v>14</v>
      </c>
      <c r="D31" s="6">
        <f>SUM('１月:１２月'!D31)</f>
        <v>3547.4170000000004</v>
      </c>
      <c r="E31" s="6">
        <f>SUM('１月:１２月'!E31)</f>
        <v>12548.536</v>
      </c>
      <c r="F31" s="6">
        <f t="shared" si="0"/>
        <v>16095.953000000001</v>
      </c>
      <c r="G31" s="31">
        <f>SUM('１月:１２月'!G31)</f>
        <v>42764.481</v>
      </c>
      <c r="H31" s="26">
        <f>SUM('１月:１２月'!H31)</f>
        <v>422781.26999999996</v>
      </c>
      <c r="I31" s="6">
        <f>SUM('１月:１２月'!I31)</f>
        <v>0</v>
      </c>
      <c r="J31" s="31">
        <f>H31+I31</f>
        <v>422781.26999999996</v>
      </c>
      <c r="K31" s="26">
        <f>SUM('１月:１２月'!K31)</f>
        <v>29985.613999999998</v>
      </c>
      <c r="L31" s="6">
        <f>SUM('１月:１２月'!L31)</f>
        <v>51905.756</v>
      </c>
      <c r="M31" s="6">
        <f>SUM('１月:１２月'!M31)</f>
        <v>95.342</v>
      </c>
      <c r="N31" s="6">
        <f>SUM('１月:１２月'!N31)</f>
        <v>1080.4180000000001</v>
      </c>
      <c r="O31" s="6">
        <f>SUM('１月:１２月'!O31)</f>
        <v>595.636</v>
      </c>
      <c r="P31" s="6">
        <f>SUM('１月:１２月'!P31)</f>
        <v>824.8019999999999</v>
      </c>
      <c r="Q31" s="7">
        <f t="shared" si="2"/>
        <v>566129.272</v>
      </c>
      <c r="R31" s="22"/>
    </row>
    <row r="32" spans="1:18" ht="18.75">
      <c r="A32" s="221" t="s">
        <v>0</v>
      </c>
      <c r="B32" s="345" t="s">
        <v>38</v>
      </c>
      <c r="C32" s="219" t="s">
        <v>12</v>
      </c>
      <c r="D32" s="4">
        <f>SUM('１月:１２月'!D32)</f>
        <v>2.5847</v>
      </c>
      <c r="E32" s="4">
        <f>SUM('１月:１２月'!E32)</f>
        <v>659.7424000000001</v>
      </c>
      <c r="F32" s="4">
        <f t="shared" si="0"/>
        <v>662.3271000000001</v>
      </c>
      <c r="G32" s="30">
        <f>SUM('１月:１２月'!G32)</f>
        <v>7.776400000000001</v>
      </c>
      <c r="H32" s="25">
        <f>SUM('１月:１２月'!H32)</f>
        <v>1008.0396</v>
      </c>
      <c r="I32" s="4">
        <f>SUM('１月:１２月'!I32)</f>
        <v>0</v>
      </c>
      <c r="J32" s="30">
        <f t="shared" si="1"/>
        <v>1008.0396</v>
      </c>
      <c r="K32" s="25">
        <f>SUM('１月:１２月'!K32)</f>
        <v>134.55199999999996</v>
      </c>
      <c r="L32" s="4">
        <f>SUM('１月:１２月'!L32)</f>
        <v>10.8679</v>
      </c>
      <c r="M32" s="4">
        <f>SUM('１月:１２月'!M32)</f>
        <v>0.37</v>
      </c>
      <c r="N32" s="4">
        <f>SUM('１月:１２月'!N32)</f>
        <v>0.0172</v>
      </c>
      <c r="O32" s="4">
        <f>SUM('１月:１２月'!O32)</f>
        <v>0</v>
      </c>
      <c r="P32" s="4">
        <f>SUM('１月:１２月'!P32)</f>
        <v>4.6349</v>
      </c>
      <c r="Q32" s="5">
        <f t="shared" si="2"/>
        <v>1828.5850999999998</v>
      </c>
      <c r="R32" s="22"/>
    </row>
    <row r="33" spans="1:18" ht="18.75">
      <c r="A33" s="221" t="s">
        <v>39</v>
      </c>
      <c r="B33" s="346"/>
      <c r="C33" s="222" t="s">
        <v>14</v>
      </c>
      <c r="D33" s="6">
        <f>SUM('１月:１２月'!D33)</f>
        <v>438.86019999999996</v>
      </c>
      <c r="E33" s="6">
        <f>SUM('１月:１２月'!E33)</f>
        <v>44819.380999999994</v>
      </c>
      <c r="F33" s="6">
        <f t="shared" si="0"/>
        <v>45258.2412</v>
      </c>
      <c r="G33" s="31">
        <f>SUM('１月:１２月'!G33)</f>
        <v>2579.6820000000002</v>
      </c>
      <c r="H33" s="26">
        <f>SUM('１月:１２月'!H33)</f>
        <v>45569.32399999999</v>
      </c>
      <c r="I33" s="6">
        <f>SUM('１月:１２月'!I33)</f>
        <v>0</v>
      </c>
      <c r="J33" s="31">
        <f t="shared" si="1"/>
        <v>45569.32399999999</v>
      </c>
      <c r="K33" s="26">
        <f>SUM('１月:１２月'!K33)</f>
        <v>4646.717</v>
      </c>
      <c r="L33" s="6">
        <f>SUM('１月:１２月'!L33)</f>
        <v>3302.841</v>
      </c>
      <c r="M33" s="6">
        <f>SUM('１月:１２月'!M33)</f>
        <v>66.57100000000001</v>
      </c>
      <c r="N33" s="6">
        <f>SUM('１月:１２月'!N33)</f>
        <v>5.97</v>
      </c>
      <c r="O33" s="6">
        <f>SUM('１月:１２月'!O33)</f>
        <v>0</v>
      </c>
      <c r="P33" s="6">
        <f>SUM('１月:１２月'!P33)</f>
        <v>1049.889</v>
      </c>
      <c r="Q33" s="7">
        <f t="shared" si="2"/>
        <v>102479.23519999998</v>
      </c>
      <c r="R33" s="22"/>
    </row>
    <row r="34" spans="1:18" ht="18.75">
      <c r="A34" s="221"/>
      <c r="B34" s="224" t="s">
        <v>16</v>
      </c>
      <c r="C34" s="219" t="s">
        <v>12</v>
      </c>
      <c r="D34" s="4">
        <f>SUM('１月:１２月'!D34)</f>
        <v>0</v>
      </c>
      <c r="E34" s="4">
        <f>SUM('１月:１２月'!E34)</f>
        <v>224.63570000000004</v>
      </c>
      <c r="F34" s="4">
        <f t="shared" si="0"/>
        <v>224.63570000000004</v>
      </c>
      <c r="G34" s="30">
        <f>SUM('１月:１２月'!G34)</f>
        <v>0</v>
      </c>
      <c r="H34" s="25">
        <f>SUM('１月:１２月'!H34)</f>
        <v>3614.1814000000004</v>
      </c>
      <c r="I34" s="4">
        <f>SUM('１月:１２月'!I34)</f>
        <v>0</v>
      </c>
      <c r="J34" s="30">
        <f t="shared" si="1"/>
        <v>3614.1814000000004</v>
      </c>
      <c r="K34" s="25">
        <f>SUM('１月:１２月'!K34)</f>
        <v>242.126</v>
      </c>
      <c r="L34" s="4">
        <f>SUM('１月:１２月'!L34)</f>
        <v>0.1206</v>
      </c>
      <c r="M34" s="4">
        <f>SUM('１月:１２月'!M34)</f>
        <v>0.048</v>
      </c>
      <c r="N34" s="4">
        <f>SUM('１月:１２月'!N34)</f>
        <v>1.1245</v>
      </c>
      <c r="O34" s="4">
        <f>SUM('１月:１２月'!O34)</f>
        <v>0</v>
      </c>
      <c r="P34" s="4">
        <f>SUM('１月:１２月'!P34)</f>
        <v>0.0058</v>
      </c>
      <c r="Q34" s="5">
        <f t="shared" si="2"/>
        <v>4082.242</v>
      </c>
      <c r="R34" s="22"/>
    </row>
    <row r="35" spans="1:18" ht="18.75">
      <c r="A35" s="221" t="s">
        <v>19</v>
      </c>
      <c r="B35" s="222" t="s">
        <v>40</v>
      </c>
      <c r="C35" s="222" t="s">
        <v>14</v>
      </c>
      <c r="D35" s="6">
        <f>SUM('１月:１２月'!D35)</f>
        <v>0</v>
      </c>
      <c r="E35" s="6">
        <f>SUM('１月:１２月'!E35)</f>
        <v>6583.722</v>
      </c>
      <c r="F35" s="6">
        <f t="shared" si="0"/>
        <v>6583.722</v>
      </c>
      <c r="G35" s="31">
        <f>SUM('１月:１２月'!G35)</f>
        <v>0</v>
      </c>
      <c r="H35" s="26">
        <f>SUM('１月:１２月'!H35)</f>
        <v>169546.05899999998</v>
      </c>
      <c r="I35" s="6">
        <f>SUM('１月:１２月'!I35)</f>
        <v>0</v>
      </c>
      <c r="J35" s="31">
        <f t="shared" si="1"/>
        <v>169546.05899999998</v>
      </c>
      <c r="K35" s="26">
        <f>SUM('１月:１２月'!K35)</f>
        <v>7642.975</v>
      </c>
      <c r="L35" s="6">
        <f>SUM('１月:１２月'!L35)</f>
        <v>72.712</v>
      </c>
      <c r="M35" s="6">
        <f>SUM('１月:１２月'!M35)</f>
        <v>15.54</v>
      </c>
      <c r="N35" s="6">
        <f>SUM('１月:１２月'!N35)</f>
        <v>255.925</v>
      </c>
      <c r="O35" s="6">
        <f>SUM('１月:１２月'!O35)</f>
        <v>0</v>
      </c>
      <c r="P35" s="6">
        <f>SUM('１月:１２月'!P35)</f>
        <v>0.183</v>
      </c>
      <c r="Q35" s="7">
        <f t="shared" si="2"/>
        <v>184117.11599999998</v>
      </c>
      <c r="R35" s="22"/>
    </row>
    <row r="36" spans="1:18" ht="18.75">
      <c r="A36" s="10"/>
      <c r="B36" s="343" t="s">
        <v>20</v>
      </c>
      <c r="C36" s="219" t="s">
        <v>12</v>
      </c>
      <c r="D36" s="4">
        <f>+D30+D32+D34</f>
        <v>17.5335</v>
      </c>
      <c r="E36" s="4">
        <f>+E30+E32+E34</f>
        <v>943.7415000000001</v>
      </c>
      <c r="F36" s="4">
        <f t="shared" si="0"/>
        <v>961.2750000000001</v>
      </c>
      <c r="G36" s="30">
        <f aca="true" t="shared" si="9" ref="G36:O37">+G30+G32+G34</f>
        <v>147.92549999999997</v>
      </c>
      <c r="H36" s="25">
        <f t="shared" si="9"/>
        <v>6327.314</v>
      </c>
      <c r="I36" s="4">
        <f t="shared" si="9"/>
        <v>0</v>
      </c>
      <c r="J36" s="30">
        <f t="shared" si="1"/>
        <v>6327.314</v>
      </c>
      <c r="K36" s="25">
        <f t="shared" si="9"/>
        <v>663.9257</v>
      </c>
      <c r="L36" s="4">
        <f t="shared" si="9"/>
        <v>133.6538</v>
      </c>
      <c r="M36" s="4">
        <f t="shared" si="9"/>
        <v>0.781</v>
      </c>
      <c r="N36" s="4">
        <f t="shared" si="9"/>
        <v>4.99461</v>
      </c>
      <c r="O36" s="4">
        <f t="shared" si="9"/>
        <v>2.765</v>
      </c>
      <c r="P36" s="4">
        <f>+P30+P32+P34</f>
        <v>8.4436</v>
      </c>
      <c r="Q36" s="5">
        <f t="shared" si="2"/>
        <v>8251.07821</v>
      </c>
      <c r="R36" s="22"/>
    </row>
    <row r="37" spans="1:18" ht="18.75">
      <c r="A37" s="226"/>
      <c r="B37" s="344"/>
      <c r="C37" s="222" t="s">
        <v>14</v>
      </c>
      <c r="D37" s="6">
        <f>+D31+D33+D35</f>
        <v>3986.2772000000004</v>
      </c>
      <c r="E37" s="6">
        <f>+E31+E33+E35</f>
        <v>63951.638999999996</v>
      </c>
      <c r="F37" s="6">
        <f t="shared" si="0"/>
        <v>67937.91619999999</v>
      </c>
      <c r="G37" s="31">
        <f t="shared" si="9"/>
        <v>45344.163</v>
      </c>
      <c r="H37" s="26">
        <f t="shared" si="9"/>
        <v>637896.6529999999</v>
      </c>
      <c r="I37" s="6">
        <f t="shared" si="9"/>
        <v>0</v>
      </c>
      <c r="J37" s="31">
        <f t="shared" si="1"/>
        <v>637896.6529999999</v>
      </c>
      <c r="K37" s="26">
        <f t="shared" si="9"/>
        <v>42275.306</v>
      </c>
      <c r="L37" s="6">
        <f t="shared" si="9"/>
        <v>55281.309</v>
      </c>
      <c r="M37" s="6">
        <f t="shared" si="9"/>
        <v>177.453</v>
      </c>
      <c r="N37" s="6">
        <f t="shared" si="9"/>
        <v>1342.313</v>
      </c>
      <c r="O37" s="6">
        <f t="shared" si="9"/>
        <v>595.636</v>
      </c>
      <c r="P37" s="6">
        <f>+P31+P33+P35</f>
        <v>1874.8739999999998</v>
      </c>
      <c r="Q37" s="7">
        <f t="shared" si="2"/>
        <v>852725.6231999999</v>
      </c>
      <c r="R37" s="22"/>
    </row>
    <row r="38" spans="1:18" ht="18.75">
      <c r="A38" s="347" t="s">
        <v>41</v>
      </c>
      <c r="B38" s="348"/>
      <c r="C38" s="219" t="s">
        <v>12</v>
      </c>
      <c r="D38" s="4">
        <f>SUM('１月:１２月'!D38)</f>
        <v>2.4253</v>
      </c>
      <c r="E38" s="4">
        <f>SUM('１月:１２月'!E38)</f>
        <v>4.7719000000000005</v>
      </c>
      <c r="F38" s="4">
        <f t="shared" si="0"/>
        <v>7.1972000000000005</v>
      </c>
      <c r="G38" s="30">
        <f>SUM('１月:１２月'!G38)</f>
        <v>5.5814</v>
      </c>
      <c r="H38" s="25">
        <f>SUM('１月:１２月'!H38)</f>
        <v>191.27840000000003</v>
      </c>
      <c r="I38" s="4">
        <f>SUM('１月:１２月'!I38)</f>
        <v>0</v>
      </c>
      <c r="J38" s="30">
        <f t="shared" si="1"/>
        <v>191.27840000000003</v>
      </c>
      <c r="K38" s="25">
        <f>SUM('１月:１２月'!K38)</f>
        <v>58.576</v>
      </c>
      <c r="L38" s="4">
        <f>SUM('１月:１２月'!L38)</f>
        <v>2.2184</v>
      </c>
      <c r="M38" s="4">
        <f>SUM('１月:１２月'!M38)</f>
        <v>0</v>
      </c>
      <c r="N38" s="4">
        <f>SUM('１月:１２月'!N38)</f>
        <v>0.3631</v>
      </c>
      <c r="O38" s="4">
        <f>SUM('１月:１２月'!O38)</f>
        <v>0</v>
      </c>
      <c r="P38" s="4">
        <f>SUM('１月:１２月'!P38)</f>
        <v>0.21509999999999999</v>
      </c>
      <c r="Q38" s="5">
        <f t="shared" si="2"/>
        <v>265.4296</v>
      </c>
      <c r="R38" s="22"/>
    </row>
    <row r="39" spans="1:18" ht="18.75">
      <c r="A39" s="349"/>
      <c r="B39" s="350"/>
      <c r="C39" s="222" t="s">
        <v>14</v>
      </c>
      <c r="D39" s="6">
        <f>SUM('１月:１２月'!D39)</f>
        <v>812.4500499999999</v>
      </c>
      <c r="E39" s="6">
        <f>SUM('１月:１２月'!E39)</f>
        <v>1691.3229999999999</v>
      </c>
      <c r="F39" s="6">
        <f t="shared" si="0"/>
        <v>2503.77305</v>
      </c>
      <c r="G39" s="31">
        <f>SUM('１月:１２月'!G39)</f>
        <v>254.16000000000003</v>
      </c>
      <c r="H39" s="26">
        <f>SUM('１月:１２月'!H39)</f>
        <v>23797.377</v>
      </c>
      <c r="I39" s="6">
        <f>SUM('１月:１２月'!I39)</f>
        <v>0</v>
      </c>
      <c r="J39" s="31">
        <f t="shared" si="1"/>
        <v>23797.377</v>
      </c>
      <c r="K39" s="26">
        <f>SUM('１月:１２月'!K39)</f>
        <v>18623.721999999998</v>
      </c>
      <c r="L39" s="6">
        <f>SUM('１月:１２月'!L39)</f>
        <v>111.99199999999999</v>
      </c>
      <c r="M39" s="6">
        <f>SUM('１月:１２月'!M39)</f>
        <v>0</v>
      </c>
      <c r="N39" s="6">
        <f>SUM('１月:１２月'!N39)</f>
        <v>91.37</v>
      </c>
      <c r="O39" s="6">
        <f>SUM('１月:１２月'!O39)</f>
        <v>0</v>
      </c>
      <c r="P39" s="6">
        <f>SUM('１月:１２月'!P39)</f>
        <v>50.736</v>
      </c>
      <c r="Q39" s="7">
        <f t="shared" si="2"/>
        <v>45433.13004999999</v>
      </c>
      <c r="R39" s="22"/>
    </row>
    <row r="40" spans="1:18" ht="18.75">
      <c r="A40" s="347" t="s">
        <v>42</v>
      </c>
      <c r="B40" s="348"/>
      <c r="C40" s="219" t="s">
        <v>12</v>
      </c>
      <c r="D40" s="4">
        <f>SUM('１月:１２月'!D40)</f>
        <v>4.5511</v>
      </c>
      <c r="E40" s="4">
        <f>SUM('１月:１２月'!E40)</f>
        <v>6.497400000000001</v>
      </c>
      <c r="F40" s="4">
        <f t="shared" si="0"/>
        <v>11.0485</v>
      </c>
      <c r="G40" s="30">
        <f>SUM('１月:１２月'!G40)</f>
        <v>209.20850000000002</v>
      </c>
      <c r="H40" s="25">
        <f>SUM('１月:１２月'!H40)</f>
        <v>150.37779999999998</v>
      </c>
      <c r="I40" s="4">
        <f>SUM('１月:１２月'!I40)</f>
        <v>0</v>
      </c>
      <c r="J40" s="30">
        <f t="shared" si="1"/>
        <v>150.37779999999998</v>
      </c>
      <c r="K40" s="25">
        <f>SUM('１月:１２月'!K40)</f>
        <v>847.2539999999999</v>
      </c>
      <c r="L40" s="4">
        <f>SUM('１月:１２月'!L40)</f>
        <v>47.8426</v>
      </c>
      <c r="M40" s="4">
        <f>SUM('１月:１２月'!M40)</f>
        <v>0</v>
      </c>
      <c r="N40" s="4">
        <f>SUM('１月:１２月'!N40)</f>
        <v>27.0409</v>
      </c>
      <c r="O40" s="4">
        <f>SUM('１月:１２月'!O40)</f>
        <v>0</v>
      </c>
      <c r="P40" s="4">
        <f>SUM('１月:１２月'!P40)</f>
        <v>2.2026</v>
      </c>
      <c r="Q40" s="5">
        <f t="shared" si="2"/>
        <v>1294.9749</v>
      </c>
      <c r="R40" s="22"/>
    </row>
    <row r="41" spans="1:18" ht="18.75">
      <c r="A41" s="349"/>
      <c r="B41" s="350"/>
      <c r="C41" s="222" t="s">
        <v>14</v>
      </c>
      <c r="D41" s="6">
        <f>SUM('１月:１２月'!D41)</f>
        <v>2811.2163499999997</v>
      </c>
      <c r="E41" s="6">
        <f>SUM('１月:１２月'!E41)</f>
        <v>4959.55</v>
      </c>
      <c r="F41" s="6">
        <f t="shared" si="0"/>
        <v>7770.76635</v>
      </c>
      <c r="G41" s="31">
        <f>SUM('１月:１２月'!G41)</f>
        <v>12937.311</v>
      </c>
      <c r="H41" s="26">
        <f>SUM('１月:１２月'!H41)</f>
        <v>31606.932</v>
      </c>
      <c r="I41" s="6">
        <f>SUM('１月:１２月'!I41)</f>
        <v>0</v>
      </c>
      <c r="J41" s="31">
        <f t="shared" si="1"/>
        <v>31606.932</v>
      </c>
      <c r="K41" s="26">
        <f>SUM('１月:１２月'!K41)</f>
        <v>68008.382</v>
      </c>
      <c r="L41" s="6">
        <f>SUM('１月:１２月'!L41)</f>
        <v>1859.005</v>
      </c>
      <c r="M41" s="6">
        <f>SUM('１月:１２月'!M41)</f>
        <v>0</v>
      </c>
      <c r="N41" s="6">
        <f>SUM('１月:１２月'!N41)</f>
        <v>1960.3999999999999</v>
      </c>
      <c r="O41" s="6">
        <f>SUM('１月:１２月'!O41)</f>
        <v>0</v>
      </c>
      <c r="P41" s="6">
        <f>SUM('１月:１２月'!P41)</f>
        <v>241.08599999999998</v>
      </c>
      <c r="Q41" s="7">
        <f t="shared" si="2"/>
        <v>124383.88234999999</v>
      </c>
      <c r="R41" s="22"/>
    </row>
    <row r="42" spans="1:18" ht="18.75">
      <c r="A42" s="347" t="s">
        <v>43</v>
      </c>
      <c r="B42" s="348"/>
      <c r="C42" s="219" t="s">
        <v>12</v>
      </c>
      <c r="D42" s="4">
        <f>SUM('１月:１２月'!D42)</f>
        <v>0</v>
      </c>
      <c r="E42" s="4">
        <f>SUM('１月:１２月'!E42)</f>
        <v>0.0146</v>
      </c>
      <c r="F42" s="4">
        <f t="shared" si="0"/>
        <v>0.0146</v>
      </c>
      <c r="G42" s="30">
        <f>SUM('１月:１２月'!G42)</f>
        <v>0.0681</v>
      </c>
      <c r="H42" s="25">
        <f>SUM('１月:１２月'!H42)</f>
        <v>0.125</v>
      </c>
      <c r="I42" s="4">
        <f>SUM('１月:１２月'!I42)</f>
        <v>0</v>
      </c>
      <c r="J42" s="30">
        <f t="shared" si="1"/>
        <v>0.125</v>
      </c>
      <c r="K42" s="25">
        <f>SUM('１月:１２月'!K42)</f>
        <v>0</v>
      </c>
      <c r="L42" s="4">
        <f>SUM('１月:１２月'!L42)</f>
        <v>0</v>
      </c>
      <c r="M42" s="4">
        <f>SUM('１月:１２月'!M42)</f>
        <v>0</v>
      </c>
      <c r="N42" s="4">
        <f>SUM('１月:１２月'!N42)</f>
        <v>0</v>
      </c>
      <c r="O42" s="4">
        <f>SUM('１月:１２月'!O42)</f>
        <v>0</v>
      </c>
      <c r="P42" s="4">
        <f>SUM('１月:１２月'!P42)</f>
        <v>0</v>
      </c>
      <c r="Q42" s="5">
        <f t="shared" si="2"/>
        <v>0.2077</v>
      </c>
      <c r="R42" s="22"/>
    </row>
    <row r="43" spans="1:18" ht="18.75">
      <c r="A43" s="349"/>
      <c r="B43" s="350"/>
      <c r="C43" s="222" t="s">
        <v>14</v>
      </c>
      <c r="D43" s="6">
        <f>SUM('１月:１２月'!D43)</f>
        <v>0</v>
      </c>
      <c r="E43" s="6">
        <f>SUM('１月:１２月'!E43)</f>
        <v>19.53</v>
      </c>
      <c r="F43" s="6">
        <f t="shared" si="0"/>
        <v>19.53</v>
      </c>
      <c r="G43" s="31">
        <f>SUM('１月:１２月'!G43)</f>
        <v>77.379</v>
      </c>
      <c r="H43" s="26">
        <f>SUM('１月:１２月'!H43)</f>
        <v>147.714</v>
      </c>
      <c r="I43" s="6">
        <f>SUM('１月:１２月'!I43)</f>
        <v>0</v>
      </c>
      <c r="J43" s="31">
        <f t="shared" si="1"/>
        <v>147.714</v>
      </c>
      <c r="K43" s="26">
        <f>SUM('１月:１２月'!K43)</f>
        <v>0</v>
      </c>
      <c r="L43" s="6">
        <f>SUM('１月:１２月'!L43)</f>
        <v>0</v>
      </c>
      <c r="M43" s="6">
        <f>SUM('１月:１２月'!M43)</f>
        <v>0</v>
      </c>
      <c r="N43" s="6">
        <f>SUM('１月:１２月'!N43)</f>
        <v>0</v>
      </c>
      <c r="O43" s="6">
        <f>SUM('１月:１２月'!O43)</f>
        <v>0</v>
      </c>
      <c r="P43" s="6">
        <f>SUM('１月:１２月'!P43)</f>
        <v>0</v>
      </c>
      <c r="Q43" s="7">
        <f t="shared" si="2"/>
        <v>244.623</v>
      </c>
      <c r="R43" s="22"/>
    </row>
    <row r="44" spans="1:18" ht="18.75">
      <c r="A44" s="347" t="s">
        <v>44</v>
      </c>
      <c r="B44" s="348"/>
      <c r="C44" s="219" t="s">
        <v>12</v>
      </c>
      <c r="D44" s="4">
        <f>SUM('１月:１２月'!D44)</f>
        <v>0.1766</v>
      </c>
      <c r="E44" s="4">
        <f>SUM('１月:１２月'!E44)</f>
        <v>4.299300000000001</v>
      </c>
      <c r="F44" s="4">
        <f t="shared" si="0"/>
        <v>4.4759</v>
      </c>
      <c r="G44" s="30">
        <f>SUM('１月:１２月'!G44)</f>
        <v>0.1812</v>
      </c>
      <c r="H44" s="25">
        <f>SUM('１月:１２月'!H44)</f>
        <v>0.724</v>
      </c>
      <c r="I44" s="4">
        <f>SUM('１月:１２月'!I44)</f>
        <v>0</v>
      </c>
      <c r="J44" s="30">
        <f t="shared" si="1"/>
        <v>0.724</v>
      </c>
      <c r="K44" s="25">
        <f>SUM('１月:１２月'!K44)</f>
        <v>0.0718</v>
      </c>
      <c r="L44" s="4">
        <f>SUM('１月:１２月'!L44)</f>
        <v>0.038</v>
      </c>
      <c r="M44" s="4">
        <f>SUM('１月:１２月'!M44)</f>
        <v>0</v>
      </c>
      <c r="N44" s="4">
        <f>SUM('１月:１２月'!N44)</f>
        <v>0</v>
      </c>
      <c r="O44" s="4">
        <f>SUM('１月:１２月'!O44)</f>
        <v>0.0188</v>
      </c>
      <c r="P44" s="4">
        <f>SUM('１月:１２月'!P44)</f>
        <v>0</v>
      </c>
      <c r="Q44" s="5">
        <f t="shared" si="2"/>
        <v>5.5097</v>
      </c>
      <c r="R44" s="22"/>
    </row>
    <row r="45" spans="1:18" ht="18.75">
      <c r="A45" s="349"/>
      <c r="B45" s="350"/>
      <c r="C45" s="222" t="s">
        <v>14</v>
      </c>
      <c r="D45" s="6">
        <f>SUM('１月:１２月'!D45)</f>
        <v>62.43300000000001</v>
      </c>
      <c r="E45" s="6">
        <f>SUM('１月:１２月'!E45)</f>
        <v>1047.05</v>
      </c>
      <c r="F45" s="6">
        <f t="shared" si="0"/>
        <v>1109.483</v>
      </c>
      <c r="G45" s="31">
        <f>SUM('１月:１２月'!G45)</f>
        <v>204.79000000000002</v>
      </c>
      <c r="H45" s="26">
        <f>SUM('１月:１２月'!H45)</f>
        <v>329.004</v>
      </c>
      <c r="I45" s="6">
        <f>SUM('１月:１２月'!I45)</f>
        <v>0</v>
      </c>
      <c r="J45" s="31">
        <f t="shared" si="1"/>
        <v>329.004</v>
      </c>
      <c r="K45" s="26">
        <f>SUM('１月:１２月'!K45)</f>
        <v>32.353</v>
      </c>
      <c r="L45" s="6">
        <f>SUM('１月:１２月'!L45)</f>
        <v>10.889</v>
      </c>
      <c r="M45" s="6">
        <f>SUM('１月:１２月'!M45)</f>
        <v>0</v>
      </c>
      <c r="N45" s="6">
        <f>SUM('１月:１２月'!N45)</f>
        <v>0</v>
      </c>
      <c r="O45" s="6">
        <f>SUM('１月:１２月'!O45)</f>
        <v>31</v>
      </c>
      <c r="P45" s="6">
        <f>SUM('１月:１２月'!P45)</f>
        <v>0</v>
      </c>
      <c r="Q45" s="7">
        <f t="shared" si="2"/>
        <v>1717.519</v>
      </c>
      <c r="R45" s="22"/>
    </row>
    <row r="46" spans="1:18" ht="18.75">
      <c r="A46" s="347" t="s">
        <v>45</v>
      </c>
      <c r="B46" s="348"/>
      <c r="C46" s="219" t="s">
        <v>12</v>
      </c>
      <c r="D46" s="4">
        <f>SUM('１月:１２月'!D46)</f>
        <v>0.2683</v>
      </c>
      <c r="E46" s="4">
        <f>SUM('１月:１２月'!E46)</f>
        <v>1.6533000000000002</v>
      </c>
      <c r="F46" s="4">
        <f t="shared" si="0"/>
        <v>1.9216000000000002</v>
      </c>
      <c r="G46" s="30">
        <f>SUM('１月:１２月'!G46)</f>
        <v>0.17638</v>
      </c>
      <c r="H46" s="25">
        <f>SUM('１月:１２月'!H46)</f>
        <v>3.5052</v>
      </c>
      <c r="I46" s="4">
        <f>SUM('１月:１２月'!I46)</f>
        <v>0</v>
      </c>
      <c r="J46" s="30">
        <f t="shared" si="1"/>
        <v>3.5052</v>
      </c>
      <c r="K46" s="25">
        <f>SUM('１月:１２月'!K46)</f>
        <v>0.1745</v>
      </c>
      <c r="L46" s="4">
        <f>SUM('１月:１２月'!L46)</f>
        <v>0.0112</v>
      </c>
      <c r="M46" s="4">
        <f>SUM('１月:１２月'!M46)</f>
        <v>0</v>
      </c>
      <c r="N46" s="4">
        <f>SUM('１月:１２月'!N46)</f>
        <v>0</v>
      </c>
      <c r="O46" s="4">
        <f>SUM('１月:１２月'!O46)</f>
        <v>0</v>
      </c>
      <c r="P46" s="4">
        <f>SUM('１月:１２月'!P46)</f>
        <v>0</v>
      </c>
      <c r="Q46" s="5">
        <f t="shared" si="2"/>
        <v>5.78888</v>
      </c>
      <c r="R46" s="22"/>
    </row>
    <row r="47" spans="1:18" ht="18.75">
      <c r="A47" s="349"/>
      <c r="B47" s="350"/>
      <c r="C47" s="222" t="s">
        <v>14</v>
      </c>
      <c r="D47" s="6">
        <f>SUM('１月:１２月'!D47)</f>
        <v>98.22200000000001</v>
      </c>
      <c r="E47" s="6">
        <f>SUM('１月:１２月'!E47)</f>
        <v>698.635</v>
      </c>
      <c r="F47" s="6">
        <f t="shared" si="0"/>
        <v>796.857</v>
      </c>
      <c r="G47" s="31">
        <f>SUM('１月:１２月'!G47)</f>
        <v>323.05400000000003</v>
      </c>
      <c r="H47" s="26">
        <f>SUM('１月:１２月'!H47)</f>
        <v>2451.3520000000003</v>
      </c>
      <c r="I47" s="6">
        <f>SUM('１月:１２月'!I47)</f>
        <v>0</v>
      </c>
      <c r="J47" s="31">
        <f t="shared" si="1"/>
        <v>2451.3520000000003</v>
      </c>
      <c r="K47" s="26">
        <f>SUM('１月:１２月'!K47)</f>
        <v>126.403</v>
      </c>
      <c r="L47" s="6">
        <f>SUM('１月:１２月'!L47)</f>
        <v>8.4</v>
      </c>
      <c r="M47" s="6">
        <f>SUM('１月:１２月'!M47)</f>
        <v>0</v>
      </c>
      <c r="N47" s="6">
        <f>SUM('１月:１２月'!N47)</f>
        <v>0</v>
      </c>
      <c r="O47" s="6">
        <f>SUM('１月:１２月'!O47)</f>
        <v>0</v>
      </c>
      <c r="P47" s="6">
        <f>SUM('１月:１２月'!P47)</f>
        <v>0</v>
      </c>
      <c r="Q47" s="7">
        <f t="shared" si="2"/>
        <v>3706.0660000000003</v>
      </c>
      <c r="R47" s="22"/>
    </row>
    <row r="48" spans="1:18" ht="18.75">
      <c r="A48" s="347" t="s">
        <v>46</v>
      </c>
      <c r="B48" s="348"/>
      <c r="C48" s="219" t="s">
        <v>12</v>
      </c>
      <c r="D48" s="4">
        <f>SUM('１月:１２月'!D48)</f>
        <v>1.3482</v>
      </c>
      <c r="E48" s="4">
        <f>SUM('１月:１２月'!E48)</f>
        <v>195.60000000000002</v>
      </c>
      <c r="F48" s="4">
        <f t="shared" si="0"/>
        <v>196.9482</v>
      </c>
      <c r="G48" s="30">
        <f>SUM('１月:１２月'!G48)</f>
        <v>1077.4376</v>
      </c>
      <c r="H48" s="25">
        <f>SUM('１月:１２月'!H48)</f>
        <v>3550.3248000000003</v>
      </c>
      <c r="I48" s="4">
        <f>SUM('１月:１２月'!I48)</f>
        <v>0</v>
      </c>
      <c r="J48" s="30">
        <f t="shared" si="1"/>
        <v>3550.3248000000003</v>
      </c>
      <c r="K48" s="25">
        <f>SUM('１月:１２月'!K48)</f>
        <v>1545.0134</v>
      </c>
      <c r="L48" s="4">
        <f>SUM('１月:１２月'!L48)</f>
        <v>49.4708</v>
      </c>
      <c r="M48" s="4">
        <f>SUM('１月:１２月'!M48)</f>
        <v>0</v>
      </c>
      <c r="N48" s="4">
        <f>SUM('１月:１２月'!N48)</f>
        <v>0.043</v>
      </c>
      <c r="O48" s="4">
        <f>SUM('１月:１２月'!O48)</f>
        <v>0.13</v>
      </c>
      <c r="P48" s="4">
        <f>SUM('１月:１２月'!P48)</f>
        <v>18.687800000000003</v>
      </c>
      <c r="Q48" s="5">
        <f t="shared" si="2"/>
        <v>6438.0556</v>
      </c>
      <c r="R48" s="22"/>
    </row>
    <row r="49" spans="1:18" ht="18.75">
      <c r="A49" s="349"/>
      <c r="B49" s="350"/>
      <c r="C49" s="222" t="s">
        <v>14</v>
      </c>
      <c r="D49" s="6">
        <f>SUM('１月:１２月'!D49)</f>
        <v>355.5971999999999</v>
      </c>
      <c r="E49" s="6">
        <f>SUM('１月:１２月'!E49)</f>
        <v>15373.51</v>
      </c>
      <c r="F49" s="6">
        <f t="shared" si="0"/>
        <v>15729.1072</v>
      </c>
      <c r="G49" s="31">
        <f>SUM('１月:１２月'!G49)</f>
        <v>84407.386</v>
      </c>
      <c r="H49" s="26">
        <f>SUM('１月:１２月'!H49)</f>
        <v>217913.308</v>
      </c>
      <c r="I49" s="6">
        <f>SUM('１月:１２月'!I49)</f>
        <v>0</v>
      </c>
      <c r="J49" s="31">
        <f t="shared" si="1"/>
        <v>217913.308</v>
      </c>
      <c r="K49" s="26">
        <f>SUM('１月:１２月'!K49)</f>
        <v>119654.382</v>
      </c>
      <c r="L49" s="6">
        <f>SUM('１月:１２月'!L49)</f>
        <v>5175.662</v>
      </c>
      <c r="M49" s="6">
        <f>SUM('１月:１２月'!M49)</f>
        <v>0</v>
      </c>
      <c r="N49" s="6">
        <f>SUM('１月:１２月'!N49)</f>
        <v>0.505</v>
      </c>
      <c r="O49" s="6">
        <f>SUM('１月:１２月'!O49)</f>
        <v>4.778</v>
      </c>
      <c r="P49" s="6">
        <f>SUM('１月:１２月'!P49)</f>
        <v>12286.373</v>
      </c>
      <c r="Q49" s="7">
        <f t="shared" si="2"/>
        <v>455171.5012</v>
      </c>
      <c r="R49" s="22"/>
    </row>
    <row r="50" spans="1:18" ht="18.75">
      <c r="A50" s="347" t="s">
        <v>47</v>
      </c>
      <c r="B50" s="348"/>
      <c r="C50" s="219" t="s">
        <v>12</v>
      </c>
      <c r="D50" s="4">
        <f>SUM('１月:１２月'!D50)</f>
        <v>49.303</v>
      </c>
      <c r="E50" s="4">
        <f>SUM('１月:１２月'!E50)</f>
        <v>51.51700000000001</v>
      </c>
      <c r="F50" s="4">
        <f t="shared" si="0"/>
        <v>100.82000000000001</v>
      </c>
      <c r="G50" s="30">
        <f>SUM('１月:１２月'!G50)</f>
        <v>5638.052</v>
      </c>
      <c r="H50" s="25">
        <f>SUM('１月:１２月'!H50)</f>
        <v>6.387999999999999</v>
      </c>
      <c r="I50" s="4">
        <f>SUM('１月:１２月'!I50)</f>
        <v>0</v>
      </c>
      <c r="J50" s="30">
        <f t="shared" si="1"/>
        <v>6.387999999999999</v>
      </c>
      <c r="K50" s="25">
        <f>SUM('１月:１２月'!K50)</f>
        <v>9267.33</v>
      </c>
      <c r="L50" s="4">
        <f>SUM('１月:１２月'!L50)</f>
        <v>0.021</v>
      </c>
      <c r="M50" s="4">
        <f>SUM('１月:１２月'!M50)</f>
        <v>0</v>
      </c>
      <c r="N50" s="4">
        <f>SUM('１月:１２月'!N50)</f>
        <v>0</v>
      </c>
      <c r="O50" s="4">
        <f>SUM('１月:１２月'!O50)</f>
        <v>0</v>
      </c>
      <c r="P50" s="4">
        <f>SUM('１月:１２月'!P50)</f>
        <v>0</v>
      </c>
      <c r="Q50" s="5">
        <f t="shared" si="2"/>
        <v>15012.611</v>
      </c>
      <c r="R50" s="22"/>
    </row>
    <row r="51" spans="1:18" ht="18.75">
      <c r="A51" s="349"/>
      <c r="B51" s="350"/>
      <c r="C51" s="222" t="s">
        <v>14</v>
      </c>
      <c r="D51" s="6">
        <f>SUM('１月:１２月'!D51)</f>
        <v>22622.327</v>
      </c>
      <c r="E51" s="6">
        <f>SUM('１月:１２月'!E51)</f>
        <v>25245.395999999997</v>
      </c>
      <c r="F51" s="6">
        <f t="shared" si="0"/>
        <v>47867.723</v>
      </c>
      <c r="G51" s="31">
        <f>SUM('１月:１２月'!G51)</f>
        <v>538184.28</v>
      </c>
      <c r="H51" s="26">
        <f>SUM('１月:１２月'!H51)</f>
        <v>3182.6340000000005</v>
      </c>
      <c r="I51" s="6">
        <f>SUM('１月:１２月'!I51)</f>
        <v>0</v>
      </c>
      <c r="J51" s="31">
        <f t="shared" si="1"/>
        <v>3182.6340000000005</v>
      </c>
      <c r="K51" s="26">
        <f>SUM('１月:１２月'!K51)</f>
        <v>883260.9380000001</v>
      </c>
      <c r="L51" s="6">
        <f>SUM('１月:１２月'!L51)</f>
        <v>6.017</v>
      </c>
      <c r="M51" s="6">
        <f>SUM('１月:１２月'!M51)</f>
        <v>0</v>
      </c>
      <c r="N51" s="6">
        <f>SUM('１月:１２月'!N51)</f>
        <v>0</v>
      </c>
      <c r="O51" s="6">
        <f>SUM('１月:１２月'!O51)</f>
        <v>0</v>
      </c>
      <c r="P51" s="6">
        <f>SUM('１月:１２月'!P51)</f>
        <v>0</v>
      </c>
      <c r="Q51" s="7">
        <f t="shared" si="2"/>
        <v>1472501.5920000002</v>
      </c>
      <c r="R51" s="22"/>
    </row>
    <row r="52" spans="1:18" ht="18.75">
      <c r="A52" s="347" t="s">
        <v>48</v>
      </c>
      <c r="B52" s="348"/>
      <c r="C52" s="219" t="s">
        <v>12</v>
      </c>
      <c r="D52" s="4">
        <f>SUM('１月:１２月'!D52)</f>
        <v>1.3014000000000001</v>
      </c>
      <c r="E52" s="4">
        <f>SUM('１月:１２月'!E52)</f>
        <v>31.2011</v>
      </c>
      <c r="F52" s="4">
        <f t="shared" si="0"/>
        <v>32.5025</v>
      </c>
      <c r="G52" s="30">
        <f>SUM('１月:１２月'!G52)</f>
        <v>804.7312</v>
      </c>
      <c r="H52" s="25">
        <f>SUM('１月:１２月'!H52)</f>
        <v>1050.2196000000001</v>
      </c>
      <c r="I52" s="4">
        <f>SUM('１月:１２月'!I52)</f>
        <v>0</v>
      </c>
      <c r="J52" s="30">
        <f t="shared" si="1"/>
        <v>1050.2196000000001</v>
      </c>
      <c r="K52" s="25">
        <f>SUM('１月:１２月'!K52)</f>
        <v>260.4943</v>
      </c>
      <c r="L52" s="4">
        <f>SUM('１月:１２月'!L52)</f>
        <v>1474.9966</v>
      </c>
      <c r="M52" s="4">
        <f>SUM('１月:１２月'!M52)</f>
        <v>0</v>
      </c>
      <c r="N52" s="4">
        <f>SUM('１月:１２月'!N52)</f>
        <v>164.1336</v>
      </c>
      <c r="O52" s="4">
        <f>SUM('１月:１２月'!O52)</f>
        <v>0</v>
      </c>
      <c r="P52" s="4">
        <f>SUM('１月:１２月'!P52)</f>
        <v>0.0667</v>
      </c>
      <c r="Q52" s="5">
        <f t="shared" si="2"/>
        <v>3787.1445</v>
      </c>
      <c r="R52" s="22"/>
    </row>
    <row r="53" spans="1:18" ht="18.75">
      <c r="A53" s="349"/>
      <c r="B53" s="350"/>
      <c r="C53" s="222" t="s">
        <v>14</v>
      </c>
      <c r="D53" s="6">
        <f>SUM('１月:１２月'!D53)</f>
        <v>671.0987499999999</v>
      </c>
      <c r="E53" s="6">
        <f>SUM('１月:１２月'!E53)</f>
        <v>11899.335</v>
      </c>
      <c r="F53" s="6">
        <f t="shared" si="0"/>
        <v>12570.433749999998</v>
      </c>
      <c r="G53" s="31">
        <f>SUM('１月:１２月'!G53)</f>
        <v>347889.857</v>
      </c>
      <c r="H53" s="26">
        <f>SUM('１月:１２月'!H53)</f>
        <v>396430.598</v>
      </c>
      <c r="I53" s="6">
        <f>SUM('１月:１２月'!I53)</f>
        <v>0</v>
      </c>
      <c r="J53" s="31">
        <f t="shared" si="1"/>
        <v>396430.598</v>
      </c>
      <c r="K53" s="26">
        <f>SUM('１月:１２月'!K53)</f>
        <v>83367.45199999999</v>
      </c>
      <c r="L53" s="6">
        <f>SUM('１月:１２月'!L53)</f>
        <v>674197.948</v>
      </c>
      <c r="M53" s="6">
        <f>SUM('１月:１２月'!M53)</f>
        <v>0</v>
      </c>
      <c r="N53" s="6">
        <f>SUM('１月:１２月'!N53)</f>
        <v>61995.98</v>
      </c>
      <c r="O53" s="6">
        <f>SUM('１月:１２月'!O53)</f>
        <v>0</v>
      </c>
      <c r="P53" s="6">
        <f>SUM('１月:１２月'!P53)</f>
        <v>28.927999999999997</v>
      </c>
      <c r="Q53" s="7">
        <f t="shared" si="2"/>
        <v>1576481.19675</v>
      </c>
      <c r="R53" s="22"/>
    </row>
    <row r="54" spans="1:18" ht="18.75">
      <c r="A54" s="218" t="s">
        <v>0</v>
      </c>
      <c r="B54" s="345" t="s">
        <v>49</v>
      </c>
      <c r="C54" s="219" t="s">
        <v>12</v>
      </c>
      <c r="D54" s="4">
        <f>SUM('１月:１２月'!D54)</f>
        <v>3.7807000000000004</v>
      </c>
      <c r="E54" s="4">
        <f>SUM('１月:１２月'!E54)</f>
        <v>0.1974</v>
      </c>
      <c r="F54" s="4">
        <f t="shared" si="0"/>
        <v>3.9781000000000004</v>
      </c>
      <c r="G54" s="30">
        <f>SUM('１月:１２月'!G54)</f>
        <v>0.1017</v>
      </c>
      <c r="H54" s="25">
        <f>SUM('１月:１２月'!H54)</f>
        <v>105.7522</v>
      </c>
      <c r="I54" s="4">
        <f>SUM('１月:１２月'!I54)</f>
        <v>0.002</v>
      </c>
      <c r="J54" s="30">
        <f t="shared" si="1"/>
        <v>105.7542</v>
      </c>
      <c r="K54" s="25">
        <f>SUM('１月:１２月'!K54)</f>
        <v>6.2811</v>
      </c>
      <c r="L54" s="4">
        <f>SUM('１月:１２月'!L54)</f>
        <v>0.20329999999999998</v>
      </c>
      <c r="M54" s="4">
        <f>SUM('１月:１２月'!M54)</f>
        <v>0</v>
      </c>
      <c r="N54" s="4">
        <f>SUM('１月:１２月'!N54)</f>
        <v>0.0221</v>
      </c>
      <c r="O54" s="4">
        <f>SUM('１月:１２月'!O54)</f>
        <v>0</v>
      </c>
      <c r="P54" s="4">
        <f>SUM('１月:１２月'!P54)</f>
        <v>0.5789</v>
      </c>
      <c r="Q54" s="5">
        <f t="shared" si="2"/>
        <v>116.9194</v>
      </c>
      <c r="R54" s="22"/>
    </row>
    <row r="55" spans="1:18" ht="18.75">
      <c r="A55" s="221" t="s">
        <v>37</v>
      </c>
      <c r="B55" s="346"/>
      <c r="C55" s="222" t="s">
        <v>14</v>
      </c>
      <c r="D55" s="6">
        <f>SUM('１月:１２月'!D55)</f>
        <v>3280.59175</v>
      </c>
      <c r="E55" s="6">
        <f>SUM('１月:１２月'!E55)</f>
        <v>81.25</v>
      </c>
      <c r="F55" s="6">
        <f t="shared" si="0"/>
        <v>3361.84175</v>
      </c>
      <c r="G55" s="31">
        <f>SUM('１月:１２月'!G55)</f>
        <v>169.29500000000002</v>
      </c>
      <c r="H55" s="26">
        <f>SUM('１月:１２月'!H55)</f>
        <v>19347.642</v>
      </c>
      <c r="I55" s="6">
        <f>SUM('１月:１２月'!I55)</f>
        <v>8.652</v>
      </c>
      <c r="J55" s="31">
        <f t="shared" si="1"/>
        <v>19356.293999999998</v>
      </c>
      <c r="K55" s="26">
        <f>SUM('１月:１２月'!K55)</f>
        <v>3140.103</v>
      </c>
      <c r="L55" s="6">
        <f>SUM('１月:１２月'!L55)</f>
        <v>242.71999999999997</v>
      </c>
      <c r="M55" s="6">
        <f>SUM('１月:１２月'!M55)</f>
        <v>0</v>
      </c>
      <c r="N55" s="6">
        <f>SUM('１月:１２月'!N55)</f>
        <v>36.005</v>
      </c>
      <c r="O55" s="6">
        <f>SUM('１月:１２月'!O55)</f>
        <v>0</v>
      </c>
      <c r="P55" s="6">
        <f>SUM('１月:１２月'!P55)</f>
        <v>854.6179999999999</v>
      </c>
      <c r="Q55" s="7">
        <f t="shared" si="2"/>
        <v>27160.87675</v>
      </c>
      <c r="R55" s="22"/>
    </row>
    <row r="56" spans="1:18" ht="18.75">
      <c r="A56" s="221" t="s">
        <v>13</v>
      </c>
      <c r="B56" s="224" t="s">
        <v>16</v>
      </c>
      <c r="C56" s="219" t="s">
        <v>12</v>
      </c>
      <c r="D56" s="4">
        <f>SUM('１月:１２月'!D56)</f>
        <v>45.758900000000004</v>
      </c>
      <c r="E56" s="4">
        <f>SUM('１月:１２月'!E56)</f>
        <v>1.0069</v>
      </c>
      <c r="F56" s="4">
        <f t="shared" si="0"/>
        <v>46.765800000000006</v>
      </c>
      <c r="G56" s="30">
        <f>SUM('１月:１２月'!G56)</f>
        <v>1.0423</v>
      </c>
      <c r="H56" s="25">
        <f>SUM('１月:１２月'!H56)</f>
        <v>2.1388</v>
      </c>
      <c r="I56" s="4">
        <f>SUM('１月:１２月'!I56)</f>
        <v>0</v>
      </c>
      <c r="J56" s="30">
        <f t="shared" si="1"/>
        <v>2.1388</v>
      </c>
      <c r="K56" s="25">
        <f>SUM('１月:１２月'!K56)</f>
        <v>29.491500000000002</v>
      </c>
      <c r="L56" s="4">
        <f>SUM('１月:１２月'!L56)</f>
        <v>1.4177</v>
      </c>
      <c r="M56" s="4">
        <f>SUM('１月:１２月'!M56)</f>
        <v>0.08</v>
      </c>
      <c r="N56" s="4">
        <f>SUM('１月:１２月'!N56)</f>
        <v>0.7789</v>
      </c>
      <c r="O56" s="4">
        <f>SUM('１月:１２月'!O56)</f>
        <v>0.0042</v>
      </c>
      <c r="P56" s="4">
        <f>SUM('１月:１２月'!P56)</f>
        <v>1.0831</v>
      </c>
      <c r="Q56" s="5">
        <f t="shared" si="2"/>
        <v>82.80229999999999</v>
      </c>
      <c r="R56" s="22"/>
    </row>
    <row r="57" spans="1:18" ht="18.75">
      <c r="A57" s="221" t="s">
        <v>19</v>
      </c>
      <c r="B57" s="222" t="s">
        <v>50</v>
      </c>
      <c r="C57" s="222" t="s">
        <v>14</v>
      </c>
      <c r="D57" s="6">
        <f>SUM('１月:１２月'!D57)</f>
        <v>3506.63965</v>
      </c>
      <c r="E57" s="6">
        <f>SUM('１月:１２月'!E57)</f>
        <v>684.546</v>
      </c>
      <c r="F57" s="6">
        <f t="shared" si="0"/>
        <v>4191.18565</v>
      </c>
      <c r="G57" s="31">
        <f>SUM('１月:１２月'!G57)</f>
        <v>300.85200000000003</v>
      </c>
      <c r="H57" s="26">
        <f>SUM('１月:１２月'!H57)</f>
        <v>1582.444</v>
      </c>
      <c r="I57" s="6">
        <f>SUM('１月:１２月'!I57)</f>
        <v>0</v>
      </c>
      <c r="J57" s="31">
        <f t="shared" si="1"/>
        <v>1582.444</v>
      </c>
      <c r="K57" s="26">
        <f>SUM('１月:１２月'!K57)</f>
        <v>1974.8870000000002</v>
      </c>
      <c r="L57" s="6">
        <f>SUM('１月:１２月'!L57)</f>
        <v>558.111</v>
      </c>
      <c r="M57" s="6">
        <f>SUM('１月:１２月'!M57)</f>
        <v>12.443</v>
      </c>
      <c r="N57" s="6">
        <f>SUM('１月:１２月'!N57)</f>
        <v>535.647</v>
      </c>
      <c r="O57" s="6">
        <f>SUM('１月:１２月'!O57)</f>
        <v>3.34</v>
      </c>
      <c r="P57" s="6">
        <f>SUM('１月:１２月'!P57)</f>
        <v>512.973</v>
      </c>
      <c r="Q57" s="7">
        <f t="shared" si="2"/>
        <v>9671.882650000001</v>
      </c>
      <c r="R57" s="22"/>
    </row>
    <row r="58" spans="1:18" ht="18.75">
      <c r="A58" s="10"/>
      <c r="B58" s="343" t="s">
        <v>20</v>
      </c>
      <c r="C58" s="219" t="s">
        <v>12</v>
      </c>
      <c r="D58" s="4">
        <f>+D54+D56</f>
        <v>49.53960000000001</v>
      </c>
      <c r="E58" s="4">
        <f>+E54+E56</f>
        <v>1.2043</v>
      </c>
      <c r="F58" s="4">
        <f t="shared" si="0"/>
        <v>50.74390000000001</v>
      </c>
      <c r="G58" s="30">
        <f aca="true" t="shared" si="10" ref="G58:N59">+G54+G56</f>
        <v>1.144</v>
      </c>
      <c r="H58" s="25">
        <f t="shared" si="10"/>
        <v>107.891</v>
      </c>
      <c r="I58" s="4">
        <f t="shared" si="10"/>
        <v>0.002</v>
      </c>
      <c r="J58" s="30">
        <f t="shared" si="1"/>
        <v>107.893</v>
      </c>
      <c r="K58" s="25">
        <f t="shared" si="10"/>
        <v>35.772600000000004</v>
      </c>
      <c r="L58" s="4">
        <f t="shared" si="10"/>
        <v>1.621</v>
      </c>
      <c r="M58" s="4">
        <f t="shared" si="10"/>
        <v>0.08</v>
      </c>
      <c r="N58" s="4">
        <f t="shared" si="10"/>
        <v>0.801</v>
      </c>
      <c r="O58" s="4">
        <f>+O54+O56</f>
        <v>0.0042</v>
      </c>
      <c r="P58" s="4">
        <f>+P54+P56</f>
        <v>1.662</v>
      </c>
      <c r="Q58" s="5">
        <f t="shared" si="2"/>
        <v>199.72170000000006</v>
      </c>
      <c r="R58" s="22"/>
    </row>
    <row r="59" spans="1:18" ht="18.75">
      <c r="A59" s="226"/>
      <c r="B59" s="344"/>
      <c r="C59" s="222" t="s">
        <v>14</v>
      </c>
      <c r="D59" s="6">
        <f>+D55+D57</f>
        <v>6787.231400000001</v>
      </c>
      <c r="E59" s="6">
        <f>+E55+E57</f>
        <v>765.796</v>
      </c>
      <c r="F59" s="6">
        <f t="shared" si="0"/>
        <v>7553.027400000001</v>
      </c>
      <c r="G59" s="31">
        <f t="shared" si="10"/>
        <v>470.14700000000005</v>
      </c>
      <c r="H59" s="26">
        <f t="shared" si="10"/>
        <v>20930.086</v>
      </c>
      <c r="I59" s="6">
        <f t="shared" si="10"/>
        <v>8.652</v>
      </c>
      <c r="J59" s="31">
        <f t="shared" si="1"/>
        <v>20938.737999999998</v>
      </c>
      <c r="K59" s="26">
        <f t="shared" si="10"/>
        <v>5114.99</v>
      </c>
      <c r="L59" s="6">
        <f t="shared" si="10"/>
        <v>800.8309999999999</v>
      </c>
      <c r="M59" s="6">
        <f t="shared" si="10"/>
        <v>12.443</v>
      </c>
      <c r="N59" s="6">
        <f t="shared" si="10"/>
        <v>571.652</v>
      </c>
      <c r="O59" s="6">
        <f>+O55+O57</f>
        <v>3.34</v>
      </c>
      <c r="P59" s="6">
        <f>+P55+P57</f>
        <v>1367.591</v>
      </c>
      <c r="Q59" s="7">
        <f t="shared" si="2"/>
        <v>36832.759399999995</v>
      </c>
      <c r="R59" s="22"/>
    </row>
    <row r="60" spans="1:18" ht="18.75">
      <c r="A60" s="218" t="s">
        <v>0</v>
      </c>
      <c r="B60" s="345" t="s">
        <v>51</v>
      </c>
      <c r="C60" s="219" t="s">
        <v>12</v>
      </c>
      <c r="D60" s="4">
        <f>SUM('１月:１２月'!D60)</f>
        <v>25.9331</v>
      </c>
      <c r="E60" s="4">
        <f>SUM('１月:１２月'!E60)</f>
        <v>41.0956</v>
      </c>
      <c r="F60" s="4">
        <f t="shared" si="0"/>
        <v>67.0287</v>
      </c>
      <c r="G60" s="30">
        <f>SUM('１月:１２月'!G60)</f>
        <v>4.1474</v>
      </c>
      <c r="H60" s="25">
        <f>SUM('１月:１２月'!H60)</f>
        <v>16.206400000000002</v>
      </c>
      <c r="I60" s="4">
        <f>SUM('１月:１２月'!I60)</f>
        <v>0</v>
      </c>
      <c r="J60" s="30">
        <f t="shared" si="1"/>
        <v>16.206400000000002</v>
      </c>
      <c r="K60" s="25">
        <f>SUM('１月:１２月'!K60)</f>
        <v>0</v>
      </c>
      <c r="L60" s="4">
        <f>SUM('１月:１２月'!L60)</f>
        <v>0.5497</v>
      </c>
      <c r="M60" s="4">
        <f>SUM('１月:１２月'!M60)</f>
        <v>0</v>
      </c>
      <c r="N60" s="4">
        <f>SUM('１月:１２月'!N60)</f>
        <v>0</v>
      </c>
      <c r="O60" s="4">
        <f>SUM('１月:１２月'!O60)</f>
        <v>0</v>
      </c>
      <c r="P60" s="4">
        <f>SUM('１月:１２月'!P60)</f>
        <v>0</v>
      </c>
      <c r="Q60" s="5">
        <f t="shared" si="2"/>
        <v>87.93220000000001</v>
      </c>
      <c r="R60" s="22"/>
    </row>
    <row r="61" spans="1:18" ht="18.75">
      <c r="A61" s="221" t="s">
        <v>52</v>
      </c>
      <c r="B61" s="346"/>
      <c r="C61" s="222" t="s">
        <v>14</v>
      </c>
      <c r="D61" s="6">
        <f>SUM('１月:１２月'!D61)</f>
        <v>2170.91625</v>
      </c>
      <c r="E61" s="6">
        <f>SUM('１月:１２月'!E61)</f>
        <v>2214.1809999999996</v>
      </c>
      <c r="F61" s="6">
        <f t="shared" si="0"/>
        <v>4385.09725</v>
      </c>
      <c r="G61" s="31">
        <f>SUM('１月:１２月'!G61)</f>
        <v>569.862</v>
      </c>
      <c r="H61" s="26">
        <f>SUM('１月:１２月'!H61)</f>
        <v>1454.972</v>
      </c>
      <c r="I61" s="6">
        <f>SUM('１月:１２月'!I61)</f>
        <v>0</v>
      </c>
      <c r="J61" s="31">
        <f t="shared" si="1"/>
        <v>1454.972</v>
      </c>
      <c r="K61" s="26">
        <f>SUM('１月:１２月'!K61)</f>
        <v>0</v>
      </c>
      <c r="L61" s="6">
        <f>SUM('１月:１２月'!L61)</f>
        <v>37.286</v>
      </c>
      <c r="M61" s="6">
        <f>SUM('１月:１２月'!M61)</f>
        <v>0</v>
      </c>
      <c r="N61" s="6">
        <f>SUM('１月:１２月'!N61)</f>
        <v>0</v>
      </c>
      <c r="O61" s="6">
        <f>SUM('１月:１２月'!O61)</f>
        <v>0</v>
      </c>
      <c r="P61" s="6">
        <f>SUM('１月:１２月'!P61)</f>
        <v>0</v>
      </c>
      <c r="Q61" s="7">
        <f t="shared" si="2"/>
        <v>6447.21725</v>
      </c>
      <c r="R61" s="22"/>
    </row>
    <row r="62" spans="1:18" ht="18.75">
      <c r="A62" s="221" t="s">
        <v>0</v>
      </c>
      <c r="B62" s="224" t="s">
        <v>53</v>
      </c>
      <c r="C62" s="219" t="s">
        <v>12</v>
      </c>
      <c r="D62" s="4">
        <f>SUM('１月:１２月'!D62)</f>
        <v>221.467</v>
      </c>
      <c r="E62" s="4">
        <f>SUM('１月:１２月'!E62)</f>
        <v>480.548</v>
      </c>
      <c r="F62" s="4">
        <f t="shared" si="0"/>
        <v>702.015</v>
      </c>
      <c r="G62" s="30">
        <f>SUM('１月:１２月'!G62)</f>
        <v>1089.1210999999998</v>
      </c>
      <c r="H62" s="25">
        <f>SUM('１月:１２月'!H62)</f>
        <v>0</v>
      </c>
      <c r="I62" s="4">
        <f>SUM('１月:１２月'!I62)</f>
        <v>0</v>
      </c>
      <c r="J62" s="30">
        <f t="shared" si="1"/>
        <v>0</v>
      </c>
      <c r="K62" s="25">
        <f>SUM('１月:１２月'!K62)</f>
        <v>0</v>
      </c>
      <c r="L62" s="4">
        <f>SUM('１月:１２月'!L62)</f>
        <v>0</v>
      </c>
      <c r="M62" s="4">
        <f>SUM('１月:１２月'!M62)</f>
        <v>0</v>
      </c>
      <c r="N62" s="4">
        <f>SUM('１月:１２月'!N62)</f>
        <v>0</v>
      </c>
      <c r="O62" s="4">
        <f>SUM('１月:１２月'!O62)</f>
        <v>0</v>
      </c>
      <c r="P62" s="4">
        <f>SUM('１月:１２月'!P62)</f>
        <v>0</v>
      </c>
      <c r="Q62" s="5">
        <f t="shared" si="2"/>
        <v>1791.1360999999997</v>
      </c>
      <c r="R62" s="22"/>
    </row>
    <row r="63" spans="1:18" ht="18.75">
      <c r="A63" s="221" t="s">
        <v>54</v>
      </c>
      <c r="B63" s="222" t="s">
        <v>55</v>
      </c>
      <c r="C63" s="222" t="s">
        <v>14</v>
      </c>
      <c r="D63" s="6">
        <f>SUM('１月:１２月'!D63)</f>
        <v>28936.09075</v>
      </c>
      <c r="E63" s="6">
        <f>SUM('１月:１２月'!E63)</f>
        <v>62328.614</v>
      </c>
      <c r="F63" s="6">
        <f t="shared" si="0"/>
        <v>91264.70475</v>
      </c>
      <c r="G63" s="31">
        <f>SUM('１月:１２月'!G63)</f>
        <v>195450.47499999998</v>
      </c>
      <c r="H63" s="26">
        <f>SUM('１月:１２月'!H63)</f>
        <v>0</v>
      </c>
      <c r="I63" s="6">
        <f>SUM('１月:１２月'!I63)</f>
        <v>0</v>
      </c>
      <c r="J63" s="31">
        <f t="shared" si="1"/>
        <v>0</v>
      </c>
      <c r="K63" s="26">
        <f>SUM('１月:１２月'!K63)</f>
        <v>0</v>
      </c>
      <c r="L63" s="6">
        <f>SUM('１月:１２月'!L63)</f>
        <v>0</v>
      </c>
      <c r="M63" s="6">
        <f>SUM('１月:１２月'!M63)</f>
        <v>0</v>
      </c>
      <c r="N63" s="6">
        <f>SUM('１月:１２月'!N63)</f>
        <v>0</v>
      </c>
      <c r="O63" s="6">
        <f>SUM('１月:１２月'!O63)</f>
        <v>0</v>
      </c>
      <c r="P63" s="6">
        <f>SUM('１月:１２月'!P63)</f>
        <v>0</v>
      </c>
      <c r="Q63" s="7">
        <f t="shared" si="2"/>
        <v>286715.17975</v>
      </c>
      <c r="R63" s="22"/>
    </row>
    <row r="64" spans="1:18" ht="18.75">
      <c r="A64" s="221" t="s">
        <v>0</v>
      </c>
      <c r="B64" s="345" t="s">
        <v>56</v>
      </c>
      <c r="C64" s="219" t="s">
        <v>12</v>
      </c>
      <c r="D64" s="4">
        <f>SUM('１月:１２月'!D64)</f>
        <v>72.39599999999999</v>
      </c>
      <c r="E64" s="4">
        <f>SUM('１月:１２月'!E64)</f>
        <v>118.5223</v>
      </c>
      <c r="F64" s="4">
        <f t="shared" si="0"/>
        <v>190.9183</v>
      </c>
      <c r="G64" s="30">
        <f>SUM('１月:１２月'!G64)</f>
        <v>668.386</v>
      </c>
      <c r="H64" s="25">
        <f>SUM('１月:１２月'!H64)</f>
        <v>0.126</v>
      </c>
      <c r="I64" s="4">
        <f>SUM('１月:１２月'!I64)</f>
        <v>0</v>
      </c>
      <c r="J64" s="30">
        <f t="shared" si="1"/>
        <v>0.126</v>
      </c>
      <c r="K64" s="25">
        <f>SUM('１月:１２月'!K64)</f>
        <v>0.001</v>
      </c>
      <c r="L64" s="4">
        <f>SUM('１月:１２月'!L64)</f>
        <v>0</v>
      </c>
      <c r="M64" s="4">
        <f>SUM('１月:１２月'!M64)</f>
        <v>0</v>
      </c>
      <c r="N64" s="4">
        <f>SUM('１月:１２月'!N64)</f>
        <v>0</v>
      </c>
      <c r="O64" s="4">
        <f>SUM('１月:１２月'!O64)</f>
        <v>0</v>
      </c>
      <c r="P64" s="4">
        <f>SUM('１月:１２月'!P64)</f>
        <v>0</v>
      </c>
      <c r="Q64" s="5">
        <f t="shared" si="2"/>
        <v>859.4313</v>
      </c>
      <c r="R64" s="22"/>
    </row>
    <row r="65" spans="1:18" ht="18.75">
      <c r="A65" s="221" t="s">
        <v>19</v>
      </c>
      <c r="B65" s="346"/>
      <c r="C65" s="222" t="s">
        <v>14</v>
      </c>
      <c r="D65" s="6">
        <f>SUM('１月:１２月'!D65)</f>
        <v>13020.803000000002</v>
      </c>
      <c r="E65" s="6">
        <f>SUM('１月:１２月'!E65)</f>
        <v>21041.923000000003</v>
      </c>
      <c r="F65" s="6">
        <f t="shared" si="0"/>
        <v>34062.726</v>
      </c>
      <c r="G65" s="31">
        <f>SUM('１月:１２月'!G65)</f>
        <v>117469.715</v>
      </c>
      <c r="H65" s="26">
        <f>SUM('１月:１２月'!H65)</f>
        <v>70.35000000000001</v>
      </c>
      <c r="I65" s="6">
        <f>SUM('１月:１２月'!I65)</f>
        <v>0</v>
      </c>
      <c r="J65" s="31">
        <f t="shared" si="1"/>
        <v>70.35000000000001</v>
      </c>
      <c r="K65" s="26">
        <f>SUM('１月:１２月'!K65)</f>
        <v>3.15</v>
      </c>
      <c r="L65" s="6">
        <f>SUM('１月:１２月'!L65)</f>
        <v>0</v>
      </c>
      <c r="M65" s="6">
        <f>SUM('１月:１２月'!M65)</f>
        <v>0</v>
      </c>
      <c r="N65" s="6">
        <f>SUM('１月:１２月'!N65)</f>
        <v>0</v>
      </c>
      <c r="O65" s="6">
        <f>SUM('１月:１２月'!O65)</f>
        <v>0</v>
      </c>
      <c r="P65" s="6">
        <f>SUM('１月:１２月'!P65)</f>
        <v>0</v>
      </c>
      <c r="Q65" s="7">
        <f t="shared" si="2"/>
        <v>151605.941</v>
      </c>
      <c r="R65" s="22"/>
    </row>
    <row r="66" spans="1:18" ht="18.75">
      <c r="A66" s="10"/>
      <c r="B66" s="224" t="s">
        <v>16</v>
      </c>
      <c r="C66" s="219" t="s">
        <v>12</v>
      </c>
      <c r="D66" s="4">
        <f>SUM('１月:１２月'!D66)</f>
        <v>29.141999999999996</v>
      </c>
      <c r="E66" s="4">
        <f>SUM('１月:１２月'!E66)</f>
        <v>74.0583</v>
      </c>
      <c r="F66" s="4">
        <f t="shared" si="0"/>
        <v>103.2003</v>
      </c>
      <c r="G66" s="30">
        <f>SUM('１月:１２月'!G66)</f>
        <v>188.59049999999996</v>
      </c>
      <c r="H66" s="25">
        <f>SUM('１月:１２月'!H66)</f>
        <v>0</v>
      </c>
      <c r="I66" s="4">
        <f>SUM('１月:１２月'!I66)</f>
        <v>0</v>
      </c>
      <c r="J66" s="30">
        <f t="shared" si="1"/>
        <v>0</v>
      </c>
      <c r="K66" s="25">
        <f>SUM('１月:１２月'!K66)</f>
        <v>1.8521999999999998</v>
      </c>
      <c r="L66" s="4">
        <f>SUM('１月:１２月'!L66)</f>
        <v>0.7635</v>
      </c>
      <c r="M66" s="4">
        <f>SUM('１月:１２月'!M66)</f>
        <v>0.074</v>
      </c>
      <c r="N66" s="4">
        <f>SUM('１月:１２月'!N66)</f>
        <v>0</v>
      </c>
      <c r="O66" s="4">
        <f>SUM('１月:１２月'!O66)</f>
        <v>0</v>
      </c>
      <c r="P66" s="4">
        <f>SUM('１月:１２月'!P66)</f>
        <v>0</v>
      </c>
      <c r="Q66" s="5">
        <f t="shared" si="2"/>
        <v>294.4805</v>
      </c>
      <c r="R66" s="22"/>
    </row>
    <row r="67" spans="1:18" ht="19.5" thickBot="1">
      <c r="A67" s="229" t="s">
        <v>0</v>
      </c>
      <c r="B67" s="230" t="s">
        <v>55</v>
      </c>
      <c r="C67" s="230" t="s">
        <v>14</v>
      </c>
      <c r="D67" s="8">
        <f>SUM('１月:１２月'!D67)</f>
        <v>1066.0895</v>
      </c>
      <c r="E67" s="8">
        <f>SUM('１月:１２月'!E67)</f>
        <v>3461.316</v>
      </c>
      <c r="F67" s="8">
        <f t="shared" si="0"/>
        <v>4527.4055</v>
      </c>
      <c r="G67" s="32">
        <f>SUM('１月:１２月'!G67)</f>
        <v>25538.55</v>
      </c>
      <c r="H67" s="2">
        <f>SUM('１月:１２月'!H67)</f>
        <v>0</v>
      </c>
      <c r="I67" s="8">
        <f>SUM('１月:１２月'!I67)</f>
        <v>0</v>
      </c>
      <c r="J67" s="32">
        <f t="shared" si="1"/>
        <v>0</v>
      </c>
      <c r="K67" s="2">
        <f>SUM('１月:１２月'!K67)</f>
        <v>157.68300000000002</v>
      </c>
      <c r="L67" s="8">
        <f>SUM('１月:１２月'!L67)</f>
        <v>267.07800000000003</v>
      </c>
      <c r="M67" s="8">
        <f>SUM('１月:１２月'!M67)</f>
        <v>26.46</v>
      </c>
      <c r="N67" s="8">
        <f>SUM('１月:１２月'!N67)</f>
        <v>0</v>
      </c>
      <c r="O67" s="8">
        <f>SUM('１月:１２月'!O67)</f>
        <v>0</v>
      </c>
      <c r="P67" s="8">
        <f>SUM('１月:１２月'!P67)</f>
        <v>0</v>
      </c>
      <c r="Q67" s="9">
        <f t="shared" si="2"/>
        <v>30517.1765</v>
      </c>
      <c r="R67" s="22"/>
    </row>
    <row r="68" spans="4:17" ht="18.75"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19.5" thickBot="1">
      <c r="A69" s="2"/>
      <c r="B69" s="300" t="s">
        <v>120</v>
      </c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 t="s">
        <v>97</v>
      </c>
      <c r="Q69" s="2"/>
    </row>
    <row r="70" spans="1:18" ht="18.75">
      <c r="A70" s="226"/>
      <c r="B70" s="26"/>
      <c r="C70" s="26"/>
      <c r="D70" s="37" t="s">
        <v>1</v>
      </c>
      <c r="E70" s="37" t="s">
        <v>101</v>
      </c>
      <c r="F70" s="259" t="s">
        <v>3</v>
      </c>
      <c r="G70" s="37" t="s">
        <v>102</v>
      </c>
      <c r="H70" s="39" t="s">
        <v>4</v>
      </c>
      <c r="I70" s="37" t="s">
        <v>5</v>
      </c>
      <c r="J70" s="37" t="s">
        <v>95</v>
      </c>
      <c r="K70" s="39" t="s">
        <v>6</v>
      </c>
      <c r="L70" s="37" t="s">
        <v>109</v>
      </c>
      <c r="M70" s="37" t="s">
        <v>7</v>
      </c>
      <c r="N70" s="37" t="s">
        <v>8</v>
      </c>
      <c r="O70" s="37" t="s">
        <v>9</v>
      </c>
      <c r="P70" s="37" t="s">
        <v>99</v>
      </c>
      <c r="Q70" s="217" t="s">
        <v>10</v>
      </c>
      <c r="R70" s="22"/>
    </row>
    <row r="71" spans="1:18" ht="18.75">
      <c r="A71" s="221" t="s">
        <v>52</v>
      </c>
      <c r="B71" s="343" t="s">
        <v>20</v>
      </c>
      <c r="C71" s="219" t="s">
        <v>12</v>
      </c>
      <c r="D71" s="4">
        <f>+D60+D62+D64+D66</f>
        <v>348.9381</v>
      </c>
      <c r="E71" s="4">
        <f>+E60+E62+E64+E66</f>
        <v>714.2242</v>
      </c>
      <c r="F71" s="4">
        <f>D71+E71</f>
        <v>1063.1623</v>
      </c>
      <c r="G71" s="30">
        <f aca="true" t="shared" si="11" ref="G71:I72">+G60+G62+G64+G66</f>
        <v>1950.245</v>
      </c>
      <c r="H71" s="25">
        <f t="shared" si="11"/>
        <v>16.332400000000003</v>
      </c>
      <c r="I71" s="4">
        <f t="shared" si="11"/>
        <v>0</v>
      </c>
      <c r="J71" s="11">
        <f>H71+I71</f>
        <v>16.332400000000003</v>
      </c>
      <c r="K71" s="25">
        <f aca="true" t="shared" si="12" ref="K71:N72">+K60+K62+K64+K66</f>
        <v>1.8531999999999997</v>
      </c>
      <c r="L71" s="4">
        <f t="shared" si="12"/>
        <v>1.3132</v>
      </c>
      <c r="M71" s="4">
        <f t="shared" si="12"/>
        <v>0.074</v>
      </c>
      <c r="N71" s="4">
        <f t="shared" si="12"/>
        <v>0</v>
      </c>
      <c r="O71" s="4">
        <f>+O60+O62+O64+O66</f>
        <v>0</v>
      </c>
      <c r="P71" s="4">
        <f>+P60+P62+P64+P66</f>
        <v>0</v>
      </c>
      <c r="Q71" s="5">
        <f>D71+E71+G71+H71+I71+K71+L71+M71+N71+O71+P71</f>
        <v>3032.9800999999998</v>
      </c>
      <c r="R71" s="23"/>
    </row>
    <row r="72" spans="1:18" ht="18.75">
      <c r="A72" s="213" t="s">
        <v>54</v>
      </c>
      <c r="B72" s="344"/>
      <c r="C72" s="222" t="s">
        <v>14</v>
      </c>
      <c r="D72" s="6">
        <f>+D61+D63+D65+D67</f>
        <v>45193.8995</v>
      </c>
      <c r="E72" s="6">
        <f>+E61+E63+E65+E67</f>
        <v>89046.034</v>
      </c>
      <c r="F72" s="6">
        <f aca="true" t="shared" si="13" ref="F72:F135">D72+E72</f>
        <v>134239.93349999998</v>
      </c>
      <c r="G72" s="31">
        <f t="shared" si="11"/>
        <v>339028.60199999996</v>
      </c>
      <c r="H72" s="26">
        <f t="shared" si="11"/>
        <v>1525.322</v>
      </c>
      <c r="I72" s="6">
        <f t="shared" si="11"/>
        <v>0</v>
      </c>
      <c r="J72" s="31">
        <f aca="true" t="shared" si="14" ref="J72:J135">H72+I72</f>
        <v>1525.322</v>
      </c>
      <c r="K72" s="26">
        <f t="shared" si="12"/>
        <v>160.83300000000003</v>
      </c>
      <c r="L72" s="6">
        <f t="shared" si="12"/>
        <v>304.36400000000003</v>
      </c>
      <c r="M72" s="6">
        <f t="shared" si="12"/>
        <v>26.46</v>
      </c>
      <c r="N72" s="6">
        <f t="shared" si="12"/>
        <v>0</v>
      </c>
      <c r="O72" s="6">
        <f>+O61+O63+O65+O67</f>
        <v>0</v>
      </c>
      <c r="P72" s="6">
        <f>+P61+P63+P65+P67</f>
        <v>0</v>
      </c>
      <c r="Q72" s="7">
        <f aca="true" t="shared" si="15" ref="Q72:Q134">D72+E72+G72+H72+I72+K72+L72+M72+N72+O72+P72</f>
        <v>475285.51449999993</v>
      </c>
      <c r="R72" s="23"/>
    </row>
    <row r="73" spans="1:18" ht="18.75">
      <c r="A73" s="221" t="s">
        <v>0</v>
      </c>
      <c r="B73" s="345" t="s">
        <v>57</v>
      </c>
      <c r="C73" s="219" t="s">
        <v>12</v>
      </c>
      <c r="D73" s="4">
        <f>SUM('１月:１２月'!D73)</f>
        <v>26.1025</v>
      </c>
      <c r="E73" s="4">
        <f>SUM('１月:１２月'!E73)</f>
        <v>38.7701</v>
      </c>
      <c r="F73" s="4">
        <f t="shared" si="13"/>
        <v>64.8726</v>
      </c>
      <c r="G73" s="30">
        <f>SUM('１月:１２月'!G73)</f>
        <v>4.1773</v>
      </c>
      <c r="H73" s="25">
        <f>SUM('１月:１２月'!H73)</f>
        <v>72.8108</v>
      </c>
      <c r="I73" s="4">
        <f>SUM('１月:１２月'!I73)</f>
        <v>1.366</v>
      </c>
      <c r="J73" s="30">
        <f t="shared" si="14"/>
        <v>74.1768</v>
      </c>
      <c r="K73" s="25">
        <f>SUM('１月:１２月'!K73)</f>
        <v>5.509499999999999</v>
      </c>
      <c r="L73" s="4">
        <f>SUM('１月:１２月'!L73)</f>
        <v>3.1086</v>
      </c>
      <c r="M73" s="4">
        <f>SUM('１月:１２月'!M73)</f>
        <v>0.092</v>
      </c>
      <c r="N73" s="4">
        <f>SUM('１月:１２月'!N73)</f>
        <v>13.5668</v>
      </c>
      <c r="O73" s="4">
        <f>SUM('１月:１２月'!O73)</f>
        <v>0.5094</v>
      </c>
      <c r="P73" s="4">
        <f>SUM('１月:１２月'!P73)</f>
        <v>16.1535</v>
      </c>
      <c r="Q73" s="5">
        <f t="shared" si="15"/>
        <v>182.16650000000004</v>
      </c>
      <c r="R73" s="23"/>
    </row>
    <row r="74" spans="1:18" ht="18.75">
      <c r="A74" s="221" t="s">
        <v>32</v>
      </c>
      <c r="B74" s="346"/>
      <c r="C74" s="222" t="s">
        <v>14</v>
      </c>
      <c r="D74" s="6">
        <f>SUM('１月:１２月'!D74)</f>
        <v>42207.817350000005</v>
      </c>
      <c r="E74" s="6">
        <f>SUM('１月:１２月'!E74)</f>
        <v>56563.06999999999</v>
      </c>
      <c r="F74" s="6">
        <f t="shared" si="13"/>
        <v>98770.88735</v>
      </c>
      <c r="G74" s="31">
        <f>SUM('１月:１２月'!G74)</f>
        <v>4872.9529999999995</v>
      </c>
      <c r="H74" s="26">
        <f>SUM('１月:１２月'!H74)</f>
        <v>39835.66099999999</v>
      </c>
      <c r="I74" s="6">
        <f>SUM('１月:１２月'!I74)</f>
        <v>1809.801</v>
      </c>
      <c r="J74" s="31">
        <f t="shared" si="14"/>
        <v>41645.46199999999</v>
      </c>
      <c r="K74" s="26">
        <f>SUM('１月:１２月'!K74)</f>
        <v>5309.898999999999</v>
      </c>
      <c r="L74" s="6">
        <f>SUM('１月:１２月'!L74)</f>
        <v>3512.9039999999995</v>
      </c>
      <c r="M74" s="6">
        <f>SUM('１月:１２月'!M74)</f>
        <v>33.495000000000005</v>
      </c>
      <c r="N74" s="6">
        <f>SUM('１月:１２月'!N74)</f>
        <v>24110.551000000003</v>
      </c>
      <c r="O74" s="6">
        <f>SUM('１月:１２月'!O74)</f>
        <v>780.0609999999999</v>
      </c>
      <c r="P74" s="6">
        <f>SUM('１月:１２月'!P74)</f>
        <v>23846.535000000003</v>
      </c>
      <c r="Q74" s="7">
        <f t="shared" si="15"/>
        <v>202882.74735</v>
      </c>
      <c r="R74" s="23"/>
    </row>
    <row r="75" spans="1:18" ht="18.75">
      <c r="A75" s="221" t="s">
        <v>0</v>
      </c>
      <c r="B75" s="345" t="s">
        <v>58</v>
      </c>
      <c r="C75" s="219" t="s">
        <v>12</v>
      </c>
      <c r="D75" s="4">
        <f>SUM('１月:１２月'!D75)</f>
        <v>0</v>
      </c>
      <c r="E75" s="4">
        <f>SUM('１月:１２月'!E75)</f>
        <v>2.3289</v>
      </c>
      <c r="F75" s="4">
        <f t="shared" si="13"/>
        <v>2.3289</v>
      </c>
      <c r="G75" s="30">
        <f>SUM('１月:１２月'!G75)</f>
        <v>0.0038</v>
      </c>
      <c r="H75" s="25">
        <f>SUM('１月:１２月'!H75)</f>
        <v>3.6468000000000003</v>
      </c>
      <c r="I75" s="4">
        <f>SUM('１月:１２月'!I75)</f>
        <v>0.809</v>
      </c>
      <c r="J75" s="30">
        <f t="shared" si="14"/>
        <v>4.4558</v>
      </c>
      <c r="K75" s="25">
        <f>SUM('１月:１２月'!K75)</f>
        <v>0.18650000000000005</v>
      </c>
      <c r="L75" s="4">
        <f>SUM('１月:１２月'!L75)</f>
        <v>0</v>
      </c>
      <c r="M75" s="4">
        <f>SUM('１月:１２月'!M75)</f>
        <v>0</v>
      </c>
      <c r="N75" s="4">
        <f>SUM('１月:１２月'!N75)</f>
        <v>0</v>
      </c>
      <c r="O75" s="4">
        <f>SUM('１月:１２月'!O75)</f>
        <v>0</v>
      </c>
      <c r="P75" s="4">
        <f>SUM('１月:１２月'!P75)</f>
        <v>0</v>
      </c>
      <c r="Q75" s="5">
        <f t="shared" si="15"/>
        <v>6.975</v>
      </c>
      <c r="R75" s="23"/>
    </row>
    <row r="76" spans="1:18" ht="18.75">
      <c r="A76" s="221" t="s">
        <v>0</v>
      </c>
      <c r="B76" s="346"/>
      <c r="C76" s="222" t="s">
        <v>14</v>
      </c>
      <c r="D76" s="6">
        <f>SUM('１月:１２月'!D76)</f>
        <v>0</v>
      </c>
      <c r="E76" s="6">
        <f>SUM('１月:１２月'!E76)</f>
        <v>263.683</v>
      </c>
      <c r="F76" s="6">
        <f t="shared" si="13"/>
        <v>263.683</v>
      </c>
      <c r="G76" s="31">
        <f>SUM('１月:１２月'!G76)</f>
        <v>4.9319999999999995</v>
      </c>
      <c r="H76" s="26">
        <f>SUM('１月:１２月'!H76)</f>
        <v>439.629</v>
      </c>
      <c r="I76" s="6">
        <f>SUM('１月:１２月'!I76)</f>
        <v>1389.761</v>
      </c>
      <c r="J76" s="31">
        <f t="shared" si="14"/>
        <v>1829.3899999999999</v>
      </c>
      <c r="K76" s="26">
        <f>SUM('１月:１２月'!K76)</f>
        <v>38.11600000000001</v>
      </c>
      <c r="L76" s="6">
        <f>SUM('１月:１２月'!L76)</f>
        <v>0</v>
      </c>
      <c r="M76" s="6">
        <f>SUM('１月:１２月'!M76)</f>
        <v>0</v>
      </c>
      <c r="N76" s="6">
        <f>SUM('１月:１２月'!N76)</f>
        <v>0</v>
      </c>
      <c r="O76" s="6">
        <f>SUM('１月:１２月'!O76)</f>
        <v>0</v>
      </c>
      <c r="P76" s="6">
        <f>SUM('１月:１２月'!P76)</f>
        <v>0</v>
      </c>
      <c r="Q76" s="7">
        <f t="shared" si="15"/>
        <v>2136.121</v>
      </c>
      <c r="R76" s="23"/>
    </row>
    <row r="77" spans="1:18" ht="18.75">
      <c r="A77" s="221" t="s">
        <v>59</v>
      </c>
      <c r="B77" s="224" t="s">
        <v>60</v>
      </c>
      <c r="C77" s="219" t="s">
        <v>12</v>
      </c>
      <c r="D77" s="4">
        <f>SUM('１月:１２月'!D77)</f>
        <v>0</v>
      </c>
      <c r="E77" s="4">
        <f>SUM('１月:１２月'!E77)</f>
        <v>0</v>
      </c>
      <c r="F77" s="4">
        <f t="shared" si="13"/>
        <v>0</v>
      </c>
      <c r="G77" s="30">
        <f>SUM('１月:１２月'!G77)</f>
        <v>0</v>
      </c>
      <c r="H77" s="25">
        <f>SUM('１月:１２月'!H77)</f>
        <v>0</v>
      </c>
      <c r="I77" s="4">
        <f>SUM('１月:１２月'!I77)</f>
        <v>0</v>
      </c>
      <c r="J77" s="30">
        <f t="shared" si="14"/>
        <v>0</v>
      </c>
      <c r="K77" s="25">
        <f>SUM('１月:１２月'!K77)</f>
        <v>16.1687</v>
      </c>
      <c r="L77" s="4">
        <f>SUM('１月:１２月'!L77)</f>
        <v>0.03</v>
      </c>
      <c r="M77" s="4">
        <f>SUM('１月:１２月'!M77)</f>
        <v>0</v>
      </c>
      <c r="N77" s="4">
        <f>SUM('１月:１２月'!N77)</f>
        <v>0</v>
      </c>
      <c r="O77" s="4">
        <f>SUM('１月:１２月'!O77)</f>
        <v>0</v>
      </c>
      <c r="P77" s="4">
        <f>SUM('１月:１２月'!P77)</f>
        <v>0</v>
      </c>
      <c r="Q77" s="5">
        <f t="shared" si="15"/>
        <v>16.198700000000002</v>
      </c>
      <c r="R77" s="23"/>
    </row>
    <row r="78" spans="1:18" ht="18.75">
      <c r="A78" s="221"/>
      <c r="B78" s="222" t="s">
        <v>61</v>
      </c>
      <c r="C78" s="222" t="s">
        <v>14</v>
      </c>
      <c r="D78" s="6">
        <f>SUM('１月:１２月'!D78)</f>
        <v>0</v>
      </c>
      <c r="E78" s="6">
        <f>SUM('１月:１２月'!E78)</f>
        <v>0</v>
      </c>
      <c r="F78" s="6">
        <f t="shared" si="13"/>
        <v>0</v>
      </c>
      <c r="G78" s="31">
        <f>SUM('１月:１２月'!G78)</f>
        <v>0</v>
      </c>
      <c r="H78" s="26">
        <f>SUM('１月:１２月'!H78)</f>
        <v>0</v>
      </c>
      <c r="I78" s="6">
        <f>SUM('１月:１２月'!I78)</f>
        <v>0</v>
      </c>
      <c r="J78" s="31">
        <f t="shared" si="14"/>
        <v>0</v>
      </c>
      <c r="K78" s="26">
        <f>SUM('１月:１２月'!K78)</f>
        <v>9931.367</v>
      </c>
      <c r="L78" s="6">
        <f>SUM('１月:１２月'!L78)</f>
        <v>37.8</v>
      </c>
      <c r="M78" s="6">
        <f>SUM('１月:１２月'!M78)</f>
        <v>0</v>
      </c>
      <c r="N78" s="6">
        <f>SUM('１月:１２月'!N78)</f>
        <v>0</v>
      </c>
      <c r="O78" s="6">
        <f>SUM('１月:１２月'!O78)</f>
        <v>0</v>
      </c>
      <c r="P78" s="6">
        <f>SUM('１月:１２月'!P78)</f>
        <v>0</v>
      </c>
      <c r="Q78" s="7">
        <f t="shared" si="15"/>
        <v>9969.167</v>
      </c>
      <c r="R78" s="23"/>
    </row>
    <row r="79" spans="1:18" ht="18.75">
      <c r="A79" s="221"/>
      <c r="B79" s="345" t="s">
        <v>62</v>
      </c>
      <c r="C79" s="219" t="s">
        <v>12</v>
      </c>
      <c r="D79" s="4">
        <f>SUM('１月:１２月'!D79)</f>
        <v>0</v>
      </c>
      <c r="E79" s="4">
        <f>SUM('１月:１２月'!E79)</f>
        <v>0</v>
      </c>
      <c r="F79" s="4">
        <f t="shared" si="13"/>
        <v>0</v>
      </c>
      <c r="G79" s="30">
        <f>SUM('１月:１２月'!G79)</f>
        <v>0</v>
      </c>
      <c r="H79" s="25">
        <f>SUM('１月:１２月'!H79)</f>
        <v>0.136</v>
      </c>
      <c r="I79" s="4">
        <f>SUM('１月:１２月'!I79)</f>
        <v>0</v>
      </c>
      <c r="J79" s="30">
        <f t="shared" si="14"/>
        <v>0.136</v>
      </c>
      <c r="K79" s="25">
        <f>SUM('１月:１２月'!K79)</f>
        <v>0</v>
      </c>
      <c r="L79" s="4">
        <f>SUM('１月:１２月'!L79)</f>
        <v>0</v>
      </c>
      <c r="M79" s="4">
        <f>SUM('１月:１２月'!M79)</f>
        <v>0</v>
      </c>
      <c r="N79" s="4">
        <f>SUM('１月:１２月'!N79)</f>
        <v>0</v>
      </c>
      <c r="O79" s="4">
        <f>SUM('１月:１２月'!O79)</f>
        <v>0</v>
      </c>
      <c r="P79" s="4">
        <f>SUM('１月:１２月'!P79)</f>
        <v>0</v>
      </c>
      <c r="Q79" s="5">
        <f t="shared" si="15"/>
        <v>0.136</v>
      </c>
      <c r="R79" s="23"/>
    </row>
    <row r="80" spans="1:18" ht="18.75">
      <c r="A80" s="221" t="s">
        <v>13</v>
      </c>
      <c r="B80" s="346"/>
      <c r="C80" s="222" t="s">
        <v>14</v>
      </c>
      <c r="D80" s="6">
        <f>SUM('１月:１２月'!D80)</f>
        <v>0</v>
      </c>
      <c r="E80" s="6">
        <f>SUM('１月:１２月'!E80)</f>
        <v>0</v>
      </c>
      <c r="F80" s="6">
        <f t="shared" si="13"/>
        <v>0</v>
      </c>
      <c r="G80" s="31">
        <f>SUM('１月:１２月'!G80)</f>
        <v>0</v>
      </c>
      <c r="H80" s="26">
        <f>SUM('１月:１２月'!H80)</f>
        <v>133.329</v>
      </c>
      <c r="I80" s="6">
        <f>SUM('１月:１２月'!I80)</f>
        <v>0</v>
      </c>
      <c r="J80" s="31">
        <f t="shared" si="14"/>
        <v>133.329</v>
      </c>
      <c r="K80" s="26">
        <f>SUM('１月:１２月'!K80)</f>
        <v>0</v>
      </c>
      <c r="L80" s="6">
        <f>SUM('１月:１２月'!L80)</f>
        <v>0</v>
      </c>
      <c r="M80" s="6">
        <f>SUM('１月:１２月'!M80)</f>
        <v>0</v>
      </c>
      <c r="N80" s="6">
        <f>SUM('１月:１２月'!N80)</f>
        <v>0</v>
      </c>
      <c r="O80" s="6">
        <f>SUM('１月:１２月'!O80)</f>
        <v>0</v>
      </c>
      <c r="P80" s="6">
        <f>SUM('１月:１２月'!P80)</f>
        <v>0</v>
      </c>
      <c r="Q80" s="7">
        <f t="shared" si="15"/>
        <v>133.329</v>
      </c>
      <c r="R80" s="23"/>
    </row>
    <row r="81" spans="1:18" ht="18.75">
      <c r="A81" s="221"/>
      <c r="B81" s="224" t="s">
        <v>16</v>
      </c>
      <c r="C81" s="219" t="s">
        <v>12</v>
      </c>
      <c r="D81" s="4">
        <f>SUM('１月:１２月'!D81)</f>
        <v>58.06400000000001</v>
      </c>
      <c r="E81" s="4">
        <f>SUM('１月:１２月'!E81)</f>
        <v>99.1657</v>
      </c>
      <c r="F81" s="4">
        <f t="shared" si="13"/>
        <v>157.2297</v>
      </c>
      <c r="G81" s="30">
        <f>SUM('１月:１２月'!G81)</f>
        <v>13.826100000000002</v>
      </c>
      <c r="H81" s="25">
        <f>SUM('１月:１２月'!H81)</f>
        <v>414.2267</v>
      </c>
      <c r="I81" s="4">
        <f>SUM('１月:１２月'!I81)</f>
        <v>0.9390000000000001</v>
      </c>
      <c r="J81" s="30">
        <f t="shared" si="14"/>
        <v>415.1657</v>
      </c>
      <c r="K81" s="25">
        <f>SUM('１月:１２月'!K81)</f>
        <v>14.2765</v>
      </c>
      <c r="L81" s="4">
        <f>SUM('１月:１２月'!L81)</f>
        <v>4.41448</v>
      </c>
      <c r="M81" s="4">
        <f>SUM('１月:１２月'!M81)</f>
        <v>3.2187</v>
      </c>
      <c r="N81" s="4">
        <f>SUM('１月:１２月'!N81)</f>
        <v>90.60549999999999</v>
      </c>
      <c r="O81" s="4">
        <f>SUM('１月:１２月'!O81)</f>
        <v>5.3599</v>
      </c>
      <c r="P81" s="4">
        <f>SUM('１月:１２月'!P81)</f>
        <v>39.8726</v>
      </c>
      <c r="Q81" s="5">
        <f t="shared" si="15"/>
        <v>743.9691800000002</v>
      </c>
      <c r="R81" s="23"/>
    </row>
    <row r="82" spans="1:18" ht="18.75">
      <c r="A82" s="221"/>
      <c r="B82" s="222" t="s">
        <v>63</v>
      </c>
      <c r="C82" s="222" t="s">
        <v>14</v>
      </c>
      <c r="D82" s="6">
        <f>SUM('１月:１２月'!D82)</f>
        <v>43308.678850000004</v>
      </c>
      <c r="E82" s="6">
        <f>SUM('１月:１２月'!E82)</f>
        <v>54326.339</v>
      </c>
      <c r="F82" s="6">
        <f t="shared" si="13"/>
        <v>97635.01785</v>
      </c>
      <c r="G82" s="31">
        <f>SUM('１月:１２月'!G82)</f>
        <v>10721.359</v>
      </c>
      <c r="H82" s="26">
        <f>SUM('１月:１２月'!H82)</f>
        <v>167347.406</v>
      </c>
      <c r="I82" s="6">
        <f>SUM('１月:１２月'!I82)</f>
        <v>511.889</v>
      </c>
      <c r="J82" s="31">
        <f t="shared" si="14"/>
        <v>167859.29499999998</v>
      </c>
      <c r="K82" s="26">
        <f>SUM('１月:１２月'!K82)</f>
        <v>7924.588000000001</v>
      </c>
      <c r="L82" s="6">
        <f>SUM('１月:１２月'!L82)</f>
        <v>3510.1310000000003</v>
      </c>
      <c r="M82" s="6">
        <f>SUM('１月:１２月'!M82)</f>
        <v>716.6940000000001</v>
      </c>
      <c r="N82" s="6">
        <f>SUM('１月:１２月'!N82)</f>
        <v>51944.74800000001</v>
      </c>
      <c r="O82" s="6">
        <f>SUM('１月:１２月'!O82)</f>
        <v>3023.484</v>
      </c>
      <c r="P82" s="6">
        <f>SUM('１月:１２月'!P82)</f>
        <v>20292.07</v>
      </c>
      <c r="Q82" s="7">
        <f t="shared" si="15"/>
        <v>363627.38685</v>
      </c>
      <c r="R82" s="23"/>
    </row>
    <row r="83" spans="1:18" ht="18.75">
      <c r="A83" s="221" t="s">
        <v>19</v>
      </c>
      <c r="B83" s="343" t="s">
        <v>20</v>
      </c>
      <c r="C83" s="219" t="s">
        <v>12</v>
      </c>
      <c r="D83" s="4">
        <f>+D73+D75+D77+D79+D81</f>
        <v>84.16650000000001</v>
      </c>
      <c r="E83" s="4">
        <f>+E73+E75+E77+E79+E81</f>
        <v>140.2647</v>
      </c>
      <c r="F83" s="4">
        <f t="shared" si="13"/>
        <v>224.43120000000002</v>
      </c>
      <c r="G83" s="30">
        <f aca="true" t="shared" si="16" ref="G83:P84">+G73+G75+G77+G79+G81</f>
        <v>18.0072</v>
      </c>
      <c r="H83" s="25">
        <f t="shared" si="16"/>
        <v>490.8203</v>
      </c>
      <c r="I83" s="4">
        <f t="shared" si="16"/>
        <v>3.1140000000000003</v>
      </c>
      <c r="J83" s="30">
        <f t="shared" si="14"/>
        <v>493.93429999999995</v>
      </c>
      <c r="K83" s="25">
        <f t="shared" si="16"/>
        <v>36.1412</v>
      </c>
      <c r="L83" s="4">
        <f t="shared" si="16"/>
        <v>7.55308</v>
      </c>
      <c r="M83" s="4">
        <f t="shared" si="16"/>
        <v>3.3107</v>
      </c>
      <c r="N83" s="4">
        <f t="shared" si="16"/>
        <v>104.17229999999999</v>
      </c>
      <c r="O83" s="4">
        <f t="shared" si="16"/>
        <v>5.8693</v>
      </c>
      <c r="P83" s="4">
        <f t="shared" si="16"/>
        <v>56.0261</v>
      </c>
      <c r="Q83" s="5">
        <f t="shared" si="15"/>
        <v>949.44538</v>
      </c>
      <c r="R83" s="23"/>
    </row>
    <row r="84" spans="1:18" ht="18.75">
      <c r="A84" s="226"/>
      <c r="B84" s="344"/>
      <c r="C84" s="222" t="s">
        <v>14</v>
      </c>
      <c r="D84" s="6">
        <f>+D74+D76+D78+D80+D82</f>
        <v>85516.49620000001</v>
      </c>
      <c r="E84" s="6">
        <f>+E74+E76+E78+E80+E82</f>
        <v>111153.09199999999</v>
      </c>
      <c r="F84" s="6">
        <f t="shared" si="13"/>
        <v>196669.5882</v>
      </c>
      <c r="G84" s="31">
        <f aca="true" t="shared" si="17" ref="G84:P84">+G74+G76+G78+G80+G82</f>
        <v>15599.243999999999</v>
      </c>
      <c r="H84" s="26">
        <f t="shared" si="16"/>
        <v>207756.02499999997</v>
      </c>
      <c r="I84" s="6">
        <f t="shared" si="16"/>
        <v>3711.451</v>
      </c>
      <c r="J84" s="31">
        <f t="shared" si="14"/>
        <v>211467.47599999997</v>
      </c>
      <c r="K84" s="26">
        <f t="shared" si="17"/>
        <v>23203.97</v>
      </c>
      <c r="L84" s="6">
        <f t="shared" si="17"/>
        <v>7060.835</v>
      </c>
      <c r="M84" s="6">
        <f t="shared" si="17"/>
        <v>750.1890000000001</v>
      </c>
      <c r="N84" s="6">
        <f t="shared" si="17"/>
        <v>76055.29900000001</v>
      </c>
      <c r="O84" s="6">
        <f t="shared" si="17"/>
        <v>3803.545</v>
      </c>
      <c r="P84" s="6">
        <f t="shared" si="17"/>
        <v>44138.605</v>
      </c>
      <c r="Q84" s="7">
        <f t="shared" si="15"/>
        <v>578748.7512</v>
      </c>
      <c r="R84" s="23"/>
    </row>
    <row r="85" spans="1:18" ht="18.75">
      <c r="A85" s="347" t="s">
        <v>64</v>
      </c>
      <c r="B85" s="348"/>
      <c r="C85" s="219" t="s">
        <v>12</v>
      </c>
      <c r="D85" s="4">
        <f>SUM('１月:１２月'!D85)</f>
        <v>0.22699999999999998</v>
      </c>
      <c r="E85" s="4">
        <f>SUM('１月:１２月'!E85)</f>
        <v>6.3509</v>
      </c>
      <c r="F85" s="4">
        <f t="shared" si="13"/>
        <v>6.5779000000000005</v>
      </c>
      <c r="G85" s="30">
        <f>SUM('１月:１２月'!G85)</f>
        <v>9.8561</v>
      </c>
      <c r="H85" s="25">
        <f>SUM('１月:１２月'!H85)</f>
        <v>85.6522</v>
      </c>
      <c r="I85" s="4">
        <f>SUM('１月:１２月'!I85)</f>
        <v>2.349</v>
      </c>
      <c r="J85" s="30">
        <f t="shared" si="14"/>
        <v>88.0012</v>
      </c>
      <c r="K85" s="25">
        <f>SUM('１月:１２月'!K85)</f>
        <v>67.22169999999998</v>
      </c>
      <c r="L85" s="4">
        <f>SUM('１月:１２月'!L85)</f>
        <v>7.3951</v>
      </c>
      <c r="M85" s="4">
        <f>SUM('１月:１２月'!M85)</f>
        <v>0.026000000000000002</v>
      </c>
      <c r="N85" s="4">
        <f>SUM('１月:１２月'!N85)</f>
        <v>0.9232</v>
      </c>
      <c r="O85" s="4">
        <f>SUM('１月:１２月'!O85)</f>
        <v>0</v>
      </c>
      <c r="P85" s="4">
        <f>SUM('１月:１２月'!P85)</f>
        <v>11.9524</v>
      </c>
      <c r="Q85" s="5">
        <f t="shared" si="15"/>
        <v>191.95360000000002</v>
      </c>
      <c r="R85" s="23"/>
    </row>
    <row r="86" spans="1:18" ht="18.75">
      <c r="A86" s="349"/>
      <c r="B86" s="350"/>
      <c r="C86" s="222" t="s">
        <v>14</v>
      </c>
      <c r="D86" s="6">
        <f>SUM('１月:１２月'!D86)</f>
        <v>190.313</v>
      </c>
      <c r="E86" s="6">
        <f>SUM('１月:１２月'!E86)</f>
        <v>7142.3330000000005</v>
      </c>
      <c r="F86" s="6">
        <f t="shared" si="13"/>
        <v>7332.646000000001</v>
      </c>
      <c r="G86" s="31">
        <f>SUM('１月:１２月'!G86)</f>
        <v>5165.2789999999995</v>
      </c>
      <c r="H86" s="26">
        <f>SUM('１月:１２月'!H86)</f>
        <v>30295.879999999997</v>
      </c>
      <c r="I86" s="6">
        <f>SUM('１月:１２月'!I86)</f>
        <v>2389.217</v>
      </c>
      <c r="J86" s="31">
        <f t="shared" si="14"/>
        <v>32685.096999999998</v>
      </c>
      <c r="K86" s="26">
        <f>SUM('１月:１２月'!K86)</f>
        <v>13707.385</v>
      </c>
      <c r="L86" s="6">
        <f>SUM('１月:１２月'!L86)</f>
        <v>4091.465</v>
      </c>
      <c r="M86" s="6">
        <f>SUM('１月:１２月'!M86)</f>
        <v>5.880000000000001</v>
      </c>
      <c r="N86" s="6">
        <f>SUM('１月:１２月'!N86)</f>
        <v>502.998</v>
      </c>
      <c r="O86" s="6">
        <f>SUM('１月:１２月'!O86)</f>
        <v>0</v>
      </c>
      <c r="P86" s="6">
        <f>SUM('１月:１２月'!P86)</f>
        <v>10548.476999999999</v>
      </c>
      <c r="Q86" s="7">
        <f t="shared" si="15"/>
        <v>74039.22699999998</v>
      </c>
      <c r="R86" s="23"/>
    </row>
    <row r="87" spans="1:18" ht="18.75">
      <c r="A87" s="347" t="s">
        <v>65</v>
      </c>
      <c r="B87" s="348"/>
      <c r="C87" s="219" t="s">
        <v>12</v>
      </c>
      <c r="D87" s="4">
        <f>SUM('１月:１２月'!D87)</f>
        <v>0</v>
      </c>
      <c r="E87" s="4">
        <f>SUM('１月:１２月'!E87)</f>
        <v>0</v>
      </c>
      <c r="F87" s="4">
        <f t="shared" si="13"/>
        <v>0</v>
      </c>
      <c r="G87" s="30">
        <f>SUM('１月:１２月'!G87)</f>
        <v>0.272</v>
      </c>
      <c r="H87" s="25">
        <f>SUM('１月:１２月'!H87)</f>
        <v>18.029</v>
      </c>
      <c r="I87" s="4">
        <f>SUM('１月:１２月'!I87)</f>
        <v>0</v>
      </c>
      <c r="J87" s="30">
        <f t="shared" si="14"/>
        <v>18.029</v>
      </c>
      <c r="K87" s="25">
        <f>SUM('１月:１２月'!K87)</f>
        <v>1.427</v>
      </c>
      <c r="L87" s="4">
        <f>SUM('１月:１２月'!L87)</f>
        <v>0</v>
      </c>
      <c r="M87" s="4">
        <f>SUM('１月:１２月'!M87)</f>
        <v>0</v>
      </c>
      <c r="N87" s="4">
        <f>SUM('１月:１２月'!N87)</f>
        <v>0.0585</v>
      </c>
      <c r="O87" s="4">
        <f>SUM('１月:１２月'!O87)</f>
        <v>0</v>
      </c>
      <c r="P87" s="4">
        <f>SUM('１月:１２月'!P87)</f>
        <v>0</v>
      </c>
      <c r="Q87" s="5">
        <f t="shared" si="15"/>
        <v>19.786499999999997</v>
      </c>
      <c r="R87" s="23"/>
    </row>
    <row r="88" spans="1:18" ht="18.75">
      <c r="A88" s="349"/>
      <c r="B88" s="350"/>
      <c r="C88" s="222" t="s">
        <v>14</v>
      </c>
      <c r="D88" s="6">
        <f>SUM('１月:１２月'!D88)</f>
        <v>0</v>
      </c>
      <c r="E88" s="6">
        <f>SUM('１月:１２月'!E88)</f>
        <v>0</v>
      </c>
      <c r="F88" s="6">
        <f t="shared" si="13"/>
        <v>0</v>
      </c>
      <c r="G88" s="31">
        <f>SUM('１月:１２月'!G88)</f>
        <v>81.295</v>
      </c>
      <c r="H88" s="26">
        <f>SUM('１月:１２月'!H88)</f>
        <v>1389.755</v>
      </c>
      <c r="I88" s="6">
        <f>SUM('１月:１２月'!I88)</f>
        <v>0</v>
      </c>
      <c r="J88" s="31">
        <f t="shared" si="14"/>
        <v>1389.755</v>
      </c>
      <c r="K88" s="26">
        <f>SUM('１月:１２月'!K88)</f>
        <v>62.245</v>
      </c>
      <c r="L88" s="6">
        <f>SUM('１月:１２月'!L88)</f>
        <v>0</v>
      </c>
      <c r="M88" s="6">
        <f>SUM('１月:１２月'!M88)</f>
        <v>0</v>
      </c>
      <c r="N88" s="6">
        <f>SUM('１月:１２月'!N88)</f>
        <v>12.91</v>
      </c>
      <c r="O88" s="6">
        <f>SUM('１月:１２月'!O88)</f>
        <v>0</v>
      </c>
      <c r="P88" s="6">
        <f>SUM('１月:１２月'!P88)</f>
        <v>0</v>
      </c>
      <c r="Q88" s="7">
        <f t="shared" si="15"/>
        <v>1546.2050000000002</v>
      </c>
      <c r="R88" s="23"/>
    </row>
    <row r="89" spans="1:18" ht="18.75">
      <c r="A89" s="347" t="s">
        <v>66</v>
      </c>
      <c r="B89" s="348"/>
      <c r="C89" s="219" t="s">
        <v>12</v>
      </c>
      <c r="D89" s="4">
        <f>SUM('１月:１２月'!D89)</f>
        <v>0.0309</v>
      </c>
      <c r="E89" s="4">
        <f>SUM('１月:１２月'!E89)</f>
        <v>5.414</v>
      </c>
      <c r="F89" s="4">
        <f t="shared" si="13"/>
        <v>5.4449</v>
      </c>
      <c r="G89" s="30">
        <f>SUM('１月:１２月'!G89)</f>
        <v>0.0118</v>
      </c>
      <c r="H89" s="25">
        <f>SUM('１月:１２月'!H89)</f>
        <v>0.842</v>
      </c>
      <c r="I89" s="4">
        <f>SUM('１月:１２月'!I89)</f>
        <v>0</v>
      </c>
      <c r="J89" s="30">
        <f t="shared" si="14"/>
        <v>0.842</v>
      </c>
      <c r="K89" s="25">
        <f>SUM('１月:１２月'!K89)</f>
        <v>0.0109</v>
      </c>
      <c r="L89" s="4">
        <f>SUM('１月:１２月'!L89)</f>
        <v>0</v>
      </c>
      <c r="M89" s="4">
        <f>SUM('１月:１２月'!M89)</f>
        <v>0</v>
      </c>
      <c r="N89" s="4">
        <f>SUM('１月:１２月'!N89)</f>
        <v>0</v>
      </c>
      <c r="O89" s="4">
        <f>SUM('１月:１２月'!O89)</f>
        <v>0</v>
      </c>
      <c r="P89" s="4">
        <f>SUM('１月:１２月'!P89)</f>
        <v>0</v>
      </c>
      <c r="Q89" s="5">
        <f t="shared" si="15"/>
        <v>6.3096</v>
      </c>
      <c r="R89" s="23"/>
    </row>
    <row r="90" spans="1:18" ht="18.75">
      <c r="A90" s="349"/>
      <c r="B90" s="350"/>
      <c r="C90" s="222" t="s">
        <v>14</v>
      </c>
      <c r="D90" s="6">
        <f>SUM('１月:１２月'!D90)</f>
        <v>60.281</v>
      </c>
      <c r="E90" s="6">
        <f>SUM('１月:１２月'!E90)</f>
        <v>2751.261</v>
      </c>
      <c r="F90" s="6">
        <f t="shared" si="13"/>
        <v>2811.542</v>
      </c>
      <c r="G90" s="31">
        <f>SUM('１月:１２月'!G90)</f>
        <v>38.999</v>
      </c>
      <c r="H90" s="26">
        <f>SUM('１月:１２月'!H90)</f>
        <v>2046.251</v>
      </c>
      <c r="I90" s="6">
        <f>SUM('１月:１２月'!I90)</f>
        <v>0</v>
      </c>
      <c r="J90" s="31">
        <f t="shared" si="14"/>
        <v>2046.251</v>
      </c>
      <c r="K90" s="26">
        <f>SUM('１月:１２月'!K90)</f>
        <v>29.927</v>
      </c>
      <c r="L90" s="6">
        <f>SUM('１月:１２月'!L90)</f>
        <v>0</v>
      </c>
      <c r="M90" s="6">
        <f>SUM('１月:１２月'!M90)</f>
        <v>0</v>
      </c>
      <c r="N90" s="6">
        <f>SUM('１月:１２月'!N90)</f>
        <v>0</v>
      </c>
      <c r="O90" s="6">
        <f>SUM('１月:１２月'!O90)</f>
        <v>0</v>
      </c>
      <c r="P90" s="6">
        <f>SUM('１月:１２月'!P90)</f>
        <v>0</v>
      </c>
      <c r="Q90" s="7">
        <f t="shared" si="15"/>
        <v>4926.718999999999</v>
      </c>
      <c r="R90" s="23"/>
    </row>
    <row r="91" spans="1:18" ht="18.75">
      <c r="A91" s="347" t="s">
        <v>67</v>
      </c>
      <c r="B91" s="348"/>
      <c r="C91" s="219" t="s">
        <v>12</v>
      </c>
      <c r="D91" s="4">
        <f>SUM('１月:１２月'!D91)</f>
        <v>0.31745</v>
      </c>
      <c r="E91" s="4">
        <f>SUM('１月:１２月'!E91)</f>
        <v>93.06300000000002</v>
      </c>
      <c r="F91" s="4">
        <f t="shared" si="13"/>
        <v>93.38045000000001</v>
      </c>
      <c r="G91" s="30">
        <f>SUM('１月:１２月'!G91)</f>
        <v>0.0765</v>
      </c>
      <c r="H91" s="25">
        <f>SUM('１月:１２月'!H91)</f>
        <v>68.3818</v>
      </c>
      <c r="I91" s="4">
        <f>SUM('１月:１２月'!I91)</f>
        <v>0</v>
      </c>
      <c r="J91" s="30">
        <f t="shared" si="14"/>
        <v>68.3818</v>
      </c>
      <c r="K91" s="25">
        <f>SUM('１月:１２月'!K91)</f>
        <v>4.6506</v>
      </c>
      <c r="L91" s="4">
        <f>SUM('１月:１２月'!L91)</f>
        <v>0.007</v>
      </c>
      <c r="M91" s="4">
        <f>SUM('１月:１２月'!M91)</f>
        <v>0.032</v>
      </c>
      <c r="N91" s="4">
        <f>SUM('１月:１２月'!N91)</f>
        <v>0</v>
      </c>
      <c r="O91" s="4">
        <f>SUM('１月:１２月'!O91)</f>
        <v>0</v>
      </c>
      <c r="P91" s="4">
        <f>SUM('１月:１２月'!P91)</f>
        <v>0</v>
      </c>
      <c r="Q91" s="5">
        <f t="shared" si="15"/>
        <v>166.52835000000002</v>
      </c>
      <c r="R91" s="23"/>
    </row>
    <row r="92" spans="1:18" ht="18.75">
      <c r="A92" s="349"/>
      <c r="B92" s="350"/>
      <c r="C92" s="222" t="s">
        <v>14</v>
      </c>
      <c r="D92" s="6">
        <f>SUM('１月:１２月'!D92)</f>
        <v>824.7075</v>
      </c>
      <c r="E92" s="6">
        <f>SUM('１月:１２月'!E92)</f>
        <v>140197.325</v>
      </c>
      <c r="F92" s="6">
        <f t="shared" si="13"/>
        <v>141022.0325</v>
      </c>
      <c r="G92" s="31">
        <f>SUM('１月:１２月'!G92)</f>
        <v>308.018</v>
      </c>
      <c r="H92" s="26">
        <f>SUM('１月:１２月'!H92)</f>
        <v>136820.65399999998</v>
      </c>
      <c r="I92" s="6">
        <f>SUM('１月:１２月'!I92)</f>
        <v>0</v>
      </c>
      <c r="J92" s="31">
        <f t="shared" si="14"/>
        <v>136820.65399999998</v>
      </c>
      <c r="K92" s="26">
        <f>SUM('１月:１２月'!K92)</f>
        <v>4865.2119999999995</v>
      </c>
      <c r="L92" s="6">
        <f>SUM('１月:１２月'!L92)</f>
        <v>11.393</v>
      </c>
      <c r="M92" s="6">
        <f>SUM('１月:１２月'!M92)</f>
        <v>13.020000000000001</v>
      </c>
      <c r="N92" s="6">
        <f>SUM('１月:１２月'!N92)</f>
        <v>0</v>
      </c>
      <c r="O92" s="6">
        <f>SUM('１月:１２月'!O92)</f>
        <v>0</v>
      </c>
      <c r="P92" s="6">
        <f>SUM('１月:１２月'!P92)</f>
        <v>0</v>
      </c>
      <c r="Q92" s="7">
        <f t="shared" si="15"/>
        <v>283040.3295</v>
      </c>
      <c r="R92" s="23"/>
    </row>
    <row r="93" spans="1:18" ht="18.75">
      <c r="A93" s="347" t="s">
        <v>68</v>
      </c>
      <c r="B93" s="348"/>
      <c r="C93" s="219" t="s">
        <v>12</v>
      </c>
      <c r="D93" s="4">
        <f>SUM('１月:１２月'!D93)</f>
        <v>0</v>
      </c>
      <c r="E93" s="4">
        <f>SUM('１月:１２月'!E93)</f>
        <v>0.0036</v>
      </c>
      <c r="F93" s="4">
        <f t="shared" si="13"/>
        <v>0.0036</v>
      </c>
      <c r="G93" s="30">
        <f>SUM('１月:１２月'!G93)</f>
        <v>0.009</v>
      </c>
      <c r="H93" s="25">
        <f>SUM('１月:１２月'!H93)</f>
        <v>0.005999999999999999</v>
      </c>
      <c r="I93" s="4">
        <f>SUM('１月:１２月'!I93)</f>
        <v>0</v>
      </c>
      <c r="J93" s="30">
        <f t="shared" si="14"/>
        <v>0.005999999999999999</v>
      </c>
      <c r="K93" s="25">
        <f>SUM('１月:１２月'!K93)</f>
        <v>0.0034000000000000002</v>
      </c>
      <c r="L93" s="4">
        <f>SUM('１月:１２月'!L93)</f>
        <v>0.752</v>
      </c>
      <c r="M93" s="4">
        <f>SUM('１月:１２月'!M93)</f>
        <v>0</v>
      </c>
      <c r="N93" s="4">
        <f>SUM('１月:１２月'!N93)</f>
        <v>0</v>
      </c>
      <c r="O93" s="4">
        <f>SUM('１月:１２月'!O93)</f>
        <v>0</v>
      </c>
      <c r="P93" s="4">
        <f>SUM('１月:１２月'!P93)</f>
        <v>0</v>
      </c>
      <c r="Q93" s="5">
        <f>D93+E93+G93+H93+I93+K93+L93+M93+N93+O93+P93</f>
        <v>0.774</v>
      </c>
      <c r="R93" s="23"/>
    </row>
    <row r="94" spans="1:18" ht="18.75">
      <c r="A94" s="349"/>
      <c r="B94" s="350"/>
      <c r="C94" s="222" t="s">
        <v>14</v>
      </c>
      <c r="D94" s="6">
        <f>SUM('１月:１２月'!D94)</f>
        <v>0</v>
      </c>
      <c r="E94" s="6">
        <f>SUM('１月:１２月'!E94)</f>
        <v>4.83</v>
      </c>
      <c r="F94" s="6">
        <f t="shared" si="13"/>
        <v>4.83</v>
      </c>
      <c r="G94" s="31">
        <f>SUM('１月:１２月'!G94)</f>
        <v>13.850000000000001</v>
      </c>
      <c r="H94" s="26">
        <f>SUM('１月:１２月'!H94)</f>
        <v>7.539</v>
      </c>
      <c r="I94" s="6">
        <f>SUM('１月:１２月'!I94)</f>
        <v>0</v>
      </c>
      <c r="J94" s="31">
        <f t="shared" si="14"/>
        <v>7.539</v>
      </c>
      <c r="K94" s="26">
        <f>SUM('１月:１２月'!K94)</f>
        <v>3.35</v>
      </c>
      <c r="L94" s="6">
        <f>SUM('１月:１２月'!L94)</f>
        <v>476.303</v>
      </c>
      <c r="M94" s="6">
        <f>SUM('１月:１２月'!M94)</f>
        <v>0</v>
      </c>
      <c r="N94" s="6">
        <f>SUM('１月:１２月'!N94)</f>
        <v>0</v>
      </c>
      <c r="O94" s="6">
        <f>SUM('１月:１２月'!O94)</f>
        <v>0</v>
      </c>
      <c r="P94" s="6">
        <f>SUM('１月:１２月'!P94)</f>
        <v>0</v>
      </c>
      <c r="Q94" s="7">
        <f t="shared" si="15"/>
        <v>505.872</v>
      </c>
      <c r="R94" s="23"/>
    </row>
    <row r="95" spans="1:18" ht="18.75">
      <c r="A95" s="347" t="s">
        <v>69</v>
      </c>
      <c r="B95" s="348"/>
      <c r="C95" s="219" t="s">
        <v>12</v>
      </c>
      <c r="D95" s="4">
        <f>SUM('１月:１２月'!D95)</f>
        <v>0.9323999999999999</v>
      </c>
      <c r="E95" s="4">
        <f>SUM('１月:１２月'!E95)</f>
        <v>1.8579</v>
      </c>
      <c r="F95" s="4">
        <f t="shared" si="13"/>
        <v>2.7903000000000002</v>
      </c>
      <c r="G95" s="30">
        <f>SUM('１月:１２月'!G95)</f>
        <v>1.3936</v>
      </c>
      <c r="H95" s="25">
        <f>SUM('１月:１２月'!H95)</f>
        <v>21.808</v>
      </c>
      <c r="I95" s="4">
        <f>SUM('１月:１２月'!I95)</f>
        <v>1.9220000000000002</v>
      </c>
      <c r="J95" s="30">
        <f t="shared" si="14"/>
        <v>23.73</v>
      </c>
      <c r="K95" s="25">
        <f>SUM('１月:１２月'!K95)</f>
        <v>1.056</v>
      </c>
      <c r="L95" s="4">
        <f>SUM('１月:１２月'!L95)</f>
        <v>1.9097000000000002</v>
      </c>
      <c r="M95" s="4">
        <f>SUM('１月:１２月'!M95)</f>
        <v>0.136</v>
      </c>
      <c r="N95" s="4">
        <f>SUM('１月:１２月'!N95)</f>
        <v>19.8146</v>
      </c>
      <c r="O95" s="4">
        <f>SUM('１月:１２月'!O95)</f>
        <v>0.048100000000000004</v>
      </c>
      <c r="P95" s="4">
        <f>SUM('１月:１２月'!P95)</f>
        <v>2.7396</v>
      </c>
      <c r="Q95" s="5">
        <f t="shared" si="15"/>
        <v>53.617900000000006</v>
      </c>
      <c r="R95" s="23"/>
    </row>
    <row r="96" spans="1:18" ht="18.75">
      <c r="A96" s="349"/>
      <c r="B96" s="350"/>
      <c r="C96" s="222" t="s">
        <v>14</v>
      </c>
      <c r="D96" s="6">
        <f>SUM('１月:１２月'!D96)</f>
        <v>446.08285</v>
      </c>
      <c r="E96" s="6">
        <f>SUM('１月:１２月'!E96)</f>
        <v>924.0980000000002</v>
      </c>
      <c r="F96" s="6">
        <f t="shared" si="13"/>
        <v>1370.1808500000002</v>
      </c>
      <c r="G96" s="31">
        <f>SUM('１月:１２月'!G96)</f>
        <v>1076.573</v>
      </c>
      <c r="H96" s="26">
        <f>SUM('１月:１２月'!H96)</f>
        <v>15877.880000000001</v>
      </c>
      <c r="I96" s="6">
        <f>SUM('１月:１２月'!I96)</f>
        <v>1359.952</v>
      </c>
      <c r="J96" s="31">
        <f t="shared" si="14"/>
        <v>17237.832000000002</v>
      </c>
      <c r="K96" s="26">
        <f>SUM('１月:１２月'!K96)</f>
        <v>665.702</v>
      </c>
      <c r="L96" s="6">
        <f>SUM('１月:１２月'!L96)</f>
        <v>762.25</v>
      </c>
      <c r="M96" s="6">
        <f>SUM('１月:１２月'!M96)</f>
        <v>19.06</v>
      </c>
      <c r="N96" s="6">
        <f>SUM('１月:１２月'!N96)</f>
        <v>11742.002000000002</v>
      </c>
      <c r="O96" s="6">
        <f>SUM('１月:１２月'!O96)</f>
        <v>20.994999999999997</v>
      </c>
      <c r="P96" s="6">
        <f>SUM('１月:１２月'!P96)</f>
        <v>1755.155</v>
      </c>
      <c r="Q96" s="7">
        <f t="shared" si="15"/>
        <v>34649.74985000001</v>
      </c>
      <c r="R96" s="23"/>
    </row>
    <row r="97" spans="1:18" ht="18.75">
      <c r="A97" s="347" t="s">
        <v>70</v>
      </c>
      <c r="B97" s="348"/>
      <c r="C97" s="219" t="s">
        <v>12</v>
      </c>
      <c r="D97" s="4">
        <f>SUM('１月:１２月'!D97)</f>
        <v>131.59393</v>
      </c>
      <c r="E97" s="4">
        <f>SUM('１月:１２月'!E97)</f>
        <v>7038.49903</v>
      </c>
      <c r="F97" s="4">
        <f t="shared" si="13"/>
        <v>7170.09296</v>
      </c>
      <c r="G97" s="30">
        <f>SUM('１月:１２月'!G97)</f>
        <v>141.2846</v>
      </c>
      <c r="H97" s="25">
        <f>SUM('１月:１２月'!H97)</f>
        <v>1976.0509</v>
      </c>
      <c r="I97" s="4">
        <f>SUM('１月:１２月'!I97)</f>
        <v>1.042</v>
      </c>
      <c r="J97" s="30">
        <f t="shared" si="14"/>
        <v>1977.0928999999999</v>
      </c>
      <c r="K97" s="25">
        <f>SUM('１月:１２月'!K97)</f>
        <v>356.681</v>
      </c>
      <c r="L97" s="4">
        <f>SUM('１月:１２月'!L97)</f>
        <v>92.4753</v>
      </c>
      <c r="M97" s="4">
        <f>SUM('１月:１２月'!M97)</f>
        <v>0.8635</v>
      </c>
      <c r="N97" s="4">
        <f>SUM('１月:１２月'!N97)</f>
        <v>12.1637</v>
      </c>
      <c r="O97" s="4">
        <f>SUM('１月:１２月'!O97)</f>
        <v>9.6137</v>
      </c>
      <c r="P97" s="4">
        <f>SUM('１月:１２月'!P97)</f>
        <v>31.701749999999997</v>
      </c>
      <c r="Q97" s="5">
        <f t="shared" si="15"/>
        <v>9791.969409999998</v>
      </c>
      <c r="R97" s="23"/>
    </row>
    <row r="98" spans="1:18" ht="18.75">
      <c r="A98" s="349"/>
      <c r="B98" s="350"/>
      <c r="C98" s="222" t="s">
        <v>14</v>
      </c>
      <c r="D98" s="6">
        <f>SUM('１月:１２月'!D98)</f>
        <v>146137.88775</v>
      </c>
      <c r="E98" s="6">
        <f>SUM('１月:１２月'!E98)</f>
        <v>2522386.202</v>
      </c>
      <c r="F98" s="6">
        <f t="shared" si="13"/>
        <v>2668524.0897500003</v>
      </c>
      <c r="G98" s="31">
        <f>SUM('１月:１２月'!G98)</f>
        <v>23761.234</v>
      </c>
      <c r="H98" s="26">
        <f>SUM('１月:１２月'!H98)</f>
        <v>289157.035</v>
      </c>
      <c r="I98" s="6">
        <f>SUM('１月:１２月'!I98)</f>
        <v>1023.759</v>
      </c>
      <c r="J98" s="31">
        <f t="shared" si="14"/>
        <v>290180.794</v>
      </c>
      <c r="K98" s="26">
        <f>SUM('１月:１２月'!K98)</f>
        <v>37902.212</v>
      </c>
      <c r="L98" s="6">
        <f>SUM('１月:１２月'!L98)</f>
        <v>13071.028999999999</v>
      </c>
      <c r="M98" s="6">
        <f>SUM('１月:１２月'!M98)</f>
        <v>246.939</v>
      </c>
      <c r="N98" s="6">
        <f>SUM('１月:１２月'!N98)</f>
        <v>5694.016</v>
      </c>
      <c r="O98" s="6">
        <f>SUM('１月:１２月'!O98)</f>
        <v>5085.143</v>
      </c>
      <c r="P98" s="6">
        <f>SUM('１月:１２月'!P98)</f>
        <v>34184.597</v>
      </c>
      <c r="Q98" s="7">
        <f t="shared" si="15"/>
        <v>3078650.0537500004</v>
      </c>
      <c r="R98" s="23"/>
    </row>
    <row r="99" spans="1:18" ht="18.75">
      <c r="A99" s="351" t="s">
        <v>71</v>
      </c>
      <c r="B99" s="352"/>
      <c r="C99" s="219" t="s">
        <v>12</v>
      </c>
      <c r="D99" s="4">
        <f>+D8+D10+D22+D28+D36+D38+D40+D42+D44+D46+D48+D50+D52+D58+D71+D83+D85+D87+D89+D91+D93+D95+D97</f>
        <v>6051.032779999999</v>
      </c>
      <c r="E99" s="4">
        <f>+E8+E10+E22+E28+E36+E38+E40+E42+E44+E46+E48+E50+E52+E58+E71+E83+E85+E87+E89+E91+E93+E95+E97</f>
        <v>13201.54913</v>
      </c>
      <c r="F99" s="4">
        <f t="shared" si="13"/>
        <v>19252.581909999997</v>
      </c>
      <c r="G99" s="30">
        <f aca="true" t="shared" si="18" ref="G99:P99">+G8+G10+G22+G28+G36+G38+G40+G42+G44+G46+G48+G50+G52+G58+G71+G83+G85+G87+G89+G91+G93+G95+G97</f>
        <v>27240.33728</v>
      </c>
      <c r="H99" s="25">
        <f t="shared" si="18"/>
        <v>19132.6692</v>
      </c>
      <c r="I99" s="4">
        <f t="shared" si="18"/>
        <v>8.429</v>
      </c>
      <c r="J99" s="30">
        <f t="shared" si="14"/>
        <v>19141.0982</v>
      </c>
      <c r="K99" s="25">
        <f t="shared" si="18"/>
        <v>18863.8658</v>
      </c>
      <c r="L99" s="4">
        <f>+L8+L10+L22+L28+L36+L38+L40+L42+L44+L46+L48+L50+L52+L58+L71+L83+L85+L87+L89+L91+L93+L95+L97</f>
        <v>1824.0813799999999</v>
      </c>
      <c r="M99" s="4">
        <f>+M8+M10+M22+M28+M36+M38+M40+M42+M44+M46+M48+M50+M52+M58+M71+M83+M85+M87+M89+M91+M93+M95+M97</f>
        <v>5.3032</v>
      </c>
      <c r="N99" s="4">
        <f>+N8+N10+N22+N28+N36+N38+N40+N42+N44+N46+N48+N50+N52+N58+N71+N83+N85+N87+N89+N91+N93+N95+N97</f>
        <v>334.86211</v>
      </c>
      <c r="O99" s="4">
        <f t="shared" si="18"/>
        <v>18.4491</v>
      </c>
      <c r="P99" s="4">
        <f t="shared" si="18"/>
        <v>133.76935</v>
      </c>
      <c r="Q99" s="5">
        <f t="shared" si="15"/>
        <v>86814.34833000001</v>
      </c>
      <c r="R99" s="23"/>
    </row>
    <row r="100" spans="1:18" ht="18.75">
      <c r="A100" s="353"/>
      <c r="B100" s="354"/>
      <c r="C100" s="222" t="s">
        <v>14</v>
      </c>
      <c r="D100" s="6">
        <f>+D9+D11+D23+D29+D37+D39+D41+D43+D45+D47+D49+D51+D53+D59+D72+D84+D86+D88+D90+D92+D94+D96+D98</f>
        <v>4016555.5040499996</v>
      </c>
      <c r="E100" s="6">
        <f>+E9+E11+E23+E29+E37+E39+E41+E43+E45+E47+E49+E51+E53+E59+E72+E84+E86+E88+E90+E92+E94+E96+E98</f>
        <v>5775224.720000001</v>
      </c>
      <c r="F100" s="6">
        <f t="shared" si="13"/>
        <v>9791780.22405</v>
      </c>
      <c r="G100" s="31">
        <f aca="true" t="shared" si="19" ref="G100:P100">+G9+G11+G23+G29+G37+G39+G41+G43+G45+G47+G49+G51+G53+G59+G72+G84+G86+G88+G90+G92+G94+G96+G98</f>
        <v>8172089.368</v>
      </c>
      <c r="H100" s="26">
        <f t="shared" si="19"/>
        <v>2532693.704999999</v>
      </c>
      <c r="I100" s="6">
        <f t="shared" si="19"/>
        <v>8493.030999999999</v>
      </c>
      <c r="J100" s="31">
        <f t="shared" si="14"/>
        <v>2541186.735999999</v>
      </c>
      <c r="K100" s="26">
        <f t="shared" si="19"/>
        <v>1505825.7150000003</v>
      </c>
      <c r="L100" s="6">
        <f t="shared" si="19"/>
        <v>765789.6629999998</v>
      </c>
      <c r="M100" s="6">
        <f t="shared" si="19"/>
        <v>1251.444</v>
      </c>
      <c r="N100" s="6">
        <f t="shared" si="19"/>
        <v>160171.61300000004</v>
      </c>
      <c r="O100" s="6">
        <f t="shared" si="19"/>
        <v>9544.437</v>
      </c>
      <c r="P100" s="6">
        <f t="shared" si="19"/>
        <v>106488.14000000001</v>
      </c>
      <c r="Q100" s="7">
        <f t="shared" si="15"/>
        <v>23054127.340049997</v>
      </c>
      <c r="R100" s="23"/>
    </row>
    <row r="101" spans="1:18" ht="18.75">
      <c r="A101" s="218" t="s">
        <v>0</v>
      </c>
      <c r="B101" s="345" t="s">
        <v>72</v>
      </c>
      <c r="C101" s="219" t="s">
        <v>12</v>
      </c>
      <c r="D101" s="4">
        <f>SUM('１月:１２月'!D101)</f>
        <v>0</v>
      </c>
      <c r="E101" s="4">
        <f>SUM('１月:１２月'!E101)</f>
        <v>0.0167</v>
      </c>
      <c r="F101" s="4">
        <f t="shared" si="13"/>
        <v>0.0167</v>
      </c>
      <c r="G101" s="30">
        <f>SUM('１月:１２月'!G101)</f>
        <v>0.727</v>
      </c>
      <c r="H101" s="25">
        <f>SUM('１月:１２月'!H101)</f>
        <v>2.2462</v>
      </c>
      <c r="I101" s="4">
        <f>SUM('１月:１２月'!I101)</f>
        <v>0</v>
      </c>
      <c r="J101" s="30">
        <f t="shared" si="14"/>
        <v>2.2462</v>
      </c>
      <c r="K101" s="25">
        <f>SUM('１月:１２月'!K101)</f>
        <v>0.2971</v>
      </c>
      <c r="L101" s="4">
        <f>SUM('１月:１２月'!L101)</f>
        <v>0</v>
      </c>
      <c r="M101" s="4">
        <f>SUM('１月:１２月'!M101)</f>
        <v>0</v>
      </c>
      <c r="N101" s="4">
        <f>SUM('１月:１２月'!N101)</f>
        <v>0</v>
      </c>
      <c r="O101" s="4">
        <f>SUM('１月:１２月'!O101)</f>
        <v>0</v>
      </c>
      <c r="P101" s="4">
        <f>SUM('１月:１２月'!P101)</f>
        <v>0</v>
      </c>
      <c r="Q101" s="5">
        <f t="shared" si="15"/>
        <v>3.287</v>
      </c>
      <c r="R101" s="23"/>
    </row>
    <row r="102" spans="1:18" ht="18.75">
      <c r="A102" s="218" t="s">
        <v>0</v>
      </c>
      <c r="B102" s="346"/>
      <c r="C102" s="222" t="s">
        <v>14</v>
      </c>
      <c r="D102" s="6">
        <f>SUM('１月:１２月'!D102)</f>
        <v>0</v>
      </c>
      <c r="E102" s="6">
        <f>SUM('１月:１２月'!E102)</f>
        <v>51.052</v>
      </c>
      <c r="F102" s="6">
        <f t="shared" si="13"/>
        <v>51.052</v>
      </c>
      <c r="G102" s="31">
        <f>SUM('１月:１２月'!G102)</f>
        <v>131.344</v>
      </c>
      <c r="H102" s="26">
        <f>SUM('１月:１２月'!H102)</f>
        <v>8706.277</v>
      </c>
      <c r="I102" s="6">
        <f>SUM('１月:１２月'!I102)</f>
        <v>0</v>
      </c>
      <c r="J102" s="31">
        <f t="shared" si="14"/>
        <v>8706.277</v>
      </c>
      <c r="K102" s="26">
        <f>SUM('１月:１２月'!K102)</f>
        <v>1076.007</v>
      </c>
      <c r="L102" s="6">
        <f>SUM('１月:１２月'!L102)</f>
        <v>0</v>
      </c>
      <c r="M102" s="6">
        <f>SUM('１月:１２月'!M102)</f>
        <v>0</v>
      </c>
      <c r="N102" s="6">
        <f>SUM('１月:１２月'!N102)</f>
        <v>0</v>
      </c>
      <c r="O102" s="6">
        <f>SUM('１月:１２月'!O102)</f>
        <v>0</v>
      </c>
      <c r="P102" s="6">
        <f>SUM('１月:１２月'!P102)</f>
        <v>0</v>
      </c>
      <c r="Q102" s="7">
        <f t="shared" si="15"/>
        <v>9964.68</v>
      </c>
      <c r="R102" s="23"/>
    </row>
    <row r="103" spans="1:18" ht="18.75">
      <c r="A103" s="221" t="s">
        <v>73</v>
      </c>
      <c r="B103" s="345" t="s">
        <v>74</v>
      </c>
      <c r="C103" s="219" t="s">
        <v>12</v>
      </c>
      <c r="D103" s="4">
        <f>SUM('１月:１２月'!D103)</f>
        <v>21.583900000000003</v>
      </c>
      <c r="E103" s="4">
        <f>SUM('１月:１２月'!E103)</f>
        <v>45.6166</v>
      </c>
      <c r="F103" s="4">
        <f t="shared" si="13"/>
        <v>67.2005</v>
      </c>
      <c r="G103" s="30">
        <f>SUM('１月:１２月'!G103)</f>
        <v>27.9354</v>
      </c>
      <c r="H103" s="25">
        <f>SUM('１月:１２月'!H103)</f>
        <v>352.6538</v>
      </c>
      <c r="I103" s="4">
        <f>SUM('１月:１２月'!I103)</f>
        <v>0.313</v>
      </c>
      <c r="J103" s="30">
        <f t="shared" si="14"/>
        <v>352.9668</v>
      </c>
      <c r="K103" s="25">
        <f>SUM('１月:１２月'!K103)</f>
        <v>29.088800000000003</v>
      </c>
      <c r="L103" s="4">
        <f>SUM('１月:１２月'!L103)</f>
        <v>179.8603</v>
      </c>
      <c r="M103" s="4">
        <f>SUM('１月:１２月'!M103)</f>
        <v>0.37500000000000006</v>
      </c>
      <c r="N103" s="4">
        <f>SUM('１月:１２月'!N103)</f>
        <v>5.1727</v>
      </c>
      <c r="O103" s="4">
        <f>SUM('１月:１２月'!O103)</f>
        <v>4.2172</v>
      </c>
      <c r="P103" s="4">
        <f>SUM('１月:１２月'!P103)</f>
        <v>1.6851</v>
      </c>
      <c r="Q103" s="5">
        <f t="shared" si="15"/>
        <v>668.5018</v>
      </c>
      <c r="R103" s="23"/>
    </row>
    <row r="104" spans="1:18" ht="18.75">
      <c r="A104" s="221" t="s">
        <v>0</v>
      </c>
      <c r="B104" s="346"/>
      <c r="C104" s="222" t="s">
        <v>14</v>
      </c>
      <c r="D104" s="6">
        <f>SUM('１月:１２月'!D104)</f>
        <v>9614.3016</v>
      </c>
      <c r="E104" s="6">
        <f>SUM('１月:１２月'!E104)</f>
        <v>18010.838</v>
      </c>
      <c r="F104" s="6">
        <f t="shared" si="13"/>
        <v>27625.139600000002</v>
      </c>
      <c r="G104" s="31">
        <f>SUM('１月:１２月'!G104)</f>
        <v>17025.803</v>
      </c>
      <c r="H104" s="26">
        <f>SUM('１月:１２月'!H104)</f>
        <v>110260.51699999999</v>
      </c>
      <c r="I104" s="6">
        <f>SUM('１月:１２月'!I104)</f>
        <v>156.425</v>
      </c>
      <c r="J104" s="31">
        <f t="shared" si="14"/>
        <v>110416.942</v>
      </c>
      <c r="K104" s="26">
        <f>SUM('１月:１２月'!K104)</f>
        <v>10763.779</v>
      </c>
      <c r="L104" s="6">
        <f>SUM('１月:１２月'!L104)</f>
        <v>82059.045</v>
      </c>
      <c r="M104" s="6">
        <f>SUM('１月:１２月'!M104)</f>
        <v>113.715</v>
      </c>
      <c r="N104" s="6">
        <f>SUM('１月:１２月'!N104)</f>
        <v>1681.832</v>
      </c>
      <c r="O104" s="6">
        <f>SUM('１月:１２月'!O104)</f>
        <v>2120.937</v>
      </c>
      <c r="P104" s="6">
        <f>SUM('１月:１２月'!P104)</f>
        <v>915.356</v>
      </c>
      <c r="Q104" s="7">
        <f t="shared" si="15"/>
        <v>252722.5486</v>
      </c>
      <c r="R104" s="23"/>
    </row>
    <row r="105" spans="1:18" ht="18.75">
      <c r="A105" s="221" t="s">
        <v>0</v>
      </c>
      <c r="B105" s="345" t="s">
        <v>75</v>
      </c>
      <c r="C105" s="219" t="s">
        <v>12</v>
      </c>
      <c r="D105" s="4">
        <f>SUM('１月:１２月'!D105)</f>
        <v>59.84570000000001</v>
      </c>
      <c r="E105" s="4">
        <f>SUM('１月:１２月'!E105)</f>
        <v>3174.942</v>
      </c>
      <c r="F105" s="4">
        <f t="shared" si="13"/>
        <v>3234.7877</v>
      </c>
      <c r="G105" s="30">
        <f>SUM('１月:１２月'!G105)</f>
        <v>338.9621</v>
      </c>
      <c r="H105" s="25">
        <f>SUM('１月:１２月'!H105)</f>
        <v>7053.2467</v>
      </c>
      <c r="I105" s="4">
        <f>SUM('１月:１２月'!I105)</f>
        <v>0.005</v>
      </c>
      <c r="J105" s="30">
        <f t="shared" si="14"/>
        <v>7053.2517</v>
      </c>
      <c r="K105" s="25">
        <f>SUM('１月:１２月'!K105)</f>
        <v>839.3102999999999</v>
      </c>
      <c r="L105" s="4">
        <f>SUM('１月:１２月'!L105)</f>
        <v>5.7059999999999995</v>
      </c>
      <c r="M105" s="4">
        <f>SUM('１月:１２月'!M105)</f>
        <v>0.40800000000000003</v>
      </c>
      <c r="N105" s="4">
        <f>SUM('１月:１２月'!N105)</f>
        <v>0.4528</v>
      </c>
      <c r="O105" s="4">
        <f>SUM('１月:１２月'!O105)</f>
        <v>0</v>
      </c>
      <c r="P105" s="4">
        <f>SUM('１月:１２月'!P105)</f>
        <v>0</v>
      </c>
      <c r="Q105" s="5">
        <f t="shared" si="15"/>
        <v>11472.878599999996</v>
      </c>
      <c r="R105" s="23"/>
    </row>
    <row r="106" spans="1:18" ht="18.75">
      <c r="A106" s="221"/>
      <c r="B106" s="346"/>
      <c r="C106" s="222" t="s">
        <v>14</v>
      </c>
      <c r="D106" s="6">
        <f>SUM('１月:１２月'!D106)</f>
        <v>23009.333850000003</v>
      </c>
      <c r="E106" s="6">
        <f>SUM('１月:１２月'!E106)</f>
        <v>498914.889</v>
      </c>
      <c r="F106" s="6">
        <f t="shared" si="13"/>
        <v>521924.22285</v>
      </c>
      <c r="G106" s="31">
        <f>SUM('１月:１２月'!G106)</f>
        <v>116196.12100000001</v>
      </c>
      <c r="H106" s="26">
        <f>SUM('１月:１２月'!H106)</f>
        <v>1296668.614</v>
      </c>
      <c r="I106" s="6">
        <f>SUM('１月:１２月'!I106)</f>
        <v>16.485</v>
      </c>
      <c r="J106" s="31">
        <f t="shared" si="14"/>
        <v>1296685.0990000002</v>
      </c>
      <c r="K106" s="26">
        <f>SUM('１月:１２月'!K106)</f>
        <v>160253.025</v>
      </c>
      <c r="L106" s="6">
        <f>SUM('１月:１２月'!L106)</f>
        <v>2592.114</v>
      </c>
      <c r="M106" s="6">
        <f>SUM('１月:１２月'!M106)</f>
        <v>93.084</v>
      </c>
      <c r="N106" s="6">
        <f>SUM('１月:１２月'!N106)</f>
        <v>69.343</v>
      </c>
      <c r="O106" s="6">
        <f>SUM('１月:１２月'!O106)</f>
        <v>0</v>
      </c>
      <c r="P106" s="6">
        <f>SUM('１月:１２月'!P106)</f>
        <v>0</v>
      </c>
      <c r="Q106" s="7">
        <f t="shared" si="15"/>
        <v>2097813.00885</v>
      </c>
      <c r="R106" s="23"/>
    </row>
    <row r="107" spans="1:18" ht="18.75">
      <c r="A107" s="221" t="s">
        <v>76</v>
      </c>
      <c r="B107" s="345" t="s">
        <v>77</v>
      </c>
      <c r="C107" s="219" t="s">
        <v>12</v>
      </c>
      <c r="D107" s="4">
        <f>SUM('１月:１２月'!D107)</f>
        <v>0.015399999999999999</v>
      </c>
      <c r="E107" s="4">
        <f>SUM('１月:１２月'!E107)</f>
        <v>1.4335000000000002</v>
      </c>
      <c r="F107" s="4">
        <f t="shared" si="13"/>
        <v>1.4489000000000003</v>
      </c>
      <c r="G107" s="30">
        <f>SUM('１月:１２月'!G107)</f>
        <v>0.1698</v>
      </c>
      <c r="H107" s="25">
        <f>SUM('１月:１２月'!H107)</f>
        <v>5.2314</v>
      </c>
      <c r="I107" s="4">
        <f>SUM('１月:１２月'!I107)</f>
        <v>0.024</v>
      </c>
      <c r="J107" s="30">
        <f t="shared" si="14"/>
        <v>5.2554</v>
      </c>
      <c r="K107" s="25">
        <f>SUM('１月:１２月'!K107)</f>
        <v>0.0003</v>
      </c>
      <c r="L107" s="4">
        <f>SUM('１月:１２月'!L107)</f>
        <v>0.007</v>
      </c>
      <c r="M107" s="4">
        <f>SUM('１月:１２月'!M107)</f>
        <v>0.34299999999999997</v>
      </c>
      <c r="N107" s="4">
        <f>SUM('１月:１２月'!N107)</f>
        <v>0.1985</v>
      </c>
      <c r="O107" s="4">
        <f>SUM('１月:１２月'!O107)</f>
        <v>0</v>
      </c>
      <c r="P107" s="4">
        <f>SUM('１月:１２月'!P107)</f>
        <v>0.4578</v>
      </c>
      <c r="Q107" s="5">
        <f t="shared" si="15"/>
        <v>7.8807</v>
      </c>
      <c r="R107" s="23"/>
    </row>
    <row r="108" spans="1:18" ht="18.75">
      <c r="A108" s="221"/>
      <c r="B108" s="346"/>
      <c r="C108" s="222" t="s">
        <v>14</v>
      </c>
      <c r="D108" s="6">
        <f>SUM('１月:１２月'!D108)</f>
        <v>55.239999999999995</v>
      </c>
      <c r="E108" s="6">
        <f>SUM('１月:１２月'!E108)</f>
        <v>6710.276999999999</v>
      </c>
      <c r="F108" s="6">
        <f t="shared" si="13"/>
        <v>6765.516999999999</v>
      </c>
      <c r="G108" s="31">
        <f>SUM('１月:１２月'!G108)</f>
        <v>145.721</v>
      </c>
      <c r="H108" s="26">
        <f>SUM('１月:１２月'!H108)</f>
        <v>13922.309000000001</v>
      </c>
      <c r="I108" s="6">
        <f>SUM('１月:１２月'!I108)</f>
        <v>34.818</v>
      </c>
      <c r="J108" s="31">
        <f t="shared" si="14"/>
        <v>13957.127</v>
      </c>
      <c r="K108" s="26">
        <f>SUM('１月:１２月'!K108)</f>
        <v>2.52</v>
      </c>
      <c r="L108" s="6">
        <f>SUM('１月:１２月'!L108)</f>
        <v>15.329999999999998</v>
      </c>
      <c r="M108" s="6">
        <f>SUM('１月:１２月'!M108)</f>
        <v>149.994</v>
      </c>
      <c r="N108" s="6">
        <f>SUM('１月:１２月'!N108)</f>
        <v>90.72</v>
      </c>
      <c r="O108" s="6">
        <f>SUM('１月:１２月'!O108)</f>
        <v>0</v>
      </c>
      <c r="P108" s="6">
        <f>SUM('１月:１２月'!P108)</f>
        <v>548.889</v>
      </c>
      <c r="Q108" s="7">
        <f t="shared" si="15"/>
        <v>21675.818</v>
      </c>
      <c r="R108" s="23"/>
    </row>
    <row r="109" spans="1:18" ht="18.75">
      <c r="A109" s="221"/>
      <c r="B109" s="345" t="s">
        <v>78</v>
      </c>
      <c r="C109" s="219" t="s">
        <v>12</v>
      </c>
      <c r="D109" s="4">
        <f>SUM('１月:１２月'!D109)</f>
        <v>6.426200000000001</v>
      </c>
      <c r="E109" s="4">
        <f>SUM('１月:１２月'!E109)</f>
        <v>4.8857</v>
      </c>
      <c r="F109" s="4">
        <f t="shared" si="13"/>
        <v>11.311900000000001</v>
      </c>
      <c r="G109" s="30">
        <f>SUM('１月:１２月'!G109)</f>
        <v>9.873599999999998</v>
      </c>
      <c r="H109" s="25">
        <f>SUM('１月:１２月'!H109)</f>
        <v>38.3252</v>
      </c>
      <c r="I109" s="4">
        <f>SUM('１月:１２月'!I109)</f>
        <v>0</v>
      </c>
      <c r="J109" s="30">
        <f t="shared" si="14"/>
        <v>38.3252</v>
      </c>
      <c r="K109" s="25">
        <f>SUM('１月:１２月'!K109)</f>
        <v>2.5245999999999995</v>
      </c>
      <c r="L109" s="4">
        <f>SUM('１月:１２月'!L109)</f>
        <v>3.724</v>
      </c>
      <c r="M109" s="4">
        <f>SUM('１月:１２月'!M109)</f>
        <v>0.591</v>
      </c>
      <c r="N109" s="4">
        <f>SUM('１月:１２月'!N109)</f>
        <v>1.9482</v>
      </c>
      <c r="O109" s="4">
        <f>SUM('１月:１２月'!O109)</f>
        <v>0</v>
      </c>
      <c r="P109" s="4">
        <f>SUM('１月:１２月'!P109)</f>
        <v>6.2448</v>
      </c>
      <c r="Q109" s="5">
        <f t="shared" si="15"/>
        <v>74.54329999999999</v>
      </c>
      <c r="R109" s="23"/>
    </row>
    <row r="110" spans="1:18" ht="18.75">
      <c r="A110" s="221"/>
      <c r="B110" s="346"/>
      <c r="C110" s="222" t="s">
        <v>14</v>
      </c>
      <c r="D110" s="6">
        <f>SUM('１月:１２月'!D110)</f>
        <v>10356.42525</v>
      </c>
      <c r="E110" s="6">
        <f>SUM('１月:１２月'!E110)</f>
        <v>4967.999</v>
      </c>
      <c r="F110" s="6">
        <f t="shared" si="13"/>
        <v>15324.42425</v>
      </c>
      <c r="G110" s="31">
        <f>SUM('１月:１２月'!G110)</f>
        <v>8228.202000000001</v>
      </c>
      <c r="H110" s="26">
        <f>SUM('１月:１２月'!H110)</f>
        <v>23608.023000000005</v>
      </c>
      <c r="I110" s="6">
        <f>SUM('１月:１２月'!I110)</f>
        <v>0</v>
      </c>
      <c r="J110" s="31">
        <f t="shared" si="14"/>
        <v>23608.023000000005</v>
      </c>
      <c r="K110" s="26">
        <f>SUM('１月:１２月'!K110)</f>
        <v>1204.603</v>
      </c>
      <c r="L110" s="6">
        <f>SUM('１月:１２月'!L110)</f>
        <v>1121.715</v>
      </c>
      <c r="M110" s="6">
        <f>SUM('１月:１２月'!M110)</f>
        <v>172.305</v>
      </c>
      <c r="N110" s="6">
        <f>SUM('１月:１２月'!N110)</f>
        <v>1158.104</v>
      </c>
      <c r="O110" s="6">
        <f>SUM('１月:１２月'!O110)</f>
        <v>0</v>
      </c>
      <c r="P110" s="6">
        <f>SUM('１月:１２月'!P110)</f>
        <v>4004.814</v>
      </c>
      <c r="Q110" s="7">
        <f t="shared" si="15"/>
        <v>54822.19025</v>
      </c>
      <c r="R110" s="23"/>
    </row>
    <row r="111" spans="1:18" ht="18.75">
      <c r="A111" s="221" t="s">
        <v>79</v>
      </c>
      <c r="B111" s="345" t="s">
        <v>80</v>
      </c>
      <c r="C111" s="219" t="s">
        <v>12</v>
      </c>
      <c r="D111" s="4">
        <f>SUM('１月:１２月'!D111)</f>
        <v>0</v>
      </c>
      <c r="E111" s="4">
        <f>SUM('１月:１２月'!E111)</f>
        <v>0</v>
      </c>
      <c r="F111" s="4">
        <f t="shared" si="13"/>
        <v>0</v>
      </c>
      <c r="G111" s="30">
        <f>SUM('１月:１２月'!G111)</f>
        <v>0</v>
      </c>
      <c r="H111" s="25">
        <f>SUM('１月:１２月'!H111)</f>
        <v>0</v>
      </c>
      <c r="I111" s="4">
        <f>SUM('１月:１２月'!I111)</f>
        <v>0</v>
      </c>
      <c r="J111" s="30">
        <f t="shared" si="14"/>
        <v>0</v>
      </c>
      <c r="K111" s="25">
        <f>SUM('１月:１２月'!K111)</f>
        <v>0</v>
      </c>
      <c r="L111" s="4">
        <f>SUM('１月:１２月'!L111)</f>
        <v>0</v>
      </c>
      <c r="M111" s="4">
        <f>SUM('１月:１２月'!M111)</f>
        <v>0</v>
      </c>
      <c r="N111" s="4">
        <f>SUM('１月:１２月'!N111)</f>
        <v>0</v>
      </c>
      <c r="O111" s="4">
        <f>SUM('１月:１２月'!O111)</f>
        <v>0</v>
      </c>
      <c r="P111" s="4">
        <f>SUM('１月:１２月'!P111)</f>
        <v>0</v>
      </c>
      <c r="Q111" s="5">
        <f t="shared" si="15"/>
        <v>0</v>
      </c>
      <c r="R111" s="23"/>
    </row>
    <row r="112" spans="1:18" ht="18.75">
      <c r="A112" s="221"/>
      <c r="B112" s="346"/>
      <c r="C112" s="222" t="s">
        <v>14</v>
      </c>
      <c r="D112" s="6">
        <f>SUM('１月:１２月'!D112)</f>
        <v>0</v>
      </c>
      <c r="E112" s="6">
        <f>SUM('１月:１２月'!E112)</f>
        <v>0</v>
      </c>
      <c r="F112" s="6">
        <f t="shared" si="13"/>
        <v>0</v>
      </c>
      <c r="G112" s="31">
        <f>SUM('１月:１２月'!G112)</f>
        <v>0</v>
      </c>
      <c r="H112" s="26">
        <f>SUM('１月:１２月'!H112)</f>
        <v>0</v>
      </c>
      <c r="I112" s="6">
        <f>SUM('１月:１２月'!I112)</f>
        <v>0</v>
      </c>
      <c r="J112" s="31">
        <f t="shared" si="14"/>
        <v>0</v>
      </c>
      <c r="K112" s="26">
        <f>SUM('１月:１２月'!K112)</f>
        <v>0</v>
      </c>
      <c r="L112" s="6">
        <f>SUM('１月:１２月'!L112)</f>
        <v>0</v>
      </c>
      <c r="M112" s="6">
        <f>SUM('１月:１２月'!M112)</f>
        <v>0</v>
      </c>
      <c r="N112" s="6">
        <f>SUM('１月:１２月'!N112)</f>
        <v>0</v>
      </c>
      <c r="O112" s="6">
        <f>SUM('１月:１２月'!O112)</f>
        <v>0</v>
      </c>
      <c r="P112" s="6">
        <f>SUM('１月:１２月'!P112)</f>
        <v>0</v>
      </c>
      <c r="Q112" s="7">
        <f t="shared" si="15"/>
        <v>0</v>
      </c>
      <c r="R112" s="23"/>
    </row>
    <row r="113" spans="1:18" ht="18.75">
      <c r="A113" s="221"/>
      <c r="B113" s="345" t="s">
        <v>81</v>
      </c>
      <c r="C113" s="219" t="s">
        <v>12</v>
      </c>
      <c r="D113" s="4">
        <f>SUM('１月:１２月'!D113)</f>
        <v>0.4658</v>
      </c>
      <c r="E113" s="4">
        <f>SUM('１月:１２月'!E113)</f>
        <v>0.6912000000000001</v>
      </c>
      <c r="F113" s="4">
        <f t="shared" si="13"/>
        <v>1.157</v>
      </c>
      <c r="G113" s="30">
        <f>SUM('１月:１２月'!G113)</f>
        <v>1.2619</v>
      </c>
      <c r="H113" s="25">
        <f>SUM('１月:１２月'!H113)</f>
        <v>32.8457</v>
      </c>
      <c r="I113" s="4">
        <f>SUM('１月:１２月'!I113)</f>
        <v>0.366</v>
      </c>
      <c r="J113" s="30">
        <f t="shared" si="14"/>
        <v>33.2117</v>
      </c>
      <c r="K113" s="25">
        <f>SUM('１月:１２月'!K113)</f>
        <v>0</v>
      </c>
      <c r="L113" s="4">
        <f>SUM('１月:１２月'!L113)</f>
        <v>0.065</v>
      </c>
      <c r="M113" s="4">
        <f>SUM('１月:１２月'!M113)</f>
        <v>0</v>
      </c>
      <c r="N113" s="4">
        <f>SUM('１月:１２月'!N113)</f>
        <v>0</v>
      </c>
      <c r="O113" s="4">
        <f>SUM('１月:１２月'!O113)</f>
        <v>1.3749</v>
      </c>
      <c r="P113" s="4">
        <f>SUM('１月:１２月'!P113)</f>
        <v>0</v>
      </c>
      <c r="Q113" s="5">
        <f t="shared" si="15"/>
        <v>37.070499999999996</v>
      </c>
      <c r="R113" s="23"/>
    </row>
    <row r="114" spans="1:18" ht="18.75">
      <c r="A114" s="221"/>
      <c r="B114" s="346"/>
      <c r="C114" s="222" t="s">
        <v>14</v>
      </c>
      <c r="D114" s="6">
        <f>SUM('１月:１２月'!D114)</f>
        <v>292.49800000000005</v>
      </c>
      <c r="E114" s="6">
        <f>SUM('１月:１２月'!E114)</f>
        <v>1042.757</v>
      </c>
      <c r="F114" s="6">
        <f t="shared" si="13"/>
        <v>1335.255</v>
      </c>
      <c r="G114" s="31">
        <f>SUM('１月:１２月'!G114)</f>
        <v>1582.108</v>
      </c>
      <c r="H114" s="26">
        <f>SUM('１月:１２月'!H114)</f>
        <v>87238.502</v>
      </c>
      <c r="I114" s="6">
        <f>SUM('１月:１２月'!I114)</f>
        <v>882.525</v>
      </c>
      <c r="J114" s="31">
        <f t="shared" si="14"/>
        <v>88121.02699999999</v>
      </c>
      <c r="K114" s="26">
        <f>SUM('１月:１２月'!K114)</f>
        <v>0</v>
      </c>
      <c r="L114" s="6">
        <f>SUM('１月:１２月'!L114)</f>
        <v>67.885</v>
      </c>
      <c r="M114" s="6">
        <f>SUM('１月:１２月'!M114)</f>
        <v>0</v>
      </c>
      <c r="N114" s="6">
        <f>SUM('１月:１２月'!N114)</f>
        <v>0</v>
      </c>
      <c r="O114" s="6">
        <f>SUM('１月:１２月'!O114)</f>
        <v>2525.448</v>
      </c>
      <c r="P114" s="6">
        <f>SUM('１月:１２月'!P114)</f>
        <v>0</v>
      </c>
      <c r="Q114" s="7">
        <f t="shared" si="15"/>
        <v>93631.72299999998</v>
      </c>
      <c r="R114" s="23"/>
    </row>
    <row r="115" spans="1:18" ht="18.75">
      <c r="A115" s="221" t="s">
        <v>82</v>
      </c>
      <c r="B115" s="345" t="s">
        <v>83</v>
      </c>
      <c r="C115" s="219" t="s">
        <v>12</v>
      </c>
      <c r="D115" s="4">
        <f>SUM('１月:１２月'!D115)</f>
        <v>1.9838</v>
      </c>
      <c r="E115" s="4">
        <f>SUM('１月:１２月'!E115)</f>
        <v>2.4473999999999996</v>
      </c>
      <c r="F115" s="4">
        <f t="shared" si="13"/>
        <v>4.4312</v>
      </c>
      <c r="G115" s="30">
        <f>SUM('１月:１２月'!G115)</f>
        <v>0</v>
      </c>
      <c r="H115" s="25">
        <f>SUM('１月:１２月'!H115)</f>
        <v>13.5275</v>
      </c>
      <c r="I115" s="4">
        <f>SUM('１月:１２月'!I115)</f>
        <v>0</v>
      </c>
      <c r="J115" s="30">
        <f t="shared" si="14"/>
        <v>13.5275</v>
      </c>
      <c r="K115" s="25">
        <f>SUM('１月:１２月'!K115)</f>
        <v>0.2</v>
      </c>
      <c r="L115" s="4">
        <f>SUM('１月:１２月'!L115)</f>
        <v>0</v>
      </c>
      <c r="M115" s="4">
        <f>SUM('１月:１２月'!M115)</f>
        <v>0</v>
      </c>
      <c r="N115" s="4">
        <f>SUM('１月:１２月'!N115)</f>
        <v>0</v>
      </c>
      <c r="O115" s="4">
        <f>SUM('１月:１２月'!O115)</f>
        <v>0</v>
      </c>
      <c r="P115" s="4">
        <f>SUM('１月:１２月'!P115)</f>
        <v>0</v>
      </c>
      <c r="Q115" s="5">
        <f t="shared" si="15"/>
        <v>18.1587</v>
      </c>
      <c r="R115" s="23"/>
    </row>
    <row r="116" spans="1:18" ht="18.75">
      <c r="A116" s="221"/>
      <c r="B116" s="346"/>
      <c r="C116" s="222" t="s">
        <v>14</v>
      </c>
      <c r="D116" s="6">
        <f>SUM('１月:１２月'!D116)</f>
        <v>1861.5555</v>
      </c>
      <c r="E116" s="6">
        <f>SUM('１月:１２月'!E116)</f>
        <v>932.6099999999999</v>
      </c>
      <c r="F116" s="6">
        <f t="shared" si="13"/>
        <v>2794.1655</v>
      </c>
      <c r="G116" s="31">
        <f>SUM('１月:１２月'!G116)</f>
        <v>0</v>
      </c>
      <c r="H116" s="26">
        <f>SUM('１月:１２月'!H116)</f>
        <v>14901.57</v>
      </c>
      <c r="I116" s="6">
        <f>SUM('１月:１２月'!I116)</f>
        <v>0</v>
      </c>
      <c r="J116" s="31">
        <f t="shared" si="14"/>
        <v>14901.57</v>
      </c>
      <c r="K116" s="26">
        <f>SUM('１月:１２月'!K116)</f>
        <v>6.3</v>
      </c>
      <c r="L116" s="6">
        <f>SUM('１月:１２月'!L116)</f>
        <v>0</v>
      </c>
      <c r="M116" s="6">
        <f>SUM('１月:１２月'!M116)</f>
        <v>0</v>
      </c>
      <c r="N116" s="6">
        <f>SUM('１月:１２月'!N116)</f>
        <v>0</v>
      </c>
      <c r="O116" s="6">
        <f>SUM('１月:１２月'!O116)</f>
        <v>0</v>
      </c>
      <c r="P116" s="6">
        <f>SUM('１月:１２月'!P116)</f>
        <v>0</v>
      </c>
      <c r="Q116" s="7">
        <f t="shared" si="15"/>
        <v>17702.035499999998</v>
      </c>
      <c r="R116" s="23"/>
    </row>
    <row r="117" spans="1:18" ht="18.75">
      <c r="A117" s="221"/>
      <c r="B117" s="345" t="s">
        <v>84</v>
      </c>
      <c r="C117" s="219" t="s">
        <v>12</v>
      </c>
      <c r="D117" s="4">
        <f>SUM('１月:１２月'!D117)</f>
        <v>49.4052</v>
      </c>
      <c r="E117" s="4">
        <f>SUM('１月:１２月'!E117)</f>
        <v>5.2926</v>
      </c>
      <c r="F117" s="4">
        <f t="shared" si="13"/>
        <v>54.6978</v>
      </c>
      <c r="G117" s="30">
        <f>SUM('１月:１２月'!G117)</f>
        <v>3.0449</v>
      </c>
      <c r="H117" s="25">
        <f>SUM('１月:１２月'!H117)</f>
        <v>18.5154</v>
      </c>
      <c r="I117" s="4">
        <f>SUM('１月:１２月'!I117)</f>
        <v>0</v>
      </c>
      <c r="J117" s="30">
        <f t="shared" si="14"/>
        <v>18.5154</v>
      </c>
      <c r="K117" s="25">
        <f>SUM('１月:１２月'!K117)</f>
        <v>0.9590000000000001</v>
      </c>
      <c r="L117" s="4">
        <f>SUM('１月:１２月'!L117)</f>
        <v>1.2026</v>
      </c>
      <c r="M117" s="4">
        <f>SUM('１月:１２月'!M117)</f>
        <v>40.6301</v>
      </c>
      <c r="N117" s="4">
        <f>SUM('１月:１２月'!N117)</f>
        <v>12.0826</v>
      </c>
      <c r="O117" s="4">
        <f>SUM('１月:１２月'!O117)</f>
        <v>0</v>
      </c>
      <c r="P117" s="4">
        <f>SUM('１月:１２月'!P117)</f>
        <v>0.093</v>
      </c>
      <c r="Q117" s="5">
        <f t="shared" si="15"/>
        <v>131.2254</v>
      </c>
      <c r="R117" s="23"/>
    </row>
    <row r="118" spans="1:18" ht="18.75">
      <c r="A118" s="221"/>
      <c r="B118" s="346"/>
      <c r="C118" s="222" t="s">
        <v>14</v>
      </c>
      <c r="D118" s="6">
        <f>SUM('１月:１２月'!D118)</f>
        <v>28914.5325</v>
      </c>
      <c r="E118" s="6">
        <f>SUM('１月:１２月'!E118)</f>
        <v>4071.3269999999998</v>
      </c>
      <c r="F118" s="6">
        <f t="shared" si="13"/>
        <v>32985.8595</v>
      </c>
      <c r="G118" s="31">
        <f>SUM('１月:１２月'!G118)</f>
        <v>3298.553</v>
      </c>
      <c r="H118" s="26">
        <f>SUM('１月:１２月'!H118)</f>
        <v>10738.343</v>
      </c>
      <c r="I118" s="6">
        <f>SUM('１月:１２月'!I118)</f>
        <v>0</v>
      </c>
      <c r="J118" s="31">
        <f t="shared" si="14"/>
        <v>10738.343</v>
      </c>
      <c r="K118" s="26">
        <f>SUM('１月:１２月'!K118)</f>
        <v>533.1500000000001</v>
      </c>
      <c r="L118" s="6">
        <f>SUM('１月:１２月'!L118)</f>
        <v>496.914</v>
      </c>
      <c r="M118" s="6">
        <f>SUM('１月:１２月'!M118)</f>
        <v>24525.197</v>
      </c>
      <c r="N118" s="6">
        <f>SUM('１月:１２月'!N118)</f>
        <v>5225.767</v>
      </c>
      <c r="O118" s="6">
        <f>SUM('１月:１２月'!O118)</f>
        <v>0</v>
      </c>
      <c r="P118" s="6">
        <f>SUM('１月:１２月'!P118)</f>
        <v>82.03699999999999</v>
      </c>
      <c r="Q118" s="7">
        <f t="shared" si="15"/>
        <v>77885.82049999999</v>
      </c>
      <c r="R118" s="23"/>
    </row>
    <row r="119" spans="1:18" ht="18.75">
      <c r="A119" s="221" t="s">
        <v>19</v>
      </c>
      <c r="B119" s="345" t="s">
        <v>85</v>
      </c>
      <c r="C119" s="219" t="s">
        <v>12</v>
      </c>
      <c r="D119" s="4">
        <f>SUM('１月:１２月'!D119)</f>
        <v>22.079359999999998</v>
      </c>
      <c r="E119" s="4">
        <f>SUM('１月:１２月'!E119)</f>
        <v>8.533199999999999</v>
      </c>
      <c r="F119" s="4">
        <f t="shared" si="13"/>
        <v>30.612559999999995</v>
      </c>
      <c r="G119" s="30">
        <f>SUM('１月:１２月'!G119)</f>
        <v>1.4967</v>
      </c>
      <c r="H119" s="25">
        <f>SUM('１月:１２月'!H119)</f>
        <v>14.125699999999997</v>
      </c>
      <c r="I119" s="4">
        <f>SUM('１月:１２月'!I119)</f>
        <v>0</v>
      </c>
      <c r="J119" s="30">
        <f t="shared" si="14"/>
        <v>14.125699999999997</v>
      </c>
      <c r="K119" s="25">
        <f>SUM('１月:１２月'!K119)</f>
        <v>1.5618999999999998</v>
      </c>
      <c r="L119" s="4">
        <f>SUM('１月:１２月'!L119)</f>
        <v>173.99190000000002</v>
      </c>
      <c r="M119" s="4">
        <f>SUM('１月:１２月'!M119)</f>
        <v>1.7311</v>
      </c>
      <c r="N119" s="4">
        <f>SUM('１月:１２月'!N119)</f>
        <v>0.40569999999999995</v>
      </c>
      <c r="O119" s="4">
        <f>SUM('１月:１２月'!O119)</f>
        <v>0.0718</v>
      </c>
      <c r="P119" s="4">
        <f>SUM('１月:１２月'!P119)</f>
        <v>7.8401</v>
      </c>
      <c r="Q119" s="5">
        <f t="shared" si="15"/>
        <v>231.83746</v>
      </c>
      <c r="R119" s="23"/>
    </row>
    <row r="120" spans="1:18" ht="18.75">
      <c r="A120" s="10"/>
      <c r="B120" s="346"/>
      <c r="C120" s="222" t="s">
        <v>14</v>
      </c>
      <c r="D120" s="6">
        <f>SUM('１月:１２月'!D120)</f>
        <v>24718.021249999998</v>
      </c>
      <c r="E120" s="6">
        <f>SUM('１月:１２月'!E120)</f>
        <v>3577.5050000000006</v>
      </c>
      <c r="F120" s="6">
        <f t="shared" si="13"/>
        <v>28295.52625</v>
      </c>
      <c r="G120" s="31">
        <f>SUM('１月:１２月'!G120)</f>
        <v>543.5</v>
      </c>
      <c r="H120" s="26">
        <f>SUM('１月:１２月'!H120)</f>
        <v>36733.764</v>
      </c>
      <c r="I120" s="6">
        <f>SUM('１月:１２月'!I120)</f>
        <v>0</v>
      </c>
      <c r="J120" s="31">
        <f t="shared" si="14"/>
        <v>36733.764</v>
      </c>
      <c r="K120" s="26">
        <f>SUM('１月:１２月'!K120)</f>
        <v>716.9549999999999</v>
      </c>
      <c r="L120" s="6">
        <f>SUM('１月:１２月'!L120)</f>
        <v>34408.80900000001</v>
      </c>
      <c r="M120" s="6">
        <f>SUM('１月:１２月'!M120)</f>
        <v>559.129</v>
      </c>
      <c r="N120" s="6">
        <f>SUM('１月:１２月'!N120)</f>
        <v>142.023</v>
      </c>
      <c r="O120" s="6">
        <f>SUM('１月:１２月'!O120)</f>
        <v>30.671</v>
      </c>
      <c r="P120" s="6">
        <f>SUM('１月:１２月'!P120)</f>
        <v>51760.704000000005</v>
      </c>
      <c r="Q120" s="7">
        <f t="shared" si="15"/>
        <v>153191.08125000002</v>
      </c>
      <c r="R120" s="23"/>
    </row>
    <row r="121" spans="1:18" ht="18.75">
      <c r="A121" s="10"/>
      <c r="B121" s="224" t="s">
        <v>16</v>
      </c>
      <c r="C121" s="219" t="s">
        <v>12</v>
      </c>
      <c r="D121" s="4">
        <f>SUM('１月:１２月'!D121)</f>
        <v>1.4179000000000002</v>
      </c>
      <c r="E121" s="4">
        <f>SUM('１月:１２月'!E121)</f>
        <v>0.1768</v>
      </c>
      <c r="F121" s="4">
        <f t="shared" si="13"/>
        <v>1.5947000000000002</v>
      </c>
      <c r="G121" s="30">
        <f>SUM('１月:１２月'!G121)</f>
        <v>0.001</v>
      </c>
      <c r="H121" s="25">
        <f>SUM('１月:１２月'!H121)</f>
        <v>1.0784999999999998</v>
      </c>
      <c r="I121" s="4">
        <f>SUM('１月:１２月'!I121)</f>
        <v>0</v>
      </c>
      <c r="J121" s="30">
        <f t="shared" si="14"/>
        <v>1.0784999999999998</v>
      </c>
      <c r="K121" s="25">
        <f>SUM('１月:１２月'!K121)</f>
        <v>0</v>
      </c>
      <c r="L121" s="4">
        <f>SUM('１月:１２月'!L121)</f>
        <v>0.122</v>
      </c>
      <c r="M121" s="4">
        <f>SUM('１月:１２月'!M121)</f>
        <v>0</v>
      </c>
      <c r="N121" s="4">
        <f>SUM('１月:１２月'!N121)</f>
        <v>0</v>
      </c>
      <c r="O121" s="4">
        <f>SUM('１月:１２月'!O121)</f>
        <v>0</v>
      </c>
      <c r="P121" s="4">
        <f>SUM('１月:１２月'!P121)</f>
        <v>6.35</v>
      </c>
      <c r="Q121" s="5">
        <f t="shared" si="15"/>
        <v>9.1462</v>
      </c>
      <c r="R121" s="23"/>
    </row>
    <row r="122" spans="1:18" ht="18.75">
      <c r="A122" s="10"/>
      <c r="B122" s="222" t="s">
        <v>86</v>
      </c>
      <c r="C122" s="222" t="s">
        <v>14</v>
      </c>
      <c r="D122" s="6">
        <f>SUM('１月:１２月'!D122)</f>
        <v>755.051</v>
      </c>
      <c r="E122" s="6">
        <f>SUM('１月:１２月'!E122)</f>
        <v>204.27</v>
      </c>
      <c r="F122" s="6">
        <f t="shared" si="13"/>
        <v>959.321</v>
      </c>
      <c r="G122" s="31">
        <f>SUM('１月:１２月'!G122)</f>
        <v>1.134</v>
      </c>
      <c r="H122" s="26">
        <f>SUM('１月:１２月'!H122)</f>
        <v>9098.976</v>
      </c>
      <c r="I122" s="6">
        <f>SUM('１月:１２月'!I122)</f>
        <v>0</v>
      </c>
      <c r="J122" s="31">
        <f t="shared" si="14"/>
        <v>9098.976</v>
      </c>
      <c r="K122" s="26">
        <f>SUM('１月:１２月'!K122)</f>
        <v>0</v>
      </c>
      <c r="L122" s="6">
        <f>SUM('１月:１２月'!L122)</f>
        <v>12.663</v>
      </c>
      <c r="M122" s="6">
        <f>SUM('１月:１２月'!M122)</f>
        <v>0</v>
      </c>
      <c r="N122" s="6">
        <f>SUM('１月:１２月'!N122)</f>
        <v>0</v>
      </c>
      <c r="O122" s="6">
        <f>SUM('１月:１２月'!O122)</f>
        <v>0</v>
      </c>
      <c r="P122" s="6">
        <f>SUM('１月:１２月'!P122)</f>
        <v>11503.951</v>
      </c>
      <c r="Q122" s="7">
        <f t="shared" si="15"/>
        <v>21576.045</v>
      </c>
      <c r="R122" s="23"/>
    </row>
    <row r="123" spans="1:18" ht="18.75">
      <c r="A123" s="10"/>
      <c r="B123" s="343" t="s">
        <v>20</v>
      </c>
      <c r="C123" s="219" t="s">
        <v>12</v>
      </c>
      <c r="D123" s="11">
        <f>+D101+D103+D105+D107+D109+D111+D113+D115+D117+D119+D121</f>
        <v>163.22326</v>
      </c>
      <c r="E123" s="11">
        <f>+E101+E103+E105+E107+E109+E111+E113+E115+E117+E119+E121</f>
        <v>3244.0357000000004</v>
      </c>
      <c r="F123" s="24">
        <f t="shared" si="13"/>
        <v>3407.2589600000006</v>
      </c>
      <c r="G123" s="11">
        <f aca="true" t="shared" si="20" ref="G123:P124">+G101+G103+G105+G107+G109+G111+G113+G115+G117+G119+G121</f>
        <v>383.4724</v>
      </c>
      <c r="H123" s="38">
        <f t="shared" si="20"/>
        <v>7531.796099999999</v>
      </c>
      <c r="I123" s="11">
        <f t="shared" si="20"/>
        <v>0.708</v>
      </c>
      <c r="J123" s="11">
        <f t="shared" si="14"/>
        <v>7532.504099999998</v>
      </c>
      <c r="K123" s="11">
        <f>+K101+K103+K105+K107+K109+K111+K113+K115+K117+K119+K121</f>
        <v>873.9419999999999</v>
      </c>
      <c r="L123" s="11">
        <f t="shared" si="20"/>
        <v>364.67879999999997</v>
      </c>
      <c r="M123" s="11">
        <f t="shared" si="20"/>
        <v>44.078199999999995</v>
      </c>
      <c r="N123" s="11">
        <f t="shared" si="20"/>
        <v>20.260499999999997</v>
      </c>
      <c r="O123" s="11">
        <f t="shared" si="20"/>
        <v>5.6639</v>
      </c>
      <c r="P123" s="11">
        <f t="shared" si="20"/>
        <v>22.6708</v>
      </c>
      <c r="Q123" s="12">
        <f>D123+E123+G123+H123+I123+K123+L123+M123+N123+O123+P123</f>
        <v>12654.529659999998</v>
      </c>
      <c r="R123" s="23"/>
    </row>
    <row r="124" spans="1:18" ht="18.75">
      <c r="A124" s="226"/>
      <c r="B124" s="344"/>
      <c r="C124" s="222" t="s">
        <v>14</v>
      </c>
      <c r="D124" s="6">
        <f>+D102+D104+D106+D108+D110+D112+D114+D116+D118+D120+D122</f>
        <v>99576.95895</v>
      </c>
      <c r="E124" s="6">
        <f>+E102+E104+E106+E108+E110+E112+E114+E116+E118+E120+E122</f>
        <v>538483.5240000001</v>
      </c>
      <c r="F124" s="6">
        <f t="shared" si="13"/>
        <v>638060.4829500001</v>
      </c>
      <c r="G124" s="31">
        <f>+G102+G104+G106+G108+G110+G112+G114+G116+G118+G120+G122</f>
        <v>147152.486</v>
      </c>
      <c r="H124" s="26">
        <f t="shared" si="20"/>
        <v>1611876.8950000003</v>
      </c>
      <c r="I124" s="6">
        <f t="shared" si="20"/>
        <v>1090.253</v>
      </c>
      <c r="J124" s="31">
        <f t="shared" si="14"/>
        <v>1612967.1480000003</v>
      </c>
      <c r="K124" s="26">
        <f>+K102+K104+K106+K108+K110+K112+K114+K116+K118+K120+K122</f>
        <v>174556.33899999995</v>
      </c>
      <c r="L124" s="6">
        <f>+L102+L104+L106+L108+L110+L112+L114+L116+L118+L120+L122</f>
        <v>120774.475</v>
      </c>
      <c r="M124" s="6">
        <f>+M102+M104+M106+M108+M110+M112+M114+M116+M118+M120+M122</f>
        <v>25613.424</v>
      </c>
      <c r="N124" s="6">
        <f>+N102+N104+N106+N108+N110+N112+N114+N116+N118+N120+N122</f>
        <v>8367.788999999999</v>
      </c>
      <c r="O124" s="6">
        <f>+O102+O104+O106+O108+O110+O112+O114+O116+O118+O120+O122</f>
        <v>4677.0560000000005</v>
      </c>
      <c r="P124" s="6">
        <f>+P102+P104+P106+P108+P110+P112+P114+P116+P118+P120+P122</f>
        <v>68815.751</v>
      </c>
      <c r="Q124" s="7">
        <f t="shared" si="15"/>
        <v>2800984.9509500004</v>
      </c>
      <c r="R124" s="23"/>
    </row>
    <row r="125" spans="1:18" ht="18.75">
      <c r="A125" s="218" t="s">
        <v>0</v>
      </c>
      <c r="B125" s="345" t="s">
        <v>87</v>
      </c>
      <c r="C125" s="219" t="s">
        <v>12</v>
      </c>
      <c r="D125" s="4">
        <f>SUM('１月:１２月'!D125)</f>
        <v>0</v>
      </c>
      <c r="E125" s="4">
        <f>SUM('１月:１２月'!E125)</f>
        <v>0</v>
      </c>
      <c r="F125" s="4">
        <f t="shared" si="13"/>
        <v>0</v>
      </c>
      <c r="G125" s="30">
        <f>SUM('１月:１２月'!G125)</f>
        <v>0.038000000000000006</v>
      </c>
      <c r="H125" s="25">
        <f>SUM('１月:１２月'!H125)</f>
        <v>0</v>
      </c>
      <c r="I125" s="4">
        <f>SUM('１月:１２月'!I125)</f>
        <v>0</v>
      </c>
      <c r="J125" s="30">
        <f t="shared" si="14"/>
        <v>0</v>
      </c>
      <c r="K125" s="25">
        <f>SUM('１月:１２月'!K125)</f>
        <v>0</v>
      </c>
      <c r="L125" s="4">
        <f>SUM('１月:１２月'!L125)</f>
        <v>0</v>
      </c>
      <c r="M125" s="4">
        <f>SUM('１月:１２月'!M125)</f>
        <v>0</v>
      </c>
      <c r="N125" s="4">
        <f>SUM('１月:１２月'!N125)</f>
        <v>0</v>
      </c>
      <c r="O125" s="4">
        <f>SUM('１月:１２月'!O125)</f>
        <v>0</v>
      </c>
      <c r="P125" s="4">
        <f>SUM('１月:１２月'!P125)</f>
        <v>0</v>
      </c>
      <c r="Q125" s="5">
        <f t="shared" si="15"/>
        <v>0.038000000000000006</v>
      </c>
      <c r="R125" s="23"/>
    </row>
    <row r="126" spans="1:18" ht="18.75">
      <c r="A126" s="218" t="s">
        <v>0</v>
      </c>
      <c r="B126" s="346"/>
      <c r="C126" s="222" t="s">
        <v>14</v>
      </c>
      <c r="D126" s="6">
        <f>SUM('１月:１２月'!D126)</f>
        <v>0</v>
      </c>
      <c r="E126" s="6">
        <f>SUM('１月:１２月'!E126)</f>
        <v>0</v>
      </c>
      <c r="F126" s="6">
        <f t="shared" si="13"/>
        <v>0</v>
      </c>
      <c r="G126" s="31">
        <f>SUM('１月:１２月'!G126)</f>
        <v>39.11</v>
      </c>
      <c r="H126" s="26">
        <f>SUM('１月:１２月'!H126)</f>
        <v>0</v>
      </c>
      <c r="I126" s="6">
        <f>SUM('１月:１２月'!I126)</f>
        <v>0</v>
      </c>
      <c r="J126" s="31">
        <f t="shared" si="14"/>
        <v>0</v>
      </c>
      <c r="K126" s="26">
        <f>SUM('１月:１２月'!K126)</f>
        <v>0</v>
      </c>
      <c r="L126" s="6">
        <f>SUM('１月:１２月'!L126)</f>
        <v>0</v>
      </c>
      <c r="M126" s="6">
        <f>SUM('１月:１２月'!M126)</f>
        <v>0</v>
      </c>
      <c r="N126" s="6">
        <f>SUM('１月:１２月'!N126)</f>
        <v>0</v>
      </c>
      <c r="O126" s="6">
        <f>SUM('１月:１２月'!O126)</f>
        <v>0</v>
      </c>
      <c r="P126" s="6">
        <f>SUM('１月:１２月'!P126)</f>
        <v>0</v>
      </c>
      <c r="Q126" s="7">
        <f t="shared" si="15"/>
        <v>39.11</v>
      </c>
      <c r="R126" s="23"/>
    </row>
    <row r="127" spans="1:18" ht="18.75">
      <c r="A127" s="221" t="s">
        <v>88</v>
      </c>
      <c r="B127" s="345" t="s">
        <v>89</v>
      </c>
      <c r="C127" s="219" t="s">
        <v>12</v>
      </c>
      <c r="D127" s="4">
        <f>SUM('１月:１２月'!D127)</f>
        <v>0.2155</v>
      </c>
      <c r="E127" s="4">
        <f>SUM('１月:１２月'!E127)</f>
        <v>0.041999999999999996</v>
      </c>
      <c r="F127" s="4">
        <f t="shared" si="13"/>
        <v>0.2575</v>
      </c>
      <c r="G127" s="30">
        <f>SUM('１月:１２月'!G127)</f>
        <v>83.2497</v>
      </c>
      <c r="H127" s="25">
        <f>SUM('１月:１２月'!H127)</f>
        <v>0</v>
      </c>
      <c r="I127" s="4">
        <f>SUM('１月:１２月'!I127)</f>
        <v>0</v>
      </c>
      <c r="J127" s="30">
        <f t="shared" si="14"/>
        <v>0</v>
      </c>
      <c r="K127" s="25">
        <f>SUM('１月:１２月'!K127)</f>
        <v>2.341</v>
      </c>
      <c r="L127" s="4">
        <f>SUM('１月:１２月'!L127)</f>
        <v>1.997</v>
      </c>
      <c r="M127" s="4">
        <f>SUM('１月:１２月'!M127)</f>
        <v>0</v>
      </c>
      <c r="N127" s="4">
        <f>SUM('１月:１２月'!N127)</f>
        <v>0</v>
      </c>
      <c r="O127" s="4">
        <f>SUM('１月:１２月'!O127)</f>
        <v>0</v>
      </c>
      <c r="P127" s="4">
        <f>SUM('１月:１２月'!P127)</f>
        <v>0</v>
      </c>
      <c r="Q127" s="5">
        <f t="shared" si="15"/>
        <v>87.84519999999999</v>
      </c>
      <c r="R127" s="23"/>
    </row>
    <row r="128" spans="1:18" ht="18.75">
      <c r="A128" s="221"/>
      <c r="B128" s="346"/>
      <c r="C128" s="222" t="s">
        <v>14</v>
      </c>
      <c r="D128" s="6">
        <f>SUM('１月:１２月'!D128)</f>
        <v>28.35</v>
      </c>
      <c r="E128" s="6">
        <f>SUM('１月:１２月'!E128)</f>
        <v>16.854</v>
      </c>
      <c r="F128" s="6">
        <f t="shared" si="13"/>
        <v>45.204</v>
      </c>
      <c r="G128" s="31">
        <f>SUM('１月:１２月'!G128)</f>
        <v>13980.322999999997</v>
      </c>
      <c r="H128" s="26">
        <f>SUM('１月:１２月'!H128)</f>
        <v>0</v>
      </c>
      <c r="I128" s="6">
        <f>SUM('１月:１２月'!I128)</f>
        <v>0</v>
      </c>
      <c r="J128" s="31">
        <f t="shared" si="14"/>
        <v>0</v>
      </c>
      <c r="K128" s="26">
        <f>SUM('１月:１２月'!K128)</f>
        <v>655.1859999999999</v>
      </c>
      <c r="L128" s="6">
        <f>SUM('１月:１２月'!L128)</f>
        <v>301.771</v>
      </c>
      <c r="M128" s="6">
        <f>SUM('１月:１２月'!M128)</f>
        <v>0</v>
      </c>
      <c r="N128" s="6">
        <f>SUM('１月:１２月'!N128)</f>
        <v>0</v>
      </c>
      <c r="O128" s="6">
        <f>SUM('１月:１２月'!O128)</f>
        <v>0</v>
      </c>
      <c r="P128" s="6">
        <f>SUM('１月:１２月'!P128)</f>
        <v>0</v>
      </c>
      <c r="Q128" s="7">
        <f t="shared" si="15"/>
        <v>14982.483999999997</v>
      </c>
      <c r="R128" s="23"/>
    </row>
    <row r="129" spans="1:18" ht="18.75">
      <c r="A129" s="221" t="s">
        <v>90</v>
      </c>
      <c r="B129" s="224" t="s">
        <v>16</v>
      </c>
      <c r="C129" s="224" t="s">
        <v>12</v>
      </c>
      <c r="D129" s="13">
        <f>SUM('１月:１２月'!D129)</f>
        <v>0.6408</v>
      </c>
      <c r="E129" s="13">
        <f>SUM('１月:１２月'!E129)</f>
        <v>0.187</v>
      </c>
      <c r="F129" s="13">
        <f t="shared" si="13"/>
        <v>0.8278000000000001</v>
      </c>
      <c r="G129" s="33">
        <f>SUM('１月:１２月'!G129)</f>
        <v>1.8932</v>
      </c>
      <c r="H129" s="3">
        <f>SUM('１月:１２月'!H129)</f>
        <v>18.525000000000002</v>
      </c>
      <c r="I129" s="13">
        <f>SUM('１月:１２月'!I129)</f>
        <v>0</v>
      </c>
      <c r="J129" s="33">
        <f t="shared" si="14"/>
        <v>18.525000000000002</v>
      </c>
      <c r="K129" s="3">
        <f>SUM('１月:１２月'!K129)</f>
        <v>0.038599999999999995</v>
      </c>
      <c r="L129" s="13">
        <f>SUM('１月:１２月'!L129)</f>
        <v>15.3015</v>
      </c>
      <c r="M129" s="13">
        <f>SUM('１月:１２月'!M129)</f>
        <v>14.55</v>
      </c>
      <c r="N129" s="13">
        <f>SUM('１月:１２月'!N129)</f>
        <v>0.4365</v>
      </c>
      <c r="O129" s="13">
        <f>SUM('１月:１２月'!O129)</f>
        <v>0</v>
      </c>
      <c r="P129" s="13">
        <f>SUM('１月:１２月'!P129)</f>
        <v>0</v>
      </c>
      <c r="Q129" s="14">
        <f t="shared" si="15"/>
        <v>51.5726</v>
      </c>
      <c r="R129" s="23"/>
    </row>
    <row r="130" spans="1:18" ht="18.75">
      <c r="A130" s="221"/>
      <c r="B130" s="224" t="s">
        <v>91</v>
      </c>
      <c r="C130" s="219" t="s">
        <v>92</v>
      </c>
      <c r="D130" s="4">
        <f>SUM('１月:１２月'!D130)</f>
        <v>0</v>
      </c>
      <c r="E130" s="4">
        <f>SUM('１月:１２月'!E130)</f>
        <v>0</v>
      </c>
      <c r="F130" s="4">
        <f t="shared" si="13"/>
        <v>0</v>
      </c>
      <c r="G130" s="30">
        <f>SUM('１月:１２月'!G130)</f>
        <v>0</v>
      </c>
      <c r="H130" s="25">
        <f>SUM('１月:１２月'!H130)</f>
        <v>0</v>
      </c>
      <c r="I130" s="4">
        <f>SUM('１月:１２月'!I130)</f>
        <v>0</v>
      </c>
      <c r="J130" s="30">
        <f t="shared" si="14"/>
        <v>0</v>
      </c>
      <c r="K130" s="25">
        <f>SUM('１月:１２月'!K130)</f>
        <v>0</v>
      </c>
      <c r="L130" s="4">
        <f>SUM('１月:１２月'!L130)</f>
        <v>0</v>
      </c>
      <c r="M130" s="4">
        <f>SUM('１月:１２月'!M130)</f>
        <v>0</v>
      </c>
      <c r="N130" s="4">
        <f>SUM('１月:１２月'!N130)</f>
        <v>0</v>
      </c>
      <c r="O130" s="4">
        <f>SUM('１月:１２月'!O130)</f>
        <v>0</v>
      </c>
      <c r="P130" s="4">
        <f>SUM('１月:１２月'!P130)</f>
        <v>0</v>
      </c>
      <c r="Q130" s="5">
        <f t="shared" si="15"/>
        <v>0</v>
      </c>
      <c r="R130" s="23"/>
    </row>
    <row r="131" spans="1:18" ht="18.75">
      <c r="A131" s="221" t="s">
        <v>19</v>
      </c>
      <c r="B131" s="6"/>
      <c r="C131" s="222" t="s">
        <v>14</v>
      </c>
      <c r="D131" s="6">
        <f>SUM('１月:１２月'!D131)</f>
        <v>328.482</v>
      </c>
      <c r="E131" s="6">
        <f>SUM('１月:１２月'!E131)</f>
        <v>84.109</v>
      </c>
      <c r="F131" s="6">
        <f t="shared" si="13"/>
        <v>412.591</v>
      </c>
      <c r="G131" s="31">
        <f>SUM('１月:１２月'!G131)</f>
        <v>1852.234</v>
      </c>
      <c r="H131" s="26">
        <f>SUM('１月:１２月'!H131)</f>
        <v>8714.713000000002</v>
      </c>
      <c r="I131" s="6">
        <f>SUM('１月:１２月'!I131)</f>
        <v>0</v>
      </c>
      <c r="J131" s="31">
        <f t="shared" si="14"/>
        <v>8714.713000000002</v>
      </c>
      <c r="K131" s="26">
        <f>SUM('１月:１２月'!K131)</f>
        <v>39.187</v>
      </c>
      <c r="L131" s="6">
        <f>SUM('１月:１２月'!L131)</f>
        <v>7045.521</v>
      </c>
      <c r="M131" s="6">
        <f>SUM('１月:１２月'!M131)</f>
        <v>11993.346000000001</v>
      </c>
      <c r="N131" s="6">
        <f>SUM('１月:１２月'!N131)</f>
        <v>134.26999999999998</v>
      </c>
      <c r="O131" s="6">
        <f>SUM('１月:１２月'!O131)</f>
        <v>0</v>
      </c>
      <c r="P131" s="6">
        <f>SUM('１月:１２月'!P131)</f>
        <v>0</v>
      </c>
      <c r="Q131" s="7">
        <f t="shared" si="15"/>
        <v>30191.862</v>
      </c>
      <c r="R131" s="23"/>
    </row>
    <row r="132" spans="1:18" ht="18.75">
      <c r="A132" s="10"/>
      <c r="B132" s="240" t="s">
        <v>0</v>
      </c>
      <c r="C132" s="224" t="s">
        <v>12</v>
      </c>
      <c r="D132" s="13">
        <f>+D125+D127+D129</f>
        <v>0.8563000000000001</v>
      </c>
      <c r="E132" s="13">
        <f>+E125+E127+E129</f>
        <v>0.22899999999999998</v>
      </c>
      <c r="F132" s="13">
        <f t="shared" si="13"/>
        <v>1.0853000000000002</v>
      </c>
      <c r="G132" s="33">
        <f aca="true" t="shared" si="21" ref="G132:P132">+G125+G127+G129</f>
        <v>85.1809</v>
      </c>
      <c r="H132" s="3">
        <f t="shared" si="21"/>
        <v>18.525000000000002</v>
      </c>
      <c r="I132" s="13">
        <f t="shared" si="21"/>
        <v>0</v>
      </c>
      <c r="J132" s="33">
        <f t="shared" si="14"/>
        <v>18.525000000000002</v>
      </c>
      <c r="K132" s="3">
        <f t="shared" si="21"/>
        <v>2.3796000000000004</v>
      </c>
      <c r="L132" s="13">
        <f t="shared" si="21"/>
        <v>17.2985</v>
      </c>
      <c r="M132" s="13">
        <f t="shared" si="21"/>
        <v>14.55</v>
      </c>
      <c r="N132" s="13">
        <f t="shared" si="21"/>
        <v>0.4365</v>
      </c>
      <c r="O132" s="13">
        <f t="shared" si="21"/>
        <v>0</v>
      </c>
      <c r="P132" s="13">
        <f t="shared" si="21"/>
        <v>0</v>
      </c>
      <c r="Q132" s="14">
        <f t="shared" si="15"/>
        <v>139.4558</v>
      </c>
      <c r="R132" s="23"/>
    </row>
    <row r="133" spans="1:18" ht="18.75">
      <c r="A133" s="10"/>
      <c r="B133" s="241" t="s">
        <v>20</v>
      </c>
      <c r="C133" s="219" t="s">
        <v>92</v>
      </c>
      <c r="D133" s="4">
        <f>D130</f>
        <v>0</v>
      </c>
      <c r="E133" s="4">
        <f>E130</f>
        <v>0</v>
      </c>
      <c r="F133" s="4">
        <f t="shared" si="13"/>
        <v>0</v>
      </c>
      <c r="G133" s="30">
        <f>G130</f>
        <v>0</v>
      </c>
      <c r="H133" s="25">
        <f>F133+G133</f>
        <v>0</v>
      </c>
      <c r="I133" s="4">
        <f>G133+H133</f>
        <v>0</v>
      </c>
      <c r="J133" s="30">
        <f t="shared" si="14"/>
        <v>0</v>
      </c>
      <c r="K133" s="25">
        <f>I133+J133</f>
        <v>0</v>
      </c>
      <c r="L133" s="4">
        <f>J133+K133</f>
        <v>0</v>
      </c>
      <c r="M133" s="4">
        <f>+M130</f>
        <v>0</v>
      </c>
      <c r="N133" s="4">
        <f>+N130</f>
        <v>0</v>
      </c>
      <c r="O133" s="4">
        <f>+O130</f>
        <v>0</v>
      </c>
      <c r="P133" s="4">
        <f>+P130</f>
        <v>0</v>
      </c>
      <c r="Q133" s="5">
        <f t="shared" si="15"/>
        <v>0</v>
      </c>
      <c r="R133" s="23"/>
    </row>
    <row r="134" spans="1:18" ht="18.75">
      <c r="A134" s="226"/>
      <c r="B134" s="6"/>
      <c r="C134" s="222" t="s">
        <v>14</v>
      </c>
      <c r="D134" s="6">
        <f>+D126+D128+D131</f>
        <v>356.83200000000005</v>
      </c>
      <c r="E134" s="6">
        <f>+E126+E128+E131</f>
        <v>100.963</v>
      </c>
      <c r="F134" s="6">
        <f t="shared" si="13"/>
        <v>457.7950000000001</v>
      </c>
      <c r="G134" s="31">
        <f>+G126+G128+G131</f>
        <v>15871.666999999998</v>
      </c>
      <c r="H134" s="26">
        <f>+H126+H128+H131</f>
        <v>8714.713000000002</v>
      </c>
      <c r="I134" s="6">
        <f>+I126+I128+I131</f>
        <v>0</v>
      </c>
      <c r="J134" s="31">
        <f t="shared" si="14"/>
        <v>8714.713000000002</v>
      </c>
      <c r="K134" s="26">
        <f aca="true" t="shared" si="22" ref="K134:P134">+K126+K128+K131</f>
        <v>694.3729999999999</v>
      </c>
      <c r="L134" s="6">
        <f t="shared" si="22"/>
        <v>7347.2919999999995</v>
      </c>
      <c r="M134" s="6">
        <f t="shared" si="22"/>
        <v>11993.346000000001</v>
      </c>
      <c r="N134" s="6">
        <f t="shared" si="22"/>
        <v>134.26999999999998</v>
      </c>
      <c r="O134" s="6">
        <f t="shared" si="22"/>
        <v>0</v>
      </c>
      <c r="P134" s="6">
        <f t="shared" si="22"/>
        <v>0</v>
      </c>
      <c r="Q134" s="7">
        <f t="shared" si="15"/>
        <v>45213.456</v>
      </c>
      <c r="R134" s="23"/>
    </row>
    <row r="135" spans="1:18" ht="18.75">
      <c r="A135" s="242"/>
      <c r="B135" s="243" t="s">
        <v>0</v>
      </c>
      <c r="C135" s="244" t="s">
        <v>12</v>
      </c>
      <c r="D135" s="15">
        <f aca="true" t="shared" si="23" ref="D135:P135">D132+D123+D99</f>
        <v>6215.112339999999</v>
      </c>
      <c r="E135" s="15">
        <f t="shared" si="23"/>
        <v>16445.81383</v>
      </c>
      <c r="F135" s="15">
        <f t="shared" si="13"/>
        <v>22660.92617</v>
      </c>
      <c r="G135" s="34">
        <f t="shared" si="23"/>
        <v>27708.99058</v>
      </c>
      <c r="H135" s="27">
        <f t="shared" si="23"/>
        <v>26682.990299999998</v>
      </c>
      <c r="I135" s="15">
        <f>I132+I123+I99</f>
        <v>9.137</v>
      </c>
      <c r="J135" s="34">
        <f t="shared" si="14"/>
        <v>26692.127299999996</v>
      </c>
      <c r="K135" s="27">
        <f>K132+K123+K99</f>
        <v>19740.1874</v>
      </c>
      <c r="L135" s="15">
        <f t="shared" si="23"/>
        <v>2206.0586799999996</v>
      </c>
      <c r="M135" s="15">
        <f t="shared" si="23"/>
        <v>63.9314</v>
      </c>
      <c r="N135" s="15">
        <f t="shared" si="23"/>
        <v>355.55911</v>
      </c>
      <c r="O135" s="15">
        <f t="shared" si="23"/>
        <v>24.113</v>
      </c>
      <c r="P135" s="15">
        <f t="shared" si="23"/>
        <v>156.44015000000002</v>
      </c>
      <c r="Q135" s="16">
        <f>D135+E135+G135+H135+I135+K135+L135+M135+N135+O135+P135</f>
        <v>99608.33379</v>
      </c>
      <c r="R135" s="23"/>
    </row>
    <row r="136" spans="1:18" ht="18.75">
      <c r="A136" s="242"/>
      <c r="B136" s="245" t="s">
        <v>93</v>
      </c>
      <c r="C136" s="246" t="s">
        <v>92</v>
      </c>
      <c r="D136" s="17">
        <f>D133</f>
        <v>0</v>
      </c>
      <c r="E136" s="17">
        <f>E133</f>
        <v>0</v>
      </c>
      <c r="F136" s="17">
        <f>D136+E136</f>
        <v>0</v>
      </c>
      <c r="G136" s="35">
        <f aca="true" t="shared" si="24" ref="G136:L136">G133</f>
        <v>0</v>
      </c>
      <c r="H136" s="28">
        <f t="shared" si="24"/>
        <v>0</v>
      </c>
      <c r="I136" s="17">
        <f t="shared" si="24"/>
        <v>0</v>
      </c>
      <c r="J136" s="35">
        <f>H136+I136</f>
        <v>0</v>
      </c>
      <c r="K136" s="28">
        <f t="shared" si="24"/>
        <v>0</v>
      </c>
      <c r="L136" s="17">
        <f t="shared" si="24"/>
        <v>0</v>
      </c>
      <c r="M136" s="17">
        <f>+M130</f>
        <v>0</v>
      </c>
      <c r="N136" s="17">
        <f>+N130</f>
        <v>0</v>
      </c>
      <c r="O136" s="17">
        <f>+O130</f>
        <v>0</v>
      </c>
      <c r="P136" s="17">
        <f>+P130</f>
        <v>0</v>
      </c>
      <c r="Q136" s="44">
        <f>D136+E136+G136+H136+I136+K136+L136+M136+N136+O136+P136</f>
        <v>0</v>
      </c>
      <c r="R136" s="23"/>
    </row>
    <row r="137" spans="1:18" ht="19.5" thickBot="1">
      <c r="A137" s="247"/>
      <c r="B137" s="29"/>
      <c r="C137" s="248" t="s">
        <v>14</v>
      </c>
      <c r="D137" s="18">
        <f>D134+D124+D100</f>
        <v>4116489.2949999995</v>
      </c>
      <c r="E137" s="18">
        <f>E134+E124+E100</f>
        <v>6313809.207</v>
      </c>
      <c r="F137" s="18">
        <f>D137+E137</f>
        <v>10430298.502</v>
      </c>
      <c r="G137" s="36">
        <f aca="true" t="shared" si="25" ref="G137:P137">G134+G124+G100</f>
        <v>8335113.521</v>
      </c>
      <c r="H137" s="29">
        <f t="shared" si="25"/>
        <v>4153285.312999999</v>
      </c>
      <c r="I137" s="18">
        <f>I134+I124+I100</f>
        <v>9583.284</v>
      </c>
      <c r="J137" s="36">
        <f>H137+I137</f>
        <v>4162868.596999999</v>
      </c>
      <c r="K137" s="29">
        <f>K134+K124+K100</f>
        <v>1681076.4270000001</v>
      </c>
      <c r="L137" s="18">
        <f t="shared" si="25"/>
        <v>893911.4299999998</v>
      </c>
      <c r="M137" s="18">
        <f t="shared" si="25"/>
        <v>38858.21400000001</v>
      </c>
      <c r="N137" s="18">
        <f t="shared" si="25"/>
        <v>168673.67200000005</v>
      </c>
      <c r="O137" s="18">
        <f t="shared" si="25"/>
        <v>14221.493</v>
      </c>
      <c r="P137" s="18">
        <f t="shared" si="25"/>
        <v>175303.891</v>
      </c>
      <c r="Q137" s="19">
        <f>D137+E137+G137+H137+I137+K137+L137+M137+N137+O137+P137</f>
        <v>25900325.747000005</v>
      </c>
      <c r="R137" s="23"/>
    </row>
    <row r="138" spans="4:17" ht="18.75"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304" t="s">
        <v>103</v>
      </c>
    </row>
    <row r="139" spans="4:17" ht="18.75"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211"/>
    </row>
    <row r="140" spans="4:17" ht="18.75"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211"/>
    </row>
    <row r="141" spans="4:17" ht="18.75"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211"/>
    </row>
    <row r="142" spans="4:17" ht="18.75"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211"/>
    </row>
    <row r="143" spans="4:17" ht="18.75"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211"/>
    </row>
    <row r="144" spans="4:17" ht="18.75"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211"/>
    </row>
    <row r="145" spans="4:17" ht="18.75"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211"/>
    </row>
    <row r="146" spans="4:17" ht="18.75"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211"/>
    </row>
  </sheetData>
  <sheetProtection/>
  <mergeCells count="52">
    <mergeCell ref="B111:B112"/>
    <mergeCell ref="B123:B124"/>
    <mergeCell ref="B125:B126"/>
    <mergeCell ref="B127:B128"/>
    <mergeCell ref="B113:B114"/>
    <mergeCell ref="B115:B116"/>
    <mergeCell ref="B117:B118"/>
    <mergeCell ref="B119:B120"/>
    <mergeCell ref="B103:B104"/>
    <mergeCell ref="B105:B106"/>
    <mergeCell ref="B107:B108"/>
    <mergeCell ref="B109:B110"/>
    <mergeCell ref="A95:B96"/>
    <mergeCell ref="A97:B98"/>
    <mergeCell ref="A99:B100"/>
    <mergeCell ref="B101:B102"/>
    <mergeCell ref="A87:B88"/>
    <mergeCell ref="A89:B90"/>
    <mergeCell ref="A91:B92"/>
    <mergeCell ref="A93:B94"/>
    <mergeCell ref="B75:B76"/>
    <mergeCell ref="B79:B80"/>
    <mergeCell ref="B83:B84"/>
    <mergeCell ref="A85:B86"/>
    <mergeCell ref="B60:B61"/>
    <mergeCell ref="B64:B65"/>
    <mergeCell ref="B71:B72"/>
    <mergeCell ref="B73:B74"/>
    <mergeCell ref="A50:B51"/>
    <mergeCell ref="A52:B53"/>
    <mergeCell ref="B54:B55"/>
    <mergeCell ref="B58:B59"/>
    <mergeCell ref="A42:B43"/>
    <mergeCell ref="A44:B45"/>
    <mergeCell ref="A46:B47"/>
    <mergeCell ref="A48:B49"/>
    <mergeCell ref="B32:B33"/>
    <mergeCell ref="B36:B37"/>
    <mergeCell ref="A38:B39"/>
    <mergeCell ref="A40:B41"/>
    <mergeCell ref="B28:B29"/>
    <mergeCell ref="B30:B31"/>
    <mergeCell ref="B12:B13"/>
    <mergeCell ref="B14:B15"/>
    <mergeCell ref="B16:B17"/>
    <mergeCell ref="B20:B21"/>
    <mergeCell ref="A1:Q1"/>
    <mergeCell ref="B4:B5"/>
    <mergeCell ref="B8:B9"/>
    <mergeCell ref="A10:B11"/>
    <mergeCell ref="B22:B23"/>
    <mergeCell ref="B24:B25"/>
  </mergeCells>
  <printOptions/>
  <pageMargins left="1.1811023622047245" right="0.7874015748031497" top="0.7874015748031497" bottom="0.7874015748031497" header="0.5118110236220472" footer="0.5118110236220472"/>
  <pageSetup firstPageNumber="5" useFirstPageNumber="1" horizontalDpi="600" verticalDpi="600" orientation="landscape" paperSize="12" scale="50" r:id="rId1"/>
  <rowBreaks count="1" manualBreakCount="1">
    <brk id="68" max="16" man="1"/>
  </rowBreaks>
  <colBreaks count="2" manualBreakCount="2">
    <brk id="17" max="65535" man="1"/>
    <brk id="18" max="65535" man="1"/>
  </colBreaks>
  <ignoredErrors>
    <ignoredError sqref="F8:F22 F24:F13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138"/>
  <sheetViews>
    <sheetView zoomScale="50" zoomScaleNormal="50" zoomScalePageLayoutView="0" workbookViewId="0" topLeftCell="A1">
      <pane ySplit="3" topLeftCell="A4" activePane="bottomLeft" state="frozen"/>
      <selection pane="topLeft" activeCell="G135" sqref="A69:Q138"/>
      <selection pane="bottomLeft" activeCell="A1" sqref="A1"/>
    </sheetView>
  </sheetViews>
  <sheetFormatPr defaultColWidth="13.375" defaultRowHeight="13.5"/>
  <cols>
    <col min="1" max="1" width="5.875" style="1" customWidth="1"/>
    <col min="2" max="2" width="21.25390625" style="1" customWidth="1"/>
    <col min="3" max="3" width="11.25390625" style="1" customWidth="1"/>
    <col min="4" max="16" width="19.625" style="1" customWidth="1"/>
    <col min="17" max="17" width="19.625" style="211" customWidth="1"/>
    <col min="18" max="18" width="0.12890625" style="1" hidden="1" customWidth="1"/>
    <col min="19" max="37" width="17.375" style="1" customWidth="1"/>
    <col min="38" max="16384" width="13.375" style="1" customWidth="1"/>
  </cols>
  <sheetData>
    <row r="1" spans="2:5" ht="18.75">
      <c r="B1" s="210" t="s">
        <v>0</v>
      </c>
      <c r="E1" s="1" t="s">
        <v>0</v>
      </c>
    </row>
    <row r="2" spans="1:17" ht="19.5" thickBot="1">
      <c r="A2" s="2"/>
      <c r="B2" s="212" t="s">
        <v>107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 t="s">
        <v>96</v>
      </c>
      <c r="Q2" s="2"/>
    </row>
    <row r="3" spans="1:18" ht="18.75">
      <c r="A3" s="213"/>
      <c r="B3" s="214"/>
      <c r="C3" s="214"/>
      <c r="D3" s="37" t="s">
        <v>1</v>
      </c>
      <c r="E3" s="37" t="s">
        <v>2</v>
      </c>
      <c r="F3" s="37" t="s">
        <v>3</v>
      </c>
      <c r="G3" s="253" t="s">
        <v>100</v>
      </c>
      <c r="H3" s="39" t="s">
        <v>4</v>
      </c>
      <c r="I3" s="37" t="s">
        <v>5</v>
      </c>
      <c r="J3" s="37" t="s">
        <v>104</v>
      </c>
      <c r="K3" s="39" t="s">
        <v>6</v>
      </c>
      <c r="L3" s="37" t="s">
        <v>105</v>
      </c>
      <c r="M3" s="37" t="s">
        <v>7</v>
      </c>
      <c r="N3" s="37" t="s">
        <v>8</v>
      </c>
      <c r="O3" s="37" t="s">
        <v>9</v>
      </c>
      <c r="P3" s="37" t="s">
        <v>99</v>
      </c>
      <c r="Q3" s="217" t="s">
        <v>10</v>
      </c>
      <c r="R3" s="3"/>
    </row>
    <row r="4" spans="1:18" ht="18.75">
      <c r="A4" s="218" t="s">
        <v>0</v>
      </c>
      <c r="B4" s="345" t="s">
        <v>11</v>
      </c>
      <c r="C4" s="219" t="s">
        <v>12</v>
      </c>
      <c r="D4" s="50"/>
      <c r="E4" s="183"/>
      <c r="F4" s="148"/>
      <c r="G4" s="254">
        <v>14.406</v>
      </c>
      <c r="H4" s="141">
        <v>0.311</v>
      </c>
      <c r="I4" s="167"/>
      <c r="J4" s="11"/>
      <c r="K4" s="143">
        <v>0.067</v>
      </c>
      <c r="L4" s="4"/>
      <c r="M4" s="4"/>
      <c r="N4" s="4"/>
      <c r="O4" s="4"/>
      <c r="P4" s="4"/>
      <c r="Q4" s="5">
        <f aca="true" t="shared" si="0" ref="Q4:Q67">+F4+G4+H4+I4+K4+L4+M4+N4+O4+P4</f>
        <v>14.784</v>
      </c>
      <c r="R4" s="3"/>
    </row>
    <row r="5" spans="1:18" ht="18.75">
      <c r="A5" s="221" t="s">
        <v>13</v>
      </c>
      <c r="B5" s="346"/>
      <c r="C5" s="222" t="s">
        <v>14</v>
      </c>
      <c r="D5" s="255"/>
      <c r="E5" s="184"/>
      <c r="F5" s="149"/>
      <c r="G5" s="256">
        <v>1247.72</v>
      </c>
      <c r="H5" s="142">
        <v>9.797</v>
      </c>
      <c r="I5" s="60"/>
      <c r="J5" s="31"/>
      <c r="K5" s="142">
        <v>8.253</v>
      </c>
      <c r="L5" s="6"/>
      <c r="M5" s="6"/>
      <c r="N5" s="6"/>
      <c r="O5" s="6"/>
      <c r="P5" s="6"/>
      <c r="Q5" s="7">
        <f t="shared" si="0"/>
        <v>1265.77</v>
      </c>
      <c r="R5" s="3"/>
    </row>
    <row r="6" spans="1:18" ht="18.75">
      <c r="A6" s="221" t="s">
        <v>15</v>
      </c>
      <c r="B6" s="224" t="s">
        <v>16</v>
      </c>
      <c r="C6" s="219" t="s">
        <v>12</v>
      </c>
      <c r="D6" s="50"/>
      <c r="E6" s="183">
        <v>0.461</v>
      </c>
      <c r="F6" s="148"/>
      <c r="G6" s="254"/>
      <c r="H6" s="143">
        <v>527.125</v>
      </c>
      <c r="I6" s="59"/>
      <c r="J6" s="30"/>
      <c r="K6" s="143">
        <v>40.2475</v>
      </c>
      <c r="L6" s="4"/>
      <c r="M6" s="4"/>
      <c r="N6" s="4"/>
      <c r="O6" s="4"/>
      <c r="P6" s="4"/>
      <c r="Q6" s="5">
        <f t="shared" si="0"/>
        <v>567.3725</v>
      </c>
      <c r="R6" s="3"/>
    </row>
    <row r="7" spans="1:18" ht="18.75">
      <c r="A7" s="221" t="s">
        <v>17</v>
      </c>
      <c r="B7" s="222" t="s">
        <v>18</v>
      </c>
      <c r="C7" s="222" t="s">
        <v>14</v>
      </c>
      <c r="D7" s="51"/>
      <c r="E7" s="184">
        <v>220.87</v>
      </c>
      <c r="F7" s="149"/>
      <c r="G7" s="256"/>
      <c r="H7" s="142">
        <v>17627.74</v>
      </c>
      <c r="I7" s="60"/>
      <c r="J7" s="31"/>
      <c r="K7" s="142">
        <v>1808.707</v>
      </c>
      <c r="L7" s="6"/>
      <c r="M7" s="6"/>
      <c r="N7" s="6"/>
      <c r="O7" s="6"/>
      <c r="P7" s="6"/>
      <c r="Q7" s="7">
        <f t="shared" si="0"/>
        <v>19436.447</v>
      </c>
      <c r="R7" s="3"/>
    </row>
    <row r="8" spans="1:18" ht="18.75">
      <c r="A8" s="221" t="s">
        <v>19</v>
      </c>
      <c r="B8" s="343" t="s">
        <v>20</v>
      </c>
      <c r="C8" s="219" t="s">
        <v>12</v>
      </c>
      <c r="D8" s="225">
        <v>0</v>
      </c>
      <c r="E8" s="166">
        <v>0.461</v>
      </c>
      <c r="F8" s="206">
        <f>D8+E8</f>
        <v>0.461</v>
      </c>
      <c r="G8" s="205">
        <v>14.406</v>
      </c>
      <c r="H8" s="206">
        <v>527.436</v>
      </c>
      <c r="I8" s="63">
        <v>0</v>
      </c>
      <c r="J8" s="30">
        <f>H8+I8</f>
        <v>527.436</v>
      </c>
      <c r="K8" s="206">
        <v>40.3145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5">
        <f t="shared" si="0"/>
        <v>582.6175</v>
      </c>
      <c r="R8" s="3"/>
    </row>
    <row r="9" spans="1:18" ht="18.75">
      <c r="A9" s="226"/>
      <c r="B9" s="344"/>
      <c r="C9" s="222" t="s">
        <v>14</v>
      </c>
      <c r="D9" s="227">
        <v>0</v>
      </c>
      <c r="E9" s="175">
        <v>220.87</v>
      </c>
      <c r="F9" s="149">
        <f>D9+E9</f>
        <v>220.87</v>
      </c>
      <c r="G9" s="67">
        <v>1247.72</v>
      </c>
      <c r="H9" s="149">
        <v>17637.537</v>
      </c>
      <c r="I9" s="62">
        <v>0</v>
      </c>
      <c r="J9" s="31">
        <f>H9+I9</f>
        <v>17637.537</v>
      </c>
      <c r="K9" s="149">
        <v>1816.96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7">
        <f t="shared" si="0"/>
        <v>20923.087</v>
      </c>
      <c r="R9" s="3"/>
    </row>
    <row r="10" spans="1:18" ht="18.75">
      <c r="A10" s="347" t="s">
        <v>21</v>
      </c>
      <c r="B10" s="348"/>
      <c r="C10" s="219" t="s">
        <v>12</v>
      </c>
      <c r="D10" s="50">
        <v>0.8026</v>
      </c>
      <c r="E10" s="183">
        <v>0.1486</v>
      </c>
      <c r="F10" s="148"/>
      <c r="G10" s="254">
        <v>0.5705</v>
      </c>
      <c r="H10" s="143"/>
      <c r="I10" s="59"/>
      <c r="J10" s="30"/>
      <c r="K10" s="143"/>
      <c r="L10" s="4"/>
      <c r="M10" s="4"/>
      <c r="N10" s="4"/>
      <c r="O10" s="4"/>
      <c r="P10" s="4"/>
      <c r="Q10" s="5">
        <f t="shared" si="0"/>
        <v>0.5705</v>
      </c>
      <c r="R10" s="3"/>
    </row>
    <row r="11" spans="1:18" ht="18.75">
      <c r="A11" s="349"/>
      <c r="B11" s="350"/>
      <c r="C11" s="222" t="s">
        <v>14</v>
      </c>
      <c r="D11" s="51">
        <v>318.329</v>
      </c>
      <c r="E11" s="184">
        <v>31.442</v>
      </c>
      <c r="F11" s="149"/>
      <c r="G11" s="256">
        <v>150.562</v>
      </c>
      <c r="H11" s="142"/>
      <c r="I11" s="60"/>
      <c r="J11" s="31"/>
      <c r="K11" s="142"/>
      <c r="L11" s="6"/>
      <c r="M11" s="6"/>
      <c r="N11" s="6"/>
      <c r="O11" s="6"/>
      <c r="P11" s="6"/>
      <c r="Q11" s="7">
        <f t="shared" si="0"/>
        <v>150.562</v>
      </c>
      <c r="R11" s="3"/>
    </row>
    <row r="12" spans="1:18" ht="18.75">
      <c r="A12" s="10"/>
      <c r="B12" s="345" t="s">
        <v>22</v>
      </c>
      <c r="C12" s="219" t="s">
        <v>12</v>
      </c>
      <c r="D12" s="50">
        <v>4.0722</v>
      </c>
      <c r="E12" s="183">
        <v>4.6055</v>
      </c>
      <c r="F12" s="148"/>
      <c r="G12" s="254">
        <v>0.3267</v>
      </c>
      <c r="H12" s="143"/>
      <c r="I12" s="59"/>
      <c r="J12" s="30"/>
      <c r="K12" s="143"/>
      <c r="L12" s="4"/>
      <c r="M12" s="4"/>
      <c r="N12" s="4"/>
      <c r="O12" s="4"/>
      <c r="P12" s="4"/>
      <c r="Q12" s="5">
        <f t="shared" si="0"/>
        <v>0.3267</v>
      </c>
      <c r="R12" s="3"/>
    </row>
    <row r="13" spans="1:18" ht="18.75">
      <c r="A13" s="218" t="s">
        <v>0</v>
      </c>
      <c r="B13" s="346"/>
      <c r="C13" s="222" t="s">
        <v>14</v>
      </c>
      <c r="D13" s="51">
        <v>10960.089</v>
      </c>
      <c r="E13" s="184">
        <v>14150.976</v>
      </c>
      <c r="F13" s="149"/>
      <c r="G13" s="256">
        <v>808.173</v>
      </c>
      <c r="H13" s="142"/>
      <c r="I13" s="60"/>
      <c r="J13" s="31"/>
      <c r="K13" s="142"/>
      <c r="L13" s="6"/>
      <c r="M13" s="6"/>
      <c r="N13" s="6"/>
      <c r="O13" s="6"/>
      <c r="P13" s="6"/>
      <c r="Q13" s="7">
        <f t="shared" si="0"/>
        <v>808.173</v>
      </c>
      <c r="R13" s="3"/>
    </row>
    <row r="14" spans="1:18" ht="18.75">
      <c r="A14" s="221" t="s">
        <v>23</v>
      </c>
      <c r="B14" s="345" t="s">
        <v>24</v>
      </c>
      <c r="C14" s="219" t="s">
        <v>12</v>
      </c>
      <c r="D14" s="50">
        <v>4.459</v>
      </c>
      <c r="E14" s="183"/>
      <c r="F14" s="148"/>
      <c r="G14" s="254">
        <v>2.6986</v>
      </c>
      <c r="H14" s="143"/>
      <c r="I14" s="59"/>
      <c r="J14" s="30"/>
      <c r="K14" s="143"/>
      <c r="L14" s="4"/>
      <c r="M14" s="4"/>
      <c r="N14" s="4"/>
      <c r="O14" s="4"/>
      <c r="P14" s="4"/>
      <c r="Q14" s="5">
        <f t="shared" si="0"/>
        <v>2.6986</v>
      </c>
      <c r="R14" s="3"/>
    </row>
    <row r="15" spans="1:18" ht="18.75">
      <c r="A15" s="221" t="s">
        <v>0</v>
      </c>
      <c r="B15" s="346"/>
      <c r="C15" s="222" t="s">
        <v>14</v>
      </c>
      <c r="D15" s="51">
        <v>1622.746</v>
      </c>
      <c r="E15" s="184"/>
      <c r="F15" s="149"/>
      <c r="G15" s="256">
        <v>5396.759</v>
      </c>
      <c r="H15" s="142"/>
      <c r="I15" s="60"/>
      <c r="J15" s="31"/>
      <c r="K15" s="142"/>
      <c r="L15" s="6"/>
      <c r="M15" s="6"/>
      <c r="N15" s="6"/>
      <c r="O15" s="6"/>
      <c r="P15" s="6"/>
      <c r="Q15" s="7">
        <f t="shared" si="0"/>
        <v>5396.759</v>
      </c>
      <c r="R15" s="3"/>
    </row>
    <row r="16" spans="1:18" ht="18.75">
      <c r="A16" s="221" t="s">
        <v>25</v>
      </c>
      <c r="B16" s="345" t="s">
        <v>26</v>
      </c>
      <c r="C16" s="219" t="s">
        <v>12</v>
      </c>
      <c r="D16" s="50">
        <v>43.9504</v>
      </c>
      <c r="E16" s="183">
        <v>41.8578</v>
      </c>
      <c r="F16" s="148"/>
      <c r="G16" s="254">
        <v>76.5226</v>
      </c>
      <c r="H16" s="143"/>
      <c r="I16" s="59"/>
      <c r="J16" s="30"/>
      <c r="K16" s="143"/>
      <c r="L16" s="4"/>
      <c r="M16" s="4"/>
      <c r="N16" s="4"/>
      <c r="O16" s="4"/>
      <c r="P16" s="4"/>
      <c r="Q16" s="5">
        <f t="shared" si="0"/>
        <v>76.5226</v>
      </c>
      <c r="R16" s="3"/>
    </row>
    <row r="17" spans="1:18" ht="18.75">
      <c r="A17" s="221"/>
      <c r="B17" s="346"/>
      <c r="C17" s="222" t="s">
        <v>14</v>
      </c>
      <c r="D17" s="51">
        <v>51792.428</v>
      </c>
      <c r="E17" s="184">
        <v>48043.42</v>
      </c>
      <c r="F17" s="149"/>
      <c r="G17" s="256">
        <v>83067.369</v>
      </c>
      <c r="H17" s="142"/>
      <c r="I17" s="60"/>
      <c r="J17" s="31"/>
      <c r="K17" s="142"/>
      <c r="L17" s="6"/>
      <c r="M17" s="6"/>
      <c r="N17" s="6"/>
      <c r="O17" s="6"/>
      <c r="P17" s="6"/>
      <c r="Q17" s="7">
        <f t="shared" si="0"/>
        <v>83067.369</v>
      </c>
      <c r="R17" s="3"/>
    </row>
    <row r="18" spans="1:18" ht="18.75">
      <c r="A18" s="221" t="s">
        <v>27</v>
      </c>
      <c r="B18" s="224" t="s">
        <v>28</v>
      </c>
      <c r="C18" s="219" t="s">
        <v>12</v>
      </c>
      <c r="D18" s="50">
        <v>11.0612</v>
      </c>
      <c r="E18" s="183">
        <v>7.7082</v>
      </c>
      <c r="F18" s="148"/>
      <c r="G18" s="254">
        <v>9.0339</v>
      </c>
      <c r="H18" s="143"/>
      <c r="I18" s="59"/>
      <c r="J18" s="30"/>
      <c r="K18" s="143"/>
      <c r="L18" s="4"/>
      <c r="M18" s="4"/>
      <c r="N18" s="4"/>
      <c r="O18" s="4"/>
      <c r="P18" s="4"/>
      <c r="Q18" s="5">
        <f t="shared" si="0"/>
        <v>9.0339</v>
      </c>
      <c r="R18" s="3"/>
    </row>
    <row r="19" spans="1:18" ht="18.75">
      <c r="A19" s="221"/>
      <c r="B19" s="222" t="s">
        <v>29</v>
      </c>
      <c r="C19" s="222" t="s">
        <v>14</v>
      </c>
      <c r="D19" s="51">
        <v>10817.226</v>
      </c>
      <c r="E19" s="184">
        <v>5958.725</v>
      </c>
      <c r="F19" s="149"/>
      <c r="G19" s="256">
        <v>7028.231</v>
      </c>
      <c r="H19" s="142"/>
      <c r="I19" s="60"/>
      <c r="J19" s="31"/>
      <c r="K19" s="142"/>
      <c r="L19" s="6"/>
      <c r="M19" s="6"/>
      <c r="N19" s="6"/>
      <c r="O19" s="6"/>
      <c r="P19" s="6"/>
      <c r="Q19" s="7">
        <f t="shared" si="0"/>
        <v>7028.231</v>
      </c>
      <c r="R19" s="3"/>
    </row>
    <row r="20" spans="1:18" ht="18.75">
      <c r="A20" s="221" t="s">
        <v>19</v>
      </c>
      <c r="B20" s="345" t="s">
        <v>30</v>
      </c>
      <c r="C20" s="219" t="s">
        <v>12</v>
      </c>
      <c r="D20" s="50">
        <v>178.4856</v>
      </c>
      <c r="E20" s="183">
        <v>292.6302</v>
      </c>
      <c r="F20" s="148"/>
      <c r="G20" s="254">
        <v>36.9142</v>
      </c>
      <c r="H20" s="143"/>
      <c r="I20" s="59"/>
      <c r="J20" s="30"/>
      <c r="K20" s="143"/>
      <c r="L20" s="4"/>
      <c r="M20" s="4"/>
      <c r="N20" s="4"/>
      <c r="O20" s="4"/>
      <c r="P20" s="4"/>
      <c r="Q20" s="5">
        <f t="shared" si="0"/>
        <v>36.9142</v>
      </c>
      <c r="R20" s="3"/>
    </row>
    <row r="21" spans="1:18" ht="18.75">
      <c r="A21" s="10"/>
      <c r="B21" s="346"/>
      <c r="C21" s="222" t="s">
        <v>14</v>
      </c>
      <c r="D21" s="51">
        <v>70962.319</v>
      </c>
      <c r="E21" s="184">
        <v>102259.504</v>
      </c>
      <c r="F21" s="149"/>
      <c r="G21" s="256">
        <v>11344.875</v>
      </c>
      <c r="H21" s="142"/>
      <c r="I21" s="60"/>
      <c r="J21" s="31"/>
      <c r="K21" s="142"/>
      <c r="L21" s="6"/>
      <c r="M21" s="6"/>
      <c r="N21" s="6"/>
      <c r="O21" s="6"/>
      <c r="P21" s="6"/>
      <c r="Q21" s="7">
        <f t="shared" si="0"/>
        <v>11344.875</v>
      </c>
      <c r="R21" s="3"/>
    </row>
    <row r="22" spans="1:18" ht="18.75">
      <c r="A22" s="10"/>
      <c r="B22" s="343" t="s">
        <v>20</v>
      </c>
      <c r="C22" s="219" t="s">
        <v>12</v>
      </c>
      <c r="D22" s="46">
        <v>242.0284</v>
      </c>
      <c r="E22" s="187">
        <v>346.8017</v>
      </c>
      <c r="F22" s="148">
        <f>D22+E22</f>
        <v>588.8301</v>
      </c>
      <c r="G22" s="257">
        <v>125.49600000000001</v>
      </c>
      <c r="H22" s="148">
        <v>0</v>
      </c>
      <c r="I22" s="63">
        <v>0</v>
      </c>
      <c r="J22" s="30">
        <f aca="true" t="shared" si="1" ref="J22:J29">H22+I22</f>
        <v>0</v>
      </c>
      <c r="K22" s="148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5">
        <f t="shared" si="0"/>
        <v>714.3261</v>
      </c>
      <c r="R22" s="3"/>
    </row>
    <row r="23" spans="1:18" ht="18.75">
      <c r="A23" s="226"/>
      <c r="B23" s="344"/>
      <c r="C23" s="222" t="s">
        <v>14</v>
      </c>
      <c r="D23" s="47">
        <v>146154.80800000002</v>
      </c>
      <c r="E23" s="188">
        <v>170412.625</v>
      </c>
      <c r="F23" s="149">
        <f>D23+E23</f>
        <v>316567.433</v>
      </c>
      <c r="G23" s="67">
        <v>107645.407</v>
      </c>
      <c r="H23" s="149">
        <v>0</v>
      </c>
      <c r="I23" s="62">
        <v>0</v>
      </c>
      <c r="J23" s="31">
        <f t="shared" si="1"/>
        <v>0</v>
      </c>
      <c r="K23" s="149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7">
        <f t="shared" si="0"/>
        <v>424212.84</v>
      </c>
      <c r="R23" s="3"/>
    </row>
    <row r="24" spans="1:18" ht="18.75">
      <c r="A24" s="218" t="s">
        <v>0</v>
      </c>
      <c r="B24" s="345" t="s">
        <v>31</v>
      </c>
      <c r="C24" s="219" t="s">
        <v>12</v>
      </c>
      <c r="D24" s="50">
        <v>2.32</v>
      </c>
      <c r="E24" s="183">
        <v>1.972</v>
      </c>
      <c r="F24" s="148"/>
      <c r="G24" s="254">
        <v>245.6059</v>
      </c>
      <c r="H24" s="143"/>
      <c r="I24" s="59"/>
      <c r="J24" s="30"/>
      <c r="K24" s="143"/>
      <c r="L24" s="4"/>
      <c r="M24" s="4"/>
      <c r="N24" s="4"/>
      <c r="O24" s="4"/>
      <c r="P24" s="4"/>
      <c r="Q24" s="5">
        <f t="shared" si="0"/>
        <v>245.6059</v>
      </c>
      <c r="R24" s="3"/>
    </row>
    <row r="25" spans="1:18" ht="18.75">
      <c r="A25" s="221" t="s">
        <v>32</v>
      </c>
      <c r="B25" s="346"/>
      <c r="C25" s="222" t="s">
        <v>14</v>
      </c>
      <c r="D25" s="51">
        <v>2554.755</v>
      </c>
      <c r="E25" s="184">
        <v>1597.146</v>
      </c>
      <c r="F25" s="149"/>
      <c r="G25" s="256">
        <v>266272.57</v>
      </c>
      <c r="H25" s="142"/>
      <c r="I25" s="60"/>
      <c r="J25" s="31"/>
      <c r="K25" s="142"/>
      <c r="L25" s="6"/>
      <c r="M25" s="6"/>
      <c r="N25" s="6"/>
      <c r="O25" s="6"/>
      <c r="P25" s="6"/>
      <c r="Q25" s="7">
        <f t="shared" si="0"/>
        <v>266272.57</v>
      </c>
      <c r="R25" s="3"/>
    </row>
    <row r="26" spans="1:18" ht="18.75">
      <c r="A26" s="221" t="s">
        <v>33</v>
      </c>
      <c r="B26" s="224" t="s">
        <v>16</v>
      </c>
      <c r="C26" s="219" t="s">
        <v>12</v>
      </c>
      <c r="D26" s="50">
        <v>4.525</v>
      </c>
      <c r="E26" s="183">
        <v>3.291</v>
      </c>
      <c r="F26" s="148"/>
      <c r="G26" s="254">
        <v>4.5644</v>
      </c>
      <c r="H26" s="143"/>
      <c r="I26" s="59"/>
      <c r="J26" s="30"/>
      <c r="K26" s="143"/>
      <c r="L26" s="4"/>
      <c r="M26" s="4"/>
      <c r="N26" s="4"/>
      <c r="O26" s="4"/>
      <c r="P26" s="4"/>
      <c r="Q26" s="5">
        <f t="shared" si="0"/>
        <v>4.5644</v>
      </c>
      <c r="R26" s="3"/>
    </row>
    <row r="27" spans="1:18" ht="18.75">
      <c r="A27" s="221" t="s">
        <v>34</v>
      </c>
      <c r="B27" s="222" t="s">
        <v>35</v>
      </c>
      <c r="C27" s="222" t="s">
        <v>14</v>
      </c>
      <c r="D27" s="51">
        <v>2032.821</v>
      </c>
      <c r="E27" s="184">
        <v>1541.436</v>
      </c>
      <c r="F27" s="149"/>
      <c r="G27" s="256">
        <v>3753.163</v>
      </c>
      <c r="H27" s="142"/>
      <c r="I27" s="60"/>
      <c r="J27" s="31"/>
      <c r="K27" s="142"/>
      <c r="L27" s="6"/>
      <c r="M27" s="6"/>
      <c r="N27" s="6"/>
      <c r="O27" s="6"/>
      <c r="P27" s="6"/>
      <c r="Q27" s="7">
        <f t="shared" si="0"/>
        <v>3753.163</v>
      </c>
      <c r="R27" s="3"/>
    </row>
    <row r="28" spans="1:18" ht="18.75">
      <c r="A28" s="221" t="s">
        <v>19</v>
      </c>
      <c r="B28" s="343" t="s">
        <v>20</v>
      </c>
      <c r="C28" s="219" t="s">
        <v>12</v>
      </c>
      <c r="D28" s="46">
        <v>6.845000000000001</v>
      </c>
      <c r="E28" s="187">
        <v>5.263</v>
      </c>
      <c r="F28" s="148">
        <f>D28+E28</f>
        <v>12.108</v>
      </c>
      <c r="G28" s="205">
        <v>250.1703</v>
      </c>
      <c r="H28" s="228">
        <v>0</v>
      </c>
      <c r="I28" s="61">
        <v>0</v>
      </c>
      <c r="J28" s="30">
        <f t="shared" si="1"/>
        <v>0</v>
      </c>
      <c r="K28" s="149">
        <v>0</v>
      </c>
      <c r="L28" s="4">
        <v>0</v>
      </c>
      <c r="M28" s="11">
        <v>0</v>
      </c>
      <c r="N28" s="4">
        <v>0</v>
      </c>
      <c r="O28" s="4">
        <v>0</v>
      </c>
      <c r="P28" s="4">
        <v>0</v>
      </c>
      <c r="Q28" s="5">
        <f t="shared" si="0"/>
        <v>262.2783</v>
      </c>
      <c r="R28" s="3"/>
    </row>
    <row r="29" spans="1:18" ht="18.75">
      <c r="A29" s="226"/>
      <c r="B29" s="344"/>
      <c r="C29" s="222" t="s">
        <v>14</v>
      </c>
      <c r="D29" s="47">
        <v>4587.576</v>
      </c>
      <c r="E29" s="188">
        <v>3138.582</v>
      </c>
      <c r="F29" s="149">
        <f>D29+E29</f>
        <v>7726.157999999999</v>
      </c>
      <c r="G29" s="67">
        <v>270025.733</v>
      </c>
      <c r="H29" s="147">
        <v>0</v>
      </c>
      <c r="I29" s="64">
        <v>0</v>
      </c>
      <c r="J29" s="31">
        <f t="shared" si="1"/>
        <v>0</v>
      </c>
      <c r="K29" s="149">
        <v>0</v>
      </c>
      <c r="L29" s="6">
        <v>0</v>
      </c>
      <c r="M29" s="31">
        <v>0</v>
      </c>
      <c r="N29" s="6">
        <v>0</v>
      </c>
      <c r="O29" s="6">
        <v>0</v>
      </c>
      <c r="P29" s="6">
        <v>0</v>
      </c>
      <c r="Q29" s="7">
        <f t="shared" si="0"/>
        <v>277751.891</v>
      </c>
      <c r="R29" s="3"/>
    </row>
    <row r="30" spans="1:18" ht="18.75">
      <c r="A30" s="218" t="s">
        <v>0</v>
      </c>
      <c r="B30" s="345" t="s">
        <v>36</v>
      </c>
      <c r="C30" s="219" t="s">
        <v>12</v>
      </c>
      <c r="D30" s="50">
        <v>4.4114</v>
      </c>
      <c r="E30" s="183">
        <v>6.7469</v>
      </c>
      <c r="F30" s="148"/>
      <c r="G30" s="254">
        <v>72.8787</v>
      </c>
      <c r="H30" s="143">
        <v>447.657</v>
      </c>
      <c r="I30" s="59"/>
      <c r="J30" s="30"/>
      <c r="K30" s="143">
        <v>29.3561</v>
      </c>
      <c r="L30" s="4"/>
      <c r="M30" s="4">
        <v>0.214</v>
      </c>
      <c r="N30" s="4">
        <v>0.76831</v>
      </c>
      <c r="O30" s="4">
        <v>1.1205</v>
      </c>
      <c r="P30" s="4">
        <v>3.6211</v>
      </c>
      <c r="Q30" s="5">
        <f t="shared" si="0"/>
        <v>555.61571</v>
      </c>
      <c r="R30" s="3"/>
    </row>
    <row r="31" spans="1:18" ht="18.75">
      <c r="A31" s="221" t="s">
        <v>37</v>
      </c>
      <c r="B31" s="346"/>
      <c r="C31" s="222" t="s">
        <v>14</v>
      </c>
      <c r="D31" s="51">
        <v>955.782</v>
      </c>
      <c r="E31" s="184">
        <v>1386.632</v>
      </c>
      <c r="F31" s="149"/>
      <c r="G31" s="256">
        <v>16426.059</v>
      </c>
      <c r="H31" s="142">
        <v>81117.497</v>
      </c>
      <c r="I31" s="60"/>
      <c r="J31" s="31"/>
      <c r="K31" s="142">
        <v>7087.616</v>
      </c>
      <c r="L31" s="6"/>
      <c r="M31" s="6">
        <v>61.163</v>
      </c>
      <c r="N31" s="6">
        <v>216.763</v>
      </c>
      <c r="O31" s="6">
        <v>208.633</v>
      </c>
      <c r="P31" s="6">
        <v>727.077</v>
      </c>
      <c r="Q31" s="7">
        <f t="shared" si="0"/>
        <v>105844.80800000002</v>
      </c>
      <c r="R31" s="3"/>
    </row>
    <row r="32" spans="1:18" ht="18.75">
      <c r="A32" s="221" t="s">
        <v>0</v>
      </c>
      <c r="B32" s="345" t="s">
        <v>38</v>
      </c>
      <c r="C32" s="219" t="s">
        <v>12</v>
      </c>
      <c r="D32" s="50">
        <v>1.0455</v>
      </c>
      <c r="E32" s="183">
        <v>0.7258</v>
      </c>
      <c r="F32" s="148"/>
      <c r="G32" s="254">
        <v>0.742</v>
      </c>
      <c r="H32" s="143">
        <v>562.325</v>
      </c>
      <c r="I32" s="59"/>
      <c r="J32" s="30"/>
      <c r="K32" s="143">
        <v>82.3588</v>
      </c>
      <c r="L32" s="4"/>
      <c r="M32" s="4">
        <v>0.122</v>
      </c>
      <c r="N32" s="4">
        <v>0.0069</v>
      </c>
      <c r="O32" s="4"/>
      <c r="P32" s="4">
        <v>0.0011</v>
      </c>
      <c r="Q32" s="5">
        <f t="shared" si="0"/>
        <v>645.5557999999999</v>
      </c>
      <c r="R32" s="3"/>
    </row>
    <row r="33" spans="1:18" ht="18.75">
      <c r="A33" s="221" t="s">
        <v>39</v>
      </c>
      <c r="B33" s="346"/>
      <c r="C33" s="222" t="s">
        <v>14</v>
      </c>
      <c r="D33" s="51">
        <v>145.64</v>
      </c>
      <c r="E33" s="184">
        <v>94.259</v>
      </c>
      <c r="F33" s="149"/>
      <c r="G33" s="256">
        <v>185.514</v>
      </c>
      <c r="H33" s="142">
        <v>25223.224</v>
      </c>
      <c r="I33" s="60"/>
      <c r="J33" s="31"/>
      <c r="K33" s="142">
        <v>2995.442</v>
      </c>
      <c r="L33" s="6"/>
      <c r="M33" s="6">
        <v>17.011</v>
      </c>
      <c r="N33" s="6">
        <v>3.292</v>
      </c>
      <c r="O33" s="6"/>
      <c r="P33" s="6">
        <v>0.173</v>
      </c>
      <c r="Q33" s="7">
        <f t="shared" si="0"/>
        <v>28424.655999999995</v>
      </c>
      <c r="R33" s="3"/>
    </row>
    <row r="34" spans="1:18" ht="18.75">
      <c r="A34" s="221"/>
      <c r="B34" s="224" t="s">
        <v>16</v>
      </c>
      <c r="C34" s="219" t="s">
        <v>12</v>
      </c>
      <c r="D34" s="50"/>
      <c r="E34" s="183">
        <v>0.015</v>
      </c>
      <c r="F34" s="148"/>
      <c r="G34" s="254"/>
      <c r="H34" s="143">
        <v>1648.577</v>
      </c>
      <c r="I34" s="59"/>
      <c r="J34" s="30"/>
      <c r="K34" s="143">
        <v>29.852</v>
      </c>
      <c r="L34" s="4"/>
      <c r="M34" s="4"/>
      <c r="N34" s="4">
        <v>0.1328</v>
      </c>
      <c r="O34" s="4"/>
      <c r="P34" s="4"/>
      <c r="Q34" s="5">
        <f t="shared" si="0"/>
        <v>1678.5618000000002</v>
      </c>
      <c r="R34" s="3"/>
    </row>
    <row r="35" spans="1:18" ht="18.75">
      <c r="A35" s="221" t="s">
        <v>19</v>
      </c>
      <c r="B35" s="222" t="s">
        <v>40</v>
      </c>
      <c r="C35" s="222" t="s">
        <v>14</v>
      </c>
      <c r="D35" s="51"/>
      <c r="E35" s="184">
        <v>1.89</v>
      </c>
      <c r="F35" s="149"/>
      <c r="G35" s="256"/>
      <c r="H35" s="142">
        <v>105509.591</v>
      </c>
      <c r="I35" s="60"/>
      <c r="J35" s="31"/>
      <c r="K35" s="142">
        <v>1168.3</v>
      </c>
      <c r="L35" s="6"/>
      <c r="M35" s="6"/>
      <c r="N35" s="6">
        <v>38.898</v>
      </c>
      <c r="O35" s="6"/>
      <c r="P35" s="6"/>
      <c r="Q35" s="7">
        <f t="shared" si="0"/>
        <v>106716.789</v>
      </c>
      <c r="R35" s="3"/>
    </row>
    <row r="36" spans="1:18" ht="18.75">
      <c r="A36" s="10"/>
      <c r="B36" s="343" t="s">
        <v>20</v>
      </c>
      <c r="C36" s="219" t="s">
        <v>12</v>
      </c>
      <c r="D36" s="46">
        <v>5.456900000000001</v>
      </c>
      <c r="E36" s="187">
        <v>7.487699999999999</v>
      </c>
      <c r="F36" s="206">
        <f>D36+E36</f>
        <v>12.944600000000001</v>
      </c>
      <c r="G36" s="257">
        <v>73.6207</v>
      </c>
      <c r="H36" s="148">
        <v>2658.559</v>
      </c>
      <c r="I36" s="63">
        <v>0</v>
      </c>
      <c r="J36" s="30">
        <f>H36+I36</f>
        <v>2658.559</v>
      </c>
      <c r="K36" s="148">
        <v>141.5669</v>
      </c>
      <c r="L36" s="4">
        <v>0</v>
      </c>
      <c r="M36" s="4">
        <v>0.33599999999999997</v>
      </c>
      <c r="N36" s="4">
        <v>0.9080100000000001</v>
      </c>
      <c r="O36" s="4">
        <v>1.1205</v>
      </c>
      <c r="P36" s="4">
        <v>3.6222000000000003</v>
      </c>
      <c r="Q36" s="5">
        <f t="shared" si="0"/>
        <v>2892.67791</v>
      </c>
      <c r="R36" s="3"/>
    </row>
    <row r="37" spans="1:18" ht="18.75">
      <c r="A37" s="226"/>
      <c r="B37" s="344"/>
      <c r="C37" s="222" t="s">
        <v>14</v>
      </c>
      <c r="D37" s="47">
        <v>1101.422</v>
      </c>
      <c r="E37" s="188">
        <v>1482.7810000000002</v>
      </c>
      <c r="F37" s="149">
        <f>D37+E37</f>
        <v>2584.2030000000004</v>
      </c>
      <c r="G37" s="67">
        <v>16611.573</v>
      </c>
      <c r="H37" s="149">
        <v>211850.312</v>
      </c>
      <c r="I37" s="62">
        <v>0</v>
      </c>
      <c r="J37" s="31">
        <f>H37+I37</f>
        <v>211850.312</v>
      </c>
      <c r="K37" s="149">
        <v>11251.358</v>
      </c>
      <c r="L37" s="6">
        <v>0</v>
      </c>
      <c r="M37" s="6">
        <v>78.17399999999999</v>
      </c>
      <c r="N37" s="6">
        <v>258.95300000000003</v>
      </c>
      <c r="O37" s="6">
        <v>208.633</v>
      </c>
      <c r="P37" s="6">
        <v>727.25</v>
      </c>
      <c r="Q37" s="7">
        <f t="shared" si="0"/>
        <v>243570.45600000003</v>
      </c>
      <c r="R37" s="3"/>
    </row>
    <row r="38" spans="1:18" ht="18.75">
      <c r="A38" s="347" t="s">
        <v>41</v>
      </c>
      <c r="B38" s="348"/>
      <c r="C38" s="219" t="s">
        <v>12</v>
      </c>
      <c r="D38" s="50"/>
      <c r="E38" s="183">
        <v>0.2475</v>
      </c>
      <c r="F38" s="148"/>
      <c r="G38" s="254">
        <v>2.456</v>
      </c>
      <c r="H38" s="143">
        <v>0.178</v>
      </c>
      <c r="I38" s="59"/>
      <c r="J38" s="30"/>
      <c r="K38" s="143"/>
      <c r="L38" s="4"/>
      <c r="M38" s="4"/>
      <c r="N38" s="4">
        <v>0.0058</v>
      </c>
      <c r="O38" s="4"/>
      <c r="P38" s="4"/>
      <c r="Q38" s="5">
        <f t="shared" si="0"/>
        <v>2.6397999999999997</v>
      </c>
      <c r="R38" s="3"/>
    </row>
    <row r="39" spans="1:18" ht="18.75">
      <c r="A39" s="349"/>
      <c r="B39" s="350"/>
      <c r="C39" s="222" t="s">
        <v>14</v>
      </c>
      <c r="D39" s="51"/>
      <c r="E39" s="184">
        <v>78.41</v>
      </c>
      <c r="F39" s="149"/>
      <c r="G39" s="256">
        <v>62.469</v>
      </c>
      <c r="H39" s="142">
        <v>64.829</v>
      </c>
      <c r="I39" s="60"/>
      <c r="J39" s="31"/>
      <c r="K39" s="142"/>
      <c r="L39" s="6"/>
      <c r="M39" s="6"/>
      <c r="N39" s="6">
        <v>1.523</v>
      </c>
      <c r="O39" s="6"/>
      <c r="P39" s="6"/>
      <c r="Q39" s="7">
        <f t="shared" si="0"/>
        <v>128.821</v>
      </c>
      <c r="R39" s="3"/>
    </row>
    <row r="40" spans="1:18" ht="18.75">
      <c r="A40" s="347" t="s">
        <v>42</v>
      </c>
      <c r="B40" s="348"/>
      <c r="C40" s="219" t="s">
        <v>12</v>
      </c>
      <c r="D40" s="50">
        <v>0.7893</v>
      </c>
      <c r="E40" s="183">
        <v>1.9506</v>
      </c>
      <c r="F40" s="148"/>
      <c r="G40" s="254">
        <v>0.0155</v>
      </c>
      <c r="H40" s="143">
        <v>0.017</v>
      </c>
      <c r="I40" s="59"/>
      <c r="J40" s="30"/>
      <c r="K40" s="143">
        <v>0.008</v>
      </c>
      <c r="L40" s="4"/>
      <c r="M40" s="4"/>
      <c r="N40" s="4"/>
      <c r="O40" s="4"/>
      <c r="P40" s="4"/>
      <c r="Q40" s="5">
        <f t="shared" si="0"/>
        <v>0.0405</v>
      </c>
      <c r="R40" s="3"/>
    </row>
    <row r="41" spans="1:18" ht="18.75">
      <c r="A41" s="349"/>
      <c r="B41" s="350"/>
      <c r="C41" s="222" t="s">
        <v>14</v>
      </c>
      <c r="D41" s="51">
        <v>612.164</v>
      </c>
      <c r="E41" s="184">
        <v>1522.08</v>
      </c>
      <c r="F41" s="149"/>
      <c r="G41" s="256">
        <v>9.792</v>
      </c>
      <c r="H41" s="142">
        <v>11.671</v>
      </c>
      <c r="I41" s="60"/>
      <c r="J41" s="31"/>
      <c r="K41" s="142">
        <v>1.407</v>
      </c>
      <c r="L41" s="6"/>
      <c r="M41" s="6"/>
      <c r="N41" s="6"/>
      <c r="O41" s="6"/>
      <c r="P41" s="6"/>
      <c r="Q41" s="7">
        <f t="shared" si="0"/>
        <v>22.87</v>
      </c>
      <c r="R41" s="3"/>
    </row>
    <row r="42" spans="1:18" ht="18.75">
      <c r="A42" s="347" t="s">
        <v>43</v>
      </c>
      <c r="B42" s="348"/>
      <c r="C42" s="219" t="s">
        <v>12</v>
      </c>
      <c r="D42" s="50"/>
      <c r="E42" s="183"/>
      <c r="F42" s="148"/>
      <c r="G42" s="254"/>
      <c r="H42" s="143">
        <v>0.069</v>
      </c>
      <c r="I42" s="59"/>
      <c r="J42" s="30"/>
      <c r="K42" s="143"/>
      <c r="L42" s="4"/>
      <c r="M42" s="4"/>
      <c r="N42" s="4"/>
      <c r="O42" s="4"/>
      <c r="P42" s="4"/>
      <c r="Q42" s="5">
        <f t="shared" si="0"/>
        <v>0.069</v>
      </c>
      <c r="R42" s="3"/>
    </row>
    <row r="43" spans="1:18" ht="18.75">
      <c r="A43" s="349"/>
      <c r="B43" s="350"/>
      <c r="C43" s="222" t="s">
        <v>14</v>
      </c>
      <c r="D43" s="51"/>
      <c r="E43" s="184"/>
      <c r="F43" s="149"/>
      <c r="G43" s="256"/>
      <c r="H43" s="142">
        <v>79.926</v>
      </c>
      <c r="I43" s="60"/>
      <c r="J43" s="31"/>
      <c r="K43" s="142"/>
      <c r="L43" s="6"/>
      <c r="M43" s="6"/>
      <c r="N43" s="6"/>
      <c r="O43" s="6"/>
      <c r="P43" s="6"/>
      <c r="Q43" s="7">
        <f t="shared" si="0"/>
        <v>79.926</v>
      </c>
      <c r="R43" s="3"/>
    </row>
    <row r="44" spans="1:18" ht="18.75">
      <c r="A44" s="347" t="s">
        <v>44</v>
      </c>
      <c r="B44" s="348"/>
      <c r="C44" s="219" t="s">
        <v>12</v>
      </c>
      <c r="D44" s="50">
        <v>0.0038</v>
      </c>
      <c r="E44" s="183"/>
      <c r="F44" s="148"/>
      <c r="G44" s="254">
        <v>0.1555</v>
      </c>
      <c r="H44" s="143">
        <v>0.078</v>
      </c>
      <c r="I44" s="59"/>
      <c r="J44" s="30"/>
      <c r="K44" s="143">
        <v>0.0027</v>
      </c>
      <c r="L44" s="4"/>
      <c r="M44" s="4"/>
      <c r="N44" s="4"/>
      <c r="O44" s="4">
        <v>0.0137</v>
      </c>
      <c r="P44" s="4"/>
      <c r="Q44" s="5">
        <f t="shared" si="0"/>
        <v>0.24989999999999998</v>
      </c>
      <c r="R44" s="3"/>
    </row>
    <row r="45" spans="1:18" ht="18.75">
      <c r="A45" s="349"/>
      <c r="B45" s="350"/>
      <c r="C45" s="222" t="s">
        <v>14</v>
      </c>
      <c r="D45" s="51">
        <v>0.399</v>
      </c>
      <c r="E45" s="184"/>
      <c r="F45" s="149"/>
      <c r="G45" s="256">
        <v>156.114</v>
      </c>
      <c r="H45" s="142">
        <v>50.243</v>
      </c>
      <c r="I45" s="60"/>
      <c r="J45" s="31"/>
      <c r="K45" s="142">
        <v>1.628</v>
      </c>
      <c r="L45" s="6"/>
      <c r="M45" s="6"/>
      <c r="N45" s="6"/>
      <c r="O45" s="6">
        <v>21.921</v>
      </c>
      <c r="P45" s="6"/>
      <c r="Q45" s="7">
        <f t="shared" si="0"/>
        <v>229.90599999999998</v>
      </c>
      <c r="R45" s="3"/>
    </row>
    <row r="46" spans="1:18" ht="18.75">
      <c r="A46" s="347" t="s">
        <v>45</v>
      </c>
      <c r="B46" s="348"/>
      <c r="C46" s="219" t="s">
        <v>12</v>
      </c>
      <c r="D46" s="50">
        <v>0.0036</v>
      </c>
      <c r="E46" s="183">
        <v>0.9151</v>
      </c>
      <c r="F46" s="148"/>
      <c r="G46" s="254">
        <v>0.01388</v>
      </c>
      <c r="H46" s="143">
        <v>1.987</v>
      </c>
      <c r="I46" s="59"/>
      <c r="J46" s="30"/>
      <c r="K46" s="143">
        <v>0.0415</v>
      </c>
      <c r="L46" s="4"/>
      <c r="M46" s="4"/>
      <c r="N46" s="4"/>
      <c r="O46" s="4"/>
      <c r="P46" s="4"/>
      <c r="Q46" s="5">
        <f t="shared" si="0"/>
        <v>2.04238</v>
      </c>
      <c r="R46" s="3"/>
    </row>
    <row r="47" spans="1:18" ht="18.75">
      <c r="A47" s="349"/>
      <c r="B47" s="350"/>
      <c r="C47" s="222" t="s">
        <v>14</v>
      </c>
      <c r="D47" s="51">
        <v>1.575</v>
      </c>
      <c r="E47" s="184">
        <v>349.211</v>
      </c>
      <c r="F47" s="149"/>
      <c r="G47" s="256">
        <v>129.566</v>
      </c>
      <c r="H47" s="142">
        <v>1291.675</v>
      </c>
      <c r="I47" s="60"/>
      <c r="J47" s="31"/>
      <c r="K47" s="142">
        <v>44.466</v>
      </c>
      <c r="L47" s="6"/>
      <c r="M47" s="6"/>
      <c r="N47" s="6"/>
      <c r="O47" s="6"/>
      <c r="P47" s="6"/>
      <c r="Q47" s="7">
        <f t="shared" si="0"/>
        <v>1465.7069999999999</v>
      </c>
      <c r="R47" s="3"/>
    </row>
    <row r="48" spans="1:18" ht="18.75">
      <c r="A48" s="347" t="s">
        <v>46</v>
      </c>
      <c r="B48" s="348"/>
      <c r="C48" s="219" t="s">
        <v>12</v>
      </c>
      <c r="D48" s="50"/>
      <c r="E48" s="183">
        <v>2.0419</v>
      </c>
      <c r="F48" s="148"/>
      <c r="G48" s="254">
        <v>0.018</v>
      </c>
      <c r="H48" s="143">
        <v>401.8</v>
      </c>
      <c r="I48" s="59"/>
      <c r="J48" s="30"/>
      <c r="K48" s="143">
        <v>3.427</v>
      </c>
      <c r="L48" s="4"/>
      <c r="M48" s="4"/>
      <c r="N48" s="4"/>
      <c r="O48" s="4"/>
      <c r="P48" s="4"/>
      <c r="Q48" s="5">
        <f t="shared" si="0"/>
        <v>405.245</v>
      </c>
      <c r="R48" s="3"/>
    </row>
    <row r="49" spans="1:18" ht="18.75">
      <c r="A49" s="349"/>
      <c r="B49" s="350"/>
      <c r="C49" s="222" t="s">
        <v>14</v>
      </c>
      <c r="D49" s="51"/>
      <c r="E49" s="184">
        <v>342.433</v>
      </c>
      <c r="F49" s="149"/>
      <c r="G49" s="256">
        <v>2.426</v>
      </c>
      <c r="H49" s="142">
        <v>22782.067</v>
      </c>
      <c r="I49" s="60"/>
      <c r="J49" s="31"/>
      <c r="K49" s="142">
        <v>182.66</v>
      </c>
      <c r="L49" s="6"/>
      <c r="M49" s="6"/>
      <c r="N49" s="6"/>
      <c r="O49" s="6"/>
      <c r="P49" s="6"/>
      <c r="Q49" s="7">
        <f t="shared" si="0"/>
        <v>22967.153</v>
      </c>
      <c r="R49" s="3"/>
    </row>
    <row r="50" spans="1:18" ht="18.75">
      <c r="A50" s="347" t="s">
        <v>47</v>
      </c>
      <c r="B50" s="348"/>
      <c r="C50" s="219" t="s">
        <v>12</v>
      </c>
      <c r="D50" s="50">
        <v>0.016</v>
      </c>
      <c r="E50" s="183">
        <v>0.6038</v>
      </c>
      <c r="F50" s="148"/>
      <c r="G50" s="254"/>
      <c r="H50" s="143"/>
      <c r="I50" s="59"/>
      <c r="J50" s="30"/>
      <c r="K50" s="143"/>
      <c r="L50" s="4"/>
      <c r="M50" s="4"/>
      <c r="N50" s="4"/>
      <c r="O50" s="4"/>
      <c r="P50" s="4"/>
      <c r="Q50" s="5">
        <f t="shared" si="0"/>
        <v>0</v>
      </c>
      <c r="R50" s="3"/>
    </row>
    <row r="51" spans="1:18" ht="18.75">
      <c r="A51" s="349"/>
      <c r="B51" s="350"/>
      <c r="C51" s="222" t="s">
        <v>14</v>
      </c>
      <c r="D51" s="51">
        <v>8.736</v>
      </c>
      <c r="E51" s="184">
        <v>226.338</v>
      </c>
      <c r="F51" s="149"/>
      <c r="G51" s="256"/>
      <c r="H51" s="142"/>
      <c r="I51" s="60"/>
      <c r="J51" s="31"/>
      <c r="K51" s="142"/>
      <c r="L51" s="6"/>
      <c r="M51" s="6"/>
      <c r="N51" s="6"/>
      <c r="O51" s="6"/>
      <c r="P51" s="6"/>
      <c r="Q51" s="7">
        <f t="shared" si="0"/>
        <v>0</v>
      </c>
      <c r="R51" s="3"/>
    </row>
    <row r="52" spans="1:18" ht="18.75">
      <c r="A52" s="347" t="s">
        <v>48</v>
      </c>
      <c r="B52" s="348"/>
      <c r="C52" s="219" t="s">
        <v>12</v>
      </c>
      <c r="D52" s="50">
        <v>0.0039</v>
      </c>
      <c r="E52" s="183">
        <v>0.0561</v>
      </c>
      <c r="F52" s="148"/>
      <c r="G52" s="254">
        <v>0.5005</v>
      </c>
      <c r="H52" s="143">
        <v>0.979</v>
      </c>
      <c r="I52" s="59"/>
      <c r="J52" s="30"/>
      <c r="K52" s="143">
        <v>0.8446</v>
      </c>
      <c r="L52" s="4"/>
      <c r="M52" s="4"/>
      <c r="N52" s="4"/>
      <c r="O52" s="4"/>
      <c r="P52" s="4"/>
      <c r="Q52" s="5">
        <f t="shared" si="0"/>
        <v>2.3240999999999996</v>
      </c>
      <c r="R52" s="3"/>
    </row>
    <row r="53" spans="1:18" ht="18.75">
      <c r="A53" s="349"/>
      <c r="B53" s="350"/>
      <c r="C53" s="222" t="s">
        <v>14</v>
      </c>
      <c r="D53" s="51">
        <v>5.093</v>
      </c>
      <c r="E53" s="184">
        <v>19.94</v>
      </c>
      <c r="F53" s="149"/>
      <c r="G53" s="256">
        <v>432.376</v>
      </c>
      <c r="H53" s="142">
        <v>1221.911</v>
      </c>
      <c r="I53" s="60"/>
      <c r="J53" s="31"/>
      <c r="K53" s="142">
        <v>591.398</v>
      </c>
      <c r="L53" s="6"/>
      <c r="M53" s="6"/>
      <c r="N53" s="6"/>
      <c r="O53" s="6"/>
      <c r="P53" s="6"/>
      <c r="Q53" s="7">
        <f t="shared" si="0"/>
        <v>2245.685</v>
      </c>
      <c r="R53" s="3"/>
    </row>
    <row r="54" spans="1:18" ht="18.75">
      <c r="A54" s="218" t="s">
        <v>0</v>
      </c>
      <c r="B54" s="345" t="s">
        <v>49</v>
      </c>
      <c r="C54" s="219" t="s">
        <v>12</v>
      </c>
      <c r="D54" s="50">
        <v>0.2343</v>
      </c>
      <c r="E54" s="183"/>
      <c r="F54" s="148"/>
      <c r="G54" s="254">
        <v>0.0066</v>
      </c>
      <c r="H54" s="143"/>
      <c r="I54" s="59"/>
      <c r="J54" s="30"/>
      <c r="K54" s="143"/>
      <c r="L54" s="4"/>
      <c r="M54" s="4"/>
      <c r="N54" s="4"/>
      <c r="O54" s="4"/>
      <c r="P54" s="4"/>
      <c r="Q54" s="5">
        <f t="shared" si="0"/>
        <v>0.0066</v>
      </c>
      <c r="R54" s="3"/>
    </row>
    <row r="55" spans="1:18" ht="18.75">
      <c r="A55" s="221" t="s">
        <v>37</v>
      </c>
      <c r="B55" s="346"/>
      <c r="C55" s="222" t="s">
        <v>14</v>
      </c>
      <c r="D55" s="51">
        <v>213.166</v>
      </c>
      <c r="E55" s="184"/>
      <c r="F55" s="149"/>
      <c r="G55" s="256">
        <v>5.708</v>
      </c>
      <c r="H55" s="142"/>
      <c r="I55" s="60"/>
      <c r="J55" s="31"/>
      <c r="K55" s="142"/>
      <c r="L55" s="6"/>
      <c r="M55" s="6"/>
      <c r="N55" s="6"/>
      <c r="O55" s="6"/>
      <c r="P55" s="6"/>
      <c r="Q55" s="7">
        <f t="shared" si="0"/>
        <v>5.708</v>
      </c>
      <c r="R55" s="3"/>
    </row>
    <row r="56" spans="1:18" ht="18.75">
      <c r="A56" s="221" t="s">
        <v>13</v>
      </c>
      <c r="B56" s="224" t="s">
        <v>16</v>
      </c>
      <c r="C56" s="219" t="s">
        <v>12</v>
      </c>
      <c r="D56" s="50">
        <v>1.6106</v>
      </c>
      <c r="E56" s="183">
        <v>0.0408</v>
      </c>
      <c r="F56" s="148"/>
      <c r="G56" s="254">
        <v>0.0301</v>
      </c>
      <c r="H56" s="143">
        <v>0.003</v>
      </c>
      <c r="I56" s="59"/>
      <c r="J56" s="30"/>
      <c r="K56" s="143">
        <v>0.1504</v>
      </c>
      <c r="L56" s="4"/>
      <c r="M56" s="4">
        <v>0.04</v>
      </c>
      <c r="N56" s="4"/>
      <c r="O56" s="4">
        <v>0.0006</v>
      </c>
      <c r="P56" s="4"/>
      <c r="Q56" s="5">
        <f t="shared" si="0"/>
        <v>0.2241</v>
      </c>
      <c r="R56" s="3"/>
    </row>
    <row r="57" spans="1:18" ht="18.75">
      <c r="A57" s="221" t="s">
        <v>19</v>
      </c>
      <c r="B57" s="222" t="s">
        <v>50</v>
      </c>
      <c r="C57" s="222" t="s">
        <v>14</v>
      </c>
      <c r="D57" s="51">
        <v>209.738</v>
      </c>
      <c r="E57" s="184">
        <v>36.387</v>
      </c>
      <c r="F57" s="149"/>
      <c r="G57" s="256">
        <v>5.071</v>
      </c>
      <c r="H57" s="142">
        <v>4.095</v>
      </c>
      <c r="I57" s="60"/>
      <c r="J57" s="31"/>
      <c r="K57" s="142">
        <v>21.71</v>
      </c>
      <c r="L57" s="6"/>
      <c r="M57" s="6">
        <v>7.14</v>
      </c>
      <c r="N57" s="6"/>
      <c r="O57" s="6">
        <v>0.284</v>
      </c>
      <c r="P57" s="6"/>
      <c r="Q57" s="7">
        <f t="shared" si="0"/>
        <v>38.3</v>
      </c>
      <c r="R57" s="3"/>
    </row>
    <row r="58" spans="1:18" ht="18.75">
      <c r="A58" s="10"/>
      <c r="B58" s="343" t="s">
        <v>20</v>
      </c>
      <c r="C58" s="219" t="s">
        <v>12</v>
      </c>
      <c r="D58" s="46">
        <v>1.8449</v>
      </c>
      <c r="E58" s="187">
        <v>0.0408</v>
      </c>
      <c r="F58" s="148">
        <f>D58+E58</f>
        <v>1.8857</v>
      </c>
      <c r="G58" s="257">
        <v>0.036699999999999997</v>
      </c>
      <c r="H58" s="148">
        <v>0.003</v>
      </c>
      <c r="I58" s="63">
        <v>0</v>
      </c>
      <c r="J58" s="30">
        <f>H58+I58</f>
        <v>0.003</v>
      </c>
      <c r="K58" s="148">
        <v>0.1504</v>
      </c>
      <c r="L58" s="4">
        <v>0</v>
      </c>
      <c r="M58" s="4">
        <v>0.04</v>
      </c>
      <c r="N58" s="4">
        <v>0</v>
      </c>
      <c r="O58" s="4">
        <v>0.0006</v>
      </c>
      <c r="P58" s="4">
        <v>0</v>
      </c>
      <c r="Q58" s="5">
        <f t="shared" si="0"/>
        <v>2.1163999999999996</v>
      </c>
      <c r="R58" s="3"/>
    </row>
    <row r="59" spans="1:18" ht="18.75">
      <c r="A59" s="226"/>
      <c r="B59" s="344"/>
      <c r="C59" s="222" t="s">
        <v>14</v>
      </c>
      <c r="D59" s="47">
        <v>422.904</v>
      </c>
      <c r="E59" s="188">
        <v>36.387</v>
      </c>
      <c r="F59" s="149">
        <f>D59+E59</f>
        <v>459.291</v>
      </c>
      <c r="G59" s="67">
        <v>10.779</v>
      </c>
      <c r="H59" s="149">
        <v>4.095</v>
      </c>
      <c r="I59" s="62">
        <v>0</v>
      </c>
      <c r="J59" s="31">
        <f>H59+I59</f>
        <v>4.095</v>
      </c>
      <c r="K59" s="149">
        <v>21.71</v>
      </c>
      <c r="L59" s="6">
        <v>0</v>
      </c>
      <c r="M59" s="6">
        <v>7.14</v>
      </c>
      <c r="N59" s="6">
        <v>0</v>
      </c>
      <c r="O59" s="6">
        <v>0.284</v>
      </c>
      <c r="P59" s="6">
        <v>0</v>
      </c>
      <c r="Q59" s="7">
        <f t="shared" si="0"/>
        <v>503.299</v>
      </c>
      <c r="R59" s="3"/>
    </row>
    <row r="60" spans="1:18" ht="18.75">
      <c r="A60" s="218" t="s">
        <v>0</v>
      </c>
      <c r="B60" s="345" t="s">
        <v>51</v>
      </c>
      <c r="C60" s="219" t="s">
        <v>12</v>
      </c>
      <c r="D60" s="50">
        <v>0.0136</v>
      </c>
      <c r="E60" s="183">
        <v>20.051</v>
      </c>
      <c r="F60" s="148"/>
      <c r="G60" s="254">
        <v>1.7676</v>
      </c>
      <c r="H60" s="143">
        <v>8.724</v>
      </c>
      <c r="I60" s="59"/>
      <c r="J60" s="11"/>
      <c r="K60" s="143"/>
      <c r="L60" s="4"/>
      <c r="M60" s="4"/>
      <c r="N60" s="4"/>
      <c r="O60" s="4"/>
      <c r="P60" s="4"/>
      <c r="Q60" s="5">
        <f t="shared" si="0"/>
        <v>10.4916</v>
      </c>
      <c r="R60" s="3"/>
    </row>
    <row r="61" spans="1:18" ht="18.75">
      <c r="A61" s="221" t="s">
        <v>52</v>
      </c>
      <c r="B61" s="346"/>
      <c r="C61" s="222" t="s">
        <v>14</v>
      </c>
      <c r="D61" s="51">
        <v>1.654</v>
      </c>
      <c r="E61" s="184">
        <v>586.543</v>
      </c>
      <c r="F61" s="149"/>
      <c r="G61" s="256">
        <v>177.615</v>
      </c>
      <c r="H61" s="142">
        <v>790.216</v>
      </c>
      <c r="I61" s="60"/>
      <c r="J61" s="31"/>
      <c r="K61" s="142"/>
      <c r="L61" s="6"/>
      <c r="M61" s="6"/>
      <c r="N61" s="6"/>
      <c r="O61" s="6"/>
      <c r="P61" s="6"/>
      <c r="Q61" s="7">
        <f t="shared" si="0"/>
        <v>967.831</v>
      </c>
      <c r="R61" s="3"/>
    </row>
    <row r="62" spans="1:18" ht="18.75">
      <c r="A62" s="221" t="s">
        <v>0</v>
      </c>
      <c r="B62" s="224" t="s">
        <v>53</v>
      </c>
      <c r="C62" s="219" t="s">
        <v>12</v>
      </c>
      <c r="D62" s="50">
        <v>0.018</v>
      </c>
      <c r="E62" s="183">
        <v>8.045</v>
      </c>
      <c r="F62" s="148"/>
      <c r="G62" s="254">
        <v>406.1801</v>
      </c>
      <c r="H62" s="143"/>
      <c r="I62" s="59"/>
      <c r="J62" s="30"/>
      <c r="K62" s="143"/>
      <c r="L62" s="4"/>
      <c r="M62" s="4"/>
      <c r="N62" s="4"/>
      <c r="O62" s="4"/>
      <c r="P62" s="4"/>
      <c r="Q62" s="5">
        <f t="shared" si="0"/>
        <v>406.1801</v>
      </c>
      <c r="R62" s="3"/>
    </row>
    <row r="63" spans="1:18" ht="18.75">
      <c r="A63" s="221" t="s">
        <v>54</v>
      </c>
      <c r="B63" s="222" t="s">
        <v>55</v>
      </c>
      <c r="C63" s="222" t="s">
        <v>14</v>
      </c>
      <c r="D63" s="51">
        <v>0.189</v>
      </c>
      <c r="E63" s="184">
        <v>901.845</v>
      </c>
      <c r="F63" s="149"/>
      <c r="G63" s="256">
        <v>85562.705</v>
      </c>
      <c r="H63" s="142"/>
      <c r="I63" s="60"/>
      <c r="J63" s="31"/>
      <c r="K63" s="142"/>
      <c r="L63" s="6"/>
      <c r="M63" s="6"/>
      <c r="N63" s="6"/>
      <c r="O63" s="6"/>
      <c r="P63" s="6"/>
      <c r="Q63" s="7">
        <f t="shared" si="0"/>
        <v>85562.705</v>
      </c>
      <c r="R63" s="3"/>
    </row>
    <row r="64" spans="1:18" ht="18.75">
      <c r="A64" s="221" t="s">
        <v>0</v>
      </c>
      <c r="B64" s="345" t="s">
        <v>56</v>
      </c>
      <c r="C64" s="219" t="s">
        <v>12</v>
      </c>
      <c r="D64" s="50"/>
      <c r="E64" s="183"/>
      <c r="F64" s="148"/>
      <c r="G64" s="254">
        <v>198.929</v>
      </c>
      <c r="H64" s="143">
        <v>0.028</v>
      </c>
      <c r="I64" s="59"/>
      <c r="J64" s="30"/>
      <c r="K64" s="143"/>
      <c r="L64" s="4"/>
      <c r="M64" s="4"/>
      <c r="N64" s="4"/>
      <c r="O64" s="4"/>
      <c r="P64" s="4"/>
      <c r="Q64" s="5">
        <f t="shared" si="0"/>
        <v>198.957</v>
      </c>
      <c r="R64" s="3"/>
    </row>
    <row r="65" spans="1:18" ht="18.75">
      <c r="A65" s="221" t="s">
        <v>19</v>
      </c>
      <c r="B65" s="346"/>
      <c r="C65" s="222" t="s">
        <v>14</v>
      </c>
      <c r="D65" s="51"/>
      <c r="E65" s="184"/>
      <c r="F65" s="149"/>
      <c r="G65" s="256">
        <v>33212.136</v>
      </c>
      <c r="H65" s="142">
        <v>15.12</v>
      </c>
      <c r="I65" s="60"/>
      <c r="J65" s="31"/>
      <c r="K65" s="142"/>
      <c r="L65" s="6"/>
      <c r="M65" s="6"/>
      <c r="N65" s="6"/>
      <c r="O65" s="6"/>
      <c r="P65" s="6"/>
      <c r="Q65" s="7">
        <f t="shared" si="0"/>
        <v>33227.256</v>
      </c>
      <c r="R65" s="3"/>
    </row>
    <row r="66" spans="1:18" ht="18.75">
      <c r="A66" s="10"/>
      <c r="B66" s="224" t="s">
        <v>16</v>
      </c>
      <c r="C66" s="219" t="s">
        <v>12</v>
      </c>
      <c r="D66" s="50">
        <v>0.032</v>
      </c>
      <c r="E66" s="183">
        <v>29.549</v>
      </c>
      <c r="F66" s="148"/>
      <c r="G66" s="254">
        <v>70.1116</v>
      </c>
      <c r="H66" s="143"/>
      <c r="I66" s="59"/>
      <c r="J66" s="30"/>
      <c r="K66" s="143">
        <v>0.7762</v>
      </c>
      <c r="L66" s="4"/>
      <c r="M66" s="4">
        <v>0.052</v>
      </c>
      <c r="N66" s="4"/>
      <c r="O66" s="4"/>
      <c r="P66" s="4"/>
      <c r="Q66" s="5">
        <f t="shared" si="0"/>
        <v>70.9398</v>
      </c>
      <c r="R66" s="3"/>
    </row>
    <row r="67" spans="1:18" ht="19.5" thickBot="1">
      <c r="A67" s="229" t="s">
        <v>0</v>
      </c>
      <c r="B67" s="230" t="s">
        <v>55</v>
      </c>
      <c r="C67" s="230" t="s">
        <v>14</v>
      </c>
      <c r="D67" s="52">
        <v>0.336</v>
      </c>
      <c r="E67" s="185">
        <v>1104.281</v>
      </c>
      <c r="F67" s="207"/>
      <c r="G67" s="258">
        <v>6814.638</v>
      </c>
      <c r="H67" s="144"/>
      <c r="I67" s="129"/>
      <c r="J67" s="32"/>
      <c r="K67" s="144">
        <v>59.844</v>
      </c>
      <c r="L67" s="8"/>
      <c r="M67" s="8">
        <v>17.43</v>
      </c>
      <c r="N67" s="8"/>
      <c r="O67" s="8"/>
      <c r="P67" s="8"/>
      <c r="Q67" s="9">
        <f t="shared" si="0"/>
        <v>6891.912</v>
      </c>
      <c r="R67" s="3"/>
    </row>
    <row r="68" spans="4:17" ht="18.75">
      <c r="D68" s="3"/>
      <c r="E68" s="3"/>
      <c r="F68" s="232"/>
      <c r="G68" s="232"/>
      <c r="H68" s="232"/>
      <c r="I68" s="232"/>
      <c r="K68" s="232"/>
      <c r="Q68" s="1"/>
    </row>
    <row r="69" spans="1:17" ht="19.5" thickBot="1">
      <c r="A69" s="2"/>
      <c r="B69" s="212" t="s">
        <v>107</v>
      </c>
      <c r="C69" s="2"/>
      <c r="D69" s="233"/>
      <c r="E69" s="233"/>
      <c r="F69" s="234"/>
      <c r="G69" s="234"/>
      <c r="H69" s="234"/>
      <c r="I69" s="234"/>
      <c r="J69" s="2"/>
      <c r="K69" s="176"/>
      <c r="L69" s="2"/>
      <c r="M69" s="2"/>
      <c r="N69" s="2"/>
      <c r="O69" s="2"/>
      <c r="P69" s="2"/>
      <c r="Q69" s="2"/>
    </row>
    <row r="70" spans="1:18" ht="18.75">
      <c r="A70" s="226"/>
      <c r="B70" s="26"/>
      <c r="C70" s="26"/>
      <c r="D70" s="37" t="s">
        <v>1</v>
      </c>
      <c r="E70" s="37" t="s">
        <v>2</v>
      </c>
      <c r="F70" s="37" t="s">
        <v>3</v>
      </c>
      <c r="G70" s="253" t="s">
        <v>100</v>
      </c>
      <c r="H70" s="39" t="s">
        <v>4</v>
      </c>
      <c r="I70" s="37" t="s">
        <v>5</v>
      </c>
      <c r="J70" s="37" t="s">
        <v>95</v>
      </c>
      <c r="K70" s="39" t="s">
        <v>6</v>
      </c>
      <c r="L70" s="37" t="s">
        <v>105</v>
      </c>
      <c r="M70" s="37" t="s">
        <v>7</v>
      </c>
      <c r="N70" s="37" t="s">
        <v>8</v>
      </c>
      <c r="O70" s="37" t="s">
        <v>9</v>
      </c>
      <c r="P70" s="37" t="s">
        <v>99</v>
      </c>
      <c r="Q70" s="217" t="s">
        <v>10</v>
      </c>
      <c r="R70" s="3"/>
    </row>
    <row r="71" spans="1:18" ht="18.75">
      <c r="A71" s="221" t="s">
        <v>52</v>
      </c>
      <c r="B71" s="343" t="s">
        <v>20</v>
      </c>
      <c r="C71" s="219" t="s">
        <v>12</v>
      </c>
      <c r="D71" s="46">
        <v>0.06359999999999999</v>
      </c>
      <c r="E71" s="46">
        <v>57.644999999999996</v>
      </c>
      <c r="F71" s="148">
        <f>D71+E71</f>
        <v>57.7086</v>
      </c>
      <c r="G71" s="235">
        <v>676.9883</v>
      </c>
      <c r="H71" s="63">
        <v>8.752</v>
      </c>
      <c r="I71" s="63">
        <v>0</v>
      </c>
      <c r="J71" s="11">
        <f>H71+I71</f>
        <v>8.752</v>
      </c>
      <c r="K71" s="63">
        <v>0.7762</v>
      </c>
      <c r="L71" s="4">
        <v>0</v>
      </c>
      <c r="M71" s="4">
        <v>0.052</v>
      </c>
      <c r="N71" s="4">
        <v>0</v>
      </c>
      <c r="O71" s="4">
        <v>0</v>
      </c>
      <c r="P71" s="4">
        <v>0</v>
      </c>
      <c r="Q71" s="5">
        <f aca="true" t="shared" si="2" ref="Q71:Q134">+F71+G71+H71+I71+K71+L71+M71+N71+O71+P71</f>
        <v>744.2771</v>
      </c>
      <c r="R71" s="10"/>
    </row>
    <row r="72" spans="1:18" ht="18.75">
      <c r="A72" s="213" t="s">
        <v>54</v>
      </c>
      <c r="B72" s="344"/>
      <c r="C72" s="222" t="s">
        <v>14</v>
      </c>
      <c r="D72" s="47">
        <v>2.179</v>
      </c>
      <c r="E72" s="47">
        <v>2592.669</v>
      </c>
      <c r="F72" s="149">
        <f>D72+E72</f>
        <v>2594.848</v>
      </c>
      <c r="G72" s="62">
        <v>125767.09400000001</v>
      </c>
      <c r="H72" s="62">
        <v>805.336</v>
      </c>
      <c r="I72" s="62">
        <v>0</v>
      </c>
      <c r="J72" s="31">
        <f>H72+I72</f>
        <v>805.336</v>
      </c>
      <c r="K72" s="62">
        <v>59.844</v>
      </c>
      <c r="L72" s="6">
        <v>0</v>
      </c>
      <c r="M72" s="6">
        <v>17.43</v>
      </c>
      <c r="N72" s="6">
        <v>0</v>
      </c>
      <c r="O72" s="6">
        <v>0</v>
      </c>
      <c r="P72" s="6">
        <v>0</v>
      </c>
      <c r="Q72" s="7">
        <f t="shared" si="2"/>
        <v>129244.552</v>
      </c>
      <c r="R72" s="10"/>
    </row>
    <row r="73" spans="1:18" ht="18.75">
      <c r="A73" s="221" t="s">
        <v>0</v>
      </c>
      <c r="B73" s="345" t="s">
        <v>57</v>
      </c>
      <c r="C73" s="219" t="s">
        <v>12</v>
      </c>
      <c r="D73" s="50">
        <v>1.3354</v>
      </c>
      <c r="E73" s="50">
        <v>0.535</v>
      </c>
      <c r="F73" s="148"/>
      <c r="G73" s="59">
        <v>0.14</v>
      </c>
      <c r="H73" s="59">
        <v>6.177</v>
      </c>
      <c r="I73" s="59"/>
      <c r="J73" s="11"/>
      <c r="K73" s="59">
        <v>0.3538</v>
      </c>
      <c r="L73" s="4"/>
      <c r="M73" s="4">
        <v>0.04</v>
      </c>
      <c r="N73" s="4">
        <v>0.6992</v>
      </c>
      <c r="O73" s="4">
        <v>0.1812</v>
      </c>
      <c r="P73" s="4">
        <v>0.2002</v>
      </c>
      <c r="Q73" s="5">
        <f t="shared" si="2"/>
        <v>7.7913999999999985</v>
      </c>
      <c r="R73" s="10"/>
    </row>
    <row r="74" spans="1:18" ht="18.75">
      <c r="A74" s="221" t="s">
        <v>32</v>
      </c>
      <c r="B74" s="346"/>
      <c r="C74" s="222" t="s">
        <v>14</v>
      </c>
      <c r="D74" s="51">
        <v>2311.622</v>
      </c>
      <c r="E74" s="51">
        <v>895.146</v>
      </c>
      <c r="F74" s="149"/>
      <c r="G74" s="60">
        <v>361.669</v>
      </c>
      <c r="H74" s="60">
        <v>4982.988</v>
      </c>
      <c r="I74" s="60"/>
      <c r="J74" s="31"/>
      <c r="K74" s="60">
        <v>389.164</v>
      </c>
      <c r="L74" s="6"/>
      <c r="M74" s="6">
        <v>11.55</v>
      </c>
      <c r="N74" s="6">
        <v>1198.077</v>
      </c>
      <c r="O74" s="6">
        <v>278.962</v>
      </c>
      <c r="P74" s="6">
        <v>407.578</v>
      </c>
      <c r="Q74" s="7">
        <f t="shared" si="2"/>
        <v>7629.987999999999</v>
      </c>
      <c r="R74" s="10"/>
    </row>
    <row r="75" spans="1:18" ht="18.75">
      <c r="A75" s="221" t="s">
        <v>0</v>
      </c>
      <c r="B75" s="345" t="s">
        <v>58</v>
      </c>
      <c r="C75" s="219" t="s">
        <v>12</v>
      </c>
      <c r="D75" s="50"/>
      <c r="E75" s="50">
        <v>0.0769</v>
      </c>
      <c r="F75" s="148"/>
      <c r="G75" s="59">
        <v>0</v>
      </c>
      <c r="H75" s="59">
        <v>2.462</v>
      </c>
      <c r="I75" s="59">
        <v>0.809</v>
      </c>
      <c r="J75" s="11"/>
      <c r="K75" s="59">
        <v>0.127</v>
      </c>
      <c r="L75" s="4"/>
      <c r="M75" s="4"/>
      <c r="N75" s="4"/>
      <c r="O75" s="4"/>
      <c r="P75" s="4"/>
      <c r="Q75" s="5">
        <f t="shared" si="2"/>
        <v>3.3980000000000006</v>
      </c>
      <c r="R75" s="10"/>
    </row>
    <row r="76" spans="1:18" ht="18.75">
      <c r="A76" s="221" t="s">
        <v>0</v>
      </c>
      <c r="B76" s="346"/>
      <c r="C76" s="222" t="s">
        <v>14</v>
      </c>
      <c r="D76" s="51"/>
      <c r="E76" s="51">
        <v>52.108</v>
      </c>
      <c r="F76" s="149"/>
      <c r="G76" s="60">
        <v>0.557</v>
      </c>
      <c r="H76" s="60">
        <v>321.989</v>
      </c>
      <c r="I76" s="60">
        <v>1389.761</v>
      </c>
      <c r="J76" s="31"/>
      <c r="K76" s="60">
        <v>28.875</v>
      </c>
      <c r="L76" s="6"/>
      <c r="M76" s="6"/>
      <c r="N76" s="6"/>
      <c r="O76" s="6"/>
      <c r="P76" s="6"/>
      <c r="Q76" s="7">
        <f t="shared" si="2"/>
        <v>1741.182</v>
      </c>
      <c r="R76" s="10"/>
    </row>
    <row r="77" spans="1:18" ht="18.75">
      <c r="A77" s="221" t="s">
        <v>59</v>
      </c>
      <c r="B77" s="224" t="s">
        <v>60</v>
      </c>
      <c r="C77" s="219" t="s">
        <v>12</v>
      </c>
      <c r="D77" s="50"/>
      <c r="E77" s="50"/>
      <c r="F77" s="148"/>
      <c r="G77" s="59"/>
      <c r="H77" s="59"/>
      <c r="I77" s="59"/>
      <c r="J77" s="11"/>
      <c r="K77" s="59"/>
      <c r="L77" s="4"/>
      <c r="M77" s="4"/>
      <c r="N77" s="4"/>
      <c r="O77" s="4"/>
      <c r="P77" s="4"/>
      <c r="Q77" s="5">
        <f t="shared" si="2"/>
        <v>0</v>
      </c>
      <c r="R77" s="10"/>
    </row>
    <row r="78" spans="1:18" ht="18.75">
      <c r="A78" s="221"/>
      <c r="B78" s="222" t="s">
        <v>61</v>
      </c>
      <c r="C78" s="222" t="s">
        <v>14</v>
      </c>
      <c r="D78" s="51"/>
      <c r="E78" s="51"/>
      <c r="F78" s="149"/>
      <c r="G78" s="60"/>
      <c r="H78" s="60"/>
      <c r="I78" s="60"/>
      <c r="J78" s="31"/>
      <c r="K78" s="60"/>
      <c r="L78" s="6"/>
      <c r="M78" s="6"/>
      <c r="N78" s="6"/>
      <c r="O78" s="6"/>
      <c r="P78" s="6"/>
      <c r="Q78" s="7">
        <f t="shared" si="2"/>
        <v>0</v>
      </c>
      <c r="R78" s="10"/>
    </row>
    <row r="79" spans="1:18" ht="18.75">
      <c r="A79" s="221"/>
      <c r="B79" s="345" t="s">
        <v>62</v>
      </c>
      <c r="C79" s="219" t="s">
        <v>12</v>
      </c>
      <c r="D79" s="50"/>
      <c r="E79" s="50"/>
      <c r="F79" s="148"/>
      <c r="G79" s="59"/>
      <c r="H79" s="59">
        <v>0.132</v>
      </c>
      <c r="I79" s="59"/>
      <c r="J79" s="11"/>
      <c r="K79" s="59"/>
      <c r="L79" s="4"/>
      <c r="M79" s="4"/>
      <c r="N79" s="4"/>
      <c r="O79" s="4"/>
      <c r="P79" s="4"/>
      <c r="Q79" s="5">
        <f t="shared" si="2"/>
        <v>0.132</v>
      </c>
      <c r="R79" s="10"/>
    </row>
    <row r="80" spans="1:18" ht="18.75">
      <c r="A80" s="221" t="s">
        <v>13</v>
      </c>
      <c r="B80" s="346"/>
      <c r="C80" s="222" t="s">
        <v>14</v>
      </c>
      <c r="D80" s="51"/>
      <c r="E80" s="51"/>
      <c r="F80" s="149"/>
      <c r="G80" s="60"/>
      <c r="H80" s="60">
        <v>131.229</v>
      </c>
      <c r="I80" s="60"/>
      <c r="J80" s="31"/>
      <c r="K80" s="60"/>
      <c r="L80" s="6"/>
      <c r="M80" s="6"/>
      <c r="N80" s="6"/>
      <c r="O80" s="6"/>
      <c r="P80" s="6"/>
      <c r="Q80" s="7">
        <f t="shared" si="2"/>
        <v>131.229</v>
      </c>
      <c r="R80" s="10"/>
    </row>
    <row r="81" spans="1:18" ht="18.75">
      <c r="A81" s="221"/>
      <c r="B81" s="224" t="s">
        <v>16</v>
      </c>
      <c r="C81" s="219" t="s">
        <v>12</v>
      </c>
      <c r="D81" s="50">
        <v>5.5434</v>
      </c>
      <c r="E81" s="50">
        <v>5.8239</v>
      </c>
      <c r="F81" s="148"/>
      <c r="G81" s="59">
        <v>6.6605</v>
      </c>
      <c r="H81" s="59">
        <v>70.419</v>
      </c>
      <c r="I81" s="59">
        <v>0.391</v>
      </c>
      <c r="J81" s="11"/>
      <c r="K81" s="59">
        <v>3.952</v>
      </c>
      <c r="L81" s="4"/>
      <c r="M81" s="4">
        <v>1.46</v>
      </c>
      <c r="N81" s="4">
        <v>9.7653</v>
      </c>
      <c r="O81" s="4">
        <v>2.1457</v>
      </c>
      <c r="P81" s="4">
        <v>6.0336</v>
      </c>
      <c r="Q81" s="5">
        <f t="shared" si="2"/>
        <v>100.8271</v>
      </c>
      <c r="R81" s="10"/>
    </row>
    <row r="82" spans="1:18" ht="18.75">
      <c r="A82" s="221"/>
      <c r="B82" s="222" t="s">
        <v>63</v>
      </c>
      <c r="C82" s="222" t="s">
        <v>14</v>
      </c>
      <c r="D82" s="51">
        <v>3295.132</v>
      </c>
      <c r="E82" s="51">
        <v>2754.003</v>
      </c>
      <c r="F82" s="149"/>
      <c r="G82" s="60">
        <v>4006.386</v>
      </c>
      <c r="H82" s="60">
        <v>35833.377</v>
      </c>
      <c r="I82" s="60">
        <v>196.001</v>
      </c>
      <c r="J82" s="31"/>
      <c r="K82" s="60">
        <v>1929.675</v>
      </c>
      <c r="L82" s="6"/>
      <c r="M82" s="6">
        <v>305.784</v>
      </c>
      <c r="N82" s="6">
        <v>5884.581</v>
      </c>
      <c r="O82" s="6">
        <v>1428.445</v>
      </c>
      <c r="P82" s="6">
        <v>2187.093</v>
      </c>
      <c r="Q82" s="7">
        <f t="shared" si="2"/>
        <v>51771.342</v>
      </c>
      <c r="R82" s="10"/>
    </row>
    <row r="83" spans="1:18" ht="18.75">
      <c r="A83" s="221" t="s">
        <v>19</v>
      </c>
      <c r="B83" s="343" t="s">
        <v>20</v>
      </c>
      <c r="C83" s="219" t="s">
        <v>12</v>
      </c>
      <c r="D83" s="46">
        <v>6.8788</v>
      </c>
      <c r="E83" s="46">
        <v>6.4358</v>
      </c>
      <c r="F83" s="148">
        <f>D83+E83</f>
        <v>13.3146</v>
      </c>
      <c r="G83" s="63">
        <v>6.8004999999999995</v>
      </c>
      <c r="H83" s="61">
        <v>79.19</v>
      </c>
      <c r="I83" s="63">
        <v>1.2000000000000002</v>
      </c>
      <c r="J83" s="30">
        <f>H83+I83</f>
        <v>80.39</v>
      </c>
      <c r="K83" s="63">
        <v>4.4328</v>
      </c>
      <c r="L83" s="4">
        <v>0</v>
      </c>
      <c r="M83" s="4">
        <v>1.5</v>
      </c>
      <c r="N83" s="4">
        <v>10.4645</v>
      </c>
      <c r="O83" s="4">
        <v>2.3269</v>
      </c>
      <c r="P83" s="4">
        <v>6.2338</v>
      </c>
      <c r="Q83" s="5">
        <f t="shared" si="2"/>
        <v>125.4631</v>
      </c>
      <c r="R83" s="10"/>
    </row>
    <row r="84" spans="1:18" ht="18.75">
      <c r="A84" s="226"/>
      <c r="B84" s="344"/>
      <c r="C84" s="222" t="s">
        <v>14</v>
      </c>
      <c r="D84" s="47">
        <v>5606.754</v>
      </c>
      <c r="E84" s="47">
        <v>3701.257</v>
      </c>
      <c r="F84" s="149">
        <f>D84+E84</f>
        <v>9308.011</v>
      </c>
      <c r="G84" s="62">
        <v>4368.612</v>
      </c>
      <c r="H84" s="62">
        <v>41269.583</v>
      </c>
      <c r="I84" s="62">
        <v>1585.762</v>
      </c>
      <c r="J84" s="31">
        <f>H84+I84</f>
        <v>42855.345</v>
      </c>
      <c r="K84" s="62">
        <v>2347.714</v>
      </c>
      <c r="L84" s="6">
        <v>0</v>
      </c>
      <c r="M84" s="6">
        <v>317.334</v>
      </c>
      <c r="N84" s="6">
        <v>7082.658</v>
      </c>
      <c r="O84" s="6">
        <v>1707.407</v>
      </c>
      <c r="P84" s="6">
        <v>2594.671</v>
      </c>
      <c r="Q84" s="7">
        <f t="shared" si="2"/>
        <v>70581.75200000001</v>
      </c>
      <c r="R84" s="10"/>
    </row>
    <row r="85" spans="1:18" ht="18.75">
      <c r="A85" s="347" t="s">
        <v>64</v>
      </c>
      <c r="B85" s="348"/>
      <c r="C85" s="219" t="s">
        <v>12</v>
      </c>
      <c r="D85" s="50"/>
      <c r="E85" s="50">
        <v>0.2106</v>
      </c>
      <c r="F85" s="148"/>
      <c r="G85" s="59">
        <v>1.1834</v>
      </c>
      <c r="H85" s="59">
        <v>3.201</v>
      </c>
      <c r="I85" s="59">
        <v>0.352</v>
      </c>
      <c r="J85" s="11"/>
      <c r="K85" s="59">
        <v>0.2215</v>
      </c>
      <c r="L85" s="4"/>
      <c r="M85" s="4">
        <v>0.012</v>
      </c>
      <c r="N85" s="4">
        <v>0</v>
      </c>
      <c r="O85" s="4"/>
      <c r="P85" s="4"/>
      <c r="Q85" s="5">
        <f t="shared" si="2"/>
        <v>4.9699</v>
      </c>
      <c r="R85" s="10"/>
    </row>
    <row r="86" spans="1:18" ht="18.75">
      <c r="A86" s="349"/>
      <c r="B86" s="350"/>
      <c r="C86" s="222" t="s">
        <v>14</v>
      </c>
      <c r="D86" s="51"/>
      <c r="E86" s="51">
        <v>147.263</v>
      </c>
      <c r="F86" s="149"/>
      <c r="G86" s="60">
        <v>888.954</v>
      </c>
      <c r="H86" s="60">
        <v>985.101</v>
      </c>
      <c r="I86" s="60">
        <v>435.516</v>
      </c>
      <c r="J86" s="31"/>
      <c r="K86" s="60">
        <v>73.592</v>
      </c>
      <c r="L86" s="6"/>
      <c r="M86" s="6">
        <v>2.94</v>
      </c>
      <c r="N86" s="6">
        <v>1.365</v>
      </c>
      <c r="O86" s="6"/>
      <c r="P86" s="6"/>
      <c r="Q86" s="7">
        <f t="shared" si="2"/>
        <v>2387.468</v>
      </c>
      <c r="R86" s="10"/>
    </row>
    <row r="87" spans="1:18" ht="18.75">
      <c r="A87" s="347" t="s">
        <v>65</v>
      </c>
      <c r="B87" s="348"/>
      <c r="C87" s="219" t="s">
        <v>12</v>
      </c>
      <c r="D87" s="50"/>
      <c r="E87" s="50"/>
      <c r="F87" s="148"/>
      <c r="G87" s="59">
        <v>0.266</v>
      </c>
      <c r="H87" s="59">
        <v>18.029</v>
      </c>
      <c r="I87" s="59"/>
      <c r="J87" s="11"/>
      <c r="K87" s="59">
        <v>1.427</v>
      </c>
      <c r="L87" s="4"/>
      <c r="M87" s="4"/>
      <c r="N87" s="4">
        <v>0.0151</v>
      </c>
      <c r="O87" s="4"/>
      <c r="P87" s="4"/>
      <c r="Q87" s="5">
        <f t="shared" si="2"/>
        <v>19.7371</v>
      </c>
      <c r="R87" s="10"/>
    </row>
    <row r="88" spans="1:18" ht="18.75">
      <c r="A88" s="349"/>
      <c r="B88" s="350"/>
      <c r="C88" s="222" t="s">
        <v>14</v>
      </c>
      <c r="D88" s="51"/>
      <c r="E88" s="51"/>
      <c r="F88" s="149"/>
      <c r="G88" s="60">
        <v>75.94</v>
      </c>
      <c r="H88" s="60">
        <v>1389.755</v>
      </c>
      <c r="I88" s="60"/>
      <c r="J88" s="31"/>
      <c r="K88" s="60">
        <v>62.245</v>
      </c>
      <c r="L88" s="6"/>
      <c r="M88" s="6"/>
      <c r="N88" s="6">
        <v>3.796</v>
      </c>
      <c r="O88" s="6"/>
      <c r="P88" s="6"/>
      <c r="Q88" s="7">
        <f t="shared" si="2"/>
        <v>1531.736</v>
      </c>
      <c r="R88" s="10"/>
    </row>
    <row r="89" spans="1:18" ht="18.75">
      <c r="A89" s="347" t="s">
        <v>66</v>
      </c>
      <c r="B89" s="348"/>
      <c r="C89" s="219" t="s">
        <v>12</v>
      </c>
      <c r="D89" s="50"/>
      <c r="E89" s="50"/>
      <c r="F89" s="148"/>
      <c r="G89" s="59">
        <v>0.0101</v>
      </c>
      <c r="H89" s="59">
        <v>0.377</v>
      </c>
      <c r="I89" s="59"/>
      <c r="J89" s="11"/>
      <c r="K89" s="59">
        <v>0.0008</v>
      </c>
      <c r="L89" s="4"/>
      <c r="M89" s="4"/>
      <c r="N89" s="4"/>
      <c r="O89" s="4"/>
      <c r="P89" s="4"/>
      <c r="Q89" s="5">
        <f t="shared" si="2"/>
        <v>0.3879</v>
      </c>
      <c r="R89" s="10"/>
    </row>
    <row r="90" spans="1:18" ht="18.75">
      <c r="A90" s="349"/>
      <c r="B90" s="350"/>
      <c r="C90" s="222" t="s">
        <v>14</v>
      </c>
      <c r="D90" s="51"/>
      <c r="E90" s="51"/>
      <c r="F90" s="149"/>
      <c r="G90" s="60">
        <v>33.154</v>
      </c>
      <c r="H90" s="60">
        <v>871.206</v>
      </c>
      <c r="I90" s="60"/>
      <c r="J90" s="31"/>
      <c r="K90" s="60">
        <v>1.26</v>
      </c>
      <c r="L90" s="6"/>
      <c r="M90" s="6"/>
      <c r="N90" s="6"/>
      <c r="O90" s="6"/>
      <c r="P90" s="6"/>
      <c r="Q90" s="7">
        <f t="shared" si="2"/>
        <v>905.62</v>
      </c>
      <c r="R90" s="10"/>
    </row>
    <row r="91" spans="1:18" ht="18.75">
      <c r="A91" s="347" t="s">
        <v>67</v>
      </c>
      <c r="B91" s="348"/>
      <c r="C91" s="219" t="s">
        <v>12</v>
      </c>
      <c r="D91" s="50"/>
      <c r="E91" s="50">
        <v>0.743</v>
      </c>
      <c r="F91" s="148"/>
      <c r="G91" s="59">
        <v>0.0201</v>
      </c>
      <c r="H91" s="59">
        <v>26.184</v>
      </c>
      <c r="I91" s="59"/>
      <c r="J91" s="11"/>
      <c r="K91" s="59">
        <v>1.8968</v>
      </c>
      <c r="L91" s="4"/>
      <c r="M91" s="4">
        <v>0.008</v>
      </c>
      <c r="N91" s="4"/>
      <c r="O91" s="4"/>
      <c r="P91" s="4"/>
      <c r="Q91" s="5">
        <f t="shared" si="2"/>
        <v>28.1089</v>
      </c>
      <c r="R91" s="10"/>
    </row>
    <row r="92" spans="1:18" ht="18.75">
      <c r="A92" s="349"/>
      <c r="B92" s="350"/>
      <c r="C92" s="222" t="s">
        <v>14</v>
      </c>
      <c r="D92" s="51"/>
      <c r="E92" s="51">
        <v>846.554</v>
      </c>
      <c r="F92" s="149"/>
      <c r="G92" s="60">
        <v>71.654</v>
      </c>
      <c r="H92" s="60">
        <v>62279.366</v>
      </c>
      <c r="I92" s="60"/>
      <c r="J92" s="31"/>
      <c r="K92" s="60">
        <v>829.554</v>
      </c>
      <c r="L92" s="6"/>
      <c r="M92" s="6">
        <v>5.355</v>
      </c>
      <c r="N92" s="6"/>
      <c r="O92" s="6"/>
      <c r="P92" s="6"/>
      <c r="Q92" s="7">
        <f t="shared" si="2"/>
        <v>63185.929000000004</v>
      </c>
      <c r="R92" s="10"/>
    </row>
    <row r="93" spans="1:18" ht="18.75">
      <c r="A93" s="347" t="s">
        <v>68</v>
      </c>
      <c r="B93" s="348"/>
      <c r="C93" s="219" t="s">
        <v>12</v>
      </c>
      <c r="D93" s="50"/>
      <c r="E93" s="50"/>
      <c r="F93" s="148"/>
      <c r="G93" s="59"/>
      <c r="H93" s="59">
        <v>0.001</v>
      </c>
      <c r="I93" s="59"/>
      <c r="J93" s="11"/>
      <c r="K93" s="59">
        <v>0.002</v>
      </c>
      <c r="L93" s="4"/>
      <c r="M93" s="4"/>
      <c r="N93" s="4"/>
      <c r="O93" s="4"/>
      <c r="P93" s="4"/>
      <c r="Q93" s="5">
        <f t="shared" si="2"/>
        <v>0.003</v>
      </c>
      <c r="R93" s="10"/>
    </row>
    <row r="94" spans="1:18" ht="18.75">
      <c r="A94" s="349"/>
      <c r="B94" s="350"/>
      <c r="C94" s="222" t="s">
        <v>14</v>
      </c>
      <c r="D94" s="51"/>
      <c r="E94" s="51"/>
      <c r="F94" s="149"/>
      <c r="G94" s="60"/>
      <c r="H94" s="60">
        <v>1.995</v>
      </c>
      <c r="I94" s="60"/>
      <c r="J94" s="31"/>
      <c r="K94" s="60">
        <v>2.1</v>
      </c>
      <c r="L94" s="6"/>
      <c r="M94" s="6"/>
      <c r="N94" s="6"/>
      <c r="O94" s="6"/>
      <c r="P94" s="6"/>
      <c r="Q94" s="7">
        <f t="shared" si="2"/>
        <v>4.095000000000001</v>
      </c>
      <c r="R94" s="10"/>
    </row>
    <row r="95" spans="1:18" ht="18.75">
      <c r="A95" s="347" t="s">
        <v>69</v>
      </c>
      <c r="B95" s="348"/>
      <c r="C95" s="219" t="s">
        <v>12</v>
      </c>
      <c r="D95" s="50">
        <v>0.2579</v>
      </c>
      <c r="E95" s="50">
        <v>0.6631</v>
      </c>
      <c r="F95" s="148"/>
      <c r="G95" s="59">
        <v>0.0094</v>
      </c>
      <c r="H95" s="59">
        <v>4.729</v>
      </c>
      <c r="I95" s="59">
        <v>1.699</v>
      </c>
      <c r="J95" s="11"/>
      <c r="K95" s="59">
        <v>0.0944</v>
      </c>
      <c r="L95" s="4"/>
      <c r="M95" s="4">
        <v>0.02</v>
      </c>
      <c r="N95" s="4">
        <v>6.0843</v>
      </c>
      <c r="O95" s="4">
        <v>0.0408</v>
      </c>
      <c r="P95" s="4">
        <v>0.9785</v>
      </c>
      <c r="Q95" s="5">
        <f t="shared" si="2"/>
        <v>13.6554</v>
      </c>
      <c r="R95" s="10"/>
    </row>
    <row r="96" spans="1:18" ht="18.75">
      <c r="A96" s="349"/>
      <c r="B96" s="350"/>
      <c r="C96" s="222" t="s">
        <v>14</v>
      </c>
      <c r="D96" s="51">
        <v>102.042</v>
      </c>
      <c r="E96" s="51">
        <v>355.013</v>
      </c>
      <c r="F96" s="149"/>
      <c r="G96" s="60">
        <v>9.74</v>
      </c>
      <c r="H96" s="60">
        <v>2079.604</v>
      </c>
      <c r="I96" s="60">
        <v>1248.305</v>
      </c>
      <c r="J96" s="31"/>
      <c r="K96" s="60">
        <v>70.712</v>
      </c>
      <c r="L96" s="6"/>
      <c r="M96" s="6">
        <v>3.938</v>
      </c>
      <c r="N96" s="6">
        <v>2651.966</v>
      </c>
      <c r="O96" s="6">
        <v>16.522</v>
      </c>
      <c r="P96" s="6">
        <v>340.952</v>
      </c>
      <c r="Q96" s="7">
        <f t="shared" si="2"/>
        <v>6421.739</v>
      </c>
      <c r="R96" s="10"/>
    </row>
    <row r="97" spans="1:18" ht="18.75">
      <c r="A97" s="347" t="s">
        <v>70</v>
      </c>
      <c r="B97" s="348"/>
      <c r="C97" s="219" t="s">
        <v>12</v>
      </c>
      <c r="D97" s="50">
        <v>6.2558</v>
      </c>
      <c r="E97" s="50">
        <v>188.8789</v>
      </c>
      <c r="F97" s="148"/>
      <c r="G97" s="59">
        <v>19.9005</v>
      </c>
      <c r="H97" s="59">
        <v>203.465</v>
      </c>
      <c r="I97" s="59">
        <v>0.615</v>
      </c>
      <c r="J97" s="11"/>
      <c r="K97" s="59">
        <v>4.1542</v>
      </c>
      <c r="L97" s="4"/>
      <c r="M97" s="4">
        <v>0.53</v>
      </c>
      <c r="N97" s="4">
        <v>1.3344</v>
      </c>
      <c r="O97" s="4">
        <v>6.5327</v>
      </c>
      <c r="P97" s="4">
        <v>4.51935</v>
      </c>
      <c r="Q97" s="5">
        <f t="shared" si="2"/>
        <v>241.05115</v>
      </c>
      <c r="R97" s="10"/>
    </row>
    <row r="98" spans="1:18" ht="18.75">
      <c r="A98" s="349"/>
      <c r="B98" s="350"/>
      <c r="C98" s="222" t="s">
        <v>14</v>
      </c>
      <c r="D98" s="51">
        <v>9100.789</v>
      </c>
      <c r="E98" s="51">
        <v>74508.093</v>
      </c>
      <c r="F98" s="149"/>
      <c r="G98" s="60">
        <v>5803.977</v>
      </c>
      <c r="H98" s="60">
        <v>57999.284</v>
      </c>
      <c r="I98" s="60">
        <v>570.865</v>
      </c>
      <c r="J98" s="31"/>
      <c r="K98" s="60">
        <v>2187.319</v>
      </c>
      <c r="L98" s="6"/>
      <c r="M98" s="6">
        <v>145.975</v>
      </c>
      <c r="N98" s="6">
        <v>972.511</v>
      </c>
      <c r="O98" s="6">
        <v>3465.203</v>
      </c>
      <c r="P98" s="6">
        <v>3833.712</v>
      </c>
      <c r="Q98" s="7">
        <f t="shared" si="2"/>
        <v>74978.84599999999</v>
      </c>
      <c r="R98" s="10"/>
    </row>
    <row r="99" spans="1:18" ht="18.75">
      <c r="A99" s="351" t="s">
        <v>71</v>
      </c>
      <c r="B99" s="352"/>
      <c r="C99" s="219" t="s">
        <v>12</v>
      </c>
      <c r="D99" s="46">
        <v>271.25050000000005</v>
      </c>
      <c r="E99" s="46">
        <v>620.5941999999999</v>
      </c>
      <c r="F99" s="148">
        <f>D99+E99</f>
        <v>891.8446999999999</v>
      </c>
      <c r="G99" s="61">
        <v>1172.6378799999998</v>
      </c>
      <c r="H99" s="63">
        <v>3935.0340000000006</v>
      </c>
      <c r="I99" s="61">
        <v>3.8660000000000005</v>
      </c>
      <c r="J99" s="30">
        <f>H99+I99</f>
        <v>3938.9000000000005</v>
      </c>
      <c r="K99" s="61">
        <v>199.36130000000006</v>
      </c>
      <c r="L99" s="4">
        <v>0</v>
      </c>
      <c r="M99" s="4">
        <v>2.498</v>
      </c>
      <c r="N99" s="4">
        <v>18.812109999999997</v>
      </c>
      <c r="O99" s="4">
        <v>10.0352</v>
      </c>
      <c r="P99" s="4">
        <v>15.353850000000001</v>
      </c>
      <c r="Q99" s="5">
        <f t="shared" si="2"/>
        <v>6249.443040000001</v>
      </c>
      <c r="R99" s="10"/>
    </row>
    <row r="100" spans="1:18" ht="18.75">
      <c r="A100" s="353"/>
      <c r="B100" s="354"/>
      <c r="C100" s="222" t="s">
        <v>14</v>
      </c>
      <c r="D100" s="47">
        <v>168024.77</v>
      </c>
      <c r="E100" s="47">
        <v>260011.94799999997</v>
      </c>
      <c r="F100" s="149">
        <f>D100+E100</f>
        <v>428036.718</v>
      </c>
      <c r="G100" s="64">
        <v>533503.6419999998</v>
      </c>
      <c r="H100" s="62">
        <v>422675.496</v>
      </c>
      <c r="I100" s="64">
        <v>3840.4480000000003</v>
      </c>
      <c r="J100" s="31">
        <f>H100+I100</f>
        <v>426515.94399999996</v>
      </c>
      <c r="K100" s="64">
        <v>19545.926999999992</v>
      </c>
      <c r="L100" s="6">
        <v>0</v>
      </c>
      <c r="M100" s="6">
        <v>578.286</v>
      </c>
      <c r="N100" s="6">
        <v>10972.772</v>
      </c>
      <c r="O100" s="6">
        <v>5419.969999999999</v>
      </c>
      <c r="P100" s="6">
        <v>7496.584999999999</v>
      </c>
      <c r="Q100" s="7">
        <f t="shared" si="2"/>
        <v>1432069.8439999998</v>
      </c>
      <c r="R100" s="10"/>
    </row>
    <row r="101" spans="1:18" ht="18.75">
      <c r="A101" s="218" t="s">
        <v>0</v>
      </c>
      <c r="B101" s="345" t="s">
        <v>72</v>
      </c>
      <c r="C101" s="219" t="s">
        <v>12</v>
      </c>
      <c r="D101" s="50"/>
      <c r="E101" s="50">
        <v>0.0023</v>
      </c>
      <c r="F101" s="143"/>
      <c r="G101" s="59"/>
      <c r="H101" s="59">
        <v>0.062</v>
      </c>
      <c r="I101" s="59"/>
      <c r="J101" s="11"/>
      <c r="K101" s="59">
        <v>0.037</v>
      </c>
      <c r="L101" s="4"/>
      <c r="M101" s="4"/>
      <c r="N101" s="4"/>
      <c r="O101" s="4"/>
      <c r="P101" s="4"/>
      <c r="Q101" s="5">
        <f t="shared" si="2"/>
        <v>0.099</v>
      </c>
      <c r="R101" s="10"/>
    </row>
    <row r="102" spans="1:18" ht="18.75">
      <c r="A102" s="218" t="s">
        <v>0</v>
      </c>
      <c r="B102" s="346"/>
      <c r="C102" s="222" t="s">
        <v>14</v>
      </c>
      <c r="D102" s="51"/>
      <c r="E102" s="51">
        <v>4.83</v>
      </c>
      <c r="F102" s="142"/>
      <c r="G102" s="60"/>
      <c r="H102" s="60">
        <v>106.944</v>
      </c>
      <c r="I102" s="60"/>
      <c r="J102" s="31"/>
      <c r="K102" s="60">
        <v>122.536</v>
      </c>
      <c r="L102" s="6"/>
      <c r="M102" s="6"/>
      <c r="N102" s="6"/>
      <c r="O102" s="6"/>
      <c r="P102" s="6"/>
      <c r="Q102" s="7">
        <f t="shared" si="2"/>
        <v>229.48000000000002</v>
      </c>
      <c r="R102" s="10"/>
    </row>
    <row r="103" spans="1:18" ht="18.75">
      <c r="A103" s="221" t="s">
        <v>73</v>
      </c>
      <c r="B103" s="345" t="s">
        <v>74</v>
      </c>
      <c r="C103" s="219" t="s">
        <v>12</v>
      </c>
      <c r="D103" s="50">
        <v>2.3379</v>
      </c>
      <c r="E103" s="50">
        <v>1.6122</v>
      </c>
      <c r="F103" s="148"/>
      <c r="G103" s="59">
        <v>5.7642</v>
      </c>
      <c r="H103" s="59">
        <v>34.938</v>
      </c>
      <c r="I103" s="59">
        <v>0.152</v>
      </c>
      <c r="J103" s="11"/>
      <c r="K103" s="59">
        <v>0.7771</v>
      </c>
      <c r="L103" s="4"/>
      <c r="M103" s="4">
        <v>0.165</v>
      </c>
      <c r="N103" s="4">
        <v>1.86</v>
      </c>
      <c r="O103" s="4">
        <v>1.6261</v>
      </c>
      <c r="P103" s="4">
        <v>0.044</v>
      </c>
      <c r="Q103" s="5">
        <f t="shared" si="2"/>
        <v>45.3264</v>
      </c>
      <c r="R103" s="10"/>
    </row>
    <row r="104" spans="1:18" ht="18.75">
      <c r="A104" s="221" t="s">
        <v>0</v>
      </c>
      <c r="B104" s="346"/>
      <c r="C104" s="222" t="s">
        <v>14</v>
      </c>
      <c r="D104" s="51">
        <v>822.198</v>
      </c>
      <c r="E104" s="51">
        <v>776.926</v>
      </c>
      <c r="F104" s="149"/>
      <c r="G104" s="60">
        <v>3414.378</v>
      </c>
      <c r="H104" s="60">
        <v>8893.918</v>
      </c>
      <c r="I104" s="60">
        <v>75.798</v>
      </c>
      <c r="J104" s="31"/>
      <c r="K104" s="60">
        <v>184.382</v>
      </c>
      <c r="L104" s="6"/>
      <c r="M104" s="6">
        <v>37.8</v>
      </c>
      <c r="N104" s="6">
        <v>761.89</v>
      </c>
      <c r="O104" s="6">
        <v>744.573</v>
      </c>
      <c r="P104" s="6">
        <v>18.155</v>
      </c>
      <c r="Q104" s="7">
        <f t="shared" si="2"/>
        <v>14130.894</v>
      </c>
      <c r="R104" s="10"/>
    </row>
    <row r="105" spans="1:18" ht="18.75">
      <c r="A105" s="221" t="s">
        <v>0</v>
      </c>
      <c r="B105" s="345" t="s">
        <v>75</v>
      </c>
      <c r="C105" s="219" t="s">
        <v>12</v>
      </c>
      <c r="D105" s="50">
        <v>0.2655</v>
      </c>
      <c r="E105" s="50">
        <v>5.3234</v>
      </c>
      <c r="F105" s="148"/>
      <c r="G105" s="59">
        <v>2.8759</v>
      </c>
      <c r="H105" s="59">
        <v>538.247</v>
      </c>
      <c r="I105" s="59">
        <v>0.005</v>
      </c>
      <c r="J105" s="11"/>
      <c r="K105" s="59">
        <v>21.252</v>
      </c>
      <c r="L105" s="4"/>
      <c r="M105" s="4">
        <v>0.11</v>
      </c>
      <c r="N105" s="4">
        <v>0.1291</v>
      </c>
      <c r="O105" s="4"/>
      <c r="P105" s="4"/>
      <c r="Q105" s="5">
        <f t="shared" si="2"/>
        <v>562.6189999999999</v>
      </c>
      <c r="R105" s="10"/>
    </row>
    <row r="106" spans="1:18" ht="18.75">
      <c r="A106" s="221"/>
      <c r="B106" s="346"/>
      <c r="C106" s="222" t="s">
        <v>14</v>
      </c>
      <c r="D106" s="51">
        <v>132.191</v>
      </c>
      <c r="E106" s="51">
        <v>2544.169</v>
      </c>
      <c r="F106" s="149"/>
      <c r="G106" s="60">
        <v>1638.889</v>
      </c>
      <c r="H106" s="60">
        <v>143913.289</v>
      </c>
      <c r="I106" s="60">
        <v>16.485</v>
      </c>
      <c r="J106" s="31"/>
      <c r="K106" s="60">
        <v>4013.928</v>
      </c>
      <c r="L106" s="6"/>
      <c r="M106" s="6">
        <v>26.198</v>
      </c>
      <c r="N106" s="6">
        <v>23.046</v>
      </c>
      <c r="O106" s="6"/>
      <c r="P106" s="6"/>
      <c r="Q106" s="7">
        <f t="shared" si="2"/>
        <v>149631.83499999996</v>
      </c>
      <c r="R106" s="10"/>
    </row>
    <row r="107" spans="1:18" ht="18.75">
      <c r="A107" s="221" t="s">
        <v>76</v>
      </c>
      <c r="B107" s="345" t="s">
        <v>77</v>
      </c>
      <c r="C107" s="219" t="s">
        <v>12</v>
      </c>
      <c r="D107" s="50"/>
      <c r="E107" s="50">
        <v>0.0811</v>
      </c>
      <c r="F107" s="148"/>
      <c r="G107" s="59">
        <v>0.051</v>
      </c>
      <c r="H107" s="59">
        <v>0.642</v>
      </c>
      <c r="I107" s="59"/>
      <c r="J107" s="11"/>
      <c r="K107" s="59">
        <v>0.0003</v>
      </c>
      <c r="L107" s="4"/>
      <c r="M107" s="4">
        <v>0.124</v>
      </c>
      <c r="N107" s="4">
        <v>0.1297</v>
      </c>
      <c r="O107" s="4"/>
      <c r="P107" s="4"/>
      <c r="Q107" s="5">
        <f t="shared" si="2"/>
        <v>0.9470000000000001</v>
      </c>
      <c r="R107" s="10"/>
    </row>
    <row r="108" spans="1:18" ht="18.75">
      <c r="A108" s="221"/>
      <c r="B108" s="346"/>
      <c r="C108" s="222" t="s">
        <v>14</v>
      </c>
      <c r="D108" s="51"/>
      <c r="E108" s="51">
        <v>473.972</v>
      </c>
      <c r="F108" s="149"/>
      <c r="G108" s="60">
        <v>33.842</v>
      </c>
      <c r="H108" s="60">
        <v>3079.209</v>
      </c>
      <c r="I108" s="60"/>
      <c r="J108" s="31"/>
      <c r="K108" s="60">
        <v>2.52</v>
      </c>
      <c r="L108" s="6"/>
      <c r="M108" s="6">
        <v>58.38</v>
      </c>
      <c r="N108" s="6">
        <v>66.746</v>
      </c>
      <c r="O108" s="6"/>
      <c r="P108" s="6"/>
      <c r="Q108" s="7">
        <f t="shared" si="2"/>
        <v>3240.697</v>
      </c>
      <c r="R108" s="10"/>
    </row>
    <row r="109" spans="1:18" ht="18.75">
      <c r="A109" s="221"/>
      <c r="B109" s="345" t="s">
        <v>78</v>
      </c>
      <c r="C109" s="219" t="s">
        <v>12</v>
      </c>
      <c r="D109" s="50">
        <v>0.759</v>
      </c>
      <c r="E109" s="50">
        <v>0.263</v>
      </c>
      <c r="F109" s="148"/>
      <c r="G109" s="59">
        <v>4.5989</v>
      </c>
      <c r="H109" s="59">
        <v>6.267</v>
      </c>
      <c r="I109" s="59"/>
      <c r="J109" s="11"/>
      <c r="K109" s="59">
        <v>0.5962</v>
      </c>
      <c r="L109" s="4"/>
      <c r="M109" s="4">
        <v>0.286</v>
      </c>
      <c r="N109" s="4">
        <v>0.0545</v>
      </c>
      <c r="O109" s="4"/>
      <c r="P109" s="4">
        <v>0.1785</v>
      </c>
      <c r="Q109" s="5">
        <f t="shared" si="2"/>
        <v>11.9811</v>
      </c>
      <c r="R109" s="10"/>
    </row>
    <row r="110" spans="1:18" ht="18.75">
      <c r="A110" s="221"/>
      <c r="B110" s="346"/>
      <c r="C110" s="222" t="s">
        <v>14</v>
      </c>
      <c r="D110" s="51">
        <v>1233.225</v>
      </c>
      <c r="E110" s="51">
        <v>472.5</v>
      </c>
      <c r="F110" s="149"/>
      <c r="G110" s="60">
        <v>3625.061</v>
      </c>
      <c r="H110" s="60">
        <v>5669.097</v>
      </c>
      <c r="I110" s="60"/>
      <c r="J110" s="31"/>
      <c r="K110" s="60">
        <v>118.87</v>
      </c>
      <c r="L110" s="6"/>
      <c r="M110" s="6">
        <v>81.27</v>
      </c>
      <c r="N110" s="6">
        <v>46.954</v>
      </c>
      <c r="O110" s="6"/>
      <c r="P110" s="6">
        <v>46.41</v>
      </c>
      <c r="Q110" s="7">
        <f t="shared" si="2"/>
        <v>9587.662</v>
      </c>
      <c r="R110" s="10"/>
    </row>
    <row r="111" spans="1:18" ht="18.75">
      <c r="A111" s="221" t="s">
        <v>79</v>
      </c>
      <c r="B111" s="345" t="s">
        <v>80</v>
      </c>
      <c r="C111" s="219" t="s">
        <v>12</v>
      </c>
      <c r="D111" s="50"/>
      <c r="E111" s="50"/>
      <c r="F111" s="143"/>
      <c r="G111" s="59"/>
      <c r="H111" s="59"/>
      <c r="I111" s="59"/>
      <c r="J111" s="11"/>
      <c r="K111" s="59"/>
      <c r="L111" s="4"/>
      <c r="M111" s="4"/>
      <c r="N111" s="4"/>
      <c r="O111" s="4"/>
      <c r="P111" s="4"/>
      <c r="Q111" s="5">
        <f t="shared" si="2"/>
        <v>0</v>
      </c>
      <c r="R111" s="10"/>
    </row>
    <row r="112" spans="1:18" ht="18.75">
      <c r="A112" s="221"/>
      <c r="B112" s="346"/>
      <c r="C112" s="222" t="s">
        <v>14</v>
      </c>
      <c r="D112" s="51"/>
      <c r="E112" s="51"/>
      <c r="F112" s="142"/>
      <c r="G112" s="60"/>
      <c r="H112" s="60"/>
      <c r="I112" s="60"/>
      <c r="J112" s="31"/>
      <c r="K112" s="60"/>
      <c r="L112" s="6"/>
      <c r="M112" s="6"/>
      <c r="N112" s="6"/>
      <c r="O112" s="6"/>
      <c r="P112" s="6"/>
      <c r="Q112" s="7">
        <f t="shared" si="2"/>
        <v>0</v>
      </c>
      <c r="R112" s="10"/>
    </row>
    <row r="113" spans="1:18" ht="18.75">
      <c r="A113" s="221"/>
      <c r="B113" s="345" t="s">
        <v>81</v>
      </c>
      <c r="C113" s="219" t="s">
        <v>12</v>
      </c>
      <c r="D113" s="50">
        <v>0.114</v>
      </c>
      <c r="E113" s="50">
        <v>0.3092</v>
      </c>
      <c r="F113" s="148"/>
      <c r="G113" s="59">
        <v>0.6794</v>
      </c>
      <c r="H113" s="59">
        <v>11.293</v>
      </c>
      <c r="I113" s="59">
        <v>0.233</v>
      </c>
      <c r="J113" s="11"/>
      <c r="K113" s="59"/>
      <c r="L113" s="4"/>
      <c r="M113" s="4"/>
      <c r="N113" s="4"/>
      <c r="O113" s="4">
        <v>0.5999</v>
      </c>
      <c r="P113" s="4"/>
      <c r="Q113" s="5">
        <f t="shared" si="2"/>
        <v>12.805299999999999</v>
      </c>
      <c r="R113" s="10"/>
    </row>
    <row r="114" spans="1:18" ht="18.75">
      <c r="A114" s="221"/>
      <c r="B114" s="346"/>
      <c r="C114" s="222" t="s">
        <v>14</v>
      </c>
      <c r="D114" s="51">
        <v>70.665</v>
      </c>
      <c r="E114" s="51">
        <v>486.885</v>
      </c>
      <c r="F114" s="149"/>
      <c r="G114" s="60">
        <v>924.858</v>
      </c>
      <c r="H114" s="60">
        <v>31852.259</v>
      </c>
      <c r="I114" s="60">
        <v>549.885</v>
      </c>
      <c r="J114" s="31"/>
      <c r="K114" s="60"/>
      <c r="L114" s="6"/>
      <c r="M114" s="6"/>
      <c r="N114" s="6"/>
      <c r="O114" s="6">
        <v>1101.377</v>
      </c>
      <c r="P114" s="6"/>
      <c r="Q114" s="7">
        <f t="shared" si="2"/>
        <v>34428.379</v>
      </c>
      <c r="R114" s="10"/>
    </row>
    <row r="115" spans="1:18" ht="18.75">
      <c r="A115" s="221" t="s">
        <v>82</v>
      </c>
      <c r="B115" s="345" t="s">
        <v>83</v>
      </c>
      <c r="C115" s="219" t="s">
        <v>12</v>
      </c>
      <c r="D115" s="50"/>
      <c r="E115" s="50">
        <v>0.9288</v>
      </c>
      <c r="F115" s="148"/>
      <c r="G115" s="59"/>
      <c r="H115" s="59">
        <v>2.474</v>
      </c>
      <c r="I115" s="59"/>
      <c r="J115" s="11"/>
      <c r="K115" s="59"/>
      <c r="L115" s="4"/>
      <c r="M115" s="4"/>
      <c r="N115" s="4"/>
      <c r="O115" s="4"/>
      <c r="P115" s="4"/>
      <c r="Q115" s="5">
        <f t="shared" si="2"/>
        <v>2.474</v>
      </c>
      <c r="R115" s="10"/>
    </row>
    <row r="116" spans="1:18" ht="18.75">
      <c r="A116" s="221"/>
      <c r="B116" s="346"/>
      <c r="C116" s="222" t="s">
        <v>14</v>
      </c>
      <c r="D116" s="51"/>
      <c r="E116" s="51">
        <v>351.54</v>
      </c>
      <c r="F116" s="149"/>
      <c r="G116" s="60"/>
      <c r="H116" s="60">
        <v>2284.28</v>
      </c>
      <c r="I116" s="60"/>
      <c r="J116" s="31"/>
      <c r="K116" s="60"/>
      <c r="L116" s="6"/>
      <c r="M116" s="6"/>
      <c r="N116" s="6"/>
      <c r="O116" s="6"/>
      <c r="P116" s="6"/>
      <c r="Q116" s="7">
        <f t="shared" si="2"/>
        <v>2284.28</v>
      </c>
      <c r="R116" s="10"/>
    </row>
    <row r="117" spans="1:18" ht="18.75">
      <c r="A117" s="221"/>
      <c r="B117" s="345" t="s">
        <v>84</v>
      </c>
      <c r="C117" s="219" t="s">
        <v>12</v>
      </c>
      <c r="D117" s="50">
        <v>4.3959</v>
      </c>
      <c r="E117" s="50">
        <v>0.8435</v>
      </c>
      <c r="F117" s="148"/>
      <c r="G117" s="59">
        <v>1.4155</v>
      </c>
      <c r="H117" s="59">
        <v>7.648</v>
      </c>
      <c r="I117" s="59"/>
      <c r="J117" s="11"/>
      <c r="K117" s="59">
        <v>0.205</v>
      </c>
      <c r="L117" s="4"/>
      <c r="M117" s="4">
        <v>11.311</v>
      </c>
      <c r="N117" s="4">
        <v>4.3854</v>
      </c>
      <c r="O117" s="4"/>
      <c r="P117" s="4"/>
      <c r="Q117" s="5">
        <f t="shared" si="2"/>
        <v>24.9649</v>
      </c>
      <c r="R117" s="10"/>
    </row>
    <row r="118" spans="1:18" ht="18.75">
      <c r="A118" s="221"/>
      <c r="B118" s="346"/>
      <c r="C118" s="222" t="s">
        <v>14</v>
      </c>
      <c r="D118" s="51">
        <v>1501.269</v>
      </c>
      <c r="E118" s="51">
        <v>509.483</v>
      </c>
      <c r="F118" s="149"/>
      <c r="G118" s="60">
        <v>1769.935</v>
      </c>
      <c r="H118" s="60">
        <v>4483.609</v>
      </c>
      <c r="I118" s="60"/>
      <c r="J118" s="31"/>
      <c r="K118" s="60">
        <v>161.438</v>
      </c>
      <c r="L118" s="6"/>
      <c r="M118" s="6">
        <v>7702.437</v>
      </c>
      <c r="N118" s="6">
        <v>2084.446</v>
      </c>
      <c r="O118" s="6"/>
      <c r="P118" s="6"/>
      <c r="Q118" s="7">
        <f t="shared" si="2"/>
        <v>16201.865</v>
      </c>
      <c r="R118" s="10"/>
    </row>
    <row r="119" spans="1:18" ht="18.75">
      <c r="A119" s="221" t="s">
        <v>19</v>
      </c>
      <c r="B119" s="345" t="s">
        <v>85</v>
      </c>
      <c r="C119" s="219" t="s">
        <v>12</v>
      </c>
      <c r="D119" s="50">
        <v>2.7746</v>
      </c>
      <c r="E119" s="50">
        <v>2.4495</v>
      </c>
      <c r="F119" s="148"/>
      <c r="G119" s="59">
        <v>0.5502</v>
      </c>
      <c r="H119" s="59">
        <v>5.608</v>
      </c>
      <c r="I119" s="59"/>
      <c r="J119" s="11"/>
      <c r="K119" s="59">
        <v>0.6566</v>
      </c>
      <c r="L119" s="4"/>
      <c r="M119" s="4">
        <v>1.022</v>
      </c>
      <c r="N119" s="4">
        <v>0.081</v>
      </c>
      <c r="O119" s="4">
        <v>0.0328</v>
      </c>
      <c r="P119" s="4">
        <v>1.288</v>
      </c>
      <c r="Q119" s="5">
        <f t="shared" si="2"/>
        <v>9.2386</v>
      </c>
      <c r="R119" s="10"/>
    </row>
    <row r="120" spans="1:18" ht="18.75">
      <c r="A120" s="10"/>
      <c r="B120" s="346"/>
      <c r="C120" s="222" t="s">
        <v>14</v>
      </c>
      <c r="D120" s="51">
        <v>1125.658</v>
      </c>
      <c r="E120" s="51">
        <v>799.272</v>
      </c>
      <c r="F120" s="149"/>
      <c r="G120" s="60">
        <v>221.082</v>
      </c>
      <c r="H120" s="60">
        <v>8990.883</v>
      </c>
      <c r="I120" s="60"/>
      <c r="J120" s="31"/>
      <c r="K120" s="60">
        <v>152.18</v>
      </c>
      <c r="L120" s="6"/>
      <c r="M120" s="6">
        <v>332.533</v>
      </c>
      <c r="N120" s="6">
        <v>25.003</v>
      </c>
      <c r="O120" s="6">
        <v>26.187</v>
      </c>
      <c r="P120" s="6">
        <v>8053.365</v>
      </c>
      <c r="Q120" s="7">
        <f t="shared" si="2"/>
        <v>17801.233</v>
      </c>
      <c r="R120" s="10"/>
    </row>
    <row r="121" spans="1:18" ht="18.75">
      <c r="A121" s="10"/>
      <c r="B121" s="224" t="s">
        <v>16</v>
      </c>
      <c r="C121" s="219" t="s">
        <v>12</v>
      </c>
      <c r="D121" s="50"/>
      <c r="E121" s="50">
        <v>0.003</v>
      </c>
      <c r="F121" s="148"/>
      <c r="G121" s="59">
        <v>0.001</v>
      </c>
      <c r="H121" s="59">
        <v>0.214</v>
      </c>
      <c r="I121" s="59"/>
      <c r="J121" s="11"/>
      <c r="K121" s="59"/>
      <c r="L121" s="4"/>
      <c r="M121" s="4"/>
      <c r="N121" s="4"/>
      <c r="O121" s="4"/>
      <c r="P121" s="4"/>
      <c r="Q121" s="5">
        <f t="shared" si="2"/>
        <v>0.215</v>
      </c>
      <c r="R121" s="10"/>
    </row>
    <row r="122" spans="1:18" ht="18.75">
      <c r="A122" s="10"/>
      <c r="B122" s="222" t="s">
        <v>86</v>
      </c>
      <c r="C122" s="222" t="s">
        <v>14</v>
      </c>
      <c r="D122" s="51"/>
      <c r="E122" s="51">
        <v>24.413</v>
      </c>
      <c r="F122" s="149"/>
      <c r="G122" s="60">
        <v>1.134</v>
      </c>
      <c r="H122" s="60">
        <v>1275.537</v>
      </c>
      <c r="I122" s="60"/>
      <c r="J122" s="31"/>
      <c r="K122" s="60"/>
      <c r="L122" s="6"/>
      <c r="M122" s="6"/>
      <c r="N122" s="6"/>
      <c r="O122" s="6"/>
      <c r="P122" s="6"/>
      <c r="Q122" s="7">
        <f t="shared" si="2"/>
        <v>1276.671</v>
      </c>
      <c r="R122" s="10"/>
    </row>
    <row r="123" spans="1:18" ht="18.75">
      <c r="A123" s="10"/>
      <c r="B123" s="343" t="s">
        <v>20</v>
      </c>
      <c r="C123" s="219" t="s">
        <v>12</v>
      </c>
      <c r="D123" s="46">
        <v>10.646899999999999</v>
      </c>
      <c r="E123" s="46">
        <v>11.816000000000003</v>
      </c>
      <c r="F123" s="148">
        <f>D123+E123</f>
        <v>22.4629</v>
      </c>
      <c r="G123" s="63">
        <v>15.9361</v>
      </c>
      <c r="H123" s="61">
        <v>607.3930000000001</v>
      </c>
      <c r="I123" s="63">
        <v>0.39</v>
      </c>
      <c r="J123" s="11">
        <f>H123+I123</f>
        <v>607.7830000000001</v>
      </c>
      <c r="K123" s="63">
        <v>23.524199999999997</v>
      </c>
      <c r="L123" s="4">
        <v>0</v>
      </c>
      <c r="M123" s="4">
        <v>13.018</v>
      </c>
      <c r="N123" s="4">
        <v>6.6397</v>
      </c>
      <c r="O123" s="4">
        <v>2.2588</v>
      </c>
      <c r="P123" s="4">
        <v>1.5105</v>
      </c>
      <c r="Q123" s="43">
        <f t="shared" si="2"/>
        <v>693.1332</v>
      </c>
      <c r="R123" s="10"/>
    </row>
    <row r="124" spans="1:18" ht="18.75">
      <c r="A124" s="226"/>
      <c r="B124" s="344"/>
      <c r="C124" s="222" t="s">
        <v>14</v>
      </c>
      <c r="D124" s="47">
        <v>4885.206</v>
      </c>
      <c r="E124" s="47">
        <v>6443.99</v>
      </c>
      <c r="F124" s="149">
        <f>D124+E124</f>
        <v>11329.196</v>
      </c>
      <c r="G124" s="62">
        <v>11629.179</v>
      </c>
      <c r="H124" s="64">
        <v>210549.025</v>
      </c>
      <c r="I124" s="62">
        <v>642.168</v>
      </c>
      <c r="J124" s="31">
        <f>H124+I124</f>
        <v>211191.193</v>
      </c>
      <c r="K124" s="64">
        <v>4755.854</v>
      </c>
      <c r="L124" s="6">
        <v>0</v>
      </c>
      <c r="M124" s="6">
        <v>8238.618</v>
      </c>
      <c r="N124" s="6">
        <v>3008.085</v>
      </c>
      <c r="O124" s="6">
        <v>1872.1369999999997</v>
      </c>
      <c r="P124" s="6">
        <v>8117.929999999999</v>
      </c>
      <c r="Q124" s="7">
        <f t="shared" si="2"/>
        <v>260142.19199999995</v>
      </c>
      <c r="R124" s="10"/>
    </row>
    <row r="125" spans="1:18" ht="18.75">
      <c r="A125" s="218" t="s">
        <v>0</v>
      </c>
      <c r="B125" s="345" t="s">
        <v>87</v>
      </c>
      <c r="C125" s="219" t="s">
        <v>12</v>
      </c>
      <c r="D125" s="50"/>
      <c r="E125" s="50"/>
      <c r="F125" s="148"/>
      <c r="G125" s="59">
        <v>0.014</v>
      </c>
      <c r="H125" s="59"/>
      <c r="I125" s="59"/>
      <c r="J125" s="11"/>
      <c r="K125" s="59"/>
      <c r="L125" s="4"/>
      <c r="M125" s="4"/>
      <c r="N125" s="4"/>
      <c r="O125" s="4"/>
      <c r="P125" s="4"/>
      <c r="Q125" s="5">
        <f t="shared" si="2"/>
        <v>0.014</v>
      </c>
      <c r="R125" s="10"/>
    </row>
    <row r="126" spans="1:18" ht="18.75">
      <c r="A126" s="218" t="s">
        <v>0</v>
      </c>
      <c r="B126" s="346"/>
      <c r="C126" s="222" t="s">
        <v>14</v>
      </c>
      <c r="D126" s="51"/>
      <c r="E126" s="51"/>
      <c r="F126" s="149"/>
      <c r="G126" s="60">
        <v>12.086</v>
      </c>
      <c r="H126" s="60"/>
      <c r="I126" s="60"/>
      <c r="J126" s="31"/>
      <c r="K126" s="60"/>
      <c r="L126" s="6"/>
      <c r="M126" s="6"/>
      <c r="N126" s="6"/>
      <c r="O126" s="6"/>
      <c r="P126" s="6"/>
      <c r="Q126" s="7">
        <f t="shared" si="2"/>
        <v>12.086</v>
      </c>
      <c r="R126" s="10"/>
    </row>
    <row r="127" spans="1:18" ht="18.75">
      <c r="A127" s="221" t="s">
        <v>88</v>
      </c>
      <c r="B127" s="345" t="s">
        <v>89</v>
      </c>
      <c r="C127" s="219" t="s">
        <v>12</v>
      </c>
      <c r="D127" s="50">
        <v>0.1035</v>
      </c>
      <c r="E127" s="50"/>
      <c r="F127" s="148"/>
      <c r="G127" s="59">
        <v>53.2417</v>
      </c>
      <c r="H127" s="59"/>
      <c r="I127" s="59"/>
      <c r="J127" s="11"/>
      <c r="K127" s="59">
        <v>1.1778</v>
      </c>
      <c r="L127" s="4"/>
      <c r="M127" s="4"/>
      <c r="N127" s="4"/>
      <c r="O127" s="4"/>
      <c r="P127" s="4"/>
      <c r="Q127" s="5">
        <f t="shared" si="2"/>
        <v>54.4195</v>
      </c>
      <c r="R127" s="10"/>
    </row>
    <row r="128" spans="1:18" ht="18.75">
      <c r="A128" s="221"/>
      <c r="B128" s="346"/>
      <c r="C128" s="222" t="s">
        <v>14</v>
      </c>
      <c r="D128" s="51">
        <v>13.335</v>
      </c>
      <c r="E128" s="51"/>
      <c r="F128" s="149"/>
      <c r="G128" s="60">
        <v>8007.027</v>
      </c>
      <c r="H128" s="60"/>
      <c r="I128" s="60"/>
      <c r="J128" s="31"/>
      <c r="K128" s="60">
        <v>303.096</v>
      </c>
      <c r="L128" s="6"/>
      <c r="M128" s="6"/>
      <c r="N128" s="6"/>
      <c r="O128" s="6"/>
      <c r="P128" s="6"/>
      <c r="Q128" s="7">
        <f t="shared" si="2"/>
        <v>8310.123</v>
      </c>
      <c r="R128" s="10"/>
    </row>
    <row r="129" spans="1:18" ht="18.75">
      <c r="A129" s="221" t="s">
        <v>90</v>
      </c>
      <c r="B129" s="224" t="s">
        <v>16</v>
      </c>
      <c r="C129" s="224" t="s">
        <v>12</v>
      </c>
      <c r="D129" s="53">
        <v>0.4024</v>
      </c>
      <c r="E129" s="53">
        <v>0.168</v>
      </c>
      <c r="F129" s="204"/>
      <c r="G129" s="65">
        <v>1.7066</v>
      </c>
      <c r="H129" s="65">
        <v>11.596</v>
      </c>
      <c r="I129" s="65"/>
      <c r="J129" s="42"/>
      <c r="K129" s="65">
        <v>0.0346</v>
      </c>
      <c r="L129" s="13"/>
      <c r="M129" s="13">
        <v>9.767</v>
      </c>
      <c r="N129" s="13">
        <v>0.184</v>
      </c>
      <c r="O129" s="13"/>
      <c r="P129" s="13"/>
      <c r="Q129" s="14">
        <f t="shared" si="2"/>
        <v>23.2882</v>
      </c>
      <c r="R129" s="10"/>
    </row>
    <row r="130" spans="1:18" ht="18.75">
      <c r="A130" s="221"/>
      <c r="B130" s="224" t="s">
        <v>91</v>
      </c>
      <c r="C130" s="219" t="s">
        <v>92</v>
      </c>
      <c r="D130" s="50"/>
      <c r="E130" s="50"/>
      <c r="F130" s="143"/>
      <c r="G130" s="59"/>
      <c r="H130" s="59"/>
      <c r="I130" s="59"/>
      <c r="J130" s="30"/>
      <c r="K130" s="59"/>
      <c r="L130" s="4"/>
      <c r="M130" s="48"/>
      <c r="N130" s="49"/>
      <c r="O130" s="4"/>
      <c r="P130" s="49"/>
      <c r="Q130" s="5">
        <f t="shared" si="2"/>
        <v>0</v>
      </c>
      <c r="R130" s="10"/>
    </row>
    <row r="131" spans="1:18" ht="18.75">
      <c r="A131" s="221" t="s">
        <v>19</v>
      </c>
      <c r="B131" s="6"/>
      <c r="C131" s="222" t="s">
        <v>14</v>
      </c>
      <c r="D131" s="51">
        <v>206.178</v>
      </c>
      <c r="E131" s="51">
        <v>72.139</v>
      </c>
      <c r="F131" s="149"/>
      <c r="G131" s="60">
        <v>1644.778</v>
      </c>
      <c r="H131" s="145">
        <v>5635.41</v>
      </c>
      <c r="I131" s="60"/>
      <c r="J131" s="41"/>
      <c r="K131" s="145">
        <v>35.344</v>
      </c>
      <c r="L131" s="6"/>
      <c r="M131" s="6">
        <v>8040.35</v>
      </c>
      <c r="N131" s="6">
        <v>57.96</v>
      </c>
      <c r="O131" s="6"/>
      <c r="P131" s="6"/>
      <c r="Q131" s="7">
        <f t="shared" si="2"/>
        <v>15413.842</v>
      </c>
      <c r="R131" s="10"/>
    </row>
    <row r="132" spans="1:18" ht="18.75">
      <c r="A132" s="10"/>
      <c r="B132" s="240" t="s">
        <v>0</v>
      </c>
      <c r="C132" s="224" t="s">
        <v>12</v>
      </c>
      <c r="D132" s="45">
        <v>0.5059</v>
      </c>
      <c r="E132" s="45">
        <v>0.168</v>
      </c>
      <c r="F132" s="45">
        <f>F125+F127+F129</f>
        <v>0</v>
      </c>
      <c r="G132" s="131">
        <v>54.962300000000006</v>
      </c>
      <c r="H132" s="131">
        <v>11.596</v>
      </c>
      <c r="I132" s="131">
        <v>0</v>
      </c>
      <c r="J132" s="45">
        <f>J125+J127+J129</f>
        <v>0</v>
      </c>
      <c r="K132" s="131">
        <v>1.2124</v>
      </c>
      <c r="L132" s="13">
        <v>0</v>
      </c>
      <c r="M132" s="45">
        <v>9.767</v>
      </c>
      <c r="N132" s="13">
        <v>0.184</v>
      </c>
      <c r="O132" s="13">
        <v>0</v>
      </c>
      <c r="P132" s="13">
        <v>0</v>
      </c>
      <c r="Q132" s="14">
        <f t="shared" si="2"/>
        <v>77.7217</v>
      </c>
      <c r="R132" s="10"/>
    </row>
    <row r="133" spans="1:18" ht="18.75">
      <c r="A133" s="10"/>
      <c r="B133" s="241" t="s">
        <v>20</v>
      </c>
      <c r="C133" s="219" t="s">
        <v>92</v>
      </c>
      <c r="D133" s="46">
        <v>0</v>
      </c>
      <c r="E133" s="46">
        <v>0</v>
      </c>
      <c r="F133" s="46">
        <f>F130</f>
        <v>0</v>
      </c>
      <c r="G133" s="63">
        <v>0</v>
      </c>
      <c r="H133" s="63">
        <v>0</v>
      </c>
      <c r="I133" s="63">
        <v>0</v>
      </c>
      <c r="J133" s="46">
        <f>J130</f>
        <v>0</v>
      </c>
      <c r="K133" s="63">
        <v>0</v>
      </c>
      <c r="L133" s="4">
        <v>0</v>
      </c>
      <c r="M133" s="46">
        <v>0</v>
      </c>
      <c r="N133" s="4">
        <v>0</v>
      </c>
      <c r="O133" s="4">
        <v>0</v>
      </c>
      <c r="P133" s="4">
        <v>0</v>
      </c>
      <c r="Q133" s="5">
        <f t="shared" si="2"/>
        <v>0</v>
      </c>
      <c r="R133" s="10"/>
    </row>
    <row r="134" spans="1:18" ht="18.75">
      <c r="A134" s="226"/>
      <c r="B134" s="6"/>
      <c r="C134" s="222" t="s">
        <v>14</v>
      </c>
      <c r="D134" s="47">
        <v>219.513</v>
      </c>
      <c r="E134" s="47">
        <v>72.139</v>
      </c>
      <c r="F134" s="47">
        <f>F126+F128+F131</f>
        <v>0</v>
      </c>
      <c r="G134" s="62">
        <v>9663.891</v>
      </c>
      <c r="H134" s="62">
        <v>5635.41</v>
      </c>
      <c r="I134" s="62">
        <v>0</v>
      </c>
      <c r="J134" s="47">
        <f>J126+J128+J131</f>
        <v>0</v>
      </c>
      <c r="K134" s="62">
        <v>338.44</v>
      </c>
      <c r="L134" s="6">
        <v>0</v>
      </c>
      <c r="M134" s="47">
        <v>8040.35</v>
      </c>
      <c r="N134" s="6">
        <v>57.96</v>
      </c>
      <c r="O134" s="6">
        <v>0</v>
      </c>
      <c r="P134" s="6">
        <v>0</v>
      </c>
      <c r="Q134" s="7">
        <f t="shared" si="2"/>
        <v>23736.051</v>
      </c>
      <c r="R134" s="10"/>
    </row>
    <row r="135" spans="1:18" ht="18.75">
      <c r="A135" s="242"/>
      <c r="B135" s="243" t="s">
        <v>0</v>
      </c>
      <c r="C135" s="244" t="s">
        <v>12</v>
      </c>
      <c r="D135" s="45">
        <v>282.40330000000006</v>
      </c>
      <c r="E135" s="45">
        <v>632.5781999999999</v>
      </c>
      <c r="F135" s="45">
        <f>F132+F123+F99</f>
        <v>914.3075999999999</v>
      </c>
      <c r="G135" s="78">
        <v>1243.5362799999998</v>
      </c>
      <c r="H135" s="131">
        <v>4554.023000000001</v>
      </c>
      <c r="I135" s="78">
        <v>4.256</v>
      </c>
      <c r="J135" s="45">
        <f>J132+J123+J99</f>
        <v>4546.683000000001</v>
      </c>
      <c r="K135" s="78">
        <v>224.09790000000004</v>
      </c>
      <c r="L135" s="15">
        <v>0</v>
      </c>
      <c r="M135" s="45">
        <v>25.283</v>
      </c>
      <c r="N135" s="15">
        <v>25.63581</v>
      </c>
      <c r="O135" s="15">
        <v>12.294</v>
      </c>
      <c r="P135" s="15">
        <v>16.86435</v>
      </c>
      <c r="Q135" s="16">
        <f>+F135+G135+H135+I135+K135+L135+M135+N135+O135+P135</f>
        <v>7020.29794</v>
      </c>
      <c r="R135" s="10"/>
    </row>
    <row r="136" spans="1:18" ht="18.75">
      <c r="A136" s="242"/>
      <c r="B136" s="245" t="s">
        <v>93</v>
      </c>
      <c r="C136" s="246" t="s">
        <v>92</v>
      </c>
      <c r="D136" s="46">
        <v>0</v>
      </c>
      <c r="E136" s="46">
        <v>0</v>
      </c>
      <c r="F136" s="46">
        <f>F133</f>
        <v>0</v>
      </c>
      <c r="G136" s="61">
        <v>0</v>
      </c>
      <c r="H136" s="63">
        <v>0</v>
      </c>
      <c r="I136" s="63">
        <v>0</v>
      </c>
      <c r="J136" s="46">
        <f>J133</f>
        <v>0</v>
      </c>
      <c r="K136" s="61">
        <v>0</v>
      </c>
      <c r="L136" s="17">
        <v>0</v>
      </c>
      <c r="M136" s="46">
        <v>0</v>
      </c>
      <c r="N136" s="17">
        <v>0</v>
      </c>
      <c r="O136" s="17">
        <v>0</v>
      </c>
      <c r="P136" s="17">
        <v>0</v>
      </c>
      <c r="Q136" s="44">
        <f>+F136+G136+H136+I136+K136+L136+M136+N136+O136+P136</f>
        <v>0</v>
      </c>
      <c r="R136" s="10"/>
    </row>
    <row r="137" spans="1:18" ht="19.5" thickBot="1">
      <c r="A137" s="247"/>
      <c r="B137" s="29"/>
      <c r="C137" s="248" t="s">
        <v>14</v>
      </c>
      <c r="D137" s="178">
        <v>173129.489</v>
      </c>
      <c r="E137" s="178">
        <v>266528.077</v>
      </c>
      <c r="F137" s="178">
        <f>F134+F124+F100</f>
        <v>439365.914</v>
      </c>
      <c r="G137" s="249">
        <v>554796.7119999997</v>
      </c>
      <c r="H137" s="250">
        <v>638859.931</v>
      </c>
      <c r="I137" s="177">
        <v>4482.616</v>
      </c>
      <c r="J137" s="178">
        <f>J134+J124+J100</f>
        <v>637707.137</v>
      </c>
      <c r="K137" s="177">
        <v>24640.22099999999</v>
      </c>
      <c r="L137" s="18">
        <v>0</v>
      </c>
      <c r="M137" s="178">
        <v>16857.254</v>
      </c>
      <c r="N137" s="18">
        <v>14038.817</v>
      </c>
      <c r="O137" s="18">
        <v>7292.106999999999</v>
      </c>
      <c r="P137" s="18">
        <v>15614.515</v>
      </c>
      <c r="Q137" s="19">
        <f>+F137+G137+H137+I137+K137+L137+M137+N137+O137+P137</f>
        <v>1715948.0869999994</v>
      </c>
      <c r="R137" s="10"/>
    </row>
    <row r="138" spans="15:17" ht="18.75">
      <c r="O138" s="251"/>
      <c r="Q138" s="252" t="s">
        <v>103</v>
      </c>
    </row>
  </sheetData>
  <sheetProtection/>
  <mergeCells count="51">
    <mergeCell ref="B123:B124"/>
    <mergeCell ref="B125:B126"/>
    <mergeCell ref="B127:B128"/>
    <mergeCell ref="B113:B114"/>
    <mergeCell ref="B115:B116"/>
    <mergeCell ref="B117:B118"/>
    <mergeCell ref="B119:B120"/>
    <mergeCell ref="B105:B106"/>
    <mergeCell ref="B107:B108"/>
    <mergeCell ref="B109:B110"/>
    <mergeCell ref="B111:B112"/>
    <mergeCell ref="A97:B98"/>
    <mergeCell ref="A99:B100"/>
    <mergeCell ref="B101:B102"/>
    <mergeCell ref="B103:B104"/>
    <mergeCell ref="A89:B90"/>
    <mergeCell ref="A91:B92"/>
    <mergeCell ref="A93:B94"/>
    <mergeCell ref="A95:B96"/>
    <mergeCell ref="B79:B80"/>
    <mergeCell ref="B83:B84"/>
    <mergeCell ref="A85:B86"/>
    <mergeCell ref="A87:B88"/>
    <mergeCell ref="B64:B65"/>
    <mergeCell ref="B71:B72"/>
    <mergeCell ref="B73:B74"/>
    <mergeCell ref="B75:B76"/>
    <mergeCell ref="A52:B53"/>
    <mergeCell ref="B54:B55"/>
    <mergeCell ref="B58:B59"/>
    <mergeCell ref="B60:B61"/>
    <mergeCell ref="A44:B45"/>
    <mergeCell ref="A46:B47"/>
    <mergeCell ref="A48:B49"/>
    <mergeCell ref="A50:B51"/>
    <mergeCell ref="B36:B37"/>
    <mergeCell ref="A38:B39"/>
    <mergeCell ref="A40:B41"/>
    <mergeCell ref="A42:B43"/>
    <mergeCell ref="B30:B31"/>
    <mergeCell ref="B32:B33"/>
    <mergeCell ref="B14:B15"/>
    <mergeCell ref="B16:B17"/>
    <mergeCell ref="B20:B21"/>
    <mergeCell ref="B22:B23"/>
    <mergeCell ref="B4:B5"/>
    <mergeCell ref="B8:B9"/>
    <mergeCell ref="A10:B11"/>
    <mergeCell ref="B12:B13"/>
    <mergeCell ref="B24:B25"/>
    <mergeCell ref="B28:B29"/>
  </mergeCells>
  <printOptions/>
  <pageMargins left="1.1811023622047245" right="0.7874015748031497" top="0.7874015748031497" bottom="0.7874015748031497" header="0.5118110236220472" footer="0.5118110236220472"/>
  <pageSetup firstPageNumber="5" useFirstPageNumber="1" horizontalDpi="600" verticalDpi="600" orientation="landscape" paperSize="12" scale="50" r:id="rId1"/>
  <rowBreaks count="1" manualBreakCount="1">
    <brk id="68" max="255" man="1"/>
  </rowBreaks>
  <ignoredErrors>
    <ignoredError sqref="F8:F23 J8:J57 F71:F137 F28:F69 J59:J69 J71:J13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R138"/>
  <sheetViews>
    <sheetView zoomScale="50" zoomScaleNormal="50" zoomScalePageLayoutView="0" workbookViewId="0" topLeftCell="A1">
      <pane xSplit="3" ySplit="3" topLeftCell="D4" activePane="bottomRight" state="frozen"/>
      <selection pane="topLeft" activeCell="G135" sqref="A69:Q138"/>
      <selection pane="topRight" activeCell="G135" sqref="A69:Q138"/>
      <selection pane="bottomLeft" activeCell="G135" sqref="A69:Q138"/>
      <selection pane="bottomRight" activeCell="A1" sqref="A1"/>
    </sheetView>
  </sheetViews>
  <sheetFormatPr defaultColWidth="13.375" defaultRowHeight="13.5"/>
  <cols>
    <col min="1" max="1" width="5.875" style="1" customWidth="1"/>
    <col min="2" max="2" width="21.25390625" style="1" customWidth="1"/>
    <col min="3" max="3" width="11.25390625" style="1" customWidth="1"/>
    <col min="4" max="16" width="19.625" style="1" customWidth="1"/>
    <col min="17" max="17" width="19.625" style="211" customWidth="1"/>
    <col min="18" max="18" width="0.12890625" style="1" hidden="1" customWidth="1"/>
    <col min="19" max="37" width="17.375" style="1" customWidth="1"/>
    <col min="38" max="16384" width="13.375" style="1" customWidth="1"/>
  </cols>
  <sheetData>
    <row r="1" spans="2:5" ht="18.75">
      <c r="B1" s="210" t="s">
        <v>0</v>
      </c>
      <c r="E1" s="1" t="s">
        <v>0</v>
      </c>
    </row>
    <row r="2" spans="1:17" ht="19.5" thickBot="1">
      <c r="A2" s="2"/>
      <c r="B2" s="212" t="s">
        <v>117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 t="s">
        <v>96</v>
      </c>
      <c r="Q2" s="2"/>
    </row>
    <row r="3" spans="1:18" ht="18.75">
      <c r="A3" s="213"/>
      <c r="B3" s="214"/>
      <c r="C3" s="214"/>
      <c r="D3" s="37" t="s">
        <v>1</v>
      </c>
      <c r="E3" s="37" t="s">
        <v>2</v>
      </c>
      <c r="F3" s="259" t="s">
        <v>3</v>
      </c>
      <c r="G3" s="216" t="s">
        <v>100</v>
      </c>
      <c r="H3" s="39" t="s">
        <v>4</v>
      </c>
      <c r="I3" s="37" t="s">
        <v>5</v>
      </c>
      <c r="J3" s="37" t="s">
        <v>104</v>
      </c>
      <c r="K3" s="39" t="s">
        <v>6</v>
      </c>
      <c r="L3" s="37" t="s">
        <v>105</v>
      </c>
      <c r="M3" s="37" t="s">
        <v>7</v>
      </c>
      <c r="N3" s="37" t="s">
        <v>8</v>
      </c>
      <c r="O3" s="37" t="s">
        <v>9</v>
      </c>
      <c r="P3" s="37" t="s">
        <v>99</v>
      </c>
      <c r="Q3" s="217" t="s">
        <v>10</v>
      </c>
      <c r="R3" s="3"/>
    </row>
    <row r="4" spans="1:18" ht="18.75">
      <c r="A4" s="218" t="s">
        <v>0</v>
      </c>
      <c r="B4" s="345" t="s">
        <v>11</v>
      </c>
      <c r="C4" s="219" t="s">
        <v>12</v>
      </c>
      <c r="D4" s="50"/>
      <c r="E4" s="186"/>
      <c r="F4" s="57"/>
      <c r="G4" s="119"/>
      <c r="H4" s="141"/>
      <c r="I4" s="167"/>
      <c r="J4" s="11"/>
      <c r="K4" s="143"/>
      <c r="L4" s="4"/>
      <c r="M4" s="4"/>
      <c r="N4" s="4"/>
      <c r="O4" s="4"/>
      <c r="P4" s="4"/>
      <c r="Q4" s="5">
        <f aca="true" t="shared" si="0" ref="Q4:Q67">+F4+G4+H4+I4+K4+L4+M4+N4+O4+P4</f>
        <v>0</v>
      </c>
      <c r="R4" s="3"/>
    </row>
    <row r="5" spans="1:18" ht="18.75">
      <c r="A5" s="221" t="s">
        <v>13</v>
      </c>
      <c r="B5" s="346"/>
      <c r="C5" s="222" t="s">
        <v>14</v>
      </c>
      <c r="D5" s="51"/>
      <c r="E5" s="184"/>
      <c r="F5" s="58"/>
      <c r="G5" s="120"/>
      <c r="H5" s="142"/>
      <c r="I5" s="60"/>
      <c r="J5" s="31"/>
      <c r="K5" s="142"/>
      <c r="L5" s="6"/>
      <c r="M5" s="6"/>
      <c r="N5" s="6"/>
      <c r="O5" s="6"/>
      <c r="P5" s="6"/>
      <c r="Q5" s="7">
        <f t="shared" si="0"/>
        <v>0</v>
      </c>
      <c r="R5" s="3"/>
    </row>
    <row r="6" spans="1:18" ht="18.75">
      <c r="A6" s="221" t="s">
        <v>15</v>
      </c>
      <c r="B6" s="224" t="s">
        <v>16</v>
      </c>
      <c r="C6" s="219" t="s">
        <v>12</v>
      </c>
      <c r="D6" s="50"/>
      <c r="E6" s="183">
        <v>0.134</v>
      </c>
      <c r="F6" s="57"/>
      <c r="G6" s="121"/>
      <c r="H6" s="143"/>
      <c r="I6" s="59"/>
      <c r="J6" s="30"/>
      <c r="K6" s="143"/>
      <c r="L6" s="4"/>
      <c r="M6" s="4"/>
      <c r="N6" s="4"/>
      <c r="O6" s="4"/>
      <c r="P6" s="4"/>
      <c r="Q6" s="5">
        <f t="shared" si="0"/>
        <v>0</v>
      </c>
      <c r="R6" s="3"/>
    </row>
    <row r="7" spans="1:18" ht="18.75">
      <c r="A7" s="221" t="s">
        <v>17</v>
      </c>
      <c r="B7" s="222" t="s">
        <v>18</v>
      </c>
      <c r="C7" s="222" t="s">
        <v>14</v>
      </c>
      <c r="D7" s="51"/>
      <c r="E7" s="184">
        <v>69.405</v>
      </c>
      <c r="F7" s="58"/>
      <c r="G7" s="120"/>
      <c r="H7" s="142"/>
      <c r="I7" s="60"/>
      <c r="J7" s="31"/>
      <c r="K7" s="142"/>
      <c r="L7" s="6"/>
      <c r="M7" s="6"/>
      <c r="N7" s="6"/>
      <c r="O7" s="6"/>
      <c r="P7" s="6"/>
      <c r="Q7" s="7">
        <f t="shared" si="0"/>
        <v>0</v>
      </c>
      <c r="R7" s="3"/>
    </row>
    <row r="8" spans="1:18" ht="18.75">
      <c r="A8" s="221" t="s">
        <v>19</v>
      </c>
      <c r="B8" s="343" t="s">
        <v>20</v>
      </c>
      <c r="C8" s="219" t="s">
        <v>12</v>
      </c>
      <c r="D8" s="225">
        <v>0</v>
      </c>
      <c r="E8" s="187">
        <v>0.134</v>
      </c>
      <c r="F8" s="201">
        <f>D8+E8</f>
        <v>0.134</v>
      </c>
      <c r="G8" s="122">
        <v>0</v>
      </c>
      <c r="H8" s="146">
        <v>0</v>
      </c>
      <c r="I8" s="168">
        <v>0</v>
      </c>
      <c r="J8" s="30">
        <f>H8+I8</f>
        <v>0</v>
      </c>
      <c r="K8" s="146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5">
        <f t="shared" si="0"/>
        <v>0.134</v>
      </c>
      <c r="R8" s="3"/>
    </row>
    <row r="9" spans="1:18" ht="18.75">
      <c r="A9" s="226"/>
      <c r="B9" s="344"/>
      <c r="C9" s="222" t="s">
        <v>14</v>
      </c>
      <c r="D9" s="227">
        <v>0</v>
      </c>
      <c r="E9" s="188">
        <v>69.405</v>
      </c>
      <c r="F9" s="58">
        <f>D9+E9</f>
        <v>69.405</v>
      </c>
      <c r="G9" s="123">
        <v>0</v>
      </c>
      <c r="H9" s="147">
        <v>0</v>
      </c>
      <c r="I9" s="64">
        <v>0</v>
      </c>
      <c r="J9" s="31">
        <f>H9+I9</f>
        <v>0</v>
      </c>
      <c r="K9" s="147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7">
        <f t="shared" si="0"/>
        <v>69.405</v>
      </c>
      <c r="R9" s="3"/>
    </row>
    <row r="10" spans="1:18" ht="18.75">
      <c r="A10" s="347" t="s">
        <v>21</v>
      </c>
      <c r="B10" s="348"/>
      <c r="C10" s="219" t="s">
        <v>12</v>
      </c>
      <c r="D10" s="50">
        <v>0.23</v>
      </c>
      <c r="E10" s="183">
        <v>0.0538</v>
      </c>
      <c r="F10" s="57"/>
      <c r="G10" s="121"/>
      <c r="H10" s="143"/>
      <c r="I10" s="59"/>
      <c r="J10" s="30"/>
      <c r="K10" s="143"/>
      <c r="L10" s="4"/>
      <c r="M10" s="4"/>
      <c r="N10" s="4"/>
      <c r="O10" s="4"/>
      <c r="P10" s="4"/>
      <c r="Q10" s="5">
        <f t="shared" si="0"/>
        <v>0</v>
      </c>
      <c r="R10" s="3"/>
    </row>
    <row r="11" spans="1:18" ht="18.75">
      <c r="A11" s="349"/>
      <c r="B11" s="350"/>
      <c r="C11" s="222" t="s">
        <v>14</v>
      </c>
      <c r="D11" s="51">
        <v>123.58</v>
      </c>
      <c r="E11" s="184">
        <v>47.846</v>
      </c>
      <c r="F11" s="58"/>
      <c r="G11" s="120"/>
      <c r="H11" s="142"/>
      <c r="I11" s="60"/>
      <c r="J11" s="31"/>
      <c r="K11" s="142"/>
      <c r="L11" s="6"/>
      <c r="M11" s="6"/>
      <c r="N11" s="6"/>
      <c r="O11" s="6"/>
      <c r="P11" s="6"/>
      <c r="Q11" s="7">
        <f t="shared" si="0"/>
        <v>0</v>
      </c>
      <c r="R11" s="3"/>
    </row>
    <row r="12" spans="1:18" ht="18.75">
      <c r="A12" s="10"/>
      <c r="B12" s="345" t="s">
        <v>22</v>
      </c>
      <c r="C12" s="219" t="s">
        <v>12</v>
      </c>
      <c r="D12" s="50">
        <v>1.8848</v>
      </c>
      <c r="E12" s="183">
        <v>2.6118</v>
      </c>
      <c r="F12" s="57"/>
      <c r="G12" s="121"/>
      <c r="H12" s="143"/>
      <c r="I12" s="59"/>
      <c r="J12" s="30"/>
      <c r="K12" s="143"/>
      <c r="L12" s="4"/>
      <c r="M12" s="4"/>
      <c r="N12" s="4"/>
      <c r="O12" s="4"/>
      <c r="P12" s="4"/>
      <c r="Q12" s="5">
        <f t="shared" si="0"/>
        <v>0</v>
      </c>
      <c r="R12" s="3"/>
    </row>
    <row r="13" spans="1:18" ht="18.75">
      <c r="A13" s="218" t="s">
        <v>0</v>
      </c>
      <c r="B13" s="346"/>
      <c r="C13" s="222" t="s">
        <v>14</v>
      </c>
      <c r="D13" s="51">
        <v>5405.694</v>
      </c>
      <c r="E13" s="184">
        <v>8228.262</v>
      </c>
      <c r="F13" s="58"/>
      <c r="G13" s="120"/>
      <c r="H13" s="142"/>
      <c r="I13" s="60"/>
      <c r="J13" s="31"/>
      <c r="K13" s="142"/>
      <c r="L13" s="6"/>
      <c r="M13" s="6"/>
      <c r="N13" s="6"/>
      <c r="O13" s="6"/>
      <c r="P13" s="6"/>
      <c r="Q13" s="7">
        <f t="shared" si="0"/>
        <v>0</v>
      </c>
      <c r="R13" s="3"/>
    </row>
    <row r="14" spans="1:18" ht="18.75">
      <c r="A14" s="221" t="s">
        <v>23</v>
      </c>
      <c r="B14" s="345" t="s">
        <v>24</v>
      </c>
      <c r="C14" s="219" t="s">
        <v>12</v>
      </c>
      <c r="D14" s="50">
        <v>0.5312</v>
      </c>
      <c r="E14" s="183"/>
      <c r="F14" s="57"/>
      <c r="G14" s="121"/>
      <c r="H14" s="143"/>
      <c r="I14" s="59"/>
      <c r="J14" s="30"/>
      <c r="K14" s="143"/>
      <c r="L14" s="4"/>
      <c r="M14" s="4"/>
      <c r="N14" s="4"/>
      <c r="O14" s="4"/>
      <c r="P14" s="4"/>
      <c r="Q14" s="5">
        <f t="shared" si="0"/>
        <v>0</v>
      </c>
      <c r="R14" s="3"/>
    </row>
    <row r="15" spans="1:18" ht="18.75">
      <c r="A15" s="221" t="s">
        <v>0</v>
      </c>
      <c r="B15" s="346"/>
      <c r="C15" s="222" t="s">
        <v>14</v>
      </c>
      <c r="D15" s="51">
        <v>382.456</v>
      </c>
      <c r="E15" s="184"/>
      <c r="F15" s="58"/>
      <c r="G15" s="120"/>
      <c r="H15" s="142"/>
      <c r="I15" s="60"/>
      <c r="J15" s="31"/>
      <c r="K15" s="142"/>
      <c r="L15" s="6"/>
      <c r="M15" s="6"/>
      <c r="N15" s="6"/>
      <c r="O15" s="6"/>
      <c r="P15" s="6"/>
      <c r="Q15" s="7">
        <f t="shared" si="0"/>
        <v>0</v>
      </c>
      <c r="R15" s="3"/>
    </row>
    <row r="16" spans="1:18" ht="18.75">
      <c r="A16" s="221" t="s">
        <v>25</v>
      </c>
      <c r="B16" s="345" t="s">
        <v>26</v>
      </c>
      <c r="C16" s="219" t="s">
        <v>12</v>
      </c>
      <c r="D16" s="50">
        <v>16.6</v>
      </c>
      <c r="E16" s="183">
        <v>15.8944</v>
      </c>
      <c r="F16" s="57"/>
      <c r="G16" s="121"/>
      <c r="H16" s="143"/>
      <c r="I16" s="59"/>
      <c r="J16" s="30"/>
      <c r="K16" s="143"/>
      <c r="L16" s="4"/>
      <c r="M16" s="4"/>
      <c r="N16" s="4"/>
      <c r="O16" s="4"/>
      <c r="P16" s="4"/>
      <c r="Q16" s="5">
        <f t="shared" si="0"/>
        <v>0</v>
      </c>
      <c r="R16" s="3"/>
    </row>
    <row r="17" spans="1:18" ht="18.75">
      <c r="A17" s="221"/>
      <c r="B17" s="346"/>
      <c r="C17" s="222" t="s">
        <v>14</v>
      </c>
      <c r="D17" s="51">
        <v>16711.64</v>
      </c>
      <c r="E17" s="184">
        <v>18177.613</v>
      </c>
      <c r="F17" s="58"/>
      <c r="G17" s="120"/>
      <c r="H17" s="142"/>
      <c r="I17" s="60"/>
      <c r="J17" s="31"/>
      <c r="K17" s="142"/>
      <c r="L17" s="6"/>
      <c r="M17" s="6"/>
      <c r="N17" s="6"/>
      <c r="O17" s="6"/>
      <c r="P17" s="6"/>
      <c r="Q17" s="7">
        <f t="shared" si="0"/>
        <v>0</v>
      </c>
      <c r="R17" s="3"/>
    </row>
    <row r="18" spans="1:18" ht="18.75">
      <c r="A18" s="221" t="s">
        <v>27</v>
      </c>
      <c r="B18" s="224" t="s">
        <v>28</v>
      </c>
      <c r="C18" s="219" t="s">
        <v>12</v>
      </c>
      <c r="D18" s="50">
        <v>3.4946</v>
      </c>
      <c r="E18" s="183">
        <v>17.1314</v>
      </c>
      <c r="F18" s="57"/>
      <c r="G18" s="121"/>
      <c r="H18" s="143"/>
      <c r="I18" s="59"/>
      <c r="J18" s="30"/>
      <c r="K18" s="143"/>
      <c r="L18" s="4"/>
      <c r="M18" s="4"/>
      <c r="N18" s="4"/>
      <c r="O18" s="4"/>
      <c r="P18" s="4"/>
      <c r="Q18" s="5">
        <f t="shared" si="0"/>
        <v>0</v>
      </c>
      <c r="R18" s="3"/>
    </row>
    <row r="19" spans="1:18" ht="18.75">
      <c r="A19" s="221"/>
      <c r="B19" s="222" t="s">
        <v>29</v>
      </c>
      <c r="C19" s="222" t="s">
        <v>14</v>
      </c>
      <c r="D19" s="51">
        <v>3217.517</v>
      </c>
      <c r="E19" s="184">
        <v>12240.359</v>
      </c>
      <c r="F19" s="58"/>
      <c r="G19" s="120"/>
      <c r="H19" s="142"/>
      <c r="I19" s="60"/>
      <c r="J19" s="31"/>
      <c r="K19" s="142"/>
      <c r="L19" s="6"/>
      <c r="M19" s="6"/>
      <c r="N19" s="6"/>
      <c r="O19" s="6"/>
      <c r="P19" s="6"/>
      <c r="Q19" s="7">
        <f t="shared" si="0"/>
        <v>0</v>
      </c>
      <c r="R19" s="3"/>
    </row>
    <row r="20" spans="1:18" ht="18.75">
      <c r="A20" s="221" t="s">
        <v>19</v>
      </c>
      <c r="B20" s="345" t="s">
        <v>30</v>
      </c>
      <c r="C20" s="219" t="s">
        <v>12</v>
      </c>
      <c r="D20" s="50">
        <v>27.4558</v>
      </c>
      <c r="E20" s="183">
        <v>124.7608</v>
      </c>
      <c r="F20" s="57"/>
      <c r="G20" s="121"/>
      <c r="H20" s="143"/>
      <c r="I20" s="59"/>
      <c r="J20" s="30"/>
      <c r="K20" s="143"/>
      <c r="L20" s="4"/>
      <c r="M20" s="4"/>
      <c r="N20" s="4"/>
      <c r="O20" s="4"/>
      <c r="P20" s="4"/>
      <c r="Q20" s="5">
        <f t="shared" si="0"/>
        <v>0</v>
      </c>
      <c r="R20" s="3"/>
    </row>
    <row r="21" spans="1:18" ht="18.75">
      <c r="A21" s="10"/>
      <c r="B21" s="346"/>
      <c r="C21" s="222" t="s">
        <v>14</v>
      </c>
      <c r="D21" s="51">
        <v>13739.38</v>
      </c>
      <c r="E21" s="184">
        <v>55768.283</v>
      </c>
      <c r="F21" s="58"/>
      <c r="G21" s="120"/>
      <c r="H21" s="142"/>
      <c r="I21" s="60"/>
      <c r="J21" s="31"/>
      <c r="K21" s="142"/>
      <c r="L21" s="6"/>
      <c r="M21" s="6"/>
      <c r="N21" s="6"/>
      <c r="O21" s="6"/>
      <c r="P21" s="6"/>
      <c r="Q21" s="7">
        <f t="shared" si="0"/>
        <v>0</v>
      </c>
      <c r="R21" s="3"/>
    </row>
    <row r="22" spans="1:18" ht="18.75">
      <c r="A22" s="10"/>
      <c r="B22" s="343" t="s">
        <v>20</v>
      </c>
      <c r="C22" s="219" t="s">
        <v>12</v>
      </c>
      <c r="D22" s="46">
        <v>49.96640000000001</v>
      </c>
      <c r="E22" s="187">
        <v>160.3984</v>
      </c>
      <c r="F22" s="57">
        <f>D22+E22</f>
        <v>210.3648</v>
      </c>
      <c r="G22" s="124">
        <v>0</v>
      </c>
      <c r="H22" s="148">
        <v>0</v>
      </c>
      <c r="I22" s="63">
        <v>0</v>
      </c>
      <c r="J22" s="30">
        <f aca="true" t="shared" si="1" ref="J22:J29">H22+I22</f>
        <v>0</v>
      </c>
      <c r="K22" s="148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5">
        <f t="shared" si="0"/>
        <v>210.3648</v>
      </c>
      <c r="R22" s="3"/>
    </row>
    <row r="23" spans="1:18" ht="18.75">
      <c r="A23" s="226"/>
      <c r="B23" s="344"/>
      <c r="C23" s="222" t="s">
        <v>14</v>
      </c>
      <c r="D23" s="47">
        <v>39456.687</v>
      </c>
      <c r="E23" s="188">
        <v>94414.51699999999</v>
      </c>
      <c r="F23" s="58">
        <f>D23+E23</f>
        <v>133871.204</v>
      </c>
      <c r="G23" s="125">
        <v>0</v>
      </c>
      <c r="H23" s="149">
        <v>0</v>
      </c>
      <c r="I23" s="62">
        <v>0</v>
      </c>
      <c r="J23" s="31">
        <f t="shared" si="1"/>
        <v>0</v>
      </c>
      <c r="K23" s="149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7">
        <f t="shared" si="0"/>
        <v>133871.204</v>
      </c>
      <c r="R23" s="3"/>
    </row>
    <row r="24" spans="1:18" ht="18.75">
      <c r="A24" s="218" t="s">
        <v>0</v>
      </c>
      <c r="B24" s="345" t="s">
        <v>31</v>
      </c>
      <c r="C24" s="219" t="s">
        <v>12</v>
      </c>
      <c r="D24" s="50">
        <v>0.3236</v>
      </c>
      <c r="E24" s="183">
        <v>1.538</v>
      </c>
      <c r="F24" s="57"/>
      <c r="G24" s="121"/>
      <c r="H24" s="143"/>
      <c r="I24" s="59"/>
      <c r="J24" s="30"/>
      <c r="K24" s="143"/>
      <c r="L24" s="4"/>
      <c r="M24" s="4"/>
      <c r="N24" s="4"/>
      <c r="O24" s="4"/>
      <c r="P24" s="4"/>
      <c r="Q24" s="5">
        <f t="shared" si="0"/>
        <v>0</v>
      </c>
      <c r="R24" s="3"/>
    </row>
    <row r="25" spans="1:18" ht="18.75">
      <c r="A25" s="221" t="s">
        <v>32</v>
      </c>
      <c r="B25" s="346"/>
      <c r="C25" s="222" t="s">
        <v>14</v>
      </c>
      <c r="D25" s="71">
        <v>233.31</v>
      </c>
      <c r="E25" s="184">
        <v>1664.985</v>
      </c>
      <c r="F25" s="58"/>
      <c r="G25" s="120"/>
      <c r="H25" s="142"/>
      <c r="I25" s="60"/>
      <c r="J25" s="31"/>
      <c r="K25" s="142"/>
      <c r="L25" s="6"/>
      <c r="M25" s="6"/>
      <c r="N25" s="6"/>
      <c r="O25" s="6"/>
      <c r="P25" s="6"/>
      <c r="Q25" s="7">
        <f t="shared" si="0"/>
        <v>0</v>
      </c>
      <c r="R25" s="3"/>
    </row>
    <row r="26" spans="1:18" ht="18.75">
      <c r="A26" s="221" t="s">
        <v>33</v>
      </c>
      <c r="B26" s="224" t="s">
        <v>16</v>
      </c>
      <c r="C26" s="219" t="s">
        <v>12</v>
      </c>
      <c r="D26" s="50">
        <v>1.094</v>
      </c>
      <c r="E26" s="183">
        <v>4.175</v>
      </c>
      <c r="F26" s="57"/>
      <c r="G26" s="121"/>
      <c r="H26" s="143"/>
      <c r="I26" s="59"/>
      <c r="J26" s="30"/>
      <c r="K26" s="143"/>
      <c r="L26" s="4"/>
      <c r="M26" s="4"/>
      <c r="N26" s="4"/>
      <c r="O26" s="4"/>
      <c r="P26" s="4"/>
      <c r="Q26" s="5">
        <f t="shared" si="0"/>
        <v>0</v>
      </c>
      <c r="R26" s="3"/>
    </row>
    <row r="27" spans="1:18" ht="18.75">
      <c r="A27" s="221" t="s">
        <v>34</v>
      </c>
      <c r="B27" s="222" t="s">
        <v>35</v>
      </c>
      <c r="C27" s="222" t="s">
        <v>14</v>
      </c>
      <c r="D27" s="51">
        <v>358.932</v>
      </c>
      <c r="E27" s="184">
        <v>1802.803</v>
      </c>
      <c r="F27" s="58"/>
      <c r="G27" s="120"/>
      <c r="H27" s="142"/>
      <c r="I27" s="60"/>
      <c r="J27" s="31"/>
      <c r="K27" s="142"/>
      <c r="L27" s="6"/>
      <c r="M27" s="6"/>
      <c r="N27" s="6"/>
      <c r="O27" s="6"/>
      <c r="P27" s="6"/>
      <c r="Q27" s="7">
        <f t="shared" si="0"/>
        <v>0</v>
      </c>
      <c r="R27" s="3"/>
    </row>
    <row r="28" spans="1:18" ht="18.75">
      <c r="A28" s="221" t="s">
        <v>19</v>
      </c>
      <c r="B28" s="343" t="s">
        <v>20</v>
      </c>
      <c r="C28" s="219" t="s">
        <v>12</v>
      </c>
      <c r="D28" s="46">
        <v>1.4176000000000002</v>
      </c>
      <c r="E28" s="187">
        <v>5.713</v>
      </c>
      <c r="F28" s="57">
        <f>D28+E28</f>
        <v>7.1306</v>
      </c>
      <c r="G28" s="122">
        <v>0</v>
      </c>
      <c r="H28" s="146">
        <v>0</v>
      </c>
      <c r="I28" s="168">
        <v>0</v>
      </c>
      <c r="J28" s="30">
        <f t="shared" si="1"/>
        <v>0</v>
      </c>
      <c r="K28" s="146">
        <v>0</v>
      </c>
      <c r="L28" s="4">
        <v>0</v>
      </c>
      <c r="M28" s="11">
        <v>0</v>
      </c>
      <c r="N28" s="4">
        <v>0</v>
      </c>
      <c r="O28" s="4">
        <v>0</v>
      </c>
      <c r="P28" s="4">
        <v>0</v>
      </c>
      <c r="Q28" s="5">
        <f t="shared" si="0"/>
        <v>7.1306</v>
      </c>
      <c r="R28" s="3"/>
    </row>
    <row r="29" spans="1:18" ht="18.75">
      <c r="A29" s="226"/>
      <c r="B29" s="344"/>
      <c r="C29" s="222" t="s">
        <v>14</v>
      </c>
      <c r="D29" s="47">
        <v>592.242</v>
      </c>
      <c r="E29" s="188">
        <v>3467.788</v>
      </c>
      <c r="F29" s="58">
        <f>D29+E29</f>
        <v>4060.0299999999997</v>
      </c>
      <c r="G29" s="123">
        <v>0</v>
      </c>
      <c r="H29" s="147">
        <v>0</v>
      </c>
      <c r="I29" s="64">
        <v>0</v>
      </c>
      <c r="J29" s="31">
        <f t="shared" si="1"/>
        <v>0</v>
      </c>
      <c r="K29" s="147">
        <v>0</v>
      </c>
      <c r="L29" s="6">
        <v>0</v>
      </c>
      <c r="M29" s="31">
        <v>0</v>
      </c>
      <c r="N29" s="6">
        <v>0</v>
      </c>
      <c r="O29" s="6">
        <v>0</v>
      </c>
      <c r="P29" s="6">
        <v>0</v>
      </c>
      <c r="Q29" s="7">
        <f t="shared" si="0"/>
        <v>4060.0299999999997</v>
      </c>
      <c r="R29" s="3"/>
    </row>
    <row r="30" spans="1:18" ht="18.75">
      <c r="A30" s="218" t="s">
        <v>0</v>
      </c>
      <c r="B30" s="345" t="s">
        <v>36</v>
      </c>
      <c r="C30" s="219" t="s">
        <v>12</v>
      </c>
      <c r="D30" s="50">
        <v>0.3935</v>
      </c>
      <c r="E30" s="183">
        <v>0.1459</v>
      </c>
      <c r="F30" s="57"/>
      <c r="G30" s="121"/>
      <c r="H30" s="143"/>
      <c r="I30" s="59"/>
      <c r="J30" s="30"/>
      <c r="K30" s="143"/>
      <c r="L30" s="4"/>
      <c r="M30" s="4">
        <v>0.042</v>
      </c>
      <c r="N30" s="4"/>
      <c r="O30" s="4"/>
      <c r="P30" s="4">
        <v>0.0513</v>
      </c>
      <c r="Q30" s="5">
        <f t="shared" si="0"/>
        <v>0.0933</v>
      </c>
      <c r="R30" s="3"/>
    </row>
    <row r="31" spans="1:18" ht="18.75">
      <c r="A31" s="221" t="s">
        <v>37</v>
      </c>
      <c r="B31" s="346"/>
      <c r="C31" s="222" t="s">
        <v>14</v>
      </c>
      <c r="D31" s="51">
        <v>111.82</v>
      </c>
      <c r="E31" s="184">
        <v>40.195</v>
      </c>
      <c r="F31" s="58"/>
      <c r="G31" s="120"/>
      <c r="H31" s="142"/>
      <c r="I31" s="60"/>
      <c r="J31" s="31"/>
      <c r="K31" s="142"/>
      <c r="L31" s="6"/>
      <c r="M31" s="6">
        <v>10.763</v>
      </c>
      <c r="N31" s="6"/>
      <c r="O31" s="6"/>
      <c r="P31" s="6">
        <v>19.79</v>
      </c>
      <c r="Q31" s="7">
        <f t="shared" si="0"/>
        <v>30.552999999999997</v>
      </c>
      <c r="R31" s="3"/>
    </row>
    <row r="32" spans="1:18" ht="18.75">
      <c r="A32" s="221" t="s">
        <v>0</v>
      </c>
      <c r="B32" s="345" t="s">
        <v>38</v>
      </c>
      <c r="C32" s="219" t="s">
        <v>12</v>
      </c>
      <c r="D32" s="50">
        <v>0.2383</v>
      </c>
      <c r="E32" s="183">
        <v>0.076</v>
      </c>
      <c r="F32" s="57"/>
      <c r="G32" s="121"/>
      <c r="H32" s="143"/>
      <c r="I32" s="59"/>
      <c r="J32" s="30"/>
      <c r="K32" s="143"/>
      <c r="L32" s="4"/>
      <c r="M32" s="4">
        <v>0.046</v>
      </c>
      <c r="N32" s="4"/>
      <c r="O32" s="4"/>
      <c r="P32" s="4"/>
      <c r="Q32" s="5">
        <f t="shared" si="0"/>
        <v>0.046</v>
      </c>
      <c r="R32" s="3"/>
    </row>
    <row r="33" spans="1:18" ht="18.75">
      <c r="A33" s="221" t="s">
        <v>39</v>
      </c>
      <c r="B33" s="346"/>
      <c r="C33" s="222" t="s">
        <v>14</v>
      </c>
      <c r="D33" s="51">
        <v>49.485</v>
      </c>
      <c r="E33" s="184">
        <v>8.905</v>
      </c>
      <c r="F33" s="58"/>
      <c r="G33" s="120"/>
      <c r="H33" s="142"/>
      <c r="I33" s="60"/>
      <c r="J33" s="31"/>
      <c r="K33" s="142"/>
      <c r="L33" s="6"/>
      <c r="M33" s="6">
        <v>7.665</v>
      </c>
      <c r="N33" s="6"/>
      <c r="O33" s="6"/>
      <c r="P33" s="6"/>
      <c r="Q33" s="7">
        <f t="shared" si="0"/>
        <v>7.665</v>
      </c>
      <c r="R33" s="3"/>
    </row>
    <row r="34" spans="1:18" ht="18.75">
      <c r="A34" s="221"/>
      <c r="B34" s="224" t="s">
        <v>16</v>
      </c>
      <c r="C34" s="219" t="s">
        <v>12</v>
      </c>
      <c r="D34" s="50"/>
      <c r="E34" s="183"/>
      <c r="F34" s="57"/>
      <c r="G34" s="121"/>
      <c r="H34" s="143"/>
      <c r="I34" s="59"/>
      <c r="J34" s="30"/>
      <c r="K34" s="143"/>
      <c r="L34" s="4"/>
      <c r="M34" s="4">
        <v>0.048</v>
      </c>
      <c r="N34" s="4"/>
      <c r="O34" s="4"/>
      <c r="P34" s="4"/>
      <c r="Q34" s="5">
        <f t="shared" si="0"/>
        <v>0.048</v>
      </c>
      <c r="R34" s="3"/>
    </row>
    <row r="35" spans="1:18" ht="18.75">
      <c r="A35" s="221" t="s">
        <v>19</v>
      </c>
      <c r="B35" s="222" t="s">
        <v>40</v>
      </c>
      <c r="C35" s="222" t="s">
        <v>14</v>
      </c>
      <c r="D35" s="51"/>
      <c r="E35" s="184"/>
      <c r="F35" s="58"/>
      <c r="G35" s="120"/>
      <c r="H35" s="142"/>
      <c r="I35" s="60"/>
      <c r="J35" s="31"/>
      <c r="K35" s="142"/>
      <c r="L35" s="6"/>
      <c r="M35" s="6">
        <v>15.54</v>
      </c>
      <c r="N35" s="6"/>
      <c r="O35" s="6"/>
      <c r="P35" s="6"/>
      <c r="Q35" s="7">
        <f t="shared" si="0"/>
        <v>15.54</v>
      </c>
      <c r="R35" s="3"/>
    </row>
    <row r="36" spans="1:18" ht="18.75">
      <c r="A36" s="10"/>
      <c r="B36" s="343" t="s">
        <v>20</v>
      </c>
      <c r="C36" s="219" t="s">
        <v>12</v>
      </c>
      <c r="D36" s="46">
        <v>0.6318</v>
      </c>
      <c r="E36" s="187">
        <v>0.2219</v>
      </c>
      <c r="F36" s="205">
        <f>D36+E36</f>
        <v>0.8537</v>
      </c>
      <c r="G36" s="124">
        <v>0</v>
      </c>
      <c r="H36" s="148">
        <v>0</v>
      </c>
      <c r="I36" s="63">
        <v>0</v>
      </c>
      <c r="J36" s="30">
        <f>H36+I36</f>
        <v>0</v>
      </c>
      <c r="K36" s="148">
        <v>0</v>
      </c>
      <c r="L36" s="4">
        <v>0</v>
      </c>
      <c r="M36" s="4">
        <v>0.136</v>
      </c>
      <c r="N36" s="4">
        <v>0</v>
      </c>
      <c r="O36" s="4">
        <v>0</v>
      </c>
      <c r="P36" s="4">
        <v>0.0513</v>
      </c>
      <c r="Q36" s="5">
        <f t="shared" si="0"/>
        <v>1.041</v>
      </c>
      <c r="R36" s="3"/>
    </row>
    <row r="37" spans="1:18" ht="18.75">
      <c r="A37" s="226"/>
      <c r="B37" s="344"/>
      <c r="C37" s="222" t="s">
        <v>14</v>
      </c>
      <c r="D37" s="47">
        <v>161.305</v>
      </c>
      <c r="E37" s="188">
        <v>49.1</v>
      </c>
      <c r="F37" s="67">
        <f>D37+E37</f>
        <v>210.405</v>
      </c>
      <c r="G37" s="125">
        <v>0</v>
      </c>
      <c r="H37" s="149">
        <v>0</v>
      </c>
      <c r="I37" s="62">
        <v>0</v>
      </c>
      <c r="J37" s="31">
        <f>H37+I37</f>
        <v>0</v>
      </c>
      <c r="K37" s="149">
        <v>0</v>
      </c>
      <c r="L37" s="6">
        <v>0</v>
      </c>
      <c r="M37" s="6">
        <v>33.968</v>
      </c>
      <c r="N37" s="6">
        <v>0</v>
      </c>
      <c r="O37" s="6">
        <v>0</v>
      </c>
      <c r="P37" s="6">
        <v>19.79</v>
      </c>
      <c r="Q37" s="7">
        <f t="shared" si="0"/>
        <v>264.163</v>
      </c>
      <c r="R37" s="3"/>
    </row>
    <row r="38" spans="1:18" ht="18.75">
      <c r="A38" s="347" t="s">
        <v>41</v>
      </c>
      <c r="B38" s="348"/>
      <c r="C38" s="219" t="s">
        <v>12</v>
      </c>
      <c r="D38" s="50"/>
      <c r="E38" s="183">
        <v>0.045</v>
      </c>
      <c r="F38" s="57"/>
      <c r="G38" s="121"/>
      <c r="H38" s="143"/>
      <c r="I38" s="59"/>
      <c r="J38" s="30"/>
      <c r="K38" s="143"/>
      <c r="L38" s="4"/>
      <c r="M38" s="4"/>
      <c r="N38" s="4"/>
      <c r="O38" s="4"/>
      <c r="P38" s="4"/>
      <c r="Q38" s="5">
        <f t="shared" si="0"/>
        <v>0</v>
      </c>
      <c r="R38" s="3"/>
    </row>
    <row r="39" spans="1:18" ht="18.75">
      <c r="A39" s="349"/>
      <c r="B39" s="350"/>
      <c r="C39" s="222" t="s">
        <v>14</v>
      </c>
      <c r="D39" s="51"/>
      <c r="E39" s="184">
        <v>17.432</v>
      </c>
      <c r="F39" s="58"/>
      <c r="G39" s="120"/>
      <c r="H39" s="142"/>
      <c r="I39" s="60"/>
      <c r="J39" s="31"/>
      <c r="K39" s="142"/>
      <c r="L39" s="6"/>
      <c r="M39" s="6"/>
      <c r="N39" s="6"/>
      <c r="O39" s="6"/>
      <c r="P39" s="6"/>
      <c r="Q39" s="7">
        <f t="shared" si="0"/>
        <v>0</v>
      </c>
      <c r="R39" s="3"/>
    </row>
    <row r="40" spans="1:18" ht="18.75">
      <c r="A40" s="347" t="s">
        <v>42</v>
      </c>
      <c r="B40" s="348"/>
      <c r="C40" s="219" t="s">
        <v>12</v>
      </c>
      <c r="D40" s="50">
        <v>0.1181</v>
      </c>
      <c r="E40" s="183">
        <v>0.627</v>
      </c>
      <c r="F40" s="57"/>
      <c r="G40" s="121"/>
      <c r="H40" s="143"/>
      <c r="I40" s="59"/>
      <c r="J40" s="30"/>
      <c r="K40" s="143"/>
      <c r="L40" s="4"/>
      <c r="M40" s="4"/>
      <c r="N40" s="4"/>
      <c r="O40" s="4"/>
      <c r="P40" s="4"/>
      <c r="Q40" s="5">
        <f t="shared" si="0"/>
        <v>0</v>
      </c>
      <c r="R40" s="3"/>
    </row>
    <row r="41" spans="1:18" ht="18.75">
      <c r="A41" s="349"/>
      <c r="B41" s="350"/>
      <c r="C41" s="222" t="s">
        <v>14</v>
      </c>
      <c r="D41" s="51">
        <v>97.648</v>
      </c>
      <c r="E41" s="184">
        <v>453.554</v>
      </c>
      <c r="F41" s="58"/>
      <c r="G41" s="120"/>
      <c r="H41" s="142"/>
      <c r="I41" s="60"/>
      <c r="J41" s="31"/>
      <c r="K41" s="142"/>
      <c r="L41" s="6"/>
      <c r="M41" s="6"/>
      <c r="N41" s="6"/>
      <c r="O41" s="6"/>
      <c r="P41" s="6"/>
      <c r="Q41" s="7">
        <f t="shared" si="0"/>
        <v>0</v>
      </c>
      <c r="R41" s="3"/>
    </row>
    <row r="42" spans="1:18" ht="18.75">
      <c r="A42" s="347" t="s">
        <v>43</v>
      </c>
      <c r="B42" s="348"/>
      <c r="C42" s="219" t="s">
        <v>12</v>
      </c>
      <c r="D42" s="50"/>
      <c r="E42" s="183"/>
      <c r="F42" s="57"/>
      <c r="G42" s="121"/>
      <c r="H42" s="143"/>
      <c r="I42" s="59"/>
      <c r="J42" s="30"/>
      <c r="K42" s="143"/>
      <c r="L42" s="4"/>
      <c r="M42" s="4"/>
      <c r="N42" s="4"/>
      <c r="O42" s="4"/>
      <c r="P42" s="4"/>
      <c r="Q42" s="5">
        <f t="shared" si="0"/>
        <v>0</v>
      </c>
      <c r="R42" s="3"/>
    </row>
    <row r="43" spans="1:18" ht="18.75">
      <c r="A43" s="349"/>
      <c r="B43" s="350"/>
      <c r="C43" s="222" t="s">
        <v>14</v>
      </c>
      <c r="D43" s="51"/>
      <c r="E43" s="184"/>
      <c r="F43" s="58"/>
      <c r="G43" s="120"/>
      <c r="H43" s="142"/>
      <c r="I43" s="60"/>
      <c r="J43" s="31"/>
      <c r="K43" s="142"/>
      <c r="L43" s="6"/>
      <c r="M43" s="6"/>
      <c r="N43" s="6"/>
      <c r="O43" s="6"/>
      <c r="P43" s="6"/>
      <c r="Q43" s="7">
        <f t="shared" si="0"/>
        <v>0</v>
      </c>
      <c r="R43" s="3"/>
    </row>
    <row r="44" spans="1:18" ht="18.75">
      <c r="A44" s="347" t="s">
        <v>44</v>
      </c>
      <c r="B44" s="348"/>
      <c r="C44" s="219" t="s">
        <v>12</v>
      </c>
      <c r="D44" s="50"/>
      <c r="E44" s="183"/>
      <c r="F44" s="57"/>
      <c r="G44" s="121"/>
      <c r="H44" s="143"/>
      <c r="I44" s="59"/>
      <c r="J44" s="30"/>
      <c r="K44" s="143"/>
      <c r="L44" s="4"/>
      <c r="M44" s="4"/>
      <c r="N44" s="4"/>
      <c r="O44" s="4"/>
      <c r="P44" s="4"/>
      <c r="Q44" s="5">
        <f t="shared" si="0"/>
        <v>0</v>
      </c>
      <c r="R44" s="3"/>
    </row>
    <row r="45" spans="1:18" ht="18.75">
      <c r="A45" s="349"/>
      <c r="B45" s="350"/>
      <c r="C45" s="222" t="s">
        <v>14</v>
      </c>
      <c r="D45" s="51"/>
      <c r="E45" s="184"/>
      <c r="F45" s="58"/>
      <c r="G45" s="120"/>
      <c r="H45" s="142"/>
      <c r="I45" s="60"/>
      <c r="J45" s="31"/>
      <c r="K45" s="142"/>
      <c r="L45" s="6"/>
      <c r="M45" s="6"/>
      <c r="N45" s="6"/>
      <c r="O45" s="6"/>
      <c r="P45" s="6"/>
      <c r="Q45" s="7">
        <f t="shared" si="0"/>
        <v>0</v>
      </c>
      <c r="R45" s="3"/>
    </row>
    <row r="46" spans="1:18" ht="18.75">
      <c r="A46" s="347" t="s">
        <v>45</v>
      </c>
      <c r="B46" s="348"/>
      <c r="C46" s="219" t="s">
        <v>12</v>
      </c>
      <c r="D46" s="50"/>
      <c r="E46" s="183">
        <v>0.0455</v>
      </c>
      <c r="F46" s="57"/>
      <c r="G46" s="121"/>
      <c r="H46" s="143"/>
      <c r="I46" s="59"/>
      <c r="J46" s="30"/>
      <c r="K46" s="143"/>
      <c r="L46" s="4"/>
      <c r="M46" s="4"/>
      <c r="N46" s="4"/>
      <c r="O46" s="4"/>
      <c r="P46" s="4"/>
      <c r="Q46" s="5">
        <f t="shared" si="0"/>
        <v>0</v>
      </c>
      <c r="R46" s="3"/>
    </row>
    <row r="47" spans="1:18" ht="18.75">
      <c r="A47" s="349"/>
      <c r="B47" s="350"/>
      <c r="C47" s="222" t="s">
        <v>14</v>
      </c>
      <c r="D47" s="51"/>
      <c r="E47" s="184">
        <v>20.392</v>
      </c>
      <c r="F47" s="58"/>
      <c r="G47" s="120"/>
      <c r="H47" s="142"/>
      <c r="I47" s="60"/>
      <c r="J47" s="31"/>
      <c r="K47" s="142"/>
      <c r="L47" s="6"/>
      <c r="M47" s="6"/>
      <c r="N47" s="6"/>
      <c r="O47" s="6"/>
      <c r="P47" s="6"/>
      <c r="Q47" s="7">
        <f t="shared" si="0"/>
        <v>0</v>
      </c>
      <c r="R47" s="3"/>
    </row>
    <row r="48" spans="1:18" ht="18.75">
      <c r="A48" s="347" t="s">
        <v>46</v>
      </c>
      <c r="B48" s="348"/>
      <c r="C48" s="219" t="s">
        <v>12</v>
      </c>
      <c r="D48" s="50"/>
      <c r="E48" s="183">
        <v>0.015</v>
      </c>
      <c r="F48" s="57"/>
      <c r="G48" s="121"/>
      <c r="H48" s="143"/>
      <c r="I48" s="59"/>
      <c r="J48" s="30"/>
      <c r="K48" s="143"/>
      <c r="L48" s="4"/>
      <c r="M48" s="4"/>
      <c r="N48" s="4"/>
      <c r="O48" s="4"/>
      <c r="P48" s="4"/>
      <c r="Q48" s="5">
        <f t="shared" si="0"/>
        <v>0</v>
      </c>
      <c r="R48" s="3"/>
    </row>
    <row r="49" spans="1:18" ht="18.75">
      <c r="A49" s="349"/>
      <c r="B49" s="350"/>
      <c r="C49" s="222" t="s">
        <v>14</v>
      </c>
      <c r="D49" s="51"/>
      <c r="E49" s="184">
        <v>4.725</v>
      </c>
      <c r="F49" s="58"/>
      <c r="G49" s="120"/>
      <c r="H49" s="142"/>
      <c r="I49" s="60"/>
      <c r="J49" s="31"/>
      <c r="K49" s="142"/>
      <c r="L49" s="6"/>
      <c r="M49" s="6"/>
      <c r="N49" s="6"/>
      <c r="O49" s="6"/>
      <c r="P49" s="6"/>
      <c r="Q49" s="7">
        <f t="shared" si="0"/>
        <v>0</v>
      </c>
      <c r="R49" s="3"/>
    </row>
    <row r="50" spans="1:18" ht="18.75">
      <c r="A50" s="347" t="s">
        <v>47</v>
      </c>
      <c r="B50" s="348"/>
      <c r="C50" s="219" t="s">
        <v>12</v>
      </c>
      <c r="D50" s="50">
        <v>0.008</v>
      </c>
      <c r="E50" s="183">
        <v>0.125</v>
      </c>
      <c r="F50" s="57"/>
      <c r="G50" s="121"/>
      <c r="H50" s="143"/>
      <c r="I50" s="59"/>
      <c r="J50" s="30"/>
      <c r="K50" s="143"/>
      <c r="L50" s="4"/>
      <c r="M50" s="4"/>
      <c r="N50" s="4"/>
      <c r="O50" s="4"/>
      <c r="P50" s="4"/>
      <c r="Q50" s="5">
        <f t="shared" si="0"/>
        <v>0</v>
      </c>
      <c r="R50" s="3"/>
    </row>
    <row r="51" spans="1:18" ht="18.75">
      <c r="A51" s="349"/>
      <c r="B51" s="350"/>
      <c r="C51" s="222" t="s">
        <v>14</v>
      </c>
      <c r="D51" s="51">
        <v>4.368</v>
      </c>
      <c r="E51" s="184">
        <v>71.82</v>
      </c>
      <c r="F51" s="58"/>
      <c r="G51" s="120"/>
      <c r="H51" s="142"/>
      <c r="I51" s="60"/>
      <c r="J51" s="31"/>
      <c r="K51" s="142"/>
      <c r="L51" s="6"/>
      <c r="M51" s="6"/>
      <c r="N51" s="6"/>
      <c r="O51" s="6"/>
      <c r="P51" s="6"/>
      <c r="Q51" s="7">
        <f t="shared" si="0"/>
        <v>0</v>
      </c>
      <c r="R51" s="3"/>
    </row>
    <row r="52" spans="1:18" ht="18.75">
      <c r="A52" s="347" t="s">
        <v>48</v>
      </c>
      <c r="B52" s="348"/>
      <c r="C52" s="219" t="s">
        <v>12</v>
      </c>
      <c r="D52" s="50">
        <v>0.003</v>
      </c>
      <c r="E52" s="183"/>
      <c r="F52" s="57"/>
      <c r="G52" s="121"/>
      <c r="H52" s="143"/>
      <c r="I52" s="59"/>
      <c r="J52" s="30"/>
      <c r="K52" s="143"/>
      <c r="L52" s="4"/>
      <c r="M52" s="4"/>
      <c r="N52" s="4"/>
      <c r="O52" s="4"/>
      <c r="P52" s="4"/>
      <c r="Q52" s="5">
        <f t="shared" si="0"/>
        <v>0</v>
      </c>
      <c r="R52" s="3"/>
    </row>
    <row r="53" spans="1:18" ht="18.75">
      <c r="A53" s="349"/>
      <c r="B53" s="350"/>
      <c r="C53" s="222" t="s">
        <v>14</v>
      </c>
      <c r="D53" s="51">
        <v>6.3</v>
      </c>
      <c r="E53" s="184"/>
      <c r="F53" s="58"/>
      <c r="G53" s="120"/>
      <c r="H53" s="142"/>
      <c r="I53" s="60"/>
      <c r="J53" s="31"/>
      <c r="K53" s="142"/>
      <c r="L53" s="6"/>
      <c r="M53" s="6"/>
      <c r="N53" s="6"/>
      <c r="O53" s="6"/>
      <c r="P53" s="6"/>
      <c r="Q53" s="7">
        <f t="shared" si="0"/>
        <v>0</v>
      </c>
      <c r="R53" s="3"/>
    </row>
    <row r="54" spans="1:18" ht="18.75">
      <c r="A54" s="218" t="s">
        <v>0</v>
      </c>
      <c r="B54" s="345" t="s">
        <v>49</v>
      </c>
      <c r="C54" s="219" t="s">
        <v>12</v>
      </c>
      <c r="D54" s="50"/>
      <c r="E54" s="183"/>
      <c r="F54" s="57"/>
      <c r="G54" s="121"/>
      <c r="H54" s="143"/>
      <c r="I54" s="59"/>
      <c r="J54" s="30"/>
      <c r="K54" s="143"/>
      <c r="L54" s="4"/>
      <c r="M54" s="4"/>
      <c r="N54" s="4"/>
      <c r="O54" s="4"/>
      <c r="P54" s="4"/>
      <c r="Q54" s="5">
        <f t="shared" si="0"/>
        <v>0</v>
      </c>
      <c r="R54" s="3"/>
    </row>
    <row r="55" spans="1:18" ht="18.75">
      <c r="A55" s="221" t="s">
        <v>37</v>
      </c>
      <c r="B55" s="346"/>
      <c r="C55" s="222" t="s">
        <v>14</v>
      </c>
      <c r="D55" s="51"/>
      <c r="E55" s="184"/>
      <c r="F55" s="58"/>
      <c r="G55" s="120"/>
      <c r="H55" s="142"/>
      <c r="I55" s="60"/>
      <c r="J55" s="31"/>
      <c r="K55" s="142"/>
      <c r="L55" s="6"/>
      <c r="M55" s="6"/>
      <c r="N55" s="6"/>
      <c r="O55" s="6"/>
      <c r="P55" s="6"/>
      <c r="Q55" s="7">
        <f t="shared" si="0"/>
        <v>0</v>
      </c>
      <c r="R55" s="3"/>
    </row>
    <row r="56" spans="1:18" ht="18.75">
      <c r="A56" s="221" t="s">
        <v>13</v>
      </c>
      <c r="B56" s="224" t="s">
        <v>16</v>
      </c>
      <c r="C56" s="219" t="s">
        <v>12</v>
      </c>
      <c r="D56" s="50">
        <v>0.1167</v>
      </c>
      <c r="E56" s="183">
        <v>0.0359</v>
      </c>
      <c r="F56" s="57"/>
      <c r="G56" s="121"/>
      <c r="H56" s="143"/>
      <c r="I56" s="59"/>
      <c r="J56" s="30"/>
      <c r="K56" s="143"/>
      <c r="L56" s="4"/>
      <c r="M56" s="4"/>
      <c r="N56" s="4"/>
      <c r="O56" s="4"/>
      <c r="P56" s="4"/>
      <c r="Q56" s="5">
        <f t="shared" si="0"/>
        <v>0</v>
      </c>
      <c r="R56" s="3"/>
    </row>
    <row r="57" spans="1:18" ht="18.75">
      <c r="A57" s="221" t="s">
        <v>19</v>
      </c>
      <c r="B57" s="222" t="s">
        <v>50</v>
      </c>
      <c r="C57" s="222" t="s">
        <v>14</v>
      </c>
      <c r="D57" s="51">
        <v>106.507</v>
      </c>
      <c r="E57" s="184">
        <v>33.509</v>
      </c>
      <c r="F57" s="58"/>
      <c r="G57" s="120"/>
      <c r="H57" s="142"/>
      <c r="I57" s="60"/>
      <c r="J57" s="31"/>
      <c r="K57" s="142"/>
      <c r="L57" s="6"/>
      <c r="M57" s="6"/>
      <c r="N57" s="6"/>
      <c r="O57" s="6"/>
      <c r="P57" s="6"/>
      <c r="Q57" s="7">
        <f t="shared" si="0"/>
        <v>0</v>
      </c>
      <c r="R57" s="3"/>
    </row>
    <row r="58" spans="1:18" ht="18.75">
      <c r="A58" s="10"/>
      <c r="B58" s="343" t="s">
        <v>20</v>
      </c>
      <c r="C58" s="219" t="s">
        <v>12</v>
      </c>
      <c r="D58" s="46">
        <v>0.1167</v>
      </c>
      <c r="E58" s="187">
        <v>0.0359</v>
      </c>
      <c r="F58" s="57">
        <f>D58+E58</f>
        <v>0.1526</v>
      </c>
      <c r="G58" s="124">
        <v>0</v>
      </c>
      <c r="H58" s="148">
        <v>0</v>
      </c>
      <c r="I58" s="63">
        <v>0</v>
      </c>
      <c r="J58" s="30">
        <f>H58+I58</f>
        <v>0</v>
      </c>
      <c r="K58" s="148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5">
        <f t="shared" si="0"/>
        <v>0.1526</v>
      </c>
      <c r="R58" s="3"/>
    </row>
    <row r="59" spans="1:18" ht="18.75">
      <c r="A59" s="226"/>
      <c r="B59" s="344"/>
      <c r="C59" s="222" t="s">
        <v>14</v>
      </c>
      <c r="D59" s="47">
        <v>106.507</v>
      </c>
      <c r="E59" s="188">
        <v>33.509</v>
      </c>
      <c r="F59" s="58">
        <f>D59+E59</f>
        <v>140.01600000000002</v>
      </c>
      <c r="G59" s="125">
        <v>0</v>
      </c>
      <c r="H59" s="149">
        <v>0</v>
      </c>
      <c r="I59" s="62">
        <v>0</v>
      </c>
      <c r="J59" s="31">
        <f>H59+I59</f>
        <v>0</v>
      </c>
      <c r="K59" s="149">
        <v>0</v>
      </c>
      <c r="L59" s="6">
        <v>0</v>
      </c>
      <c r="M59" s="6">
        <v>0</v>
      </c>
      <c r="N59" s="6">
        <v>0</v>
      </c>
      <c r="O59" s="6">
        <v>0</v>
      </c>
      <c r="P59" s="6">
        <v>0</v>
      </c>
      <c r="Q59" s="7">
        <f t="shared" si="0"/>
        <v>140.01600000000002</v>
      </c>
      <c r="R59" s="3"/>
    </row>
    <row r="60" spans="1:18" ht="18.75">
      <c r="A60" s="218" t="s">
        <v>0</v>
      </c>
      <c r="B60" s="345" t="s">
        <v>51</v>
      </c>
      <c r="C60" s="219" t="s">
        <v>12</v>
      </c>
      <c r="D60" s="50"/>
      <c r="E60" s="183">
        <v>7.02</v>
      </c>
      <c r="F60" s="57"/>
      <c r="G60" s="121"/>
      <c r="H60" s="143"/>
      <c r="I60" s="59"/>
      <c r="J60" s="11"/>
      <c r="K60" s="143"/>
      <c r="L60" s="4"/>
      <c r="M60" s="4"/>
      <c r="N60" s="4"/>
      <c r="O60" s="4"/>
      <c r="P60" s="4"/>
      <c r="Q60" s="5">
        <f t="shared" si="0"/>
        <v>0</v>
      </c>
      <c r="R60" s="3"/>
    </row>
    <row r="61" spans="1:18" ht="18.75">
      <c r="A61" s="221" t="s">
        <v>52</v>
      </c>
      <c r="B61" s="346"/>
      <c r="C61" s="222" t="s">
        <v>14</v>
      </c>
      <c r="D61" s="51"/>
      <c r="E61" s="184">
        <v>446.618</v>
      </c>
      <c r="F61" s="58"/>
      <c r="G61" s="120"/>
      <c r="H61" s="142"/>
      <c r="I61" s="60"/>
      <c r="J61" s="31"/>
      <c r="K61" s="142"/>
      <c r="L61" s="6"/>
      <c r="M61" s="6"/>
      <c r="N61" s="6"/>
      <c r="O61" s="6"/>
      <c r="P61" s="6"/>
      <c r="Q61" s="7">
        <f t="shared" si="0"/>
        <v>0</v>
      </c>
      <c r="R61" s="3"/>
    </row>
    <row r="62" spans="1:18" ht="18.75">
      <c r="A62" s="221" t="s">
        <v>0</v>
      </c>
      <c r="B62" s="224" t="s">
        <v>53</v>
      </c>
      <c r="C62" s="219" t="s">
        <v>12</v>
      </c>
      <c r="D62" s="50"/>
      <c r="E62" s="183">
        <v>2.77</v>
      </c>
      <c r="F62" s="57"/>
      <c r="G62" s="121"/>
      <c r="H62" s="143"/>
      <c r="I62" s="59"/>
      <c r="J62" s="30"/>
      <c r="K62" s="143"/>
      <c r="L62" s="4"/>
      <c r="M62" s="4"/>
      <c r="N62" s="4"/>
      <c r="O62" s="4"/>
      <c r="P62" s="4"/>
      <c r="Q62" s="5">
        <f t="shared" si="0"/>
        <v>0</v>
      </c>
      <c r="R62" s="3"/>
    </row>
    <row r="63" spans="1:18" ht="18.75">
      <c r="A63" s="221" t="s">
        <v>54</v>
      </c>
      <c r="B63" s="222" t="s">
        <v>55</v>
      </c>
      <c r="C63" s="222" t="s">
        <v>14</v>
      </c>
      <c r="D63" s="51"/>
      <c r="E63" s="184">
        <v>304.5</v>
      </c>
      <c r="F63" s="58"/>
      <c r="G63" s="120"/>
      <c r="H63" s="142"/>
      <c r="I63" s="60"/>
      <c r="J63" s="31"/>
      <c r="K63" s="142"/>
      <c r="L63" s="6"/>
      <c r="M63" s="6"/>
      <c r="N63" s="6"/>
      <c r="O63" s="6"/>
      <c r="P63" s="6"/>
      <c r="Q63" s="7">
        <f t="shared" si="0"/>
        <v>0</v>
      </c>
      <c r="R63" s="3"/>
    </row>
    <row r="64" spans="1:18" ht="18.75">
      <c r="A64" s="221" t="s">
        <v>0</v>
      </c>
      <c r="B64" s="345" t="s">
        <v>56</v>
      </c>
      <c r="C64" s="219" t="s">
        <v>12</v>
      </c>
      <c r="D64" s="50"/>
      <c r="E64" s="183">
        <v>0.008</v>
      </c>
      <c r="F64" s="57"/>
      <c r="G64" s="121"/>
      <c r="H64" s="143"/>
      <c r="I64" s="59"/>
      <c r="J64" s="30"/>
      <c r="K64" s="143"/>
      <c r="L64" s="4"/>
      <c r="M64" s="4"/>
      <c r="N64" s="4"/>
      <c r="O64" s="4"/>
      <c r="P64" s="4"/>
      <c r="Q64" s="5">
        <f t="shared" si="0"/>
        <v>0</v>
      </c>
      <c r="R64" s="3"/>
    </row>
    <row r="65" spans="1:18" ht="18.75">
      <c r="A65" s="221" t="s">
        <v>19</v>
      </c>
      <c r="B65" s="346"/>
      <c r="C65" s="222" t="s">
        <v>14</v>
      </c>
      <c r="D65" s="51"/>
      <c r="E65" s="184">
        <v>6.72</v>
      </c>
      <c r="F65" s="58"/>
      <c r="G65" s="120"/>
      <c r="H65" s="142"/>
      <c r="I65" s="60"/>
      <c r="J65" s="31"/>
      <c r="K65" s="142"/>
      <c r="L65" s="6"/>
      <c r="M65" s="6"/>
      <c r="N65" s="6"/>
      <c r="O65" s="6"/>
      <c r="P65" s="6"/>
      <c r="Q65" s="7">
        <f t="shared" si="0"/>
        <v>0</v>
      </c>
      <c r="R65" s="3"/>
    </row>
    <row r="66" spans="1:18" ht="18.75">
      <c r="A66" s="10"/>
      <c r="B66" s="224" t="s">
        <v>16</v>
      </c>
      <c r="C66" s="219" t="s">
        <v>12</v>
      </c>
      <c r="D66" s="50"/>
      <c r="E66" s="183">
        <v>0.0506</v>
      </c>
      <c r="F66" s="57"/>
      <c r="G66" s="121"/>
      <c r="H66" s="143"/>
      <c r="I66" s="59"/>
      <c r="J66" s="30"/>
      <c r="K66" s="143"/>
      <c r="L66" s="4"/>
      <c r="M66" s="4">
        <v>0.022</v>
      </c>
      <c r="N66" s="4"/>
      <c r="O66" s="4"/>
      <c r="P66" s="4"/>
      <c r="Q66" s="5">
        <f t="shared" si="0"/>
        <v>0.022</v>
      </c>
      <c r="R66" s="3"/>
    </row>
    <row r="67" spans="1:18" ht="19.5" thickBot="1">
      <c r="A67" s="229" t="s">
        <v>0</v>
      </c>
      <c r="B67" s="230" t="s">
        <v>55</v>
      </c>
      <c r="C67" s="230" t="s">
        <v>14</v>
      </c>
      <c r="D67" s="52"/>
      <c r="E67" s="185">
        <v>1.365</v>
      </c>
      <c r="F67" s="203"/>
      <c r="G67" s="126"/>
      <c r="H67" s="144"/>
      <c r="I67" s="129"/>
      <c r="J67" s="32"/>
      <c r="K67" s="144"/>
      <c r="L67" s="8"/>
      <c r="M67" s="8">
        <v>9.03</v>
      </c>
      <c r="N67" s="8"/>
      <c r="O67" s="8"/>
      <c r="P67" s="8"/>
      <c r="Q67" s="9">
        <f t="shared" si="0"/>
        <v>9.03</v>
      </c>
      <c r="R67" s="3"/>
    </row>
    <row r="68" spans="4:17" ht="18.75">
      <c r="D68" s="3"/>
      <c r="E68" s="3"/>
      <c r="F68" s="232"/>
      <c r="G68" s="260"/>
      <c r="H68" s="232"/>
      <c r="I68" s="232"/>
      <c r="K68" s="232"/>
      <c r="Q68" s="1"/>
    </row>
    <row r="69" spans="1:17" ht="19.5" thickBot="1">
      <c r="A69" s="2"/>
      <c r="B69" s="212" t="s">
        <v>117</v>
      </c>
      <c r="C69" s="2"/>
      <c r="D69" s="233"/>
      <c r="E69" s="233"/>
      <c r="F69" s="234"/>
      <c r="G69" s="261"/>
      <c r="H69" s="234"/>
      <c r="I69" s="234"/>
      <c r="J69" s="2"/>
      <c r="K69" s="176"/>
      <c r="L69" s="2"/>
      <c r="M69" s="2"/>
      <c r="N69" s="2"/>
      <c r="O69" s="2"/>
      <c r="P69" s="2"/>
      <c r="Q69" s="2"/>
    </row>
    <row r="70" spans="1:18" ht="18.75">
      <c r="A70" s="226"/>
      <c r="B70" s="26"/>
      <c r="C70" s="26"/>
      <c r="D70" s="37" t="s">
        <v>1</v>
      </c>
      <c r="E70" s="37" t="s">
        <v>2</v>
      </c>
      <c r="F70" s="259" t="s">
        <v>3</v>
      </c>
      <c r="G70" s="216" t="s">
        <v>100</v>
      </c>
      <c r="H70" s="39" t="s">
        <v>4</v>
      </c>
      <c r="I70" s="37" t="s">
        <v>5</v>
      </c>
      <c r="J70" s="37" t="s">
        <v>95</v>
      </c>
      <c r="K70" s="39" t="s">
        <v>6</v>
      </c>
      <c r="L70" s="37" t="s">
        <v>105</v>
      </c>
      <c r="M70" s="37" t="s">
        <v>7</v>
      </c>
      <c r="N70" s="37" t="s">
        <v>8</v>
      </c>
      <c r="O70" s="37" t="s">
        <v>9</v>
      </c>
      <c r="P70" s="37" t="s">
        <v>99</v>
      </c>
      <c r="Q70" s="217" t="s">
        <v>10</v>
      </c>
      <c r="R70" s="3"/>
    </row>
    <row r="71" spans="1:18" ht="18.75">
      <c r="A71" s="221" t="s">
        <v>52</v>
      </c>
      <c r="B71" s="343" t="s">
        <v>20</v>
      </c>
      <c r="C71" s="219" t="s">
        <v>12</v>
      </c>
      <c r="D71" s="46">
        <v>0</v>
      </c>
      <c r="E71" s="46">
        <v>9.848599999999998</v>
      </c>
      <c r="F71" s="148">
        <f>D71+E71</f>
        <v>9.848599999999998</v>
      </c>
      <c r="G71" s="262">
        <v>0</v>
      </c>
      <c r="H71" s="63">
        <v>0</v>
      </c>
      <c r="I71" s="63">
        <v>0</v>
      </c>
      <c r="J71" s="11">
        <f>H71+I71</f>
        <v>0</v>
      </c>
      <c r="K71" s="63">
        <v>0</v>
      </c>
      <c r="L71" s="4">
        <v>0</v>
      </c>
      <c r="M71" s="4">
        <v>0.022</v>
      </c>
      <c r="N71" s="4">
        <v>0</v>
      </c>
      <c r="O71" s="4">
        <v>0</v>
      </c>
      <c r="P71" s="4">
        <v>0</v>
      </c>
      <c r="Q71" s="5">
        <f aca="true" t="shared" si="2" ref="Q71:Q134">+F71+G71+H71+I71+K71+L71+M71+N71+O71+P71</f>
        <v>9.870599999999998</v>
      </c>
      <c r="R71" s="10"/>
    </row>
    <row r="72" spans="1:18" ht="18.75">
      <c r="A72" s="213" t="s">
        <v>54</v>
      </c>
      <c r="B72" s="344"/>
      <c r="C72" s="222" t="s">
        <v>14</v>
      </c>
      <c r="D72" s="47">
        <v>0</v>
      </c>
      <c r="E72" s="47">
        <v>759.203</v>
      </c>
      <c r="F72" s="149">
        <f>D72+E72</f>
        <v>759.203</v>
      </c>
      <c r="G72" s="125">
        <v>0</v>
      </c>
      <c r="H72" s="62">
        <v>0</v>
      </c>
      <c r="I72" s="62">
        <v>0</v>
      </c>
      <c r="J72" s="31">
        <f>H72+I72</f>
        <v>0</v>
      </c>
      <c r="K72" s="62">
        <v>0</v>
      </c>
      <c r="L72" s="6">
        <v>0</v>
      </c>
      <c r="M72" s="6">
        <v>9.03</v>
      </c>
      <c r="N72" s="6">
        <v>0</v>
      </c>
      <c r="O72" s="6">
        <v>0</v>
      </c>
      <c r="P72" s="6">
        <v>0</v>
      </c>
      <c r="Q72" s="7">
        <f t="shared" si="2"/>
        <v>768.233</v>
      </c>
      <c r="R72" s="10"/>
    </row>
    <row r="73" spans="1:18" ht="18.75">
      <c r="A73" s="221" t="s">
        <v>0</v>
      </c>
      <c r="B73" s="345" t="s">
        <v>57</v>
      </c>
      <c r="C73" s="219" t="s">
        <v>12</v>
      </c>
      <c r="D73" s="50">
        <v>0.3042</v>
      </c>
      <c r="E73" s="50">
        <v>0.0267</v>
      </c>
      <c r="F73" s="148"/>
      <c r="G73" s="119"/>
      <c r="H73" s="59"/>
      <c r="I73" s="59"/>
      <c r="J73" s="11"/>
      <c r="K73" s="59"/>
      <c r="L73" s="4"/>
      <c r="M73" s="4">
        <v>0.026</v>
      </c>
      <c r="N73" s="4"/>
      <c r="O73" s="4"/>
      <c r="P73" s="4">
        <v>0.0321</v>
      </c>
      <c r="Q73" s="5">
        <f t="shared" si="2"/>
        <v>0.0581</v>
      </c>
      <c r="R73" s="10"/>
    </row>
    <row r="74" spans="1:18" ht="18.75">
      <c r="A74" s="221" t="s">
        <v>32</v>
      </c>
      <c r="B74" s="346"/>
      <c r="C74" s="222" t="s">
        <v>14</v>
      </c>
      <c r="D74" s="51">
        <v>596.012</v>
      </c>
      <c r="E74" s="51">
        <v>79.677</v>
      </c>
      <c r="F74" s="149"/>
      <c r="G74" s="120"/>
      <c r="H74" s="60"/>
      <c r="I74" s="60"/>
      <c r="J74" s="31"/>
      <c r="K74" s="60"/>
      <c r="L74" s="6"/>
      <c r="M74" s="6">
        <v>12.18</v>
      </c>
      <c r="N74" s="6"/>
      <c r="O74" s="6"/>
      <c r="P74" s="6">
        <v>77.471</v>
      </c>
      <c r="Q74" s="7">
        <f t="shared" si="2"/>
        <v>89.65100000000001</v>
      </c>
      <c r="R74" s="10"/>
    </row>
    <row r="75" spans="1:18" ht="18.75">
      <c r="A75" s="221" t="s">
        <v>0</v>
      </c>
      <c r="B75" s="345" t="s">
        <v>58</v>
      </c>
      <c r="C75" s="219" t="s">
        <v>12</v>
      </c>
      <c r="D75" s="50"/>
      <c r="E75" s="50">
        <v>0.0005</v>
      </c>
      <c r="F75" s="148"/>
      <c r="G75" s="121"/>
      <c r="H75" s="59"/>
      <c r="I75" s="59"/>
      <c r="J75" s="11"/>
      <c r="K75" s="59"/>
      <c r="L75" s="4"/>
      <c r="M75" s="4"/>
      <c r="N75" s="4"/>
      <c r="O75" s="4"/>
      <c r="P75" s="4"/>
      <c r="Q75" s="5">
        <f t="shared" si="2"/>
        <v>0</v>
      </c>
      <c r="R75" s="10"/>
    </row>
    <row r="76" spans="1:18" ht="18.75">
      <c r="A76" s="221" t="s">
        <v>0</v>
      </c>
      <c r="B76" s="346"/>
      <c r="C76" s="222" t="s">
        <v>14</v>
      </c>
      <c r="D76" s="51"/>
      <c r="E76" s="51">
        <v>0.315</v>
      </c>
      <c r="F76" s="149"/>
      <c r="G76" s="120"/>
      <c r="H76" s="60"/>
      <c r="I76" s="60"/>
      <c r="J76" s="31"/>
      <c r="K76" s="60"/>
      <c r="L76" s="6"/>
      <c r="M76" s="6"/>
      <c r="N76" s="6"/>
      <c r="O76" s="6"/>
      <c r="P76" s="6"/>
      <c r="Q76" s="7">
        <f t="shared" si="2"/>
        <v>0</v>
      </c>
      <c r="R76" s="10"/>
    </row>
    <row r="77" spans="1:18" ht="18.75">
      <c r="A77" s="221" t="s">
        <v>59</v>
      </c>
      <c r="B77" s="224" t="s">
        <v>60</v>
      </c>
      <c r="C77" s="219" t="s">
        <v>12</v>
      </c>
      <c r="D77" s="50"/>
      <c r="E77" s="50"/>
      <c r="F77" s="148"/>
      <c r="G77" s="121"/>
      <c r="H77" s="59"/>
      <c r="I77" s="59"/>
      <c r="J77" s="11"/>
      <c r="K77" s="59"/>
      <c r="L77" s="4"/>
      <c r="M77" s="4"/>
      <c r="N77" s="4"/>
      <c r="O77" s="4"/>
      <c r="P77" s="4"/>
      <c r="Q77" s="5">
        <f t="shared" si="2"/>
        <v>0</v>
      </c>
      <c r="R77" s="10"/>
    </row>
    <row r="78" spans="1:18" ht="18.75">
      <c r="A78" s="221"/>
      <c r="B78" s="222" t="s">
        <v>61</v>
      </c>
      <c r="C78" s="222" t="s">
        <v>14</v>
      </c>
      <c r="D78" s="51"/>
      <c r="E78" s="51"/>
      <c r="F78" s="149"/>
      <c r="G78" s="120"/>
      <c r="H78" s="60"/>
      <c r="I78" s="60"/>
      <c r="J78" s="31"/>
      <c r="K78" s="60"/>
      <c r="L78" s="6"/>
      <c r="M78" s="6"/>
      <c r="N78" s="6"/>
      <c r="O78" s="6"/>
      <c r="P78" s="6"/>
      <c r="Q78" s="7">
        <f t="shared" si="2"/>
        <v>0</v>
      </c>
      <c r="R78" s="10"/>
    </row>
    <row r="79" spans="1:18" ht="18.75">
      <c r="A79" s="221"/>
      <c r="B79" s="345" t="s">
        <v>62</v>
      </c>
      <c r="C79" s="219" t="s">
        <v>12</v>
      </c>
      <c r="D79" s="50"/>
      <c r="E79" s="50"/>
      <c r="F79" s="148"/>
      <c r="G79" s="121"/>
      <c r="H79" s="59"/>
      <c r="I79" s="59"/>
      <c r="J79" s="11"/>
      <c r="K79" s="59"/>
      <c r="L79" s="4"/>
      <c r="M79" s="4"/>
      <c r="N79" s="4"/>
      <c r="O79" s="4"/>
      <c r="P79" s="4"/>
      <c r="Q79" s="5">
        <f t="shared" si="2"/>
        <v>0</v>
      </c>
      <c r="R79" s="10"/>
    </row>
    <row r="80" spans="1:18" ht="18.75">
      <c r="A80" s="221" t="s">
        <v>13</v>
      </c>
      <c r="B80" s="346"/>
      <c r="C80" s="222" t="s">
        <v>14</v>
      </c>
      <c r="D80" s="51"/>
      <c r="E80" s="51"/>
      <c r="F80" s="149"/>
      <c r="G80" s="120"/>
      <c r="H80" s="60"/>
      <c r="I80" s="60"/>
      <c r="J80" s="31"/>
      <c r="K80" s="60"/>
      <c r="L80" s="6"/>
      <c r="M80" s="6"/>
      <c r="N80" s="6"/>
      <c r="O80" s="6"/>
      <c r="P80" s="6"/>
      <c r="Q80" s="7">
        <f t="shared" si="2"/>
        <v>0</v>
      </c>
      <c r="R80" s="10"/>
    </row>
    <row r="81" spans="1:18" ht="18.75">
      <c r="A81" s="221"/>
      <c r="B81" s="224" t="s">
        <v>16</v>
      </c>
      <c r="C81" s="219" t="s">
        <v>12</v>
      </c>
      <c r="D81" s="50">
        <v>1.157</v>
      </c>
      <c r="E81" s="50">
        <v>2.4114</v>
      </c>
      <c r="F81" s="148"/>
      <c r="G81" s="121"/>
      <c r="H81" s="59"/>
      <c r="I81" s="59"/>
      <c r="J81" s="11"/>
      <c r="K81" s="59"/>
      <c r="L81" s="4"/>
      <c r="M81" s="4">
        <v>0.6567</v>
      </c>
      <c r="N81" s="4">
        <v>0.6339</v>
      </c>
      <c r="O81" s="4"/>
      <c r="P81" s="4">
        <v>1.3616</v>
      </c>
      <c r="Q81" s="5">
        <f t="shared" si="2"/>
        <v>2.6521999999999997</v>
      </c>
      <c r="R81" s="10"/>
    </row>
    <row r="82" spans="1:18" ht="18.75">
      <c r="A82" s="221"/>
      <c r="B82" s="222" t="s">
        <v>63</v>
      </c>
      <c r="C82" s="222" t="s">
        <v>14</v>
      </c>
      <c r="D82" s="51">
        <v>1009.698</v>
      </c>
      <c r="E82" s="51">
        <v>1443.356</v>
      </c>
      <c r="F82" s="149"/>
      <c r="G82" s="120"/>
      <c r="H82" s="60"/>
      <c r="I82" s="60"/>
      <c r="J82" s="31"/>
      <c r="K82" s="60"/>
      <c r="L82" s="6"/>
      <c r="M82" s="6">
        <v>148.668</v>
      </c>
      <c r="N82" s="6">
        <v>328.256</v>
      </c>
      <c r="O82" s="6"/>
      <c r="P82" s="6">
        <v>739.246</v>
      </c>
      <c r="Q82" s="7">
        <f t="shared" si="2"/>
        <v>1216.17</v>
      </c>
      <c r="R82" s="10"/>
    </row>
    <row r="83" spans="1:18" ht="18.75">
      <c r="A83" s="221" t="s">
        <v>19</v>
      </c>
      <c r="B83" s="343" t="s">
        <v>20</v>
      </c>
      <c r="C83" s="219" t="s">
        <v>12</v>
      </c>
      <c r="D83" s="46">
        <v>1.4612</v>
      </c>
      <c r="E83" s="46">
        <v>2.4386</v>
      </c>
      <c r="F83" s="148">
        <f>D83+E83</f>
        <v>3.8998</v>
      </c>
      <c r="G83" s="124">
        <v>0</v>
      </c>
      <c r="H83" s="61">
        <v>0</v>
      </c>
      <c r="I83" s="63">
        <v>0</v>
      </c>
      <c r="J83" s="30">
        <f>H83+I83</f>
        <v>0</v>
      </c>
      <c r="K83" s="63">
        <v>0</v>
      </c>
      <c r="L83" s="4">
        <v>0</v>
      </c>
      <c r="M83" s="4">
        <v>0.6827</v>
      </c>
      <c r="N83" s="4">
        <v>0.6339</v>
      </c>
      <c r="O83" s="4">
        <v>0</v>
      </c>
      <c r="P83" s="4">
        <v>1.3937</v>
      </c>
      <c r="Q83" s="5">
        <f t="shared" si="2"/>
        <v>6.610099999999999</v>
      </c>
      <c r="R83" s="10"/>
    </row>
    <row r="84" spans="1:18" ht="18.75">
      <c r="A84" s="226"/>
      <c r="B84" s="344"/>
      <c r="C84" s="222" t="s">
        <v>14</v>
      </c>
      <c r="D84" s="47">
        <v>1605.71</v>
      </c>
      <c r="E84" s="47">
        <v>1523.348</v>
      </c>
      <c r="F84" s="149">
        <f>D84+E84</f>
        <v>3129.058</v>
      </c>
      <c r="G84" s="125">
        <v>0</v>
      </c>
      <c r="H84" s="62">
        <v>0</v>
      </c>
      <c r="I84" s="62">
        <v>0</v>
      </c>
      <c r="J84" s="31">
        <f>H84+I84</f>
        <v>0</v>
      </c>
      <c r="K84" s="62">
        <v>0</v>
      </c>
      <c r="L84" s="6">
        <v>0</v>
      </c>
      <c r="M84" s="6">
        <v>160.848</v>
      </c>
      <c r="N84" s="6">
        <v>328.256</v>
      </c>
      <c r="O84" s="6">
        <v>0</v>
      </c>
      <c r="P84" s="6">
        <v>816.717</v>
      </c>
      <c r="Q84" s="7">
        <f t="shared" si="2"/>
        <v>4434.879</v>
      </c>
      <c r="R84" s="10"/>
    </row>
    <row r="85" spans="1:18" ht="18.75">
      <c r="A85" s="347" t="s">
        <v>64</v>
      </c>
      <c r="B85" s="348"/>
      <c r="C85" s="219" t="s">
        <v>12</v>
      </c>
      <c r="D85" s="50"/>
      <c r="E85" s="50">
        <v>0.1688</v>
      </c>
      <c r="F85" s="148"/>
      <c r="G85" s="121"/>
      <c r="H85" s="59"/>
      <c r="I85" s="59"/>
      <c r="J85" s="11"/>
      <c r="K85" s="59"/>
      <c r="L85" s="4"/>
      <c r="M85" s="4">
        <v>0.002</v>
      </c>
      <c r="N85" s="4"/>
      <c r="O85" s="4"/>
      <c r="P85" s="4"/>
      <c r="Q85" s="5">
        <f t="shared" si="2"/>
        <v>0.002</v>
      </c>
      <c r="R85" s="10"/>
    </row>
    <row r="86" spans="1:18" ht="18.75">
      <c r="A86" s="349"/>
      <c r="B86" s="350"/>
      <c r="C86" s="222" t="s">
        <v>14</v>
      </c>
      <c r="D86" s="51"/>
      <c r="E86" s="51">
        <v>128.531</v>
      </c>
      <c r="F86" s="149"/>
      <c r="G86" s="120"/>
      <c r="H86" s="60"/>
      <c r="I86" s="60"/>
      <c r="J86" s="31"/>
      <c r="K86" s="60"/>
      <c r="L86" s="6"/>
      <c r="M86" s="6">
        <v>0.525</v>
      </c>
      <c r="N86" s="6"/>
      <c r="O86" s="6"/>
      <c r="P86" s="6"/>
      <c r="Q86" s="7">
        <f t="shared" si="2"/>
        <v>0.525</v>
      </c>
      <c r="R86" s="10"/>
    </row>
    <row r="87" spans="1:18" ht="18.75">
      <c r="A87" s="347" t="s">
        <v>65</v>
      </c>
      <c r="B87" s="348"/>
      <c r="C87" s="219" t="s">
        <v>12</v>
      </c>
      <c r="D87" s="50"/>
      <c r="E87" s="50"/>
      <c r="F87" s="148"/>
      <c r="G87" s="121"/>
      <c r="H87" s="59"/>
      <c r="I87" s="59"/>
      <c r="J87" s="11"/>
      <c r="K87" s="59"/>
      <c r="L87" s="4"/>
      <c r="M87" s="4"/>
      <c r="N87" s="4">
        <v>0.0434</v>
      </c>
      <c r="O87" s="4"/>
      <c r="P87" s="4"/>
      <c r="Q87" s="5">
        <f t="shared" si="2"/>
        <v>0.0434</v>
      </c>
      <c r="R87" s="10"/>
    </row>
    <row r="88" spans="1:18" ht="18.75">
      <c r="A88" s="349"/>
      <c r="B88" s="350"/>
      <c r="C88" s="222" t="s">
        <v>14</v>
      </c>
      <c r="D88" s="51"/>
      <c r="E88" s="51"/>
      <c r="F88" s="149"/>
      <c r="G88" s="120"/>
      <c r="H88" s="60"/>
      <c r="I88" s="60"/>
      <c r="J88" s="31"/>
      <c r="K88" s="60"/>
      <c r="L88" s="6"/>
      <c r="M88" s="6"/>
      <c r="N88" s="6">
        <v>9.114</v>
      </c>
      <c r="O88" s="6"/>
      <c r="P88" s="6"/>
      <c r="Q88" s="7">
        <f t="shared" si="2"/>
        <v>9.114</v>
      </c>
      <c r="R88" s="10"/>
    </row>
    <row r="89" spans="1:18" ht="18.75">
      <c r="A89" s="347" t="s">
        <v>66</v>
      </c>
      <c r="B89" s="348"/>
      <c r="C89" s="219" t="s">
        <v>12</v>
      </c>
      <c r="D89" s="50"/>
      <c r="E89" s="50">
        <v>0.0022</v>
      </c>
      <c r="F89" s="148"/>
      <c r="G89" s="121"/>
      <c r="H89" s="59"/>
      <c r="I89" s="59"/>
      <c r="J89" s="11"/>
      <c r="K89" s="59"/>
      <c r="L89" s="4"/>
      <c r="M89" s="4"/>
      <c r="N89" s="4"/>
      <c r="O89" s="4"/>
      <c r="P89" s="4"/>
      <c r="Q89" s="5">
        <f t="shared" si="2"/>
        <v>0</v>
      </c>
      <c r="R89" s="10"/>
    </row>
    <row r="90" spans="1:18" ht="18.75">
      <c r="A90" s="349"/>
      <c r="B90" s="350"/>
      <c r="C90" s="222" t="s">
        <v>14</v>
      </c>
      <c r="D90" s="51"/>
      <c r="E90" s="51">
        <v>5.775</v>
      </c>
      <c r="F90" s="149"/>
      <c r="G90" s="120"/>
      <c r="H90" s="60"/>
      <c r="I90" s="60"/>
      <c r="J90" s="31"/>
      <c r="K90" s="60"/>
      <c r="L90" s="6"/>
      <c r="M90" s="6"/>
      <c r="N90" s="6"/>
      <c r="O90" s="6"/>
      <c r="P90" s="6"/>
      <c r="Q90" s="7">
        <f t="shared" si="2"/>
        <v>0</v>
      </c>
      <c r="R90" s="10"/>
    </row>
    <row r="91" spans="1:18" ht="18.75">
      <c r="A91" s="347" t="s">
        <v>67</v>
      </c>
      <c r="B91" s="348"/>
      <c r="C91" s="219" t="s">
        <v>12</v>
      </c>
      <c r="D91" s="50"/>
      <c r="E91" s="50">
        <v>0.4782</v>
      </c>
      <c r="F91" s="148"/>
      <c r="G91" s="121"/>
      <c r="H91" s="59"/>
      <c r="I91" s="59"/>
      <c r="J91" s="11"/>
      <c r="K91" s="59"/>
      <c r="L91" s="4"/>
      <c r="M91" s="4">
        <v>0.001</v>
      </c>
      <c r="N91" s="4"/>
      <c r="O91" s="4"/>
      <c r="P91" s="4"/>
      <c r="Q91" s="5">
        <f t="shared" si="2"/>
        <v>0.001</v>
      </c>
      <c r="R91" s="10"/>
    </row>
    <row r="92" spans="1:18" ht="18.75">
      <c r="A92" s="349"/>
      <c r="B92" s="350"/>
      <c r="C92" s="222" t="s">
        <v>14</v>
      </c>
      <c r="D92" s="51"/>
      <c r="E92" s="51">
        <v>776.562</v>
      </c>
      <c r="F92" s="149"/>
      <c r="G92" s="120"/>
      <c r="H92" s="60"/>
      <c r="I92" s="60"/>
      <c r="J92" s="31"/>
      <c r="K92" s="60"/>
      <c r="L92" s="6"/>
      <c r="M92" s="6">
        <v>1.05</v>
      </c>
      <c r="N92" s="6"/>
      <c r="O92" s="6"/>
      <c r="P92" s="6"/>
      <c r="Q92" s="7">
        <f t="shared" si="2"/>
        <v>1.05</v>
      </c>
      <c r="R92" s="10"/>
    </row>
    <row r="93" spans="1:18" ht="18.75">
      <c r="A93" s="347" t="s">
        <v>68</v>
      </c>
      <c r="B93" s="348"/>
      <c r="C93" s="219" t="s">
        <v>12</v>
      </c>
      <c r="D93" s="50"/>
      <c r="E93" s="50"/>
      <c r="F93" s="148"/>
      <c r="G93" s="121"/>
      <c r="H93" s="59"/>
      <c r="I93" s="59"/>
      <c r="J93" s="11"/>
      <c r="K93" s="59"/>
      <c r="L93" s="4"/>
      <c r="M93" s="4"/>
      <c r="N93" s="4"/>
      <c r="O93" s="4"/>
      <c r="P93" s="4"/>
      <c r="Q93" s="5">
        <f t="shared" si="2"/>
        <v>0</v>
      </c>
      <c r="R93" s="10"/>
    </row>
    <row r="94" spans="1:18" ht="18.75">
      <c r="A94" s="349"/>
      <c r="B94" s="350"/>
      <c r="C94" s="222" t="s">
        <v>14</v>
      </c>
      <c r="D94" s="51"/>
      <c r="E94" s="51"/>
      <c r="F94" s="149"/>
      <c r="G94" s="120"/>
      <c r="H94" s="60"/>
      <c r="I94" s="60"/>
      <c r="J94" s="31"/>
      <c r="K94" s="60"/>
      <c r="L94" s="6"/>
      <c r="M94" s="6"/>
      <c r="N94" s="6"/>
      <c r="O94" s="6"/>
      <c r="P94" s="6"/>
      <c r="Q94" s="7">
        <f t="shared" si="2"/>
        <v>0</v>
      </c>
      <c r="R94" s="10"/>
    </row>
    <row r="95" spans="1:18" ht="18.75">
      <c r="A95" s="347" t="s">
        <v>69</v>
      </c>
      <c r="B95" s="348"/>
      <c r="C95" s="219" t="s">
        <v>12</v>
      </c>
      <c r="D95" s="50">
        <v>0.005</v>
      </c>
      <c r="E95" s="50">
        <v>0.03</v>
      </c>
      <c r="F95" s="148"/>
      <c r="G95" s="121"/>
      <c r="H95" s="59"/>
      <c r="I95" s="59"/>
      <c r="J95" s="11"/>
      <c r="K95" s="59"/>
      <c r="L95" s="4"/>
      <c r="M95" s="4">
        <v>0.012</v>
      </c>
      <c r="N95" s="4">
        <v>0.1999</v>
      </c>
      <c r="O95" s="4"/>
      <c r="P95" s="4">
        <v>0.4422</v>
      </c>
      <c r="Q95" s="5">
        <f t="shared" si="2"/>
        <v>0.6541</v>
      </c>
      <c r="R95" s="10"/>
    </row>
    <row r="96" spans="1:18" ht="18.75">
      <c r="A96" s="349"/>
      <c r="B96" s="350"/>
      <c r="C96" s="222" t="s">
        <v>14</v>
      </c>
      <c r="D96" s="51">
        <v>4.2</v>
      </c>
      <c r="E96" s="51">
        <v>26.618</v>
      </c>
      <c r="F96" s="149"/>
      <c r="G96" s="120"/>
      <c r="H96" s="60"/>
      <c r="I96" s="60"/>
      <c r="J96" s="31"/>
      <c r="K96" s="60"/>
      <c r="L96" s="6"/>
      <c r="M96" s="6">
        <v>1.785</v>
      </c>
      <c r="N96" s="6">
        <v>103.329</v>
      </c>
      <c r="O96" s="6"/>
      <c r="P96" s="6">
        <v>324.491</v>
      </c>
      <c r="Q96" s="7">
        <f t="shared" si="2"/>
        <v>429.60499999999996</v>
      </c>
      <c r="R96" s="10"/>
    </row>
    <row r="97" spans="1:18" ht="18.75">
      <c r="A97" s="347" t="s">
        <v>70</v>
      </c>
      <c r="B97" s="348"/>
      <c r="C97" s="219" t="s">
        <v>12</v>
      </c>
      <c r="D97" s="50">
        <v>2.0238</v>
      </c>
      <c r="E97" s="50">
        <v>0.9907</v>
      </c>
      <c r="F97" s="148"/>
      <c r="G97" s="121"/>
      <c r="H97" s="59"/>
      <c r="I97" s="59"/>
      <c r="J97" s="11"/>
      <c r="K97" s="59"/>
      <c r="L97" s="4"/>
      <c r="M97" s="4">
        <v>0.2045</v>
      </c>
      <c r="N97" s="4">
        <v>0.1529</v>
      </c>
      <c r="O97" s="4"/>
      <c r="P97" s="4">
        <v>1.2693</v>
      </c>
      <c r="Q97" s="5">
        <f t="shared" si="2"/>
        <v>1.6267</v>
      </c>
      <c r="R97" s="10"/>
    </row>
    <row r="98" spans="1:18" ht="18.75">
      <c r="A98" s="349"/>
      <c r="B98" s="350"/>
      <c r="C98" s="222" t="s">
        <v>14</v>
      </c>
      <c r="D98" s="51">
        <v>3738.361</v>
      </c>
      <c r="E98" s="51">
        <v>749.997</v>
      </c>
      <c r="F98" s="149"/>
      <c r="G98" s="120"/>
      <c r="H98" s="60"/>
      <c r="I98" s="60"/>
      <c r="J98" s="31"/>
      <c r="K98" s="60"/>
      <c r="L98" s="6"/>
      <c r="M98" s="6">
        <v>64.381</v>
      </c>
      <c r="N98" s="6">
        <v>131.209</v>
      </c>
      <c r="O98" s="6"/>
      <c r="P98" s="6">
        <v>1659.596</v>
      </c>
      <c r="Q98" s="7">
        <f t="shared" si="2"/>
        <v>1855.186</v>
      </c>
      <c r="R98" s="10"/>
    </row>
    <row r="99" spans="1:18" ht="18.75">
      <c r="A99" s="351" t="s">
        <v>71</v>
      </c>
      <c r="B99" s="352"/>
      <c r="C99" s="219" t="s">
        <v>12</v>
      </c>
      <c r="D99" s="263">
        <v>55.98160000000001</v>
      </c>
      <c r="E99" s="263">
        <v>181.3716</v>
      </c>
      <c r="F99" s="148">
        <f>D99+E99</f>
        <v>237.35320000000002</v>
      </c>
      <c r="G99" s="122">
        <v>0</v>
      </c>
      <c r="H99" s="150">
        <v>0</v>
      </c>
      <c r="I99" s="169">
        <v>0</v>
      </c>
      <c r="J99" s="30">
        <f>H99+I99</f>
        <v>0</v>
      </c>
      <c r="K99" s="169">
        <v>0</v>
      </c>
      <c r="L99" s="4">
        <v>0</v>
      </c>
      <c r="M99" s="4">
        <v>1.0602</v>
      </c>
      <c r="N99" s="4">
        <v>1.0301</v>
      </c>
      <c r="O99" s="4">
        <v>0</v>
      </c>
      <c r="P99" s="4">
        <v>3.1565</v>
      </c>
      <c r="Q99" s="5">
        <f t="shared" si="2"/>
        <v>242.60000000000002</v>
      </c>
      <c r="R99" s="10"/>
    </row>
    <row r="100" spans="1:18" ht="18.75">
      <c r="A100" s="353"/>
      <c r="B100" s="354"/>
      <c r="C100" s="222" t="s">
        <v>14</v>
      </c>
      <c r="D100" s="264">
        <v>45896.907999999996</v>
      </c>
      <c r="E100" s="264">
        <v>102620.12200000003</v>
      </c>
      <c r="F100" s="149">
        <f>D100+E100</f>
        <v>148517.03000000003</v>
      </c>
      <c r="G100" s="123">
        <v>0</v>
      </c>
      <c r="H100" s="151">
        <v>0</v>
      </c>
      <c r="I100" s="170">
        <v>0</v>
      </c>
      <c r="J100" s="31">
        <f>H100+I100</f>
        <v>0</v>
      </c>
      <c r="K100" s="170">
        <v>0</v>
      </c>
      <c r="L100" s="6">
        <v>0</v>
      </c>
      <c r="M100" s="6">
        <v>271.587</v>
      </c>
      <c r="N100" s="6">
        <v>571.9079999999999</v>
      </c>
      <c r="O100" s="6">
        <v>0</v>
      </c>
      <c r="P100" s="6">
        <v>2820.594</v>
      </c>
      <c r="Q100" s="7">
        <f t="shared" si="2"/>
        <v>152181.11900000004</v>
      </c>
      <c r="R100" s="10"/>
    </row>
    <row r="101" spans="1:18" ht="18.75">
      <c r="A101" s="218" t="s">
        <v>0</v>
      </c>
      <c r="B101" s="345" t="s">
        <v>72</v>
      </c>
      <c r="C101" s="219" t="s">
        <v>12</v>
      </c>
      <c r="D101" s="50"/>
      <c r="E101" s="50"/>
      <c r="F101" s="143"/>
      <c r="G101" s="121"/>
      <c r="H101" s="59"/>
      <c r="I101" s="59"/>
      <c r="J101" s="11"/>
      <c r="K101" s="59"/>
      <c r="L101" s="4"/>
      <c r="M101" s="4"/>
      <c r="N101" s="4"/>
      <c r="O101" s="4"/>
      <c r="P101" s="4"/>
      <c r="Q101" s="5">
        <f t="shared" si="2"/>
        <v>0</v>
      </c>
      <c r="R101" s="10"/>
    </row>
    <row r="102" spans="1:18" ht="18.75">
      <c r="A102" s="218" t="s">
        <v>0</v>
      </c>
      <c r="B102" s="346"/>
      <c r="C102" s="222" t="s">
        <v>14</v>
      </c>
      <c r="D102" s="51"/>
      <c r="E102" s="51"/>
      <c r="F102" s="142"/>
      <c r="G102" s="120"/>
      <c r="H102" s="60"/>
      <c r="I102" s="60"/>
      <c r="J102" s="31"/>
      <c r="K102" s="60"/>
      <c r="L102" s="6"/>
      <c r="M102" s="6"/>
      <c r="N102" s="6"/>
      <c r="O102" s="6"/>
      <c r="P102" s="6"/>
      <c r="Q102" s="7">
        <f t="shared" si="2"/>
        <v>0</v>
      </c>
      <c r="R102" s="10"/>
    </row>
    <row r="103" spans="1:18" ht="18.75">
      <c r="A103" s="221" t="s">
        <v>73</v>
      </c>
      <c r="B103" s="345" t="s">
        <v>74</v>
      </c>
      <c r="C103" s="219" t="s">
        <v>12</v>
      </c>
      <c r="D103" s="50">
        <v>1.3087</v>
      </c>
      <c r="E103" s="50">
        <v>0.1668</v>
      </c>
      <c r="F103" s="148"/>
      <c r="G103" s="121"/>
      <c r="H103" s="59"/>
      <c r="I103" s="59"/>
      <c r="J103" s="11"/>
      <c r="K103" s="59"/>
      <c r="L103" s="4"/>
      <c r="M103" s="4">
        <v>0.084</v>
      </c>
      <c r="N103" s="4"/>
      <c r="O103" s="4"/>
      <c r="P103" s="4">
        <v>0.0545</v>
      </c>
      <c r="Q103" s="5">
        <f t="shared" si="2"/>
        <v>0.1385</v>
      </c>
      <c r="R103" s="10"/>
    </row>
    <row r="104" spans="1:18" ht="18.75">
      <c r="A104" s="221" t="s">
        <v>0</v>
      </c>
      <c r="B104" s="346"/>
      <c r="C104" s="222" t="s">
        <v>14</v>
      </c>
      <c r="D104" s="51">
        <v>475.685</v>
      </c>
      <c r="E104" s="51">
        <v>75.073</v>
      </c>
      <c r="F104" s="149"/>
      <c r="G104" s="120"/>
      <c r="H104" s="60"/>
      <c r="I104" s="60"/>
      <c r="J104" s="31"/>
      <c r="K104" s="60"/>
      <c r="L104" s="6"/>
      <c r="M104" s="6">
        <v>14.7</v>
      </c>
      <c r="N104" s="6"/>
      <c r="O104" s="6"/>
      <c r="P104" s="6">
        <v>28.552</v>
      </c>
      <c r="Q104" s="7">
        <f t="shared" si="2"/>
        <v>43.251999999999995</v>
      </c>
      <c r="R104" s="10"/>
    </row>
    <row r="105" spans="1:18" ht="18.75">
      <c r="A105" s="221" t="s">
        <v>0</v>
      </c>
      <c r="B105" s="345" t="s">
        <v>75</v>
      </c>
      <c r="C105" s="219" t="s">
        <v>12</v>
      </c>
      <c r="D105" s="50">
        <v>0.0175</v>
      </c>
      <c r="E105" s="50">
        <v>2.4199</v>
      </c>
      <c r="F105" s="148"/>
      <c r="G105" s="121"/>
      <c r="H105" s="59"/>
      <c r="I105" s="59"/>
      <c r="J105" s="11"/>
      <c r="K105" s="59"/>
      <c r="L105" s="4"/>
      <c r="M105" s="4">
        <v>0.028</v>
      </c>
      <c r="N105" s="4"/>
      <c r="O105" s="4"/>
      <c r="P105" s="4"/>
      <c r="Q105" s="5">
        <f t="shared" si="2"/>
        <v>0.028</v>
      </c>
      <c r="R105" s="10"/>
    </row>
    <row r="106" spans="1:18" ht="18.75">
      <c r="A106" s="221"/>
      <c r="B106" s="346"/>
      <c r="C106" s="222" t="s">
        <v>14</v>
      </c>
      <c r="D106" s="51">
        <v>20.554</v>
      </c>
      <c r="E106" s="51">
        <v>1172.276</v>
      </c>
      <c r="F106" s="149"/>
      <c r="G106" s="120"/>
      <c r="H106" s="60"/>
      <c r="I106" s="60"/>
      <c r="J106" s="31"/>
      <c r="K106" s="60"/>
      <c r="L106" s="6"/>
      <c r="M106" s="6">
        <v>6.72</v>
      </c>
      <c r="N106" s="6"/>
      <c r="O106" s="6"/>
      <c r="P106" s="6"/>
      <c r="Q106" s="7">
        <f t="shared" si="2"/>
        <v>6.72</v>
      </c>
      <c r="R106" s="10"/>
    </row>
    <row r="107" spans="1:18" ht="18.75">
      <c r="A107" s="221" t="s">
        <v>76</v>
      </c>
      <c r="B107" s="345" t="s">
        <v>77</v>
      </c>
      <c r="C107" s="219" t="s">
        <v>12</v>
      </c>
      <c r="D107" s="50"/>
      <c r="E107" s="50">
        <v>0.0902</v>
      </c>
      <c r="F107" s="148"/>
      <c r="G107" s="121"/>
      <c r="H107" s="59"/>
      <c r="I107" s="59"/>
      <c r="J107" s="11"/>
      <c r="K107" s="59"/>
      <c r="L107" s="4"/>
      <c r="M107" s="4"/>
      <c r="N107" s="4"/>
      <c r="O107" s="4"/>
      <c r="P107" s="4"/>
      <c r="Q107" s="5">
        <f t="shared" si="2"/>
        <v>0</v>
      </c>
      <c r="R107" s="10"/>
    </row>
    <row r="108" spans="1:18" ht="18.75">
      <c r="A108" s="221"/>
      <c r="B108" s="346"/>
      <c r="C108" s="222" t="s">
        <v>14</v>
      </c>
      <c r="D108" s="51"/>
      <c r="E108" s="51">
        <v>540.3</v>
      </c>
      <c r="F108" s="149"/>
      <c r="G108" s="120"/>
      <c r="H108" s="60"/>
      <c r="I108" s="60"/>
      <c r="J108" s="31"/>
      <c r="K108" s="60"/>
      <c r="L108" s="6"/>
      <c r="M108" s="6"/>
      <c r="N108" s="6"/>
      <c r="O108" s="6"/>
      <c r="P108" s="6"/>
      <c r="Q108" s="7">
        <f t="shared" si="2"/>
        <v>0</v>
      </c>
      <c r="R108" s="10"/>
    </row>
    <row r="109" spans="1:18" ht="18.75">
      <c r="A109" s="221"/>
      <c r="B109" s="345" t="s">
        <v>78</v>
      </c>
      <c r="C109" s="219" t="s">
        <v>12</v>
      </c>
      <c r="D109" s="50">
        <v>0.5177</v>
      </c>
      <c r="E109" s="50">
        <v>0.138</v>
      </c>
      <c r="F109" s="148"/>
      <c r="G109" s="121"/>
      <c r="H109" s="59"/>
      <c r="I109" s="59"/>
      <c r="J109" s="11"/>
      <c r="K109" s="59"/>
      <c r="L109" s="4"/>
      <c r="M109" s="4">
        <v>0.066</v>
      </c>
      <c r="N109" s="4">
        <v>0.0083</v>
      </c>
      <c r="O109" s="4"/>
      <c r="P109" s="4"/>
      <c r="Q109" s="5">
        <f t="shared" si="2"/>
        <v>0.0743</v>
      </c>
      <c r="R109" s="10"/>
    </row>
    <row r="110" spans="1:18" ht="18.75">
      <c r="A110" s="221"/>
      <c r="B110" s="346"/>
      <c r="C110" s="222" t="s">
        <v>14</v>
      </c>
      <c r="D110" s="51">
        <v>857.22</v>
      </c>
      <c r="E110" s="51">
        <v>192.99</v>
      </c>
      <c r="F110" s="149"/>
      <c r="G110" s="120"/>
      <c r="H110" s="60"/>
      <c r="I110" s="60"/>
      <c r="J110" s="31"/>
      <c r="K110" s="60"/>
      <c r="L110" s="6"/>
      <c r="M110" s="6">
        <v>29.4</v>
      </c>
      <c r="N110" s="6">
        <v>4.358</v>
      </c>
      <c r="O110" s="6"/>
      <c r="P110" s="6"/>
      <c r="Q110" s="7">
        <f t="shared" si="2"/>
        <v>33.757999999999996</v>
      </c>
      <c r="R110" s="10"/>
    </row>
    <row r="111" spans="1:18" ht="18.75">
      <c r="A111" s="221" t="s">
        <v>79</v>
      </c>
      <c r="B111" s="345" t="s">
        <v>80</v>
      </c>
      <c r="C111" s="219" t="s">
        <v>12</v>
      </c>
      <c r="D111" s="50"/>
      <c r="E111" s="50"/>
      <c r="F111" s="143"/>
      <c r="G111" s="121"/>
      <c r="H111" s="59"/>
      <c r="I111" s="59"/>
      <c r="J111" s="11"/>
      <c r="K111" s="59"/>
      <c r="L111" s="4"/>
      <c r="M111" s="4"/>
      <c r="N111" s="4"/>
      <c r="O111" s="4"/>
      <c r="P111" s="4"/>
      <c r="Q111" s="5">
        <f t="shared" si="2"/>
        <v>0</v>
      </c>
      <c r="R111" s="10"/>
    </row>
    <row r="112" spans="1:18" ht="18.75">
      <c r="A112" s="221"/>
      <c r="B112" s="346"/>
      <c r="C112" s="222" t="s">
        <v>14</v>
      </c>
      <c r="D112" s="51"/>
      <c r="E112" s="51"/>
      <c r="F112" s="142"/>
      <c r="G112" s="120"/>
      <c r="H112" s="60"/>
      <c r="I112" s="60"/>
      <c r="J112" s="31"/>
      <c r="K112" s="60"/>
      <c r="L112" s="6"/>
      <c r="M112" s="6"/>
      <c r="N112" s="6"/>
      <c r="O112" s="6"/>
      <c r="P112" s="6"/>
      <c r="Q112" s="7">
        <f t="shared" si="2"/>
        <v>0</v>
      </c>
      <c r="R112" s="10"/>
    </row>
    <row r="113" spans="1:18" ht="18.75">
      <c r="A113" s="221"/>
      <c r="B113" s="345" t="s">
        <v>81</v>
      </c>
      <c r="C113" s="219" t="s">
        <v>12</v>
      </c>
      <c r="D113" s="50"/>
      <c r="E113" s="50">
        <v>0.0046</v>
      </c>
      <c r="F113" s="148"/>
      <c r="G113" s="121"/>
      <c r="H113" s="59"/>
      <c r="I113" s="59"/>
      <c r="J113" s="11"/>
      <c r="K113" s="59"/>
      <c r="L113" s="4"/>
      <c r="M113" s="4"/>
      <c r="N113" s="4"/>
      <c r="O113" s="4"/>
      <c r="P113" s="4"/>
      <c r="Q113" s="5">
        <f t="shared" si="2"/>
        <v>0</v>
      </c>
      <c r="R113" s="10"/>
    </row>
    <row r="114" spans="1:18" ht="18.75">
      <c r="A114" s="221"/>
      <c r="B114" s="346"/>
      <c r="C114" s="222" t="s">
        <v>14</v>
      </c>
      <c r="D114" s="51"/>
      <c r="E114" s="51">
        <v>7.245</v>
      </c>
      <c r="F114" s="149"/>
      <c r="G114" s="120"/>
      <c r="H114" s="60"/>
      <c r="I114" s="60"/>
      <c r="J114" s="31"/>
      <c r="K114" s="60"/>
      <c r="L114" s="6"/>
      <c r="M114" s="6"/>
      <c r="N114" s="6"/>
      <c r="O114" s="6"/>
      <c r="P114" s="6"/>
      <c r="Q114" s="7">
        <f t="shared" si="2"/>
        <v>0</v>
      </c>
      <c r="R114" s="10"/>
    </row>
    <row r="115" spans="1:18" ht="18.75">
      <c r="A115" s="221" t="s">
        <v>82</v>
      </c>
      <c r="B115" s="345" t="s">
        <v>83</v>
      </c>
      <c r="C115" s="219" t="s">
        <v>12</v>
      </c>
      <c r="D115" s="50">
        <v>0.0116</v>
      </c>
      <c r="E115" s="50">
        <v>0.3032</v>
      </c>
      <c r="F115" s="148"/>
      <c r="G115" s="121"/>
      <c r="H115" s="59"/>
      <c r="I115" s="59"/>
      <c r="J115" s="11"/>
      <c r="K115" s="59"/>
      <c r="L115" s="4"/>
      <c r="M115" s="4"/>
      <c r="N115" s="4"/>
      <c r="O115" s="4"/>
      <c r="P115" s="4"/>
      <c r="Q115" s="5">
        <f t="shared" si="2"/>
        <v>0</v>
      </c>
      <c r="R115" s="10"/>
    </row>
    <row r="116" spans="1:18" ht="18.75">
      <c r="A116" s="221"/>
      <c r="B116" s="346"/>
      <c r="C116" s="222" t="s">
        <v>14</v>
      </c>
      <c r="D116" s="51">
        <v>5.334</v>
      </c>
      <c r="E116" s="51">
        <v>112.56</v>
      </c>
      <c r="F116" s="149"/>
      <c r="G116" s="120"/>
      <c r="H116" s="60"/>
      <c r="I116" s="60"/>
      <c r="J116" s="31"/>
      <c r="K116" s="60"/>
      <c r="L116" s="6"/>
      <c r="M116" s="6"/>
      <c r="N116" s="6"/>
      <c r="O116" s="6"/>
      <c r="P116" s="6"/>
      <c r="Q116" s="7">
        <f t="shared" si="2"/>
        <v>0</v>
      </c>
      <c r="R116" s="10"/>
    </row>
    <row r="117" spans="1:18" ht="18.75">
      <c r="A117" s="221"/>
      <c r="B117" s="345" t="s">
        <v>84</v>
      </c>
      <c r="C117" s="219" t="s">
        <v>12</v>
      </c>
      <c r="D117" s="50">
        <v>1.7974</v>
      </c>
      <c r="E117" s="50">
        <v>0.287</v>
      </c>
      <c r="F117" s="148"/>
      <c r="G117" s="121"/>
      <c r="H117" s="59"/>
      <c r="I117" s="59"/>
      <c r="J117" s="11"/>
      <c r="K117" s="59"/>
      <c r="L117" s="4"/>
      <c r="M117" s="4">
        <v>3.4428</v>
      </c>
      <c r="N117" s="4">
        <v>4.8135</v>
      </c>
      <c r="O117" s="4"/>
      <c r="P117" s="4">
        <v>0.0718</v>
      </c>
      <c r="Q117" s="5">
        <f t="shared" si="2"/>
        <v>8.3281</v>
      </c>
      <c r="R117" s="10"/>
    </row>
    <row r="118" spans="1:18" ht="18.75">
      <c r="A118" s="221"/>
      <c r="B118" s="346"/>
      <c r="C118" s="222" t="s">
        <v>14</v>
      </c>
      <c r="D118" s="51">
        <v>797.958</v>
      </c>
      <c r="E118" s="51">
        <v>184.671</v>
      </c>
      <c r="F118" s="149"/>
      <c r="G118" s="120"/>
      <c r="H118" s="60"/>
      <c r="I118" s="60"/>
      <c r="J118" s="31"/>
      <c r="K118" s="60"/>
      <c r="L118" s="6"/>
      <c r="M118" s="6">
        <v>3347.973</v>
      </c>
      <c r="N118" s="6">
        <v>1663.605</v>
      </c>
      <c r="O118" s="6"/>
      <c r="P118" s="6">
        <v>57.498</v>
      </c>
      <c r="Q118" s="7">
        <f t="shared" si="2"/>
        <v>5069.075999999999</v>
      </c>
      <c r="R118" s="10"/>
    </row>
    <row r="119" spans="1:18" ht="18.75">
      <c r="A119" s="221" t="s">
        <v>19</v>
      </c>
      <c r="B119" s="345" t="s">
        <v>85</v>
      </c>
      <c r="C119" s="219" t="s">
        <v>12</v>
      </c>
      <c r="D119" s="50">
        <v>0.8765</v>
      </c>
      <c r="E119" s="50">
        <v>0.8731</v>
      </c>
      <c r="F119" s="148"/>
      <c r="G119" s="121"/>
      <c r="H119" s="59"/>
      <c r="I119" s="59"/>
      <c r="J119" s="11"/>
      <c r="K119" s="59"/>
      <c r="L119" s="4"/>
      <c r="M119" s="4">
        <v>0.3991</v>
      </c>
      <c r="N119" s="4"/>
      <c r="O119" s="4"/>
      <c r="P119" s="4">
        <v>0.1272</v>
      </c>
      <c r="Q119" s="5">
        <f t="shared" si="2"/>
        <v>0.5263</v>
      </c>
      <c r="R119" s="10"/>
    </row>
    <row r="120" spans="1:18" ht="18.75">
      <c r="A120" s="10"/>
      <c r="B120" s="346"/>
      <c r="C120" s="222" t="s">
        <v>14</v>
      </c>
      <c r="D120" s="51">
        <v>316.76</v>
      </c>
      <c r="E120" s="51">
        <v>265.718</v>
      </c>
      <c r="F120" s="149"/>
      <c r="G120" s="120"/>
      <c r="H120" s="60"/>
      <c r="I120" s="60"/>
      <c r="J120" s="31"/>
      <c r="K120" s="60"/>
      <c r="L120" s="6"/>
      <c r="M120" s="6">
        <v>130.788</v>
      </c>
      <c r="N120" s="6"/>
      <c r="O120" s="6"/>
      <c r="P120" s="6">
        <v>362.115</v>
      </c>
      <c r="Q120" s="7">
        <f t="shared" si="2"/>
        <v>492.903</v>
      </c>
      <c r="R120" s="10"/>
    </row>
    <row r="121" spans="1:18" ht="18.75">
      <c r="A121" s="10"/>
      <c r="B121" s="224" t="s">
        <v>16</v>
      </c>
      <c r="C121" s="219" t="s">
        <v>12</v>
      </c>
      <c r="D121" s="50">
        <v>0.0076</v>
      </c>
      <c r="E121" s="50"/>
      <c r="F121" s="148"/>
      <c r="G121" s="121"/>
      <c r="H121" s="59"/>
      <c r="I121" s="59"/>
      <c r="J121" s="11"/>
      <c r="K121" s="59"/>
      <c r="L121" s="4"/>
      <c r="M121" s="4"/>
      <c r="N121" s="4"/>
      <c r="O121" s="4"/>
      <c r="P121" s="4"/>
      <c r="Q121" s="5">
        <f t="shared" si="2"/>
        <v>0</v>
      </c>
      <c r="R121" s="10"/>
    </row>
    <row r="122" spans="1:18" ht="18.75">
      <c r="A122" s="10"/>
      <c r="B122" s="222" t="s">
        <v>86</v>
      </c>
      <c r="C122" s="222" t="s">
        <v>14</v>
      </c>
      <c r="D122" s="51">
        <v>2.625</v>
      </c>
      <c r="E122" s="51"/>
      <c r="F122" s="149"/>
      <c r="G122" s="120"/>
      <c r="H122" s="60"/>
      <c r="I122" s="60"/>
      <c r="J122" s="31"/>
      <c r="K122" s="60"/>
      <c r="L122" s="6"/>
      <c r="M122" s="6"/>
      <c r="N122" s="6"/>
      <c r="O122" s="6"/>
      <c r="P122" s="6"/>
      <c r="Q122" s="7">
        <f t="shared" si="2"/>
        <v>0</v>
      </c>
      <c r="R122" s="10"/>
    </row>
    <row r="123" spans="1:18" ht="18.75">
      <c r="A123" s="10"/>
      <c r="B123" s="343" t="s">
        <v>20</v>
      </c>
      <c r="C123" s="219" t="s">
        <v>12</v>
      </c>
      <c r="D123" s="46">
        <v>4.537</v>
      </c>
      <c r="E123" s="46">
        <v>4.2828</v>
      </c>
      <c r="F123" s="148">
        <f>D123+E123</f>
        <v>8.8198</v>
      </c>
      <c r="G123" s="124">
        <v>0</v>
      </c>
      <c r="H123" s="61">
        <v>0</v>
      </c>
      <c r="I123" s="63">
        <v>0</v>
      </c>
      <c r="J123" s="11">
        <f>H123+I123</f>
        <v>0</v>
      </c>
      <c r="K123" s="63">
        <v>0</v>
      </c>
      <c r="L123" s="4">
        <v>0</v>
      </c>
      <c r="M123" s="4">
        <v>4.0199</v>
      </c>
      <c r="N123" s="4">
        <v>4.8218000000000005</v>
      </c>
      <c r="O123" s="4">
        <v>0</v>
      </c>
      <c r="P123" s="4">
        <v>0.2535</v>
      </c>
      <c r="Q123" s="43">
        <f t="shared" si="2"/>
        <v>17.915</v>
      </c>
      <c r="R123" s="10"/>
    </row>
    <row r="124" spans="1:18" ht="18.75">
      <c r="A124" s="226"/>
      <c r="B124" s="344"/>
      <c r="C124" s="222" t="s">
        <v>14</v>
      </c>
      <c r="D124" s="47">
        <v>2476.1360000000004</v>
      </c>
      <c r="E124" s="47">
        <v>2550.8329999999996</v>
      </c>
      <c r="F124" s="149">
        <f>D124+E124</f>
        <v>5026.969</v>
      </c>
      <c r="G124" s="125">
        <v>0</v>
      </c>
      <c r="H124" s="64">
        <v>0</v>
      </c>
      <c r="I124" s="62">
        <v>0</v>
      </c>
      <c r="J124" s="31">
        <f>H124+I124</f>
        <v>0</v>
      </c>
      <c r="K124" s="64">
        <v>0</v>
      </c>
      <c r="L124" s="6">
        <v>0</v>
      </c>
      <c r="M124" s="6">
        <v>3529.581</v>
      </c>
      <c r="N124" s="6">
        <v>1667.963</v>
      </c>
      <c r="O124" s="6">
        <v>0</v>
      </c>
      <c r="P124" s="6">
        <v>448.165</v>
      </c>
      <c r="Q124" s="7">
        <f t="shared" si="2"/>
        <v>10672.678</v>
      </c>
      <c r="R124" s="10"/>
    </row>
    <row r="125" spans="1:18" ht="18.75">
      <c r="A125" s="218" t="s">
        <v>0</v>
      </c>
      <c r="B125" s="345" t="s">
        <v>87</v>
      </c>
      <c r="C125" s="219" t="s">
        <v>12</v>
      </c>
      <c r="D125" s="50"/>
      <c r="E125" s="50"/>
      <c r="F125" s="148"/>
      <c r="G125" s="121"/>
      <c r="H125" s="59"/>
      <c r="I125" s="59"/>
      <c r="J125" s="11"/>
      <c r="K125" s="59"/>
      <c r="L125" s="4"/>
      <c r="M125" s="4"/>
      <c r="N125" s="4"/>
      <c r="O125" s="4"/>
      <c r="P125" s="4"/>
      <c r="Q125" s="5">
        <f t="shared" si="2"/>
        <v>0</v>
      </c>
      <c r="R125" s="10"/>
    </row>
    <row r="126" spans="1:18" ht="18.75">
      <c r="A126" s="218" t="s">
        <v>0</v>
      </c>
      <c r="B126" s="346"/>
      <c r="C126" s="222" t="s">
        <v>14</v>
      </c>
      <c r="D126" s="51"/>
      <c r="E126" s="51"/>
      <c r="F126" s="149"/>
      <c r="G126" s="120"/>
      <c r="H126" s="60"/>
      <c r="I126" s="60"/>
      <c r="J126" s="31"/>
      <c r="K126" s="60"/>
      <c r="L126" s="6"/>
      <c r="M126" s="6"/>
      <c r="N126" s="6"/>
      <c r="O126" s="6"/>
      <c r="P126" s="6"/>
      <c r="Q126" s="7">
        <f t="shared" si="2"/>
        <v>0</v>
      </c>
      <c r="R126" s="10"/>
    </row>
    <row r="127" spans="1:18" ht="18.75">
      <c r="A127" s="221" t="s">
        <v>88</v>
      </c>
      <c r="B127" s="345" t="s">
        <v>89</v>
      </c>
      <c r="C127" s="219" t="s">
        <v>12</v>
      </c>
      <c r="D127" s="50">
        <v>0.112</v>
      </c>
      <c r="E127" s="50">
        <v>0.027</v>
      </c>
      <c r="F127" s="148"/>
      <c r="G127" s="121"/>
      <c r="H127" s="59"/>
      <c r="I127" s="59"/>
      <c r="J127" s="11"/>
      <c r="K127" s="59"/>
      <c r="L127" s="4"/>
      <c r="M127" s="4"/>
      <c r="N127" s="4"/>
      <c r="O127" s="4"/>
      <c r="P127" s="4"/>
      <c r="Q127" s="5">
        <f t="shared" si="2"/>
        <v>0</v>
      </c>
      <c r="R127" s="10"/>
    </row>
    <row r="128" spans="1:18" ht="18.75">
      <c r="A128" s="221"/>
      <c r="B128" s="346"/>
      <c r="C128" s="222" t="s">
        <v>14</v>
      </c>
      <c r="D128" s="51">
        <v>15.015</v>
      </c>
      <c r="E128" s="51">
        <v>8.979</v>
      </c>
      <c r="F128" s="149"/>
      <c r="G128" s="120"/>
      <c r="H128" s="60"/>
      <c r="I128" s="60"/>
      <c r="J128" s="31"/>
      <c r="K128" s="60"/>
      <c r="L128" s="6"/>
      <c r="M128" s="6"/>
      <c r="N128" s="6"/>
      <c r="O128" s="6"/>
      <c r="P128" s="6"/>
      <c r="Q128" s="7">
        <f t="shared" si="2"/>
        <v>0</v>
      </c>
      <c r="R128" s="10"/>
    </row>
    <row r="129" spans="1:18" ht="18.75">
      <c r="A129" s="221" t="s">
        <v>90</v>
      </c>
      <c r="B129" s="224" t="s">
        <v>16</v>
      </c>
      <c r="C129" s="224" t="s">
        <v>12</v>
      </c>
      <c r="D129" s="53">
        <v>0.18</v>
      </c>
      <c r="E129" s="53"/>
      <c r="F129" s="204"/>
      <c r="G129" s="127"/>
      <c r="H129" s="65"/>
      <c r="I129" s="65"/>
      <c r="J129" s="42"/>
      <c r="K129" s="65"/>
      <c r="L129" s="13"/>
      <c r="M129" s="13"/>
      <c r="N129" s="13">
        <v>0.0845</v>
      </c>
      <c r="O129" s="13"/>
      <c r="P129" s="13"/>
      <c r="Q129" s="14">
        <f t="shared" si="2"/>
        <v>0.0845</v>
      </c>
      <c r="R129" s="10"/>
    </row>
    <row r="130" spans="1:18" ht="18.75">
      <c r="A130" s="221"/>
      <c r="B130" s="224" t="s">
        <v>91</v>
      </c>
      <c r="C130" s="219" t="s">
        <v>92</v>
      </c>
      <c r="D130" s="50"/>
      <c r="E130" s="50"/>
      <c r="F130" s="143"/>
      <c r="G130" s="121"/>
      <c r="H130" s="59"/>
      <c r="I130" s="59"/>
      <c r="J130" s="30"/>
      <c r="K130" s="59"/>
      <c r="L130" s="4"/>
      <c r="M130" s="48"/>
      <c r="N130" s="49"/>
      <c r="O130" s="4"/>
      <c r="P130" s="49"/>
      <c r="Q130" s="5">
        <f t="shared" si="2"/>
        <v>0</v>
      </c>
      <c r="R130" s="10"/>
    </row>
    <row r="131" spans="1:18" ht="18.75">
      <c r="A131" s="221" t="s">
        <v>19</v>
      </c>
      <c r="B131" s="6"/>
      <c r="C131" s="222" t="s">
        <v>14</v>
      </c>
      <c r="D131" s="51">
        <v>69.878</v>
      </c>
      <c r="E131" s="51"/>
      <c r="F131" s="149"/>
      <c r="G131" s="120"/>
      <c r="H131" s="152"/>
      <c r="I131" s="60"/>
      <c r="J131" s="41"/>
      <c r="K131" s="60"/>
      <c r="L131" s="41"/>
      <c r="M131" s="6"/>
      <c r="N131" s="6">
        <v>23.39</v>
      </c>
      <c r="O131" s="6"/>
      <c r="P131" s="6"/>
      <c r="Q131" s="7">
        <f t="shared" si="2"/>
        <v>23.39</v>
      </c>
      <c r="R131" s="10"/>
    </row>
    <row r="132" spans="1:18" ht="18.75">
      <c r="A132" s="10"/>
      <c r="B132" s="240" t="s">
        <v>0</v>
      </c>
      <c r="C132" s="224" t="s">
        <v>12</v>
      </c>
      <c r="D132" s="45">
        <v>0.292</v>
      </c>
      <c r="E132" s="45">
        <v>0.027</v>
      </c>
      <c r="F132" s="45">
        <f>F125+F127+F129</f>
        <v>0</v>
      </c>
      <c r="G132" s="128">
        <v>0</v>
      </c>
      <c r="H132" s="265">
        <v>0</v>
      </c>
      <c r="I132" s="131">
        <v>0</v>
      </c>
      <c r="J132" s="45">
        <f>J125+J127+J129</f>
        <v>0</v>
      </c>
      <c r="K132" s="131">
        <v>0</v>
      </c>
      <c r="L132" s="13">
        <v>0</v>
      </c>
      <c r="M132" s="45">
        <v>0</v>
      </c>
      <c r="N132" s="45">
        <v>0.0845</v>
      </c>
      <c r="O132" s="13">
        <v>0</v>
      </c>
      <c r="P132" s="13">
        <v>0</v>
      </c>
      <c r="Q132" s="14">
        <f t="shared" si="2"/>
        <v>0.0845</v>
      </c>
      <c r="R132" s="10"/>
    </row>
    <row r="133" spans="1:18" ht="18.75">
      <c r="A133" s="10"/>
      <c r="B133" s="241" t="s">
        <v>20</v>
      </c>
      <c r="C133" s="219" t="s">
        <v>92</v>
      </c>
      <c r="D133" s="46">
        <v>0</v>
      </c>
      <c r="E133" s="46">
        <v>0</v>
      </c>
      <c r="F133" s="46">
        <f>F130</f>
        <v>0</v>
      </c>
      <c r="G133" s="124">
        <v>0</v>
      </c>
      <c r="H133" s="63">
        <v>0</v>
      </c>
      <c r="I133" s="63">
        <v>0</v>
      </c>
      <c r="J133" s="46">
        <f>J130</f>
        <v>0</v>
      </c>
      <c r="K133" s="63">
        <v>0</v>
      </c>
      <c r="L133" s="4">
        <v>0</v>
      </c>
      <c r="M133" s="46">
        <v>0</v>
      </c>
      <c r="N133" s="46">
        <v>0</v>
      </c>
      <c r="O133" s="4">
        <v>0</v>
      </c>
      <c r="P133" s="4">
        <v>0</v>
      </c>
      <c r="Q133" s="5">
        <f t="shared" si="2"/>
        <v>0</v>
      </c>
      <c r="R133" s="10"/>
    </row>
    <row r="134" spans="1:18" ht="18.75">
      <c r="A134" s="226"/>
      <c r="B134" s="6"/>
      <c r="C134" s="222" t="s">
        <v>14</v>
      </c>
      <c r="D134" s="47">
        <v>84.893</v>
      </c>
      <c r="E134" s="47">
        <v>8.979</v>
      </c>
      <c r="F134" s="47">
        <f>F126+F128+F131</f>
        <v>0</v>
      </c>
      <c r="G134" s="125">
        <v>0</v>
      </c>
      <c r="H134" s="62">
        <v>0</v>
      </c>
      <c r="I134" s="62">
        <v>0</v>
      </c>
      <c r="J134" s="47">
        <f>J126+J128+J131</f>
        <v>0</v>
      </c>
      <c r="K134" s="62">
        <v>0</v>
      </c>
      <c r="L134" s="6">
        <v>0</v>
      </c>
      <c r="M134" s="47">
        <v>0</v>
      </c>
      <c r="N134" s="47">
        <v>23.39</v>
      </c>
      <c r="O134" s="6">
        <v>0</v>
      </c>
      <c r="P134" s="6">
        <v>0</v>
      </c>
      <c r="Q134" s="7">
        <f t="shared" si="2"/>
        <v>23.39</v>
      </c>
      <c r="R134" s="10"/>
    </row>
    <row r="135" spans="1:18" ht="18.75">
      <c r="A135" s="242"/>
      <c r="B135" s="243" t="s">
        <v>0</v>
      </c>
      <c r="C135" s="244" t="s">
        <v>12</v>
      </c>
      <c r="D135" s="45">
        <v>60.81060000000001</v>
      </c>
      <c r="E135" s="266">
        <v>185.6814</v>
      </c>
      <c r="F135" s="45">
        <f>F132+F123+F99</f>
        <v>246.173</v>
      </c>
      <c r="G135" s="267">
        <v>0</v>
      </c>
      <c r="H135" s="268">
        <v>0</v>
      </c>
      <c r="I135" s="269">
        <v>0</v>
      </c>
      <c r="J135" s="45">
        <f>J132+J123+J99</f>
        <v>0</v>
      </c>
      <c r="K135" s="269">
        <v>0</v>
      </c>
      <c r="L135" s="15">
        <v>0</v>
      </c>
      <c r="M135" s="45">
        <v>5.0801</v>
      </c>
      <c r="N135" s="45">
        <v>5.936400000000001</v>
      </c>
      <c r="O135" s="15">
        <v>0</v>
      </c>
      <c r="P135" s="15">
        <v>3.4099999999999997</v>
      </c>
      <c r="Q135" s="16">
        <f>+F135+G135+H135+I135+K135+L135+M135+N135+O135+P135</f>
        <v>260.59950000000003</v>
      </c>
      <c r="R135" s="10"/>
    </row>
    <row r="136" spans="1:18" ht="18.75">
      <c r="A136" s="242"/>
      <c r="B136" s="245" t="s">
        <v>93</v>
      </c>
      <c r="C136" s="246" t="s">
        <v>92</v>
      </c>
      <c r="D136" s="270">
        <v>0</v>
      </c>
      <c r="E136" s="271">
        <v>0</v>
      </c>
      <c r="F136" s="46">
        <f>F133</f>
        <v>0</v>
      </c>
      <c r="G136" s="272">
        <v>0</v>
      </c>
      <c r="H136" s="273">
        <v>0</v>
      </c>
      <c r="I136" s="273">
        <v>0</v>
      </c>
      <c r="J136" s="46">
        <f>J133</f>
        <v>0</v>
      </c>
      <c r="K136" s="274">
        <v>0</v>
      </c>
      <c r="L136" s="17">
        <v>0</v>
      </c>
      <c r="M136" s="46">
        <v>0</v>
      </c>
      <c r="N136" s="46">
        <v>0</v>
      </c>
      <c r="O136" s="17">
        <v>0</v>
      </c>
      <c r="P136" s="17">
        <v>0</v>
      </c>
      <c r="Q136" s="44">
        <f>+F136+G136+H136+I136+K136+L136+M136+N136+O136+P136</f>
        <v>0</v>
      </c>
      <c r="R136" s="10"/>
    </row>
    <row r="137" spans="1:18" ht="19.5" thickBot="1">
      <c r="A137" s="247"/>
      <c r="B137" s="29"/>
      <c r="C137" s="248" t="s">
        <v>14</v>
      </c>
      <c r="D137" s="275">
        <v>48457.937</v>
      </c>
      <c r="E137" s="276">
        <v>105179.93400000004</v>
      </c>
      <c r="F137" s="178">
        <f>F134+F124+F100</f>
        <v>153543.99900000004</v>
      </c>
      <c r="G137" s="277">
        <v>0</v>
      </c>
      <c r="H137" s="278">
        <v>0</v>
      </c>
      <c r="I137" s="279">
        <v>0</v>
      </c>
      <c r="J137" s="178">
        <f>J134+J124+J100</f>
        <v>0</v>
      </c>
      <c r="K137" s="279">
        <v>0</v>
      </c>
      <c r="L137" s="18">
        <v>0</v>
      </c>
      <c r="M137" s="178">
        <v>3801.168</v>
      </c>
      <c r="N137" s="178">
        <v>2263.261</v>
      </c>
      <c r="O137" s="18">
        <v>0</v>
      </c>
      <c r="P137" s="18">
        <v>3268.759</v>
      </c>
      <c r="Q137" s="19">
        <f>+F137+G137+H137+I137+K137+L137+M137+N137+O137+P137</f>
        <v>162877.18700000003</v>
      </c>
      <c r="R137" s="10"/>
    </row>
    <row r="138" spans="15:17" ht="18.75">
      <c r="O138" s="251"/>
      <c r="Q138" s="252" t="s">
        <v>103</v>
      </c>
    </row>
  </sheetData>
  <sheetProtection/>
  <mergeCells count="51">
    <mergeCell ref="B123:B124"/>
    <mergeCell ref="B125:B126"/>
    <mergeCell ref="B127:B128"/>
    <mergeCell ref="B113:B114"/>
    <mergeCell ref="B115:B116"/>
    <mergeCell ref="B117:B118"/>
    <mergeCell ref="B119:B120"/>
    <mergeCell ref="B105:B106"/>
    <mergeCell ref="B107:B108"/>
    <mergeCell ref="B109:B110"/>
    <mergeCell ref="B111:B112"/>
    <mergeCell ref="A97:B98"/>
    <mergeCell ref="A99:B100"/>
    <mergeCell ref="B101:B102"/>
    <mergeCell ref="B103:B104"/>
    <mergeCell ref="A89:B90"/>
    <mergeCell ref="A91:B92"/>
    <mergeCell ref="A93:B94"/>
    <mergeCell ref="A95:B96"/>
    <mergeCell ref="B79:B80"/>
    <mergeCell ref="B83:B84"/>
    <mergeCell ref="A85:B86"/>
    <mergeCell ref="A87:B88"/>
    <mergeCell ref="B64:B65"/>
    <mergeCell ref="B71:B72"/>
    <mergeCell ref="B73:B74"/>
    <mergeCell ref="B75:B76"/>
    <mergeCell ref="A52:B53"/>
    <mergeCell ref="B54:B55"/>
    <mergeCell ref="B58:B59"/>
    <mergeCell ref="B60:B61"/>
    <mergeCell ref="A44:B45"/>
    <mergeCell ref="A46:B47"/>
    <mergeCell ref="A48:B49"/>
    <mergeCell ref="A50:B51"/>
    <mergeCell ref="B36:B37"/>
    <mergeCell ref="A38:B39"/>
    <mergeCell ref="A40:B41"/>
    <mergeCell ref="A42:B43"/>
    <mergeCell ref="B30:B31"/>
    <mergeCell ref="B32:B33"/>
    <mergeCell ref="B14:B15"/>
    <mergeCell ref="B16:B17"/>
    <mergeCell ref="B20:B21"/>
    <mergeCell ref="B22:B23"/>
    <mergeCell ref="B4:B5"/>
    <mergeCell ref="B8:B9"/>
    <mergeCell ref="A10:B11"/>
    <mergeCell ref="B12:B13"/>
    <mergeCell ref="B24:B25"/>
    <mergeCell ref="B28:B29"/>
  </mergeCells>
  <printOptions/>
  <pageMargins left="1.1811023622047245" right="0.7874015748031497" top="0.7874015748031497" bottom="0.7874015748031497" header="0.5118110236220472" footer="0.5118110236220472"/>
  <pageSetup firstPageNumber="5" useFirstPageNumber="1" horizontalDpi="600" verticalDpi="600" orientation="landscape" paperSize="12" scale="50" r:id="rId1"/>
  <rowBreaks count="1" manualBreakCount="1">
    <brk id="68" max="255" man="1"/>
  </rowBreaks>
  <ignoredErrors>
    <ignoredError sqref="J8:J57 F8:F23 J71:J129 F28:F69 J59:J69 F71:F129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R138"/>
  <sheetViews>
    <sheetView zoomScale="50" zoomScaleNormal="50" zoomScalePageLayoutView="0" workbookViewId="0" topLeftCell="A1">
      <pane xSplit="3" ySplit="3" topLeftCell="D4" activePane="bottomRight" state="frozen"/>
      <selection pane="topLeft" activeCell="G135" sqref="A69:Q138"/>
      <selection pane="topRight" activeCell="G135" sqref="A69:Q138"/>
      <selection pane="bottomLeft" activeCell="G135" sqref="A69:Q138"/>
      <selection pane="bottomRight" activeCell="A1" sqref="A1"/>
    </sheetView>
  </sheetViews>
  <sheetFormatPr defaultColWidth="13.375" defaultRowHeight="13.5"/>
  <cols>
    <col min="1" max="1" width="5.875" style="1" customWidth="1"/>
    <col min="2" max="2" width="21.25390625" style="1" customWidth="1"/>
    <col min="3" max="3" width="11.25390625" style="1" customWidth="1"/>
    <col min="4" max="16" width="19.625" style="1" customWidth="1"/>
    <col min="17" max="17" width="19.625" style="211" customWidth="1"/>
    <col min="18" max="18" width="0.12890625" style="1" hidden="1" customWidth="1"/>
    <col min="19" max="37" width="17.375" style="1" customWidth="1"/>
    <col min="38" max="16384" width="13.375" style="1" customWidth="1"/>
  </cols>
  <sheetData>
    <row r="1" spans="2:5" ht="18.75">
      <c r="B1" s="210" t="s">
        <v>0</v>
      </c>
      <c r="E1" s="1" t="s">
        <v>0</v>
      </c>
    </row>
    <row r="2" spans="1:17" ht="19.5" thickBot="1">
      <c r="A2" s="2"/>
      <c r="B2" s="212" t="s">
        <v>108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 t="s">
        <v>96</v>
      </c>
      <c r="Q2" s="2"/>
    </row>
    <row r="3" spans="1:18" ht="18.75">
      <c r="A3" s="213"/>
      <c r="B3" s="214"/>
      <c r="C3" s="214"/>
      <c r="D3" s="37" t="s">
        <v>1</v>
      </c>
      <c r="E3" s="37" t="s">
        <v>2</v>
      </c>
      <c r="F3" s="259" t="s">
        <v>3</v>
      </c>
      <c r="G3" s="216" t="s">
        <v>100</v>
      </c>
      <c r="H3" s="39" t="s">
        <v>4</v>
      </c>
      <c r="I3" s="37" t="s">
        <v>5</v>
      </c>
      <c r="J3" s="37" t="s">
        <v>104</v>
      </c>
      <c r="K3" s="39" t="s">
        <v>6</v>
      </c>
      <c r="L3" s="37" t="s">
        <v>105</v>
      </c>
      <c r="M3" s="37" t="s">
        <v>7</v>
      </c>
      <c r="N3" s="37" t="s">
        <v>8</v>
      </c>
      <c r="O3" s="37" t="s">
        <v>9</v>
      </c>
      <c r="P3" s="37" t="s">
        <v>99</v>
      </c>
      <c r="Q3" s="217" t="s">
        <v>10</v>
      </c>
      <c r="R3" s="3"/>
    </row>
    <row r="4" spans="1:18" ht="18.75">
      <c r="A4" s="218" t="s">
        <v>0</v>
      </c>
      <c r="B4" s="345" t="s">
        <v>11</v>
      </c>
      <c r="C4" s="219" t="s">
        <v>12</v>
      </c>
      <c r="D4" s="55"/>
      <c r="E4" s="186"/>
      <c r="F4" s="57"/>
      <c r="G4" s="59"/>
      <c r="H4" s="141"/>
      <c r="I4" s="167"/>
      <c r="J4" s="11"/>
      <c r="K4" s="141"/>
      <c r="L4" s="4"/>
      <c r="M4" s="4"/>
      <c r="N4" s="4"/>
      <c r="O4" s="4"/>
      <c r="P4" s="4">
        <v>0</v>
      </c>
      <c r="Q4" s="5">
        <f aca="true" t="shared" si="0" ref="Q4:Q67">+F4+G4+H4+I4+K4+L4+M4+N4+O4+P4</f>
        <v>0</v>
      </c>
      <c r="R4" s="3"/>
    </row>
    <row r="5" spans="1:18" ht="18.75">
      <c r="A5" s="221" t="s">
        <v>13</v>
      </c>
      <c r="B5" s="346"/>
      <c r="C5" s="222" t="s">
        <v>14</v>
      </c>
      <c r="D5" s="54"/>
      <c r="E5" s="184"/>
      <c r="F5" s="58"/>
      <c r="G5" s="60"/>
      <c r="H5" s="142"/>
      <c r="I5" s="60"/>
      <c r="J5" s="31"/>
      <c r="K5" s="142"/>
      <c r="L5" s="6"/>
      <c r="M5" s="6"/>
      <c r="N5" s="6"/>
      <c r="O5" s="6"/>
      <c r="P5" s="6">
        <v>0</v>
      </c>
      <c r="Q5" s="7">
        <f t="shared" si="0"/>
        <v>0</v>
      </c>
      <c r="R5" s="3"/>
    </row>
    <row r="6" spans="1:18" ht="18.75">
      <c r="A6" s="221" t="s">
        <v>15</v>
      </c>
      <c r="B6" s="224" t="s">
        <v>16</v>
      </c>
      <c r="C6" s="219" t="s">
        <v>12</v>
      </c>
      <c r="D6" s="55"/>
      <c r="E6" s="183">
        <v>0.088</v>
      </c>
      <c r="F6" s="57"/>
      <c r="G6" s="59"/>
      <c r="H6" s="143"/>
      <c r="I6" s="59"/>
      <c r="J6" s="30"/>
      <c r="K6" s="143"/>
      <c r="L6" s="4"/>
      <c r="M6" s="4"/>
      <c r="N6" s="4"/>
      <c r="O6" s="4"/>
      <c r="P6" s="4">
        <v>0</v>
      </c>
      <c r="Q6" s="5">
        <f t="shared" si="0"/>
        <v>0</v>
      </c>
      <c r="R6" s="3"/>
    </row>
    <row r="7" spans="1:18" ht="18.75">
      <c r="A7" s="221" t="s">
        <v>17</v>
      </c>
      <c r="B7" s="222" t="s">
        <v>18</v>
      </c>
      <c r="C7" s="222" t="s">
        <v>14</v>
      </c>
      <c r="D7" s="54"/>
      <c r="E7" s="184">
        <v>46.935</v>
      </c>
      <c r="F7" s="58"/>
      <c r="G7" s="60"/>
      <c r="H7" s="142"/>
      <c r="I7" s="60"/>
      <c r="J7" s="31"/>
      <c r="K7" s="142"/>
      <c r="L7" s="6"/>
      <c r="M7" s="6"/>
      <c r="N7" s="6"/>
      <c r="O7" s="6"/>
      <c r="P7" s="6">
        <v>0</v>
      </c>
      <c r="Q7" s="7">
        <f t="shared" si="0"/>
        <v>0</v>
      </c>
      <c r="R7" s="3"/>
    </row>
    <row r="8" spans="1:18" ht="18.75">
      <c r="A8" s="221" t="s">
        <v>19</v>
      </c>
      <c r="B8" s="343" t="s">
        <v>20</v>
      </c>
      <c r="C8" s="219" t="s">
        <v>12</v>
      </c>
      <c r="D8" s="63">
        <v>0</v>
      </c>
      <c r="E8" s="187">
        <v>0.088</v>
      </c>
      <c r="F8" s="201">
        <f>D8+E8</f>
        <v>0.088</v>
      </c>
      <c r="G8" s="61">
        <v>0</v>
      </c>
      <c r="H8" s="206">
        <v>0</v>
      </c>
      <c r="I8" s="168">
        <v>0</v>
      </c>
      <c r="J8" s="30">
        <f>H8+I8</f>
        <v>0</v>
      </c>
      <c r="K8" s="146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5">
        <f t="shared" si="0"/>
        <v>0.088</v>
      </c>
      <c r="R8" s="3"/>
    </row>
    <row r="9" spans="1:18" ht="18.75">
      <c r="A9" s="226"/>
      <c r="B9" s="344"/>
      <c r="C9" s="222" t="s">
        <v>14</v>
      </c>
      <c r="D9" s="62">
        <v>0</v>
      </c>
      <c r="E9" s="188">
        <v>46.935</v>
      </c>
      <c r="F9" s="58">
        <f>D9+E9</f>
        <v>46.935</v>
      </c>
      <c r="G9" s="64">
        <v>0</v>
      </c>
      <c r="H9" s="149">
        <v>0</v>
      </c>
      <c r="I9" s="64">
        <v>0</v>
      </c>
      <c r="J9" s="31">
        <f>H9+I9</f>
        <v>0</v>
      </c>
      <c r="K9" s="147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7">
        <f t="shared" si="0"/>
        <v>46.935</v>
      </c>
      <c r="R9" s="3"/>
    </row>
    <row r="10" spans="1:18" ht="18.75">
      <c r="A10" s="347" t="s">
        <v>21</v>
      </c>
      <c r="B10" s="348"/>
      <c r="C10" s="219" t="s">
        <v>12</v>
      </c>
      <c r="D10" s="72">
        <v>1.6006</v>
      </c>
      <c r="E10" s="183">
        <v>0.7952</v>
      </c>
      <c r="F10" s="57"/>
      <c r="G10" s="59"/>
      <c r="H10" s="143"/>
      <c r="I10" s="59"/>
      <c r="J10" s="30"/>
      <c r="K10" s="143"/>
      <c r="L10" s="4"/>
      <c r="M10" s="4"/>
      <c r="N10" s="4"/>
      <c r="O10" s="4"/>
      <c r="P10" s="4">
        <v>0</v>
      </c>
      <c r="Q10" s="5">
        <f t="shared" si="0"/>
        <v>0</v>
      </c>
      <c r="R10" s="3"/>
    </row>
    <row r="11" spans="1:18" ht="18.75">
      <c r="A11" s="349"/>
      <c r="B11" s="350"/>
      <c r="C11" s="222" t="s">
        <v>14</v>
      </c>
      <c r="D11" s="73">
        <v>831.325</v>
      </c>
      <c r="E11" s="184">
        <v>57.722</v>
      </c>
      <c r="F11" s="58"/>
      <c r="G11" s="60"/>
      <c r="H11" s="142"/>
      <c r="I11" s="60"/>
      <c r="J11" s="31"/>
      <c r="K11" s="142"/>
      <c r="L11" s="6"/>
      <c r="M11" s="6"/>
      <c r="N11" s="6"/>
      <c r="O11" s="6"/>
      <c r="P11" s="6">
        <v>0</v>
      </c>
      <c r="Q11" s="7">
        <f t="shared" si="0"/>
        <v>0</v>
      </c>
      <c r="R11" s="3"/>
    </row>
    <row r="12" spans="1:18" ht="18.75">
      <c r="A12" s="10"/>
      <c r="B12" s="345" t="s">
        <v>22</v>
      </c>
      <c r="C12" s="219" t="s">
        <v>12</v>
      </c>
      <c r="D12" s="72">
        <v>2.5123</v>
      </c>
      <c r="E12" s="183">
        <v>4.0558</v>
      </c>
      <c r="F12" s="57"/>
      <c r="G12" s="59"/>
      <c r="H12" s="143"/>
      <c r="I12" s="59"/>
      <c r="J12" s="30"/>
      <c r="K12" s="143"/>
      <c r="L12" s="4"/>
      <c r="M12" s="4"/>
      <c r="N12" s="4"/>
      <c r="O12" s="4"/>
      <c r="P12" s="4">
        <v>0</v>
      </c>
      <c r="Q12" s="5">
        <f t="shared" si="0"/>
        <v>0</v>
      </c>
      <c r="R12" s="3"/>
    </row>
    <row r="13" spans="1:18" ht="18.75">
      <c r="A13" s="218" t="s">
        <v>0</v>
      </c>
      <c r="B13" s="346"/>
      <c r="C13" s="222" t="s">
        <v>14</v>
      </c>
      <c r="D13" s="74">
        <v>8118.091</v>
      </c>
      <c r="E13" s="184">
        <v>13453.989</v>
      </c>
      <c r="F13" s="58"/>
      <c r="G13" s="60"/>
      <c r="H13" s="142"/>
      <c r="I13" s="60"/>
      <c r="J13" s="31"/>
      <c r="K13" s="142"/>
      <c r="L13" s="6"/>
      <c r="M13" s="6"/>
      <c r="N13" s="6"/>
      <c r="O13" s="6"/>
      <c r="P13" s="6">
        <v>0</v>
      </c>
      <c r="Q13" s="7">
        <f t="shared" si="0"/>
        <v>0</v>
      </c>
      <c r="R13" s="3"/>
    </row>
    <row r="14" spans="1:18" ht="18.75">
      <c r="A14" s="221" t="s">
        <v>23</v>
      </c>
      <c r="B14" s="345" t="s">
        <v>24</v>
      </c>
      <c r="C14" s="219" t="s">
        <v>12</v>
      </c>
      <c r="D14" s="55">
        <v>14.129</v>
      </c>
      <c r="E14" s="183"/>
      <c r="F14" s="57"/>
      <c r="G14" s="59"/>
      <c r="H14" s="143"/>
      <c r="I14" s="59"/>
      <c r="J14" s="30"/>
      <c r="K14" s="143"/>
      <c r="L14" s="4"/>
      <c r="M14" s="4"/>
      <c r="N14" s="4"/>
      <c r="O14" s="4"/>
      <c r="P14" s="4">
        <v>0</v>
      </c>
      <c r="Q14" s="5">
        <f t="shared" si="0"/>
        <v>0</v>
      </c>
      <c r="R14" s="3"/>
    </row>
    <row r="15" spans="1:18" ht="18.75">
      <c r="A15" s="221" t="s">
        <v>0</v>
      </c>
      <c r="B15" s="346"/>
      <c r="C15" s="222" t="s">
        <v>14</v>
      </c>
      <c r="D15" s="75">
        <v>8156.654</v>
      </c>
      <c r="E15" s="184"/>
      <c r="F15" s="58"/>
      <c r="G15" s="60"/>
      <c r="H15" s="142"/>
      <c r="I15" s="60"/>
      <c r="J15" s="31"/>
      <c r="K15" s="142"/>
      <c r="L15" s="6"/>
      <c r="M15" s="6"/>
      <c r="N15" s="6"/>
      <c r="O15" s="6"/>
      <c r="P15" s="6">
        <v>0</v>
      </c>
      <c r="Q15" s="7">
        <f t="shared" si="0"/>
        <v>0</v>
      </c>
      <c r="R15" s="3"/>
    </row>
    <row r="16" spans="1:18" ht="18.75">
      <c r="A16" s="221" t="s">
        <v>25</v>
      </c>
      <c r="B16" s="345" t="s">
        <v>26</v>
      </c>
      <c r="C16" s="219" t="s">
        <v>12</v>
      </c>
      <c r="D16" s="72">
        <v>34.0376</v>
      </c>
      <c r="E16" s="183">
        <v>8.8902</v>
      </c>
      <c r="F16" s="57"/>
      <c r="G16" s="59"/>
      <c r="H16" s="143"/>
      <c r="I16" s="59"/>
      <c r="J16" s="30"/>
      <c r="K16" s="143"/>
      <c r="L16" s="4"/>
      <c r="M16" s="4"/>
      <c r="N16" s="4"/>
      <c r="O16" s="4"/>
      <c r="P16" s="4">
        <v>0</v>
      </c>
      <c r="Q16" s="5">
        <f t="shared" si="0"/>
        <v>0</v>
      </c>
      <c r="R16" s="3"/>
    </row>
    <row r="17" spans="1:18" ht="18.75">
      <c r="A17" s="221"/>
      <c r="B17" s="346"/>
      <c r="C17" s="222" t="s">
        <v>14</v>
      </c>
      <c r="D17" s="74">
        <v>36690.469</v>
      </c>
      <c r="E17" s="184">
        <v>10083.162</v>
      </c>
      <c r="F17" s="58"/>
      <c r="G17" s="60"/>
      <c r="H17" s="142"/>
      <c r="I17" s="60"/>
      <c r="J17" s="31"/>
      <c r="K17" s="142"/>
      <c r="L17" s="6"/>
      <c r="M17" s="6"/>
      <c r="N17" s="6"/>
      <c r="O17" s="6"/>
      <c r="P17" s="6">
        <v>0</v>
      </c>
      <c r="Q17" s="7">
        <f t="shared" si="0"/>
        <v>0</v>
      </c>
      <c r="R17" s="3"/>
    </row>
    <row r="18" spans="1:18" ht="18.75">
      <c r="A18" s="221" t="s">
        <v>27</v>
      </c>
      <c r="B18" s="224" t="s">
        <v>28</v>
      </c>
      <c r="C18" s="219" t="s">
        <v>12</v>
      </c>
      <c r="D18" s="55">
        <v>2.4164</v>
      </c>
      <c r="E18" s="183">
        <v>17.789</v>
      </c>
      <c r="F18" s="57"/>
      <c r="G18" s="59"/>
      <c r="H18" s="143"/>
      <c r="I18" s="59"/>
      <c r="J18" s="30"/>
      <c r="K18" s="143"/>
      <c r="L18" s="4"/>
      <c r="M18" s="4"/>
      <c r="N18" s="4"/>
      <c r="O18" s="4"/>
      <c r="P18" s="4">
        <v>0</v>
      </c>
      <c r="Q18" s="5">
        <f t="shared" si="0"/>
        <v>0</v>
      </c>
      <c r="R18" s="3"/>
    </row>
    <row r="19" spans="1:18" ht="18.75">
      <c r="A19" s="221"/>
      <c r="B19" s="222" t="s">
        <v>29</v>
      </c>
      <c r="C19" s="222" t="s">
        <v>14</v>
      </c>
      <c r="D19" s="75">
        <v>1915.933</v>
      </c>
      <c r="E19" s="184">
        <v>13366.112</v>
      </c>
      <c r="F19" s="58"/>
      <c r="G19" s="60"/>
      <c r="H19" s="142"/>
      <c r="I19" s="60"/>
      <c r="J19" s="31"/>
      <c r="K19" s="142"/>
      <c r="L19" s="6"/>
      <c r="M19" s="6"/>
      <c r="N19" s="6"/>
      <c r="O19" s="6"/>
      <c r="P19" s="6">
        <v>0</v>
      </c>
      <c r="Q19" s="7">
        <f t="shared" si="0"/>
        <v>0</v>
      </c>
      <c r="R19" s="3"/>
    </row>
    <row r="20" spans="1:18" ht="18.75">
      <c r="A20" s="221" t="s">
        <v>19</v>
      </c>
      <c r="B20" s="345" t="s">
        <v>30</v>
      </c>
      <c r="C20" s="219" t="s">
        <v>12</v>
      </c>
      <c r="D20" s="72">
        <v>27.4601</v>
      </c>
      <c r="E20" s="183">
        <v>70.702</v>
      </c>
      <c r="F20" s="57"/>
      <c r="G20" s="59"/>
      <c r="H20" s="143"/>
      <c r="I20" s="59"/>
      <c r="J20" s="30"/>
      <c r="K20" s="143"/>
      <c r="L20" s="4"/>
      <c r="M20" s="4"/>
      <c r="N20" s="4"/>
      <c r="O20" s="4"/>
      <c r="P20" s="4">
        <v>0</v>
      </c>
      <c r="Q20" s="5">
        <f t="shared" si="0"/>
        <v>0</v>
      </c>
      <c r="R20" s="3"/>
    </row>
    <row r="21" spans="1:18" ht="18.75">
      <c r="A21" s="10"/>
      <c r="B21" s="346"/>
      <c r="C21" s="222" t="s">
        <v>14</v>
      </c>
      <c r="D21" s="74">
        <v>15475.148</v>
      </c>
      <c r="E21" s="184">
        <v>40426.359</v>
      </c>
      <c r="F21" s="58"/>
      <c r="G21" s="60"/>
      <c r="H21" s="142"/>
      <c r="I21" s="60"/>
      <c r="J21" s="31"/>
      <c r="K21" s="142"/>
      <c r="L21" s="6"/>
      <c r="M21" s="6"/>
      <c r="N21" s="6"/>
      <c r="O21" s="6"/>
      <c r="P21" s="6">
        <v>0</v>
      </c>
      <c r="Q21" s="7">
        <f t="shared" si="0"/>
        <v>0</v>
      </c>
      <c r="R21" s="3"/>
    </row>
    <row r="22" spans="1:18" ht="18.75">
      <c r="A22" s="10"/>
      <c r="B22" s="343" t="s">
        <v>20</v>
      </c>
      <c r="C22" s="219" t="s">
        <v>12</v>
      </c>
      <c r="D22" s="61">
        <v>80.5554</v>
      </c>
      <c r="E22" s="187">
        <v>101.437</v>
      </c>
      <c r="F22" s="57">
        <f>D22+E22</f>
        <v>181.9924</v>
      </c>
      <c r="G22" s="63">
        <v>0</v>
      </c>
      <c r="H22" s="206">
        <v>0</v>
      </c>
      <c r="I22" s="202">
        <v>0</v>
      </c>
      <c r="J22" s="30">
        <f aca="true" t="shared" si="1" ref="J22:J29">H22+I22</f>
        <v>0</v>
      </c>
      <c r="K22" s="148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5">
        <f t="shared" si="0"/>
        <v>181.9924</v>
      </c>
      <c r="R22" s="3"/>
    </row>
    <row r="23" spans="1:18" ht="18.75">
      <c r="A23" s="226"/>
      <c r="B23" s="344"/>
      <c r="C23" s="222" t="s">
        <v>14</v>
      </c>
      <c r="D23" s="64">
        <v>70356.295</v>
      </c>
      <c r="E23" s="188">
        <v>77329.622</v>
      </c>
      <c r="F23" s="58">
        <f>D23+E23</f>
        <v>147685.91700000002</v>
      </c>
      <c r="G23" s="62">
        <v>0</v>
      </c>
      <c r="H23" s="149">
        <v>0</v>
      </c>
      <c r="I23" s="62">
        <v>0</v>
      </c>
      <c r="J23" s="31">
        <f t="shared" si="1"/>
        <v>0</v>
      </c>
      <c r="K23" s="149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7">
        <f t="shared" si="0"/>
        <v>147685.91700000002</v>
      </c>
      <c r="R23" s="3"/>
    </row>
    <row r="24" spans="1:18" ht="18.75">
      <c r="A24" s="218" t="s">
        <v>0</v>
      </c>
      <c r="B24" s="345" t="s">
        <v>31</v>
      </c>
      <c r="C24" s="219" t="s">
        <v>12</v>
      </c>
      <c r="D24" s="55">
        <v>1.31</v>
      </c>
      <c r="E24" s="183">
        <v>0.146</v>
      </c>
      <c r="F24" s="57"/>
      <c r="G24" s="59"/>
      <c r="H24" s="143"/>
      <c r="I24" s="59"/>
      <c r="J24" s="30"/>
      <c r="K24" s="143"/>
      <c r="L24" s="4"/>
      <c r="M24" s="4"/>
      <c r="N24" s="4"/>
      <c r="O24" s="4"/>
      <c r="P24" s="4">
        <v>0</v>
      </c>
      <c r="Q24" s="5">
        <f t="shared" si="0"/>
        <v>0</v>
      </c>
      <c r="R24" s="3"/>
    </row>
    <row r="25" spans="1:18" ht="18.75">
      <c r="A25" s="221" t="s">
        <v>32</v>
      </c>
      <c r="B25" s="346"/>
      <c r="C25" s="222" t="s">
        <v>14</v>
      </c>
      <c r="D25" s="75">
        <v>1726.2</v>
      </c>
      <c r="E25" s="184">
        <v>194.04</v>
      </c>
      <c r="F25" s="58"/>
      <c r="G25" s="60"/>
      <c r="H25" s="142"/>
      <c r="I25" s="60"/>
      <c r="J25" s="31"/>
      <c r="K25" s="142"/>
      <c r="L25" s="6"/>
      <c r="M25" s="6"/>
      <c r="N25" s="6"/>
      <c r="O25" s="6"/>
      <c r="P25" s="6">
        <v>0</v>
      </c>
      <c r="Q25" s="7">
        <f t="shared" si="0"/>
        <v>0</v>
      </c>
      <c r="R25" s="3"/>
    </row>
    <row r="26" spans="1:18" ht="18.75">
      <c r="A26" s="221" t="s">
        <v>33</v>
      </c>
      <c r="B26" s="224" t="s">
        <v>16</v>
      </c>
      <c r="C26" s="219" t="s">
        <v>12</v>
      </c>
      <c r="D26" s="72">
        <v>2.651</v>
      </c>
      <c r="E26" s="183">
        <v>8.016</v>
      </c>
      <c r="F26" s="57"/>
      <c r="G26" s="59"/>
      <c r="H26" s="143"/>
      <c r="I26" s="59"/>
      <c r="J26" s="30"/>
      <c r="K26" s="143"/>
      <c r="L26" s="4"/>
      <c r="M26" s="4"/>
      <c r="N26" s="4"/>
      <c r="O26" s="4"/>
      <c r="P26" s="4">
        <v>0</v>
      </c>
      <c r="Q26" s="5">
        <f t="shared" si="0"/>
        <v>0</v>
      </c>
      <c r="R26" s="3"/>
    </row>
    <row r="27" spans="1:18" ht="18.75">
      <c r="A27" s="221" t="s">
        <v>34</v>
      </c>
      <c r="B27" s="222" t="s">
        <v>35</v>
      </c>
      <c r="C27" s="222" t="s">
        <v>14</v>
      </c>
      <c r="D27" s="75">
        <v>882.263</v>
      </c>
      <c r="E27" s="184">
        <v>2283.053</v>
      </c>
      <c r="F27" s="58"/>
      <c r="G27" s="60"/>
      <c r="H27" s="142"/>
      <c r="I27" s="60"/>
      <c r="J27" s="31"/>
      <c r="K27" s="142"/>
      <c r="L27" s="6"/>
      <c r="M27" s="6"/>
      <c r="N27" s="6"/>
      <c r="O27" s="6"/>
      <c r="P27" s="6">
        <v>0</v>
      </c>
      <c r="Q27" s="7">
        <f t="shared" si="0"/>
        <v>0</v>
      </c>
      <c r="R27" s="3"/>
    </row>
    <row r="28" spans="1:18" ht="18.75">
      <c r="A28" s="221" t="s">
        <v>19</v>
      </c>
      <c r="B28" s="343" t="s">
        <v>20</v>
      </c>
      <c r="C28" s="219" t="s">
        <v>12</v>
      </c>
      <c r="D28" s="168">
        <v>3.961</v>
      </c>
      <c r="E28" s="187">
        <v>8.162</v>
      </c>
      <c r="F28" s="57">
        <f>D28+E28</f>
        <v>12.123000000000001</v>
      </c>
      <c r="G28" s="61">
        <v>0</v>
      </c>
      <c r="H28" s="228">
        <v>0</v>
      </c>
      <c r="I28" s="168">
        <v>0</v>
      </c>
      <c r="J28" s="30">
        <f t="shared" si="1"/>
        <v>0</v>
      </c>
      <c r="K28" s="146">
        <v>0</v>
      </c>
      <c r="L28" s="4">
        <v>0</v>
      </c>
      <c r="M28" s="11">
        <v>0</v>
      </c>
      <c r="N28" s="4">
        <v>0</v>
      </c>
      <c r="O28" s="4">
        <v>0</v>
      </c>
      <c r="P28" s="4">
        <v>0</v>
      </c>
      <c r="Q28" s="5">
        <f t="shared" si="0"/>
        <v>12.123000000000001</v>
      </c>
      <c r="R28" s="3"/>
    </row>
    <row r="29" spans="1:18" ht="18.75">
      <c r="A29" s="226"/>
      <c r="B29" s="344"/>
      <c r="C29" s="222" t="s">
        <v>14</v>
      </c>
      <c r="D29" s="64">
        <v>2608.463</v>
      </c>
      <c r="E29" s="188">
        <v>2477.093</v>
      </c>
      <c r="F29" s="58">
        <f>D29+E29</f>
        <v>5085.5560000000005</v>
      </c>
      <c r="G29" s="64">
        <v>0</v>
      </c>
      <c r="H29" s="147">
        <v>0</v>
      </c>
      <c r="I29" s="64">
        <v>0</v>
      </c>
      <c r="J29" s="31">
        <f t="shared" si="1"/>
        <v>0</v>
      </c>
      <c r="K29" s="147">
        <v>0</v>
      </c>
      <c r="L29" s="6">
        <v>0</v>
      </c>
      <c r="M29" s="31">
        <v>0</v>
      </c>
      <c r="N29" s="6">
        <v>0</v>
      </c>
      <c r="O29" s="6">
        <v>0</v>
      </c>
      <c r="P29" s="6">
        <v>0</v>
      </c>
      <c r="Q29" s="7">
        <f t="shared" si="0"/>
        <v>5085.5560000000005</v>
      </c>
      <c r="R29" s="3"/>
    </row>
    <row r="30" spans="1:18" ht="18.75">
      <c r="A30" s="218" t="s">
        <v>0</v>
      </c>
      <c r="B30" s="345" t="s">
        <v>36</v>
      </c>
      <c r="C30" s="219" t="s">
        <v>12</v>
      </c>
      <c r="D30" s="55">
        <v>0.064</v>
      </c>
      <c r="E30" s="183">
        <v>0.08</v>
      </c>
      <c r="F30" s="57"/>
      <c r="G30" s="59"/>
      <c r="H30" s="143"/>
      <c r="I30" s="59"/>
      <c r="J30" s="30"/>
      <c r="K30" s="143"/>
      <c r="L30" s="4"/>
      <c r="M30" s="4"/>
      <c r="N30" s="4"/>
      <c r="O30" s="4"/>
      <c r="P30" s="4">
        <v>0</v>
      </c>
      <c r="Q30" s="5">
        <f t="shared" si="0"/>
        <v>0</v>
      </c>
      <c r="R30" s="3"/>
    </row>
    <row r="31" spans="1:18" ht="18.75">
      <c r="A31" s="221" t="s">
        <v>37</v>
      </c>
      <c r="B31" s="346"/>
      <c r="C31" s="222" t="s">
        <v>14</v>
      </c>
      <c r="D31" s="75">
        <v>19.404</v>
      </c>
      <c r="E31" s="184">
        <v>26.25</v>
      </c>
      <c r="F31" s="58"/>
      <c r="G31" s="60"/>
      <c r="H31" s="142"/>
      <c r="I31" s="60"/>
      <c r="J31" s="31"/>
      <c r="K31" s="142"/>
      <c r="L31" s="6"/>
      <c r="M31" s="6"/>
      <c r="N31" s="6"/>
      <c r="O31" s="6"/>
      <c r="P31" s="6">
        <v>0</v>
      </c>
      <c r="Q31" s="7">
        <f t="shared" si="0"/>
        <v>0</v>
      </c>
      <c r="R31" s="3"/>
    </row>
    <row r="32" spans="1:18" ht="18.75">
      <c r="A32" s="221" t="s">
        <v>0</v>
      </c>
      <c r="B32" s="345" t="s">
        <v>38</v>
      </c>
      <c r="C32" s="219" t="s">
        <v>12</v>
      </c>
      <c r="D32" s="72"/>
      <c r="E32" s="183"/>
      <c r="F32" s="57"/>
      <c r="G32" s="59"/>
      <c r="H32" s="143"/>
      <c r="I32" s="59"/>
      <c r="J32" s="30"/>
      <c r="K32" s="143"/>
      <c r="L32" s="4"/>
      <c r="M32" s="4"/>
      <c r="N32" s="4"/>
      <c r="O32" s="4"/>
      <c r="P32" s="4">
        <v>0</v>
      </c>
      <c r="Q32" s="5">
        <f t="shared" si="0"/>
        <v>0</v>
      </c>
      <c r="R32" s="3"/>
    </row>
    <row r="33" spans="1:18" ht="18.75">
      <c r="A33" s="221" t="s">
        <v>39</v>
      </c>
      <c r="B33" s="346"/>
      <c r="C33" s="222" t="s">
        <v>14</v>
      </c>
      <c r="D33" s="74"/>
      <c r="E33" s="184"/>
      <c r="F33" s="58"/>
      <c r="G33" s="60"/>
      <c r="H33" s="142"/>
      <c r="I33" s="60"/>
      <c r="J33" s="31"/>
      <c r="K33" s="142"/>
      <c r="L33" s="6"/>
      <c r="M33" s="6"/>
      <c r="N33" s="6"/>
      <c r="O33" s="6"/>
      <c r="P33" s="6">
        <v>0</v>
      </c>
      <c r="Q33" s="7">
        <f t="shared" si="0"/>
        <v>0</v>
      </c>
      <c r="R33" s="3"/>
    </row>
    <row r="34" spans="1:18" ht="18.75">
      <c r="A34" s="221"/>
      <c r="B34" s="224" t="s">
        <v>16</v>
      </c>
      <c r="C34" s="219" t="s">
        <v>12</v>
      </c>
      <c r="D34" s="55"/>
      <c r="E34" s="183">
        <v>0.04</v>
      </c>
      <c r="F34" s="57"/>
      <c r="G34" s="59"/>
      <c r="H34" s="143"/>
      <c r="I34" s="59"/>
      <c r="J34" s="30"/>
      <c r="K34" s="143"/>
      <c r="L34" s="4"/>
      <c r="M34" s="4"/>
      <c r="N34" s="4"/>
      <c r="O34" s="4"/>
      <c r="P34" s="4">
        <v>0</v>
      </c>
      <c r="Q34" s="5">
        <f t="shared" si="0"/>
        <v>0</v>
      </c>
      <c r="R34" s="3"/>
    </row>
    <row r="35" spans="1:18" ht="18.75">
      <c r="A35" s="221" t="s">
        <v>19</v>
      </c>
      <c r="B35" s="222" t="s">
        <v>40</v>
      </c>
      <c r="C35" s="222" t="s">
        <v>14</v>
      </c>
      <c r="D35" s="54"/>
      <c r="E35" s="184">
        <v>6.72</v>
      </c>
      <c r="F35" s="58"/>
      <c r="G35" s="60"/>
      <c r="H35" s="142"/>
      <c r="I35" s="60"/>
      <c r="J35" s="31"/>
      <c r="K35" s="142"/>
      <c r="L35" s="6"/>
      <c r="M35" s="6"/>
      <c r="N35" s="6"/>
      <c r="O35" s="6"/>
      <c r="P35" s="6">
        <v>0</v>
      </c>
      <c r="Q35" s="7">
        <f t="shared" si="0"/>
        <v>0</v>
      </c>
      <c r="R35" s="3"/>
    </row>
    <row r="36" spans="1:18" ht="18.75">
      <c r="A36" s="10"/>
      <c r="B36" s="343" t="s">
        <v>20</v>
      </c>
      <c r="C36" s="219" t="s">
        <v>12</v>
      </c>
      <c r="D36" s="61">
        <v>0.064</v>
      </c>
      <c r="E36" s="187">
        <v>0.12</v>
      </c>
      <c r="F36" s="205">
        <f>D36+E36</f>
        <v>0.184</v>
      </c>
      <c r="G36" s="63">
        <v>0</v>
      </c>
      <c r="H36" s="148">
        <v>0</v>
      </c>
      <c r="I36" s="63">
        <v>0</v>
      </c>
      <c r="J36" s="30">
        <f>H36+I36</f>
        <v>0</v>
      </c>
      <c r="K36" s="148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5">
        <f t="shared" si="0"/>
        <v>0.184</v>
      </c>
      <c r="R36" s="3"/>
    </row>
    <row r="37" spans="1:18" ht="18.75">
      <c r="A37" s="226"/>
      <c r="B37" s="344"/>
      <c r="C37" s="222" t="s">
        <v>14</v>
      </c>
      <c r="D37" s="64">
        <v>19.404</v>
      </c>
      <c r="E37" s="188">
        <v>32.97</v>
      </c>
      <c r="F37" s="67">
        <f>D37+E37</f>
        <v>52.373999999999995</v>
      </c>
      <c r="G37" s="62">
        <v>0</v>
      </c>
      <c r="H37" s="280">
        <v>0</v>
      </c>
      <c r="I37" s="62">
        <v>0</v>
      </c>
      <c r="J37" s="31">
        <f>H37+I37</f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7">
        <f t="shared" si="0"/>
        <v>52.373999999999995</v>
      </c>
      <c r="R37" s="3"/>
    </row>
    <row r="38" spans="1:18" ht="18.75">
      <c r="A38" s="347" t="s">
        <v>41</v>
      </c>
      <c r="B38" s="348"/>
      <c r="C38" s="219" t="s">
        <v>12</v>
      </c>
      <c r="D38" s="55">
        <v>0.1226</v>
      </c>
      <c r="E38" s="183">
        <v>0.285</v>
      </c>
      <c r="F38" s="57"/>
      <c r="G38" s="59"/>
      <c r="H38" s="143"/>
      <c r="I38" s="59"/>
      <c r="J38" s="30"/>
      <c r="K38" s="143"/>
      <c r="L38" s="4"/>
      <c r="M38" s="4"/>
      <c r="N38" s="4"/>
      <c r="O38" s="4"/>
      <c r="P38" s="4">
        <v>0</v>
      </c>
      <c r="Q38" s="5">
        <f t="shared" si="0"/>
        <v>0</v>
      </c>
      <c r="R38" s="3"/>
    </row>
    <row r="39" spans="1:18" ht="18.75">
      <c r="A39" s="349"/>
      <c r="B39" s="350"/>
      <c r="C39" s="222" t="s">
        <v>14</v>
      </c>
      <c r="D39" s="75">
        <v>62.045</v>
      </c>
      <c r="E39" s="184">
        <v>165.904</v>
      </c>
      <c r="F39" s="58"/>
      <c r="G39" s="60"/>
      <c r="H39" s="142"/>
      <c r="I39" s="60"/>
      <c r="J39" s="31"/>
      <c r="K39" s="142"/>
      <c r="L39" s="6"/>
      <c r="M39" s="6"/>
      <c r="N39" s="6"/>
      <c r="O39" s="6"/>
      <c r="P39" s="6">
        <v>0</v>
      </c>
      <c r="Q39" s="7">
        <f t="shared" si="0"/>
        <v>0</v>
      </c>
      <c r="R39" s="3"/>
    </row>
    <row r="40" spans="1:18" ht="18.75">
      <c r="A40" s="347" t="s">
        <v>42</v>
      </c>
      <c r="B40" s="348"/>
      <c r="C40" s="219" t="s">
        <v>12</v>
      </c>
      <c r="D40" s="72">
        <v>0.3963</v>
      </c>
      <c r="E40" s="183">
        <v>0.1154</v>
      </c>
      <c r="F40" s="57"/>
      <c r="G40" s="59"/>
      <c r="H40" s="143"/>
      <c r="I40" s="59"/>
      <c r="J40" s="30"/>
      <c r="K40" s="143"/>
      <c r="L40" s="4"/>
      <c r="M40" s="4"/>
      <c r="N40" s="4"/>
      <c r="O40" s="4"/>
      <c r="P40" s="4">
        <v>0</v>
      </c>
      <c r="Q40" s="5">
        <f t="shared" si="0"/>
        <v>0</v>
      </c>
      <c r="R40" s="3"/>
    </row>
    <row r="41" spans="1:18" ht="18.75">
      <c r="A41" s="349"/>
      <c r="B41" s="350"/>
      <c r="C41" s="222" t="s">
        <v>14</v>
      </c>
      <c r="D41" s="74">
        <v>322.621</v>
      </c>
      <c r="E41" s="184">
        <v>80.251</v>
      </c>
      <c r="F41" s="58"/>
      <c r="G41" s="60"/>
      <c r="H41" s="142"/>
      <c r="I41" s="60"/>
      <c r="J41" s="31"/>
      <c r="K41" s="142"/>
      <c r="L41" s="6"/>
      <c r="M41" s="6"/>
      <c r="N41" s="6"/>
      <c r="O41" s="6"/>
      <c r="P41" s="6">
        <v>0</v>
      </c>
      <c r="Q41" s="7">
        <f t="shared" si="0"/>
        <v>0</v>
      </c>
      <c r="R41" s="3"/>
    </row>
    <row r="42" spans="1:18" ht="18.75">
      <c r="A42" s="347" t="s">
        <v>43</v>
      </c>
      <c r="B42" s="348"/>
      <c r="C42" s="219" t="s">
        <v>12</v>
      </c>
      <c r="D42" s="55"/>
      <c r="E42" s="183"/>
      <c r="F42" s="57"/>
      <c r="G42" s="59"/>
      <c r="H42" s="143"/>
      <c r="I42" s="59"/>
      <c r="J42" s="30"/>
      <c r="K42" s="143"/>
      <c r="L42" s="4"/>
      <c r="M42" s="4"/>
      <c r="N42" s="4"/>
      <c r="O42" s="4"/>
      <c r="P42" s="4">
        <v>0</v>
      </c>
      <c r="Q42" s="5">
        <f t="shared" si="0"/>
        <v>0</v>
      </c>
      <c r="R42" s="3"/>
    </row>
    <row r="43" spans="1:18" ht="18.75">
      <c r="A43" s="349"/>
      <c r="B43" s="350"/>
      <c r="C43" s="222" t="s">
        <v>14</v>
      </c>
      <c r="D43" s="54"/>
      <c r="E43" s="184"/>
      <c r="F43" s="58"/>
      <c r="G43" s="60"/>
      <c r="H43" s="142"/>
      <c r="I43" s="145"/>
      <c r="J43" s="31"/>
      <c r="K43" s="142"/>
      <c r="L43" s="6"/>
      <c r="M43" s="6"/>
      <c r="N43" s="6"/>
      <c r="O43" s="6"/>
      <c r="P43" s="6">
        <v>0</v>
      </c>
      <c r="Q43" s="7">
        <f t="shared" si="0"/>
        <v>0</v>
      </c>
      <c r="R43" s="3"/>
    </row>
    <row r="44" spans="1:18" ht="18.75">
      <c r="A44" s="347" t="s">
        <v>44</v>
      </c>
      <c r="B44" s="348"/>
      <c r="C44" s="219" t="s">
        <v>12</v>
      </c>
      <c r="D44" s="55">
        <v>0.062</v>
      </c>
      <c r="E44" s="183">
        <v>0.7</v>
      </c>
      <c r="F44" s="57"/>
      <c r="G44" s="59"/>
      <c r="H44" s="143"/>
      <c r="I44" s="202"/>
      <c r="J44" s="30"/>
      <c r="K44" s="143"/>
      <c r="L44" s="4"/>
      <c r="M44" s="4"/>
      <c r="N44" s="4"/>
      <c r="O44" s="4"/>
      <c r="P44" s="4">
        <v>0</v>
      </c>
      <c r="Q44" s="5">
        <f t="shared" si="0"/>
        <v>0</v>
      </c>
      <c r="R44" s="3"/>
    </row>
    <row r="45" spans="1:18" ht="18.75">
      <c r="A45" s="349"/>
      <c r="B45" s="350"/>
      <c r="C45" s="222" t="s">
        <v>14</v>
      </c>
      <c r="D45" s="75">
        <v>17.85</v>
      </c>
      <c r="E45" s="184">
        <v>169.05</v>
      </c>
      <c r="F45" s="58"/>
      <c r="G45" s="60"/>
      <c r="H45" s="142"/>
      <c r="I45" s="60"/>
      <c r="J45" s="31"/>
      <c r="K45" s="142"/>
      <c r="L45" s="6"/>
      <c r="M45" s="6"/>
      <c r="N45" s="6"/>
      <c r="O45" s="6"/>
      <c r="P45" s="6">
        <v>0</v>
      </c>
      <c r="Q45" s="7">
        <f t="shared" si="0"/>
        <v>0</v>
      </c>
      <c r="R45" s="3"/>
    </row>
    <row r="46" spans="1:18" ht="18.75">
      <c r="A46" s="347" t="s">
        <v>45</v>
      </c>
      <c r="B46" s="348"/>
      <c r="C46" s="219" t="s">
        <v>12</v>
      </c>
      <c r="D46" s="72">
        <v>0.036</v>
      </c>
      <c r="E46" s="183">
        <v>0.0192</v>
      </c>
      <c r="F46" s="57"/>
      <c r="G46" s="59"/>
      <c r="H46" s="143"/>
      <c r="I46" s="59"/>
      <c r="J46" s="30"/>
      <c r="K46" s="143"/>
      <c r="L46" s="4"/>
      <c r="M46" s="4"/>
      <c r="N46" s="4"/>
      <c r="O46" s="4"/>
      <c r="P46" s="4">
        <v>0</v>
      </c>
      <c r="Q46" s="5">
        <f t="shared" si="0"/>
        <v>0</v>
      </c>
      <c r="R46" s="3"/>
    </row>
    <row r="47" spans="1:18" ht="18.75">
      <c r="A47" s="349"/>
      <c r="B47" s="350"/>
      <c r="C47" s="222" t="s">
        <v>14</v>
      </c>
      <c r="D47" s="75">
        <v>14.385</v>
      </c>
      <c r="E47" s="184">
        <v>9.072</v>
      </c>
      <c r="F47" s="58"/>
      <c r="G47" s="60"/>
      <c r="H47" s="142"/>
      <c r="I47" s="60"/>
      <c r="J47" s="31"/>
      <c r="K47" s="142"/>
      <c r="L47" s="6"/>
      <c r="M47" s="6"/>
      <c r="N47" s="6"/>
      <c r="O47" s="6"/>
      <c r="P47" s="6">
        <v>0</v>
      </c>
      <c r="Q47" s="7">
        <f t="shared" si="0"/>
        <v>0</v>
      </c>
      <c r="R47" s="3"/>
    </row>
    <row r="48" spans="1:18" ht="18.75">
      <c r="A48" s="347" t="s">
        <v>46</v>
      </c>
      <c r="B48" s="348"/>
      <c r="C48" s="219" t="s">
        <v>12</v>
      </c>
      <c r="D48" s="72">
        <v>0.0701</v>
      </c>
      <c r="E48" s="183">
        <v>0.02</v>
      </c>
      <c r="F48" s="57"/>
      <c r="G48" s="59"/>
      <c r="H48" s="143"/>
      <c r="I48" s="59"/>
      <c r="J48" s="30"/>
      <c r="K48" s="143"/>
      <c r="L48" s="4"/>
      <c r="M48" s="4"/>
      <c r="N48" s="4"/>
      <c r="O48" s="4"/>
      <c r="P48" s="4">
        <v>0</v>
      </c>
      <c r="Q48" s="5">
        <f t="shared" si="0"/>
        <v>0</v>
      </c>
      <c r="R48" s="3"/>
    </row>
    <row r="49" spans="1:18" ht="18.75">
      <c r="A49" s="349"/>
      <c r="B49" s="350"/>
      <c r="C49" s="222" t="s">
        <v>14</v>
      </c>
      <c r="D49" s="54">
        <v>31.49</v>
      </c>
      <c r="E49" s="184">
        <v>7.56</v>
      </c>
      <c r="F49" s="58"/>
      <c r="G49" s="60"/>
      <c r="H49" s="142"/>
      <c r="I49" s="60"/>
      <c r="J49" s="31"/>
      <c r="K49" s="142"/>
      <c r="L49" s="6"/>
      <c r="M49" s="6"/>
      <c r="N49" s="6"/>
      <c r="O49" s="6"/>
      <c r="P49" s="6">
        <v>0</v>
      </c>
      <c r="Q49" s="7">
        <f t="shared" si="0"/>
        <v>0</v>
      </c>
      <c r="R49" s="3"/>
    </row>
    <row r="50" spans="1:18" ht="18.75">
      <c r="A50" s="347" t="s">
        <v>47</v>
      </c>
      <c r="B50" s="348"/>
      <c r="C50" s="219" t="s">
        <v>12</v>
      </c>
      <c r="D50" s="55">
        <v>0.02</v>
      </c>
      <c r="E50" s="183"/>
      <c r="F50" s="57"/>
      <c r="G50" s="59"/>
      <c r="H50" s="143"/>
      <c r="I50" s="59"/>
      <c r="J50" s="30"/>
      <c r="K50" s="143"/>
      <c r="L50" s="4"/>
      <c r="M50" s="4"/>
      <c r="N50" s="4"/>
      <c r="O50" s="4"/>
      <c r="P50" s="4">
        <v>0</v>
      </c>
      <c r="Q50" s="5">
        <f t="shared" si="0"/>
        <v>0</v>
      </c>
      <c r="R50" s="3"/>
    </row>
    <row r="51" spans="1:18" ht="18.75">
      <c r="A51" s="349"/>
      <c r="B51" s="350"/>
      <c r="C51" s="222" t="s">
        <v>14</v>
      </c>
      <c r="D51" s="75">
        <v>5.46</v>
      </c>
      <c r="E51" s="184"/>
      <c r="F51" s="58"/>
      <c r="G51" s="60"/>
      <c r="H51" s="142"/>
      <c r="I51" s="60"/>
      <c r="J51" s="31"/>
      <c r="K51" s="142"/>
      <c r="L51" s="6"/>
      <c r="M51" s="6"/>
      <c r="N51" s="6"/>
      <c r="O51" s="6"/>
      <c r="P51" s="6">
        <v>0</v>
      </c>
      <c r="Q51" s="7">
        <f t="shared" si="0"/>
        <v>0</v>
      </c>
      <c r="R51" s="3"/>
    </row>
    <row r="52" spans="1:18" ht="18.75">
      <c r="A52" s="347" t="s">
        <v>48</v>
      </c>
      <c r="B52" s="348"/>
      <c r="C52" s="219" t="s">
        <v>12</v>
      </c>
      <c r="D52" s="72">
        <v>0.0315</v>
      </c>
      <c r="E52" s="183">
        <v>0.066</v>
      </c>
      <c r="F52" s="57"/>
      <c r="G52" s="59"/>
      <c r="H52" s="143"/>
      <c r="I52" s="59"/>
      <c r="J52" s="30"/>
      <c r="K52" s="143"/>
      <c r="L52" s="4"/>
      <c r="M52" s="4"/>
      <c r="N52" s="4"/>
      <c r="O52" s="4"/>
      <c r="P52" s="4">
        <v>0</v>
      </c>
      <c r="Q52" s="5">
        <f t="shared" si="0"/>
        <v>0</v>
      </c>
      <c r="R52" s="3"/>
    </row>
    <row r="53" spans="1:18" ht="18.75">
      <c r="A53" s="349"/>
      <c r="B53" s="350"/>
      <c r="C53" s="222" t="s">
        <v>14</v>
      </c>
      <c r="D53" s="54">
        <v>23.525</v>
      </c>
      <c r="E53" s="184">
        <v>31.727</v>
      </c>
      <c r="F53" s="58"/>
      <c r="G53" s="60"/>
      <c r="H53" s="142"/>
      <c r="I53" s="60"/>
      <c r="J53" s="31"/>
      <c r="K53" s="142"/>
      <c r="L53" s="6"/>
      <c r="M53" s="6"/>
      <c r="N53" s="6"/>
      <c r="O53" s="6"/>
      <c r="P53" s="6">
        <v>0</v>
      </c>
      <c r="Q53" s="7">
        <f t="shared" si="0"/>
        <v>0</v>
      </c>
      <c r="R53" s="3"/>
    </row>
    <row r="54" spans="1:18" ht="18.75">
      <c r="A54" s="218" t="s">
        <v>0</v>
      </c>
      <c r="B54" s="345" t="s">
        <v>49</v>
      </c>
      <c r="C54" s="219" t="s">
        <v>12</v>
      </c>
      <c r="D54" s="55">
        <v>0.271</v>
      </c>
      <c r="E54" s="183"/>
      <c r="F54" s="57"/>
      <c r="G54" s="59"/>
      <c r="H54" s="143"/>
      <c r="I54" s="59"/>
      <c r="J54" s="30"/>
      <c r="K54" s="143"/>
      <c r="L54" s="4"/>
      <c r="M54" s="4"/>
      <c r="N54" s="4"/>
      <c r="O54" s="4"/>
      <c r="P54" s="4">
        <v>0</v>
      </c>
      <c r="Q54" s="5">
        <f t="shared" si="0"/>
        <v>0</v>
      </c>
      <c r="R54" s="3"/>
    </row>
    <row r="55" spans="1:18" ht="18.75">
      <c r="A55" s="221" t="s">
        <v>37</v>
      </c>
      <c r="B55" s="346"/>
      <c r="C55" s="222" t="s">
        <v>14</v>
      </c>
      <c r="D55" s="75">
        <v>242.151</v>
      </c>
      <c r="E55" s="184"/>
      <c r="F55" s="58"/>
      <c r="G55" s="60"/>
      <c r="H55" s="142"/>
      <c r="I55" s="60"/>
      <c r="J55" s="31"/>
      <c r="K55" s="142"/>
      <c r="L55" s="6"/>
      <c r="M55" s="6"/>
      <c r="N55" s="6"/>
      <c r="O55" s="6"/>
      <c r="P55" s="6">
        <v>0</v>
      </c>
      <c r="Q55" s="7">
        <f t="shared" si="0"/>
        <v>0</v>
      </c>
      <c r="R55" s="3"/>
    </row>
    <row r="56" spans="1:18" ht="18.75">
      <c r="A56" s="221" t="s">
        <v>13</v>
      </c>
      <c r="B56" s="224" t="s">
        <v>16</v>
      </c>
      <c r="C56" s="219" t="s">
        <v>12</v>
      </c>
      <c r="D56" s="72">
        <v>0.0337</v>
      </c>
      <c r="E56" s="183">
        <v>0.0075</v>
      </c>
      <c r="F56" s="57"/>
      <c r="G56" s="59"/>
      <c r="H56" s="143"/>
      <c r="I56" s="59"/>
      <c r="J56" s="30"/>
      <c r="K56" s="143"/>
      <c r="L56" s="4"/>
      <c r="M56" s="4"/>
      <c r="N56" s="4"/>
      <c r="O56" s="4"/>
      <c r="P56" s="4">
        <v>0</v>
      </c>
      <c r="Q56" s="5">
        <f t="shared" si="0"/>
        <v>0</v>
      </c>
      <c r="R56" s="3"/>
    </row>
    <row r="57" spans="1:18" ht="18.75">
      <c r="A57" s="221" t="s">
        <v>19</v>
      </c>
      <c r="B57" s="222" t="s">
        <v>50</v>
      </c>
      <c r="C57" s="222" t="s">
        <v>14</v>
      </c>
      <c r="D57" s="75">
        <v>32.445</v>
      </c>
      <c r="E57" s="184">
        <v>4.988</v>
      </c>
      <c r="F57" s="58"/>
      <c r="G57" s="60"/>
      <c r="H57" s="142"/>
      <c r="I57" s="60"/>
      <c r="J57" s="31"/>
      <c r="K57" s="142"/>
      <c r="L57" s="6"/>
      <c r="M57" s="6"/>
      <c r="N57" s="6"/>
      <c r="O57" s="6"/>
      <c r="P57" s="6">
        <v>0</v>
      </c>
      <c r="Q57" s="7">
        <f t="shared" si="0"/>
        <v>0</v>
      </c>
      <c r="R57" s="3"/>
    </row>
    <row r="58" spans="1:18" ht="18.75">
      <c r="A58" s="10"/>
      <c r="B58" s="343" t="s">
        <v>20</v>
      </c>
      <c r="C58" s="219" t="s">
        <v>12</v>
      </c>
      <c r="D58" s="168">
        <v>0.3047</v>
      </c>
      <c r="E58" s="187">
        <v>0.0075</v>
      </c>
      <c r="F58" s="57">
        <f>D58+E58</f>
        <v>0.31220000000000003</v>
      </c>
      <c r="G58" s="63">
        <v>0</v>
      </c>
      <c r="H58" s="148">
        <v>0</v>
      </c>
      <c r="I58" s="202">
        <v>0</v>
      </c>
      <c r="J58" s="30">
        <f>H58+I58</f>
        <v>0</v>
      </c>
      <c r="K58" s="148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5">
        <f t="shared" si="0"/>
        <v>0.31220000000000003</v>
      </c>
      <c r="R58" s="3"/>
    </row>
    <row r="59" spans="1:18" ht="18.75">
      <c r="A59" s="226"/>
      <c r="B59" s="344"/>
      <c r="C59" s="222" t="s">
        <v>14</v>
      </c>
      <c r="D59" s="64">
        <v>274.596</v>
      </c>
      <c r="E59" s="188">
        <v>4.988</v>
      </c>
      <c r="F59" s="58">
        <f>D59+E59</f>
        <v>279.584</v>
      </c>
      <c r="G59" s="62">
        <v>0</v>
      </c>
      <c r="H59" s="149">
        <v>0</v>
      </c>
      <c r="I59" s="62">
        <v>0</v>
      </c>
      <c r="J59" s="31">
        <f>H59+I59</f>
        <v>0</v>
      </c>
      <c r="K59" s="149">
        <v>0</v>
      </c>
      <c r="L59" s="6">
        <v>0</v>
      </c>
      <c r="M59" s="6">
        <v>0</v>
      </c>
      <c r="N59" s="6">
        <v>0</v>
      </c>
      <c r="O59" s="6">
        <v>0</v>
      </c>
      <c r="P59" s="6">
        <v>0</v>
      </c>
      <c r="Q59" s="7">
        <f t="shared" si="0"/>
        <v>279.584</v>
      </c>
      <c r="R59" s="3"/>
    </row>
    <row r="60" spans="1:18" ht="18.75">
      <c r="A60" s="218" t="s">
        <v>0</v>
      </c>
      <c r="B60" s="345" t="s">
        <v>51</v>
      </c>
      <c r="C60" s="219" t="s">
        <v>12</v>
      </c>
      <c r="D60" s="55">
        <v>0.021</v>
      </c>
      <c r="E60" s="183">
        <v>5.1098</v>
      </c>
      <c r="F60" s="57"/>
      <c r="G60" s="59"/>
      <c r="H60" s="143"/>
      <c r="I60" s="59"/>
      <c r="J60" s="11"/>
      <c r="K60" s="143"/>
      <c r="L60" s="4"/>
      <c r="M60" s="4"/>
      <c r="N60" s="4"/>
      <c r="O60" s="4"/>
      <c r="P60" s="4">
        <v>0</v>
      </c>
      <c r="Q60" s="5">
        <f t="shared" si="0"/>
        <v>0</v>
      </c>
      <c r="R60" s="3"/>
    </row>
    <row r="61" spans="1:18" ht="18.75">
      <c r="A61" s="221" t="s">
        <v>52</v>
      </c>
      <c r="B61" s="346"/>
      <c r="C61" s="222" t="s">
        <v>14</v>
      </c>
      <c r="D61" s="74">
        <v>1.764</v>
      </c>
      <c r="E61" s="184">
        <v>536.33</v>
      </c>
      <c r="F61" s="58"/>
      <c r="G61" s="60"/>
      <c r="H61" s="142"/>
      <c r="I61" s="60"/>
      <c r="J61" s="31"/>
      <c r="K61" s="142"/>
      <c r="L61" s="6"/>
      <c r="M61" s="6"/>
      <c r="N61" s="6"/>
      <c r="O61" s="6"/>
      <c r="P61" s="6">
        <v>0</v>
      </c>
      <c r="Q61" s="7">
        <f t="shared" si="0"/>
        <v>0</v>
      </c>
      <c r="R61" s="3"/>
    </row>
    <row r="62" spans="1:18" ht="18.75">
      <c r="A62" s="221" t="s">
        <v>0</v>
      </c>
      <c r="B62" s="224" t="s">
        <v>53</v>
      </c>
      <c r="C62" s="219" t="s">
        <v>12</v>
      </c>
      <c r="D62" s="55"/>
      <c r="E62" s="183">
        <v>1.38</v>
      </c>
      <c r="F62" s="57"/>
      <c r="G62" s="59"/>
      <c r="H62" s="143"/>
      <c r="I62" s="59"/>
      <c r="J62" s="30"/>
      <c r="K62" s="143"/>
      <c r="L62" s="4"/>
      <c r="M62" s="4"/>
      <c r="N62" s="4"/>
      <c r="O62" s="4"/>
      <c r="P62" s="4">
        <v>0</v>
      </c>
      <c r="Q62" s="5">
        <f t="shared" si="0"/>
        <v>0</v>
      </c>
      <c r="R62" s="3"/>
    </row>
    <row r="63" spans="1:18" ht="18.75">
      <c r="A63" s="221" t="s">
        <v>54</v>
      </c>
      <c r="B63" s="222" t="s">
        <v>55</v>
      </c>
      <c r="C63" s="222" t="s">
        <v>14</v>
      </c>
      <c r="D63" s="54"/>
      <c r="E63" s="184">
        <v>153.51</v>
      </c>
      <c r="F63" s="58"/>
      <c r="G63" s="60"/>
      <c r="H63" s="142"/>
      <c r="I63" s="60"/>
      <c r="J63" s="31"/>
      <c r="K63" s="142"/>
      <c r="L63" s="6"/>
      <c r="M63" s="6"/>
      <c r="N63" s="6"/>
      <c r="O63" s="6"/>
      <c r="P63" s="6">
        <v>0</v>
      </c>
      <c r="Q63" s="7">
        <f t="shared" si="0"/>
        <v>0</v>
      </c>
      <c r="R63" s="3"/>
    </row>
    <row r="64" spans="1:18" ht="18.75">
      <c r="A64" s="221" t="s">
        <v>0</v>
      </c>
      <c r="B64" s="345" t="s">
        <v>56</v>
      </c>
      <c r="C64" s="219" t="s">
        <v>12</v>
      </c>
      <c r="D64" s="55"/>
      <c r="E64" s="183"/>
      <c r="F64" s="57"/>
      <c r="G64" s="59"/>
      <c r="H64" s="143"/>
      <c r="I64" s="59"/>
      <c r="J64" s="30"/>
      <c r="K64" s="143"/>
      <c r="L64" s="4"/>
      <c r="M64" s="4"/>
      <c r="N64" s="4"/>
      <c r="O64" s="4"/>
      <c r="P64" s="4">
        <v>0</v>
      </c>
      <c r="Q64" s="5">
        <f t="shared" si="0"/>
        <v>0</v>
      </c>
      <c r="R64" s="3"/>
    </row>
    <row r="65" spans="1:18" ht="18.75">
      <c r="A65" s="221" t="s">
        <v>19</v>
      </c>
      <c r="B65" s="346"/>
      <c r="C65" s="222" t="s">
        <v>14</v>
      </c>
      <c r="D65" s="54"/>
      <c r="E65" s="184"/>
      <c r="F65" s="58"/>
      <c r="G65" s="60"/>
      <c r="H65" s="142"/>
      <c r="I65" s="60"/>
      <c r="J65" s="31"/>
      <c r="K65" s="142"/>
      <c r="L65" s="6"/>
      <c r="M65" s="6"/>
      <c r="N65" s="6"/>
      <c r="O65" s="6"/>
      <c r="P65" s="6">
        <v>0</v>
      </c>
      <c r="Q65" s="7">
        <f t="shared" si="0"/>
        <v>0</v>
      </c>
      <c r="R65" s="3"/>
    </row>
    <row r="66" spans="1:18" ht="18.75">
      <c r="A66" s="10"/>
      <c r="B66" s="224" t="s">
        <v>16</v>
      </c>
      <c r="C66" s="219" t="s">
        <v>12</v>
      </c>
      <c r="D66" s="55"/>
      <c r="E66" s="183">
        <v>0.743</v>
      </c>
      <c r="F66" s="57"/>
      <c r="G66" s="59">
        <v>0</v>
      </c>
      <c r="H66" s="143">
        <v>0</v>
      </c>
      <c r="I66" s="59">
        <v>0</v>
      </c>
      <c r="J66" s="30"/>
      <c r="K66" s="143">
        <v>0</v>
      </c>
      <c r="L66" s="4"/>
      <c r="M66" s="4"/>
      <c r="N66" s="4"/>
      <c r="O66" s="4"/>
      <c r="P66" s="4">
        <v>0</v>
      </c>
      <c r="Q66" s="5">
        <f t="shared" si="0"/>
        <v>0</v>
      </c>
      <c r="R66" s="3"/>
    </row>
    <row r="67" spans="1:18" ht="19.5" thickBot="1">
      <c r="A67" s="229" t="s">
        <v>0</v>
      </c>
      <c r="B67" s="230" t="s">
        <v>55</v>
      </c>
      <c r="C67" s="230" t="s">
        <v>14</v>
      </c>
      <c r="D67" s="56"/>
      <c r="E67" s="185">
        <v>7.204</v>
      </c>
      <c r="F67" s="203"/>
      <c r="G67" s="129">
        <v>0</v>
      </c>
      <c r="H67" s="144">
        <v>0</v>
      </c>
      <c r="I67" s="129">
        <v>0</v>
      </c>
      <c r="J67" s="32"/>
      <c r="K67" s="144">
        <v>0</v>
      </c>
      <c r="L67" s="8"/>
      <c r="M67" s="8"/>
      <c r="N67" s="8"/>
      <c r="O67" s="8"/>
      <c r="P67" s="8">
        <v>0</v>
      </c>
      <c r="Q67" s="9">
        <f t="shared" si="0"/>
        <v>0</v>
      </c>
      <c r="R67" s="3"/>
    </row>
    <row r="68" spans="4:17" ht="18.75">
      <c r="D68" s="3"/>
      <c r="E68" s="3"/>
      <c r="F68" s="232"/>
      <c r="G68" s="232"/>
      <c r="H68" s="232"/>
      <c r="I68" s="232"/>
      <c r="K68" s="232"/>
      <c r="Q68" s="1"/>
    </row>
    <row r="69" spans="1:17" ht="19.5" thickBot="1">
      <c r="A69" s="2"/>
      <c r="B69" s="212" t="s">
        <v>108</v>
      </c>
      <c r="C69" s="2"/>
      <c r="D69" s="233"/>
      <c r="E69" s="233"/>
      <c r="F69" s="234"/>
      <c r="G69" s="234"/>
      <c r="H69" s="234"/>
      <c r="I69" s="234"/>
      <c r="J69" s="2"/>
      <c r="K69" s="176"/>
      <c r="L69" s="2"/>
      <c r="M69" s="2"/>
      <c r="N69" s="2"/>
      <c r="O69" s="2"/>
      <c r="P69" s="2"/>
      <c r="Q69" s="2"/>
    </row>
    <row r="70" spans="1:18" ht="18.75">
      <c r="A70" s="226"/>
      <c r="B70" s="26"/>
      <c r="C70" s="26"/>
      <c r="D70" s="37" t="s">
        <v>1</v>
      </c>
      <c r="E70" s="37" t="s">
        <v>2</v>
      </c>
      <c r="F70" s="259" t="s">
        <v>3</v>
      </c>
      <c r="G70" s="216" t="s">
        <v>100</v>
      </c>
      <c r="H70" s="39" t="s">
        <v>4</v>
      </c>
      <c r="I70" s="37" t="s">
        <v>5</v>
      </c>
      <c r="J70" s="37" t="s">
        <v>95</v>
      </c>
      <c r="K70" s="39" t="s">
        <v>6</v>
      </c>
      <c r="L70" s="37" t="s">
        <v>105</v>
      </c>
      <c r="M70" s="37" t="s">
        <v>7</v>
      </c>
      <c r="N70" s="37" t="s">
        <v>8</v>
      </c>
      <c r="O70" s="37" t="s">
        <v>9</v>
      </c>
      <c r="P70" s="37" t="s">
        <v>99</v>
      </c>
      <c r="Q70" s="217" t="s">
        <v>10</v>
      </c>
      <c r="R70" s="3"/>
    </row>
    <row r="71" spans="1:18" ht="18.75">
      <c r="A71" s="221" t="s">
        <v>52</v>
      </c>
      <c r="B71" s="343" t="s">
        <v>20</v>
      </c>
      <c r="C71" s="219" t="s">
        <v>12</v>
      </c>
      <c r="D71" s="46">
        <v>0.021</v>
      </c>
      <c r="E71" s="46">
        <v>7.2328</v>
      </c>
      <c r="F71" s="148">
        <f>D71+E71</f>
        <v>7.2538</v>
      </c>
      <c r="G71" s="235">
        <v>0</v>
      </c>
      <c r="H71" s="63">
        <v>0</v>
      </c>
      <c r="I71" s="63">
        <v>0</v>
      </c>
      <c r="J71" s="11">
        <f>H71+I71</f>
        <v>0</v>
      </c>
      <c r="K71" s="63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5">
        <f aca="true" t="shared" si="2" ref="Q71:Q134">+F71+G71+H71+I71+K71+L71+M71+N71+O71+P71</f>
        <v>7.2538</v>
      </c>
      <c r="R71" s="10"/>
    </row>
    <row r="72" spans="1:18" ht="18.75">
      <c r="A72" s="213" t="s">
        <v>54</v>
      </c>
      <c r="B72" s="344"/>
      <c r="C72" s="222" t="s">
        <v>14</v>
      </c>
      <c r="D72" s="47">
        <v>1.764</v>
      </c>
      <c r="E72" s="47">
        <v>697.044</v>
      </c>
      <c r="F72" s="149">
        <f>D72+E72</f>
        <v>698.808</v>
      </c>
      <c r="G72" s="62">
        <v>0</v>
      </c>
      <c r="H72" s="62">
        <v>0</v>
      </c>
      <c r="I72" s="62">
        <v>0</v>
      </c>
      <c r="J72" s="31">
        <f>H72+I72</f>
        <v>0</v>
      </c>
      <c r="K72" s="62">
        <v>0</v>
      </c>
      <c r="L72" s="6">
        <v>0</v>
      </c>
      <c r="M72" s="6">
        <v>0</v>
      </c>
      <c r="N72" s="6">
        <v>0</v>
      </c>
      <c r="O72" s="6">
        <v>0</v>
      </c>
      <c r="P72" s="6">
        <v>0</v>
      </c>
      <c r="Q72" s="7">
        <f t="shared" si="2"/>
        <v>698.808</v>
      </c>
      <c r="R72" s="10"/>
    </row>
    <row r="73" spans="1:18" ht="18.75">
      <c r="A73" s="221" t="s">
        <v>0</v>
      </c>
      <c r="B73" s="345" t="s">
        <v>57</v>
      </c>
      <c r="C73" s="219" t="s">
        <v>12</v>
      </c>
      <c r="D73" s="50">
        <v>0.3616</v>
      </c>
      <c r="E73" s="50"/>
      <c r="F73" s="148"/>
      <c r="G73" s="59"/>
      <c r="H73" s="59"/>
      <c r="I73" s="59"/>
      <c r="J73" s="11"/>
      <c r="K73" s="59"/>
      <c r="L73" s="4"/>
      <c r="M73" s="4"/>
      <c r="N73" s="4"/>
      <c r="O73" s="4"/>
      <c r="P73" s="4">
        <v>0</v>
      </c>
      <c r="Q73" s="5">
        <f t="shared" si="2"/>
        <v>0</v>
      </c>
      <c r="R73" s="10"/>
    </row>
    <row r="74" spans="1:18" ht="18.75">
      <c r="A74" s="221" t="s">
        <v>32</v>
      </c>
      <c r="B74" s="346"/>
      <c r="C74" s="222" t="s">
        <v>14</v>
      </c>
      <c r="D74" s="74">
        <v>672.042</v>
      </c>
      <c r="E74" s="51"/>
      <c r="F74" s="149"/>
      <c r="G74" s="60"/>
      <c r="H74" s="60"/>
      <c r="I74" s="60"/>
      <c r="J74" s="31"/>
      <c r="K74" s="60"/>
      <c r="L74" s="6"/>
      <c r="M74" s="6"/>
      <c r="N74" s="6"/>
      <c r="O74" s="6"/>
      <c r="P74" s="6">
        <v>0</v>
      </c>
      <c r="Q74" s="7">
        <f t="shared" si="2"/>
        <v>0</v>
      </c>
      <c r="R74" s="10"/>
    </row>
    <row r="75" spans="1:18" ht="18.75">
      <c r="A75" s="221" t="s">
        <v>0</v>
      </c>
      <c r="B75" s="345" t="s">
        <v>58</v>
      </c>
      <c r="C75" s="219" t="s">
        <v>12</v>
      </c>
      <c r="D75" s="50"/>
      <c r="E75" s="50"/>
      <c r="F75" s="148"/>
      <c r="G75" s="59"/>
      <c r="H75" s="59"/>
      <c r="I75" s="59"/>
      <c r="J75" s="11"/>
      <c r="K75" s="59"/>
      <c r="L75" s="4"/>
      <c r="M75" s="4"/>
      <c r="N75" s="4"/>
      <c r="O75" s="4"/>
      <c r="P75" s="4">
        <v>0</v>
      </c>
      <c r="Q75" s="5">
        <f t="shared" si="2"/>
        <v>0</v>
      </c>
      <c r="R75" s="10"/>
    </row>
    <row r="76" spans="1:18" ht="18.75">
      <c r="A76" s="221" t="s">
        <v>0</v>
      </c>
      <c r="B76" s="346"/>
      <c r="C76" s="222" t="s">
        <v>14</v>
      </c>
      <c r="D76" s="51"/>
      <c r="E76" s="51"/>
      <c r="F76" s="149"/>
      <c r="G76" s="60"/>
      <c r="H76" s="60"/>
      <c r="I76" s="60"/>
      <c r="J76" s="31"/>
      <c r="K76" s="60"/>
      <c r="L76" s="6"/>
      <c r="M76" s="6"/>
      <c r="N76" s="6"/>
      <c r="O76" s="6"/>
      <c r="P76" s="6">
        <v>0</v>
      </c>
      <c r="Q76" s="7">
        <f t="shared" si="2"/>
        <v>0</v>
      </c>
      <c r="R76" s="10"/>
    </row>
    <row r="77" spans="1:18" ht="18.75">
      <c r="A77" s="221" t="s">
        <v>59</v>
      </c>
      <c r="B77" s="224" t="s">
        <v>60</v>
      </c>
      <c r="C77" s="219" t="s">
        <v>12</v>
      </c>
      <c r="D77" s="50"/>
      <c r="E77" s="50"/>
      <c r="F77" s="148"/>
      <c r="G77" s="59"/>
      <c r="H77" s="59"/>
      <c r="I77" s="59"/>
      <c r="J77" s="11"/>
      <c r="K77" s="59"/>
      <c r="L77" s="4"/>
      <c r="M77" s="4"/>
      <c r="N77" s="4"/>
      <c r="O77" s="4"/>
      <c r="P77" s="4">
        <v>0</v>
      </c>
      <c r="Q77" s="5">
        <f t="shared" si="2"/>
        <v>0</v>
      </c>
      <c r="R77" s="10"/>
    </row>
    <row r="78" spans="1:18" ht="18.75">
      <c r="A78" s="221"/>
      <c r="B78" s="222" t="s">
        <v>61</v>
      </c>
      <c r="C78" s="222" t="s">
        <v>14</v>
      </c>
      <c r="D78" s="51"/>
      <c r="E78" s="51"/>
      <c r="F78" s="149"/>
      <c r="G78" s="60"/>
      <c r="H78" s="60"/>
      <c r="I78" s="60"/>
      <c r="J78" s="31"/>
      <c r="K78" s="60"/>
      <c r="L78" s="6"/>
      <c r="M78" s="6"/>
      <c r="N78" s="6"/>
      <c r="O78" s="6"/>
      <c r="P78" s="6">
        <v>0</v>
      </c>
      <c r="Q78" s="7">
        <f t="shared" si="2"/>
        <v>0</v>
      </c>
      <c r="R78" s="10"/>
    </row>
    <row r="79" spans="1:18" ht="18.75">
      <c r="A79" s="221"/>
      <c r="B79" s="345" t="s">
        <v>62</v>
      </c>
      <c r="C79" s="219" t="s">
        <v>12</v>
      </c>
      <c r="D79" s="50"/>
      <c r="E79" s="50"/>
      <c r="F79" s="148"/>
      <c r="G79" s="59"/>
      <c r="H79" s="59"/>
      <c r="I79" s="59"/>
      <c r="J79" s="11"/>
      <c r="K79" s="59"/>
      <c r="L79" s="4"/>
      <c r="M79" s="4"/>
      <c r="N79" s="4"/>
      <c r="O79" s="4"/>
      <c r="P79" s="4">
        <v>0</v>
      </c>
      <c r="Q79" s="5">
        <f t="shared" si="2"/>
        <v>0</v>
      </c>
      <c r="R79" s="10"/>
    </row>
    <row r="80" spans="1:18" ht="18.75">
      <c r="A80" s="221" t="s">
        <v>13</v>
      </c>
      <c r="B80" s="346"/>
      <c r="C80" s="222" t="s">
        <v>14</v>
      </c>
      <c r="D80" s="51"/>
      <c r="E80" s="51"/>
      <c r="F80" s="149"/>
      <c r="G80" s="60"/>
      <c r="H80" s="60"/>
      <c r="I80" s="60"/>
      <c r="J80" s="31"/>
      <c r="K80" s="60"/>
      <c r="L80" s="6"/>
      <c r="M80" s="6"/>
      <c r="N80" s="6"/>
      <c r="O80" s="6"/>
      <c r="P80" s="6">
        <v>0</v>
      </c>
      <c r="Q80" s="7">
        <f t="shared" si="2"/>
        <v>0</v>
      </c>
      <c r="R80" s="10"/>
    </row>
    <row r="81" spans="1:18" ht="18.75">
      <c r="A81" s="221"/>
      <c r="B81" s="224" t="s">
        <v>16</v>
      </c>
      <c r="C81" s="219" t="s">
        <v>12</v>
      </c>
      <c r="D81" s="50">
        <v>1.5772</v>
      </c>
      <c r="E81" s="50">
        <v>1.6047</v>
      </c>
      <c r="F81" s="148"/>
      <c r="G81" s="59"/>
      <c r="H81" s="59"/>
      <c r="I81" s="59"/>
      <c r="J81" s="11"/>
      <c r="K81" s="59"/>
      <c r="L81" s="4"/>
      <c r="M81" s="4"/>
      <c r="N81" s="4"/>
      <c r="O81" s="4"/>
      <c r="P81" s="4">
        <v>0</v>
      </c>
      <c r="Q81" s="5">
        <f t="shared" si="2"/>
        <v>0</v>
      </c>
      <c r="R81" s="10"/>
    </row>
    <row r="82" spans="1:18" ht="18.75">
      <c r="A82" s="221"/>
      <c r="B82" s="222" t="s">
        <v>63</v>
      </c>
      <c r="C82" s="222" t="s">
        <v>14</v>
      </c>
      <c r="D82" s="74">
        <v>1015.287</v>
      </c>
      <c r="E82" s="51">
        <v>473.179</v>
      </c>
      <c r="F82" s="149"/>
      <c r="G82" s="60"/>
      <c r="H82" s="60"/>
      <c r="I82" s="60"/>
      <c r="J82" s="31"/>
      <c r="K82" s="60"/>
      <c r="L82" s="6"/>
      <c r="M82" s="6"/>
      <c r="N82" s="6"/>
      <c r="O82" s="6"/>
      <c r="P82" s="6">
        <v>0</v>
      </c>
      <c r="Q82" s="7">
        <f t="shared" si="2"/>
        <v>0</v>
      </c>
      <c r="R82" s="10"/>
    </row>
    <row r="83" spans="1:18" ht="18.75">
      <c r="A83" s="221" t="s">
        <v>19</v>
      </c>
      <c r="B83" s="343" t="s">
        <v>20</v>
      </c>
      <c r="C83" s="219" t="s">
        <v>12</v>
      </c>
      <c r="D83" s="46">
        <v>1.9387999999999999</v>
      </c>
      <c r="E83" s="46">
        <v>1.6047</v>
      </c>
      <c r="F83" s="148">
        <f>D83+E83</f>
        <v>3.5435</v>
      </c>
      <c r="G83" s="63">
        <v>0</v>
      </c>
      <c r="H83" s="61">
        <v>0</v>
      </c>
      <c r="I83" s="202">
        <v>0</v>
      </c>
      <c r="J83" s="30">
        <f>H83+I83</f>
        <v>0</v>
      </c>
      <c r="K83" s="63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5">
        <f t="shared" si="2"/>
        <v>3.5435</v>
      </c>
      <c r="R83" s="10"/>
    </row>
    <row r="84" spans="1:18" ht="18.75">
      <c r="A84" s="226"/>
      <c r="B84" s="344"/>
      <c r="C84" s="222" t="s">
        <v>14</v>
      </c>
      <c r="D84" s="47">
        <v>1687.3290000000002</v>
      </c>
      <c r="E84" s="47">
        <v>473.179</v>
      </c>
      <c r="F84" s="149">
        <f>D84+E84</f>
        <v>2160.5080000000003</v>
      </c>
      <c r="G84" s="62">
        <v>0</v>
      </c>
      <c r="H84" s="62">
        <v>0</v>
      </c>
      <c r="I84" s="62">
        <v>0</v>
      </c>
      <c r="J84" s="31">
        <f>H84+I84</f>
        <v>0</v>
      </c>
      <c r="K84" s="62">
        <v>0</v>
      </c>
      <c r="L84" s="6">
        <v>0</v>
      </c>
      <c r="M84" s="6">
        <v>0</v>
      </c>
      <c r="N84" s="6">
        <v>0</v>
      </c>
      <c r="O84" s="6">
        <v>0</v>
      </c>
      <c r="P84" s="6">
        <v>0</v>
      </c>
      <c r="Q84" s="7">
        <f t="shared" si="2"/>
        <v>2160.5080000000003</v>
      </c>
      <c r="R84" s="10"/>
    </row>
    <row r="85" spans="1:18" ht="18.75">
      <c r="A85" s="347" t="s">
        <v>64</v>
      </c>
      <c r="B85" s="348"/>
      <c r="C85" s="219" t="s">
        <v>12</v>
      </c>
      <c r="D85" s="50"/>
      <c r="E85" s="50"/>
      <c r="F85" s="148"/>
      <c r="G85" s="59"/>
      <c r="H85" s="59"/>
      <c r="I85" s="59"/>
      <c r="J85" s="11"/>
      <c r="K85" s="59"/>
      <c r="L85" s="4"/>
      <c r="M85" s="4"/>
      <c r="N85" s="4"/>
      <c r="O85" s="4"/>
      <c r="P85" s="4">
        <v>0</v>
      </c>
      <c r="Q85" s="5">
        <f t="shared" si="2"/>
        <v>0</v>
      </c>
      <c r="R85" s="10"/>
    </row>
    <row r="86" spans="1:18" ht="18.75">
      <c r="A86" s="349"/>
      <c r="B86" s="350"/>
      <c r="C86" s="222" t="s">
        <v>14</v>
      </c>
      <c r="D86" s="51"/>
      <c r="E86" s="51"/>
      <c r="F86" s="149"/>
      <c r="G86" s="60"/>
      <c r="H86" s="60"/>
      <c r="I86" s="60"/>
      <c r="J86" s="31"/>
      <c r="K86" s="60"/>
      <c r="L86" s="6"/>
      <c r="M86" s="6"/>
      <c r="N86" s="6"/>
      <c r="O86" s="6"/>
      <c r="P86" s="6">
        <v>0</v>
      </c>
      <c r="Q86" s="7">
        <f t="shared" si="2"/>
        <v>0</v>
      </c>
      <c r="R86" s="10"/>
    </row>
    <row r="87" spans="1:18" ht="18.75">
      <c r="A87" s="347" t="s">
        <v>65</v>
      </c>
      <c r="B87" s="348"/>
      <c r="C87" s="219" t="s">
        <v>12</v>
      </c>
      <c r="D87" s="50"/>
      <c r="E87" s="50"/>
      <c r="F87" s="148"/>
      <c r="G87" s="59"/>
      <c r="H87" s="59"/>
      <c r="I87" s="59"/>
      <c r="J87" s="11"/>
      <c r="K87" s="59"/>
      <c r="L87" s="4"/>
      <c r="M87" s="4"/>
      <c r="N87" s="4"/>
      <c r="O87" s="4"/>
      <c r="P87" s="4">
        <v>0</v>
      </c>
      <c r="Q87" s="5">
        <f t="shared" si="2"/>
        <v>0</v>
      </c>
      <c r="R87" s="10"/>
    </row>
    <row r="88" spans="1:18" ht="18.75">
      <c r="A88" s="349"/>
      <c r="B88" s="350"/>
      <c r="C88" s="222" t="s">
        <v>14</v>
      </c>
      <c r="D88" s="51"/>
      <c r="E88" s="51"/>
      <c r="F88" s="149"/>
      <c r="G88" s="60"/>
      <c r="H88" s="60"/>
      <c r="I88" s="60"/>
      <c r="J88" s="31"/>
      <c r="K88" s="60"/>
      <c r="L88" s="6"/>
      <c r="M88" s="6"/>
      <c r="N88" s="6"/>
      <c r="O88" s="6"/>
      <c r="P88" s="6">
        <v>0</v>
      </c>
      <c r="Q88" s="7">
        <f t="shared" si="2"/>
        <v>0</v>
      </c>
      <c r="R88" s="10"/>
    </row>
    <row r="89" spans="1:18" ht="18.75">
      <c r="A89" s="347" t="s">
        <v>66</v>
      </c>
      <c r="B89" s="348"/>
      <c r="C89" s="219" t="s">
        <v>12</v>
      </c>
      <c r="D89" s="50">
        <v>0.0194</v>
      </c>
      <c r="E89" s="50">
        <v>0.0067</v>
      </c>
      <c r="F89" s="148"/>
      <c r="G89" s="59"/>
      <c r="H89" s="59"/>
      <c r="I89" s="59"/>
      <c r="J89" s="11"/>
      <c r="K89" s="59"/>
      <c r="L89" s="4"/>
      <c r="M89" s="4"/>
      <c r="N89" s="4"/>
      <c r="O89" s="4"/>
      <c r="P89" s="4">
        <v>0</v>
      </c>
      <c r="Q89" s="5">
        <f t="shared" si="2"/>
        <v>0</v>
      </c>
      <c r="R89" s="10"/>
    </row>
    <row r="90" spans="1:18" ht="18.75">
      <c r="A90" s="349"/>
      <c r="B90" s="350"/>
      <c r="C90" s="222" t="s">
        <v>14</v>
      </c>
      <c r="D90" s="51">
        <v>40.32</v>
      </c>
      <c r="E90" s="51">
        <v>12.737</v>
      </c>
      <c r="F90" s="149"/>
      <c r="G90" s="60"/>
      <c r="H90" s="60"/>
      <c r="I90" s="60"/>
      <c r="J90" s="31"/>
      <c r="K90" s="60"/>
      <c r="L90" s="6"/>
      <c r="M90" s="6"/>
      <c r="N90" s="6"/>
      <c r="O90" s="6"/>
      <c r="P90" s="6">
        <v>0</v>
      </c>
      <c r="Q90" s="7">
        <f t="shared" si="2"/>
        <v>0</v>
      </c>
      <c r="R90" s="10"/>
    </row>
    <row r="91" spans="1:18" ht="18.75">
      <c r="A91" s="347" t="s">
        <v>67</v>
      </c>
      <c r="B91" s="348"/>
      <c r="C91" s="219" t="s">
        <v>12</v>
      </c>
      <c r="D91" s="50">
        <v>0.003</v>
      </c>
      <c r="E91" s="50">
        <v>0.438</v>
      </c>
      <c r="F91" s="148"/>
      <c r="G91" s="59"/>
      <c r="H91" s="59"/>
      <c r="I91" s="59"/>
      <c r="J91" s="11"/>
      <c r="K91" s="59"/>
      <c r="L91" s="4"/>
      <c r="M91" s="4"/>
      <c r="N91" s="4"/>
      <c r="O91" s="4"/>
      <c r="P91" s="4">
        <v>0</v>
      </c>
      <c r="Q91" s="5">
        <f t="shared" si="2"/>
        <v>0</v>
      </c>
      <c r="R91" s="10"/>
    </row>
    <row r="92" spans="1:18" ht="18.75">
      <c r="A92" s="349"/>
      <c r="B92" s="350"/>
      <c r="C92" s="222" t="s">
        <v>14</v>
      </c>
      <c r="D92" s="51">
        <v>9.45</v>
      </c>
      <c r="E92" s="51">
        <v>441</v>
      </c>
      <c r="F92" s="149"/>
      <c r="G92" s="60"/>
      <c r="H92" s="60"/>
      <c r="I92" s="60"/>
      <c r="J92" s="31"/>
      <c r="K92" s="60"/>
      <c r="L92" s="6"/>
      <c r="M92" s="6"/>
      <c r="N92" s="6"/>
      <c r="O92" s="6"/>
      <c r="P92" s="6">
        <v>0</v>
      </c>
      <c r="Q92" s="7">
        <f t="shared" si="2"/>
        <v>0</v>
      </c>
      <c r="R92" s="10"/>
    </row>
    <row r="93" spans="1:18" ht="18.75">
      <c r="A93" s="347" t="s">
        <v>68</v>
      </c>
      <c r="B93" s="348"/>
      <c r="C93" s="219" t="s">
        <v>12</v>
      </c>
      <c r="D93" s="50"/>
      <c r="E93" s="50"/>
      <c r="F93" s="148"/>
      <c r="G93" s="59"/>
      <c r="H93" s="59"/>
      <c r="I93" s="59"/>
      <c r="J93" s="11"/>
      <c r="K93" s="59"/>
      <c r="L93" s="4"/>
      <c r="M93" s="4"/>
      <c r="N93" s="4"/>
      <c r="O93" s="4"/>
      <c r="P93" s="4">
        <v>0</v>
      </c>
      <c r="Q93" s="5">
        <f t="shared" si="2"/>
        <v>0</v>
      </c>
      <c r="R93" s="10"/>
    </row>
    <row r="94" spans="1:18" ht="18.75">
      <c r="A94" s="349"/>
      <c r="B94" s="350"/>
      <c r="C94" s="222" t="s">
        <v>14</v>
      </c>
      <c r="D94" s="51"/>
      <c r="E94" s="51"/>
      <c r="F94" s="149"/>
      <c r="G94" s="60"/>
      <c r="H94" s="60"/>
      <c r="I94" s="60"/>
      <c r="J94" s="31"/>
      <c r="K94" s="60"/>
      <c r="L94" s="6"/>
      <c r="M94" s="6"/>
      <c r="N94" s="6"/>
      <c r="O94" s="6"/>
      <c r="P94" s="6">
        <v>0</v>
      </c>
      <c r="Q94" s="7">
        <f t="shared" si="2"/>
        <v>0</v>
      </c>
      <c r="R94" s="10"/>
    </row>
    <row r="95" spans="1:18" ht="18.75">
      <c r="A95" s="347" t="s">
        <v>69</v>
      </c>
      <c r="B95" s="348"/>
      <c r="C95" s="219" t="s">
        <v>12</v>
      </c>
      <c r="D95" s="50">
        <v>0.1262</v>
      </c>
      <c r="E95" s="50">
        <v>0.01</v>
      </c>
      <c r="F95" s="148"/>
      <c r="G95" s="59"/>
      <c r="H95" s="59"/>
      <c r="I95" s="59"/>
      <c r="J95" s="11"/>
      <c r="K95" s="59"/>
      <c r="L95" s="4"/>
      <c r="M95" s="4"/>
      <c r="N95" s="4"/>
      <c r="O95" s="4"/>
      <c r="P95" s="4">
        <v>0</v>
      </c>
      <c r="Q95" s="5">
        <f t="shared" si="2"/>
        <v>0</v>
      </c>
      <c r="R95" s="10"/>
    </row>
    <row r="96" spans="1:18" ht="18.75">
      <c r="A96" s="349"/>
      <c r="B96" s="350"/>
      <c r="C96" s="222" t="s">
        <v>14</v>
      </c>
      <c r="D96" s="74">
        <v>52.879</v>
      </c>
      <c r="E96" s="51">
        <v>5.775</v>
      </c>
      <c r="F96" s="149"/>
      <c r="G96" s="60"/>
      <c r="H96" s="60"/>
      <c r="I96" s="60"/>
      <c r="J96" s="31"/>
      <c r="K96" s="60"/>
      <c r="L96" s="6"/>
      <c r="M96" s="6"/>
      <c r="N96" s="6"/>
      <c r="O96" s="6"/>
      <c r="P96" s="6">
        <v>0</v>
      </c>
      <c r="Q96" s="7">
        <f t="shared" si="2"/>
        <v>0</v>
      </c>
      <c r="R96" s="10"/>
    </row>
    <row r="97" spans="1:18" ht="18.75">
      <c r="A97" s="347" t="s">
        <v>70</v>
      </c>
      <c r="B97" s="348"/>
      <c r="C97" s="219" t="s">
        <v>12</v>
      </c>
      <c r="D97" s="72">
        <v>1.5745</v>
      </c>
      <c r="E97" s="103">
        <v>1.4508</v>
      </c>
      <c r="F97" s="148"/>
      <c r="G97" s="59"/>
      <c r="H97" s="59"/>
      <c r="I97" s="59"/>
      <c r="J97" s="11"/>
      <c r="K97" s="59"/>
      <c r="L97" s="4"/>
      <c r="M97" s="4"/>
      <c r="N97" s="4"/>
      <c r="O97" s="4"/>
      <c r="P97" s="4">
        <v>0</v>
      </c>
      <c r="Q97" s="5">
        <f t="shared" si="2"/>
        <v>0</v>
      </c>
      <c r="R97" s="10"/>
    </row>
    <row r="98" spans="1:18" ht="18.75">
      <c r="A98" s="349"/>
      <c r="B98" s="350"/>
      <c r="C98" s="222" t="s">
        <v>14</v>
      </c>
      <c r="D98" s="76">
        <v>4652.637</v>
      </c>
      <c r="E98" s="51">
        <v>647.58</v>
      </c>
      <c r="F98" s="149"/>
      <c r="G98" s="60"/>
      <c r="H98" s="60"/>
      <c r="I98" s="60"/>
      <c r="J98" s="31"/>
      <c r="K98" s="60"/>
      <c r="L98" s="6"/>
      <c r="M98" s="6"/>
      <c r="N98" s="6"/>
      <c r="O98" s="6"/>
      <c r="P98" s="6">
        <v>0</v>
      </c>
      <c r="Q98" s="7">
        <f t="shared" si="2"/>
        <v>0</v>
      </c>
      <c r="R98" s="10"/>
    </row>
    <row r="99" spans="1:18" ht="18.75">
      <c r="A99" s="351" t="s">
        <v>71</v>
      </c>
      <c r="B99" s="352"/>
      <c r="C99" s="219" t="s">
        <v>12</v>
      </c>
      <c r="D99" s="168">
        <v>90.90709999999999</v>
      </c>
      <c r="E99" s="168">
        <v>122.55829999999999</v>
      </c>
      <c r="F99" s="148">
        <f>D99+E99</f>
        <v>213.4654</v>
      </c>
      <c r="G99" s="61">
        <v>0</v>
      </c>
      <c r="H99" s="202">
        <v>0</v>
      </c>
      <c r="I99" s="168">
        <v>0</v>
      </c>
      <c r="J99" s="30">
        <f>H99+I99</f>
        <v>0</v>
      </c>
      <c r="K99" s="61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5">
        <f t="shared" si="2"/>
        <v>213.4654</v>
      </c>
      <c r="R99" s="10"/>
    </row>
    <row r="100" spans="1:18" ht="18.75">
      <c r="A100" s="353"/>
      <c r="B100" s="354"/>
      <c r="C100" s="222" t="s">
        <v>14</v>
      </c>
      <c r="D100" s="64">
        <v>81011.838</v>
      </c>
      <c r="E100" s="64">
        <v>82690.20899999999</v>
      </c>
      <c r="F100" s="149">
        <f>D100+E100</f>
        <v>163702.047</v>
      </c>
      <c r="G100" s="64">
        <v>0</v>
      </c>
      <c r="H100" s="62">
        <v>0</v>
      </c>
      <c r="I100" s="64">
        <v>0</v>
      </c>
      <c r="J100" s="31">
        <f>H100+I100</f>
        <v>0</v>
      </c>
      <c r="K100" s="64">
        <v>0</v>
      </c>
      <c r="L100" s="6">
        <v>0</v>
      </c>
      <c r="M100" s="6">
        <v>0</v>
      </c>
      <c r="N100" s="6">
        <v>0</v>
      </c>
      <c r="O100" s="6">
        <v>0</v>
      </c>
      <c r="P100" s="6">
        <v>0</v>
      </c>
      <c r="Q100" s="7">
        <f t="shared" si="2"/>
        <v>163702.047</v>
      </c>
      <c r="R100" s="10"/>
    </row>
    <row r="101" spans="1:18" ht="18.75">
      <c r="A101" s="218" t="s">
        <v>0</v>
      </c>
      <c r="B101" s="345" t="s">
        <v>72</v>
      </c>
      <c r="C101" s="219" t="s">
        <v>12</v>
      </c>
      <c r="D101" s="55"/>
      <c r="E101" s="50"/>
      <c r="F101" s="143"/>
      <c r="G101" s="59"/>
      <c r="H101" s="59"/>
      <c r="I101" s="59"/>
      <c r="J101" s="11"/>
      <c r="K101" s="59"/>
      <c r="L101" s="4"/>
      <c r="M101" s="4"/>
      <c r="N101" s="4"/>
      <c r="O101" s="4"/>
      <c r="P101" s="4">
        <v>0</v>
      </c>
      <c r="Q101" s="5">
        <f t="shared" si="2"/>
        <v>0</v>
      </c>
      <c r="R101" s="10"/>
    </row>
    <row r="102" spans="1:18" ht="18.75">
      <c r="A102" s="218" t="s">
        <v>0</v>
      </c>
      <c r="B102" s="346"/>
      <c r="C102" s="222" t="s">
        <v>14</v>
      </c>
      <c r="D102" s="54"/>
      <c r="E102" s="51"/>
      <c r="F102" s="142"/>
      <c r="G102" s="60"/>
      <c r="H102" s="60"/>
      <c r="I102" s="60"/>
      <c r="J102" s="31"/>
      <c r="K102" s="60"/>
      <c r="L102" s="6"/>
      <c r="M102" s="6"/>
      <c r="N102" s="6"/>
      <c r="O102" s="6"/>
      <c r="P102" s="6">
        <v>0</v>
      </c>
      <c r="Q102" s="7">
        <f t="shared" si="2"/>
        <v>0</v>
      </c>
      <c r="R102" s="10"/>
    </row>
    <row r="103" spans="1:18" ht="18.75">
      <c r="A103" s="221" t="s">
        <v>73</v>
      </c>
      <c r="B103" s="345" t="s">
        <v>74</v>
      </c>
      <c r="C103" s="219" t="s">
        <v>12</v>
      </c>
      <c r="D103" s="55">
        <v>0.0478</v>
      </c>
      <c r="E103" s="50">
        <v>0.5587</v>
      </c>
      <c r="F103" s="148"/>
      <c r="G103" s="59"/>
      <c r="H103" s="59"/>
      <c r="I103" s="59"/>
      <c r="J103" s="11"/>
      <c r="K103" s="59"/>
      <c r="L103" s="4"/>
      <c r="M103" s="4"/>
      <c r="N103" s="4"/>
      <c r="O103" s="4"/>
      <c r="P103" s="4">
        <v>0</v>
      </c>
      <c r="Q103" s="5">
        <f t="shared" si="2"/>
        <v>0</v>
      </c>
      <c r="R103" s="10"/>
    </row>
    <row r="104" spans="1:18" ht="18.75">
      <c r="A104" s="221" t="s">
        <v>0</v>
      </c>
      <c r="B104" s="346"/>
      <c r="C104" s="222" t="s">
        <v>14</v>
      </c>
      <c r="D104" s="74">
        <v>18.916</v>
      </c>
      <c r="E104" s="51">
        <v>254.635</v>
      </c>
      <c r="F104" s="149"/>
      <c r="G104" s="60"/>
      <c r="H104" s="60"/>
      <c r="I104" s="60"/>
      <c r="J104" s="31"/>
      <c r="K104" s="60"/>
      <c r="L104" s="6"/>
      <c r="M104" s="6"/>
      <c r="N104" s="6"/>
      <c r="O104" s="6"/>
      <c r="P104" s="6">
        <v>0</v>
      </c>
      <c r="Q104" s="7">
        <f t="shared" si="2"/>
        <v>0</v>
      </c>
      <c r="R104" s="10"/>
    </row>
    <row r="105" spans="1:18" ht="18.75">
      <c r="A105" s="221" t="s">
        <v>0</v>
      </c>
      <c r="B105" s="345" t="s">
        <v>75</v>
      </c>
      <c r="C105" s="219" t="s">
        <v>12</v>
      </c>
      <c r="D105" s="55">
        <v>0.6209</v>
      </c>
      <c r="E105" s="50">
        <v>1.3605</v>
      </c>
      <c r="F105" s="148"/>
      <c r="G105" s="59"/>
      <c r="H105" s="59"/>
      <c r="I105" s="59"/>
      <c r="J105" s="11"/>
      <c r="K105" s="59"/>
      <c r="L105" s="4"/>
      <c r="M105" s="4"/>
      <c r="N105" s="4"/>
      <c r="O105" s="4"/>
      <c r="P105" s="4">
        <v>0</v>
      </c>
      <c r="Q105" s="5">
        <f t="shared" si="2"/>
        <v>0</v>
      </c>
      <c r="R105" s="10"/>
    </row>
    <row r="106" spans="1:18" ht="18.75">
      <c r="A106" s="221"/>
      <c r="B106" s="346"/>
      <c r="C106" s="222" t="s">
        <v>14</v>
      </c>
      <c r="D106" s="75">
        <v>323.001</v>
      </c>
      <c r="E106" s="51">
        <v>590.16</v>
      </c>
      <c r="F106" s="149"/>
      <c r="G106" s="60"/>
      <c r="H106" s="60"/>
      <c r="I106" s="60"/>
      <c r="J106" s="31"/>
      <c r="K106" s="60"/>
      <c r="L106" s="6"/>
      <c r="M106" s="6"/>
      <c r="N106" s="6"/>
      <c r="O106" s="6"/>
      <c r="P106" s="6">
        <v>0</v>
      </c>
      <c r="Q106" s="7">
        <f t="shared" si="2"/>
        <v>0</v>
      </c>
      <c r="R106" s="10"/>
    </row>
    <row r="107" spans="1:18" ht="18.75">
      <c r="A107" s="221" t="s">
        <v>76</v>
      </c>
      <c r="B107" s="345" t="s">
        <v>77</v>
      </c>
      <c r="C107" s="219" t="s">
        <v>12</v>
      </c>
      <c r="D107" s="72">
        <v>0.0042</v>
      </c>
      <c r="E107" s="50"/>
      <c r="F107" s="148"/>
      <c r="G107" s="59"/>
      <c r="H107" s="59"/>
      <c r="I107" s="59"/>
      <c r="J107" s="11"/>
      <c r="K107" s="59"/>
      <c r="L107" s="4"/>
      <c r="M107" s="4"/>
      <c r="N107" s="4"/>
      <c r="O107" s="4"/>
      <c r="P107" s="4">
        <v>0</v>
      </c>
      <c r="Q107" s="5">
        <f t="shared" si="2"/>
        <v>0</v>
      </c>
      <c r="R107" s="10"/>
    </row>
    <row r="108" spans="1:18" ht="18.75">
      <c r="A108" s="221"/>
      <c r="B108" s="346"/>
      <c r="C108" s="222" t="s">
        <v>14</v>
      </c>
      <c r="D108" s="74">
        <v>10.92</v>
      </c>
      <c r="E108" s="51"/>
      <c r="F108" s="149"/>
      <c r="G108" s="60"/>
      <c r="H108" s="60"/>
      <c r="I108" s="60"/>
      <c r="J108" s="31"/>
      <c r="K108" s="60"/>
      <c r="L108" s="6"/>
      <c r="M108" s="6"/>
      <c r="N108" s="6"/>
      <c r="O108" s="6"/>
      <c r="P108" s="6">
        <v>0</v>
      </c>
      <c r="Q108" s="7">
        <f t="shared" si="2"/>
        <v>0</v>
      </c>
      <c r="R108" s="10"/>
    </row>
    <row r="109" spans="1:18" ht="18.75">
      <c r="A109" s="221"/>
      <c r="B109" s="345" t="s">
        <v>78</v>
      </c>
      <c r="C109" s="219" t="s">
        <v>12</v>
      </c>
      <c r="D109" s="55">
        <v>0.14</v>
      </c>
      <c r="E109" s="50"/>
      <c r="F109" s="148"/>
      <c r="G109" s="59"/>
      <c r="H109" s="59"/>
      <c r="I109" s="59"/>
      <c r="J109" s="11"/>
      <c r="K109" s="59"/>
      <c r="L109" s="4"/>
      <c r="M109" s="4"/>
      <c r="N109" s="4"/>
      <c r="O109" s="4"/>
      <c r="P109" s="4">
        <v>0</v>
      </c>
      <c r="Q109" s="5">
        <f t="shared" si="2"/>
        <v>0</v>
      </c>
      <c r="R109" s="10"/>
    </row>
    <row r="110" spans="1:18" ht="18.75">
      <c r="A110" s="221"/>
      <c r="B110" s="346"/>
      <c r="C110" s="222" t="s">
        <v>14</v>
      </c>
      <c r="D110" s="75">
        <v>262.269</v>
      </c>
      <c r="E110" s="51"/>
      <c r="F110" s="149"/>
      <c r="G110" s="60"/>
      <c r="H110" s="60"/>
      <c r="I110" s="60"/>
      <c r="J110" s="31"/>
      <c r="K110" s="60"/>
      <c r="L110" s="6"/>
      <c r="M110" s="6"/>
      <c r="N110" s="6"/>
      <c r="O110" s="6"/>
      <c r="P110" s="6">
        <v>0</v>
      </c>
      <c r="Q110" s="7">
        <f t="shared" si="2"/>
        <v>0</v>
      </c>
      <c r="R110" s="10"/>
    </row>
    <row r="111" spans="1:18" ht="18.75">
      <c r="A111" s="221" t="s">
        <v>79</v>
      </c>
      <c r="B111" s="345" t="s">
        <v>80</v>
      </c>
      <c r="C111" s="219" t="s">
        <v>12</v>
      </c>
      <c r="D111" s="72"/>
      <c r="E111" s="50"/>
      <c r="F111" s="143"/>
      <c r="G111" s="59"/>
      <c r="H111" s="59"/>
      <c r="I111" s="59"/>
      <c r="J111" s="11"/>
      <c r="K111" s="59"/>
      <c r="L111" s="4"/>
      <c r="M111" s="4"/>
      <c r="N111" s="4"/>
      <c r="O111" s="4"/>
      <c r="P111" s="4">
        <v>0</v>
      </c>
      <c r="Q111" s="5">
        <f t="shared" si="2"/>
        <v>0</v>
      </c>
      <c r="R111" s="10"/>
    </row>
    <row r="112" spans="1:18" ht="18.75">
      <c r="A112" s="221"/>
      <c r="B112" s="346"/>
      <c r="C112" s="222" t="s">
        <v>14</v>
      </c>
      <c r="D112" s="54"/>
      <c r="E112" s="51"/>
      <c r="F112" s="142"/>
      <c r="G112" s="60"/>
      <c r="H112" s="60"/>
      <c r="I112" s="60"/>
      <c r="J112" s="31"/>
      <c r="K112" s="60"/>
      <c r="L112" s="6"/>
      <c r="M112" s="6"/>
      <c r="N112" s="6"/>
      <c r="O112" s="6"/>
      <c r="P112" s="6">
        <v>0</v>
      </c>
      <c r="Q112" s="7">
        <f t="shared" si="2"/>
        <v>0</v>
      </c>
      <c r="R112" s="10"/>
    </row>
    <row r="113" spans="1:18" ht="18.75">
      <c r="A113" s="221"/>
      <c r="B113" s="345" t="s">
        <v>81</v>
      </c>
      <c r="C113" s="219" t="s">
        <v>12</v>
      </c>
      <c r="D113" s="55"/>
      <c r="E113" s="50"/>
      <c r="F113" s="148"/>
      <c r="G113" s="59"/>
      <c r="H113" s="59"/>
      <c r="I113" s="59"/>
      <c r="J113" s="11"/>
      <c r="K113" s="59"/>
      <c r="L113" s="4"/>
      <c r="M113" s="4"/>
      <c r="N113" s="4"/>
      <c r="O113" s="4"/>
      <c r="P113" s="4">
        <v>0</v>
      </c>
      <c r="Q113" s="5">
        <f t="shared" si="2"/>
        <v>0</v>
      </c>
      <c r="R113" s="10"/>
    </row>
    <row r="114" spans="1:18" ht="18.75">
      <c r="A114" s="221"/>
      <c r="B114" s="346"/>
      <c r="C114" s="222" t="s">
        <v>14</v>
      </c>
      <c r="D114" s="75"/>
      <c r="E114" s="51"/>
      <c r="F114" s="149"/>
      <c r="G114" s="60"/>
      <c r="H114" s="60"/>
      <c r="I114" s="60"/>
      <c r="J114" s="31"/>
      <c r="K114" s="60"/>
      <c r="L114" s="6"/>
      <c r="M114" s="6"/>
      <c r="N114" s="6"/>
      <c r="O114" s="6"/>
      <c r="P114" s="6">
        <v>0</v>
      </c>
      <c r="Q114" s="7">
        <f t="shared" si="2"/>
        <v>0</v>
      </c>
      <c r="R114" s="10"/>
    </row>
    <row r="115" spans="1:18" ht="18.75">
      <c r="A115" s="221" t="s">
        <v>82</v>
      </c>
      <c r="B115" s="345" t="s">
        <v>83</v>
      </c>
      <c r="C115" s="219" t="s">
        <v>12</v>
      </c>
      <c r="D115" s="72"/>
      <c r="E115" s="50"/>
      <c r="F115" s="148"/>
      <c r="G115" s="59"/>
      <c r="H115" s="59"/>
      <c r="I115" s="59"/>
      <c r="J115" s="11"/>
      <c r="K115" s="59"/>
      <c r="L115" s="4"/>
      <c r="M115" s="4"/>
      <c r="N115" s="4"/>
      <c r="O115" s="4"/>
      <c r="P115" s="4">
        <v>0</v>
      </c>
      <c r="Q115" s="5">
        <f t="shared" si="2"/>
        <v>0</v>
      </c>
      <c r="R115" s="10"/>
    </row>
    <row r="116" spans="1:18" ht="18.75">
      <c r="A116" s="221"/>
      <c r="B116" s="346"/>
      <c r="C116" s="222" t="s">
        <v>14</v>
      </c>
      <c r="D116" s="54"/>
      <c r="E116" s="51"/>
      <c r="F116" s="149"/>
      <c r="G116" s="60"/>
      <c r="H116" s="60"/>
      <c r="I116" s="60"/>
      <c r="J116" s="31"/>
      <c r="K116" s="60"/>
      <c r="L116" s="6"/>
      <c r="M116" s="6"/>
      <c r="N116" s="6"/>
      <c r="O116" s="6"/>
      <c r="P116" s="6">
        <v>0</v>
      </c>
      <c r="Q116" s="7">
        <f t="shared" si="2"/>
        <v>0</v>
      </c>
      <c r="R116" s="10"/>
    </row>
    <row r="117" spans="1:18" ht="18.75">
      <c r="A117" s="221"/>
      <c r="B117" s="345" t="s">
        <v>84</v>
      </c>
      <c r="C117" s="219" t="s">
        <v>12</v>
      </c>
      <c r="D117" s="55">
        <v>3.6429</v>
      </c>
      <c r="E117" s="50">
        <v>0.2734</v>
      </c>
      <c r="F117" s="148"/>
      <c r="G117" s="59"/>
      <c r="H117" s="59"/>
      <c r="I117" s="59"/>
      <c r="J117" s="11"/>
      <c r="K117" s="59"/>
      <c r="L117" s="4"/>
      <c r="M117" s="4"/>
      <c r="N117" s="4"/>
      <c r="O117" s="4"/>
      <c r="P117" s="4">
        <v>0</v>
      </c>
      <c r="Q117" s="5">
        <f t="shared" si="2"/>
        <v>0</v>
      </c>
      <c r="R117" s="10"/>
    </row>
    <row r="118" spans="1:18" ht="18.75">
      <c r="A118" s="221"/>
      <c r="B118" s="346"/>
      <c r="C118" s="222" t="s">
        <v>14</v>
      </c>
      <c r="D118" s="74">
        <v>2121.599</v>
      </c>
      <c r="E118" s="51">
        <v>263.981</v>
      </c>
      <c r="F118" s="149"/>
      <c r="G118" s="60"/>
      <c r="H118" s="60"/>
      <c r="I118" s="60"/>
      <c r="J118" s="31"/>
      <c r="K118" s="60"/>
      <c r="L118" s="6"/>
      <c r="M118" s="6"/>
      <c r="N118" s="6"/>
      <c r="O118" s="6"/>
      <c r="P118" s="6">
        <v>0</v>
      </c>
      <c r="Q118" s="7">
        <f t="shared" si="2"/>
        <v>0</v>
      </c>
      <c r="R118" s="10"/>
    </row>
    <row r="119" spans="1:18" ht="18.75">
      <c r="A119" s="221" t="s">
        <v>19</v>
      </c>
      <c r="B119" s="345" t="s">
        <v>85</v>
      </c>
      <c r="C119" s="219" t="s">
        <v>12</v>
      </c>
      <c r="D119" s="55">
        <v>0.466</v>
      </c>
      <c r="E119" s="50">
        <v>0.02</v>
      </c>
      <c r="F119" s="148"/>
      <c r="G119" s="59"/>
      <c r="H119" s="59"/>
      <c r="I119" s="59"/>
      <c r="J119" s="11"/>
      <c r="K119" s="59"/>
      <c r="L119" s="4"/>
      <c r="M119" s="4"/>
      <c r="N119" s="4"/>
      <c r="O119" s="4"/>
      <c r="P119" s="4">
        <v>0</v>
      </c>
      <c r="Q119" s="5">
        <f t="shared" si="2"/>
        <v>0</v>
      </c>
      <c r="R119" s="10"/>
    </row>
    <row r="120" spans="1:18" ht="18.75">
      <c r="A120" s="10"/>
      <c r="B120" s="346"/>
      <c r="C120" s="222" t="s">
        <v>14</v>
      </c>
      <c r="D120" s="75">
        <v>944.16</v>
      </c>
      <c r="E120" s="51">
        <v>17.85</v>
      </c>
      <c r="F120" s="149"/>
      <c r="G120" s="60"/>
      <c r="H120" s="60"/>
      <c r="I120" s="60"/>
      <c r="J120" s="31"/>
      <c r="K120" s="60"/>
      <c r="L120" s="6"/>
      <c r="M120" s="6"/>
      <c r="N120" s="6"/>
      <c r="O120" s="6"/>
      <c r="P120" s="6">
        <v>0</v>
      </c>
      <c r="Q120" s="7">
        <f t="shared" si="2"/>
        <v>0</v>
      </c>
      <c r="R120" s="10"/>
    </row>
    <row r="121" spans="1:18" ht="18.75">
      <c r="A121" s="10"/>
      <c r="B121" s="224" t="s">
        <v>16</v>
      </c>
      <c r="C121" s="219" t="s">
        <v>12</v>
      </c>
      <c r="D121" s="72"/>
      <c r="E121" s="50"/>
      <c r="F121" s="148"/>
      <c r="G121" s="59"/>
      <c r="H121" s="59"/>
      <c r="I121" s="59"/>
      <c r="J121" s="11"/>
      <c r="K121" s="59"/>
      <c r="L121" s="4"/>
      <c r="M121" s="4"/>
      <c r="N121" s="4"/>
      <c r="O121" s="4"/>
      <c r="P121" s="4">
        <v>0</v>
      </c>
      <c r="Q121" s="5">
        <f t="shared" si="2"/>
        <v>0</v>
      </c>
      <c r="R121" s="10"/>
    </row>
    <row r="122" spans="1:18" ht="18.75">
      <c r="A122" s="10"/>
      <c r="B122" s="222" t="s">
        <v>86</v>
      </c>
      <c r="C122" s="222" t="s">
        <v>14</v>
      </c>
      <c r="D122" s="54"/>
      <c r="E122" s="51"/>
      <c r="F122" s="149"/>
      <c r="G122" s="60"/>
      <c r="H122" s="60"/>
      <c r="I122" s="60"/>
      <c r="J122" s="31"/>
      <c r="K122" s="60"/>
      <c r="L122" s="6"/>
      <c r="M122" s="6"/>
      <c r="N122" s="6"/>
      <c r="O122" s="6"/>
      <c r="P122" s="6">
        <v>0</v>
      </c>
      <c r="Q122" s="7">
        <f t="shared" si="2"/>
        <v>0</v>
      </c>
      <c r="R122" s="10"/>
    </row>
    <row r="123" spans="1:18" ht="18.75">
      <c r="A123" s="10"/>
      <c r="B123" s="343" t="s">
        <v>20</v>
      </c>
      <c r="C123" s="219" t="s">
        <v>12</v>
      </c>
      <c r="D123" s="61">
        <v>4.9218</v>
      </c>
      <c r="E123" s="46">
        <v>2.2126</v>
      </c>
      <c r="F123" s="148">
        <f>D123+E123</f>
        <v>7.1344</v>
      </c>
      <c r="G123" s="63">
        <v>0</v>
      </c>
      <c r="H123" s="168">
        <v>0</v>
      </c>
      <c r="I123" s="202">
        <v>0</v>
      </c>
      <c r="J123" s="11">
        <f>H123+I123</f>
        <v>0</v>
      </c>
      <c r="K123" s="63">
        <v>0</v>
      </c>
      <c r="L123" s="4">
        <v>0</v>
      </c>
      <c r="M123" s="4">
        <v>0</v>
      </c>
      <c r="N123" s="4">
        <v>0</v>
      </c>
      <c r="O123" s="4">
        <v>0</v>
      </c>
      <c r="P123" s="4">
        <v>0</v>
      </c>
      <c r="Q123" s="43">
        <f t="shared" si="2"/>
        <v>7.1344</v>
      </c>
      <c r="R123" s="10"/>
    </row>
    <row r="124" spans="1:18" ht="18.75">
      <c r="A124" s="226"/>
      <c r="B124" s="344"/>
      <c r="C124" s="222" t="s">
        <v>14</v>
      </c>
      <c r="D124" s="64">
        <v>3680.865</v>
      </c>
      <c r="E124" s="47">
        <v>1126.6259999999997</v>
      </c>
      <c r="F124" s="149">
        <f>D124+E124</f>
        <v>4807.491</v>
      </c>
      <c r="G124" s="62">
        <v>0</v>
      </c>
      <c r="H124" s="64">
        <v>0</v>
      </c>
      <c r="I124" s="62">
        <v>0</v>
      </c>
      <c r="J124" s="31">
        <f>H124+I124</f>
        <v>0</v>
      </c>
      <c r="K124" s="64">
        <v>0</v>
      </c>
      <c r="L124" s="6">
        <v>0</v>
      </c>
      <c r="M124" s="6">
        <v>0</v>
      </c>
      <c r="N124" s="6">
        <v>0</v>
      </c>
      <c r="O124" s="6">
        <v>0</v>
      </c>
      <c r="P124" s="6">
        <v>0</v>
      </c>
      <c r="Q124" s="7">
        <f t="shared" si="2"/>
        <v>4807.491</v>
      </c>
      <c r="R124" s="10"/>
    </row>
    <row r="125" spans="1:18" ht="18.75">
      <c r="A125" s="218" t="s">
        <v>0</v>
      </c>
      <c r="B125" s="345" t="s">
        <v>87</v>
      </c>
      <c r="C125" s="219" t="s">
        <v>12</v>
      </c>
      <c r="D125" s="55"/>
      <c r="E125" s="50"/>
      <c r="F125" s="148"/>
      <c r="G125" s="59"/>
      <c r="H125" s="59"/>
      <c r="I125" s="59"/>
      <c r="J125" s="11"/>
      <c r="K125" s="59"/>
      <c r="L125" s="4"/>
      <c r="M125" s="4"/>
      <c r="N125" s="4"/>
      <c r="O125" s="4"/>
      <c r="P125" s="4">
        <v>0</v>
      </c>
      <c r="Q125" s="5">
        <f t="shared" si="2"/>
        <v>0</v>
      </c>
      <c r="R125" s="10"/>
    </row>
    <row r="126" spans="1:18" ht="18.75">
      <c r="A126" s="218" t="s">
        <v>0</v>
      </c>
      <c r="B126" s="346"/>
      <c r="C126" s="222" t="s">
        <v>14</v>
      </c>
      <c r="D126" s="54"/>
      <c r="E126" s="51"/>
      <c r="F126" s="149"/>
      <c r="G126" s="60"/>
      <c r="H126" s="60"/>
      <c r="I126" s="60"/>
      <c r="J126" s="31"/>
      <c r="K126" s="60"/>
      <c r="L126" s="6"/>
      <c r="M126" s="6"/>
      <c r="N126" s="6"/>
      <c r="O126" s="6"/>
      <c r="P126" s="6">
        <v>0</v>
      </c>
      <c r="Q126" s="7">
        <f t="shared" si="2"/>
        <v>0</v>
      </c>
      <c r="R126" s="10"/>
    </row>
    <row r="127" spans="1:18" ht="18.75">
      <c r="A127" s="221" t="s">
        <v>88</v>
      </c>
      <c r="B127" s="345" t="s">
        <v>89</v>
      </c>
      <c r="C127" s="219" t="s">
        <v>12</v>
      </c>
      <c r="D127" s="55"/>
      <c r="E127" s="50"/>
      <c r="F127" s="148"/>
      <c r="G127" s="59"/>
      <c r="H127" s="59"/>
      <c r="I127" s="59"/>
      <c r="J127" s="11"/>
      <c r="K127" s="59"/>
      <c r="L127" s="4"/>
      <c r="M127" s="4"/>
      <c r="N127" s="4"/>
      <c r="O127" s="4"/>
      <c r="P127" s="4">
        <v>0</v>
      </c>
      <c r="Q127" s="5">
        <f t="shared" si="2"/>
        <v>0</v>
      </c>
      <c r="R127" s="10"/>
    </row>
    <row r="128" spans="1:18" ht="18.75">
      <c r="A128" s="221"/>
      <c r="B128" s="346"/>
      <c r="C128" s="222" t="s">
        <v>14</v>
      </c>
      <c r="D128" s="54"/>
      <c r="E128" s="51"/>
      <c r="F128" s="149"/>
      <c r="G128" s="60"/>
      <c r="H128" s="60"/>
      <c r="I128" s="60"/>
      <c r="J128" s="31"/>
      <c r="K128" s="60"/>
      <c r="L128" s="6"/>
      <c r="M128" s="6"/>
      <c r="N128" s="6"/>
      <c r="O128" s="6"/>
      <c r="P128" s="6">
        <v>0</v>
      </c>
      <c r="Q128" s="7">
        <f t="shared" si="2"/>
        <v>0</v>
      </c>
      <c r="R128" s="10"/>
    </row>
    <row r="129" spans="1:18" ht="18.75">
      <c r="A129" s="221" t="s">
        <v>90</v>
      </c>
      <c r="B129" s="224" t="s">
        <v>16</v>
      </c>
      <c r="C129" s="224" t="s">
        <v>12</v>
      </c>
      <c r="D129" s="77"/>
      <c r="E129" s="53"/>
      <c r="F129" s="204"/>
      <c r="G129" s="130"/>
      <c r="H129" s="65"/>
      <c r="I129" s="65"/>
      <c r="J129" s="42"/>
      <c r="K129" s="65"/>
      <c r="L129" s="13"/>
      <c r="M129" s="13"/>
      <c r="N129" s="13"/>
      <c r="O129" s="13"/>
      <c r="P129" s="13">
        <v>0</v>
      </c>
      <c r="Q129" s="14">
        <f t="shared" si="2"/>
        <v>0</v>
      </c>
      <c r="R129" s="10"/>
    </row>
    <row r="130" spans="1:18" ht="18.75">
      <c r="A130" s="221"/>
      <c r="B130" s="224" t="s">
        <v>91</v>
      </c>
      <c r="C130" s="219" t="s">
        <v>92</v>
      </c>
      <c r="D130" s="55"/>
      <c r="E130" s="50"/>
      <c r="F130" s="143"/>
      <c r="G130" s="59"/>
      <c r="H130" s="59"/>
      <c r="I130" s="59"/>
      <c r="J130" s="30"/>
      <c r="K130" s="59"/>
      <c r="L130" s="4"/>
      <c r="M130" s="48"/>
      <c r="N130" s="49"/>
      <c r="O130" s="4"/>
      <c r="P130" s="49">
        <v>0</v>
      </c>
      <c r="Q130" s="5">
        <f t="shared" si="2"/>
        <v>0</v>
      </c>
      <c r="R130" s="10"/>
    </row>
    <row r="131" spans="1:18" ht="18.75">
      <c r="A131" s="221" t="s">
        <v>19</v>
      </c>
      <c r="B131" s="6"/>
      <c r="C131" s="222" t="s">
        <v>14</v>
      </c>
      <c r="D131" s="74"/>
      <c r="E131" s="51"/>
      <c r="F131" s="149"/>
      <c r="G131" s="60"/>
      <c r="H131" s="60"/>
      <c r="I131" s="60"/>
      <c r="J131" s="41"/>
      <c r="K131" s="60"/>
      <c r="L131" s="6"/>
      <c r="M131" s="6"/>
      <c r="N131" s="6"/>
      <c r="O131" s="6"/>
      <c r="P131" s="6">
        <v>0</v>
      </c>
      <c r="Q131" s="7">
        <f t="shared" si="2"/>
        <v>0</v>
      </c>
      <c r="R131" s="10"/>
    </row>
    <row r="132" spans="1:18" ht="18.75">
      <c r="A132" s="10"/>
      <c r="B132" s="240" t="s">
        <v>0</v>
      </c>
      <c r="C132" s="224" t="s">
        <v>12</v>
      </c>
      <c r="D132" s="78">
        <v>0</v>
      </c>
      <c r="E132" s="45">
        <v>0</v>
      </c>
      <c r="F132" s="45">
        <f>F125+F127+F129</f>
        <v>0</v>
      </c>
      <c r="G132" s="131">
        <v>0</v>
      </c>
      <c r="H132" s="78">
        <v>0</v>
      </c>
      <c r="I132" s="265">
        <v>0</v>
      </c>
      <c r="J132" s="45">
        <f>J125+J127+J129</f>
        <v>0</v>
      </c>
      <c r="K132" s="131">
        <v>0</v>
      </c>
      <c r="L132" s="13">
        <v>0</v>
      </c>
      <c r="M132" s="45">
        <v>0</v>
      </c>
      <c r="N132" s="45">
        <v>0</v>
      </c>
      <c r="O132" s="13">
        <v>0</v>
      </c>
      <c r="P132" s="13">
        <v>0</v>
      </c>
      <c r="Q132" s="14">
        <f t="shared" si="2"/>
        <v>0</v>
      </c>
      <c r="R132" s="10"/>
    </row>
    <row r="133" spans="1:18" ht="18.75">
      <c r="A133" s="10"/>
      <c r="B133" s="241" t="s">
        <v>20</v>
      </c>
      <c r="C133" s="219" t="s">
        <v>92</v>
      </c>
      <c r="D133" s="61">
        <v>0</v>
      </c>
      <c r="E133" s="46">
        <v>0</v>
      </c>
      <c r="F133" s="46">
        <f>F130</f>
        <v>0</v>
      </c>
      <c r="G133" s="63">
        <v>0</v>
      </c>
      <c r="H133" s="61">
        <v>0</v>
      </c>
      <c r="I133" s="63">
        <v>0</v>
      </c>
      <c r="J133" s="46">
        <f>J130</f>
        <v>0</v>
      </c>
      <c r="K133" s="63">
        <v>0</v>
      </c>
      <c r="L133" s="4">
        <v>0</v>
      </c>
      <c r="M133" s="46">
        <v>0</v>
      </c>
      <c r="N133" s="46">
        <v>0</v>
      </c>
      <c r="O133" s="4">
        <v>0</v>
      </c>
      <c r="P133" s="4">
        <v>0</v>
      </c>
      <c r="Q133" s="5">
        <f t="shared" si="2"/>
        <v>0</v>
      </c>
      <c r="R133" s="10"/>
    </row>
    <row r="134" spans="1:18" ht="18.75">
      <c r="A134" s="226"/>
      <c r="B134" s="6"/>
      <c r="C134" s="222" t="s">
        <v>14</v>
      </c>
      <c r="D134" s="64">
        <v>0</v>
      </c>
      <c r="E134" s="47">
        <v>0</v>
      </c>
      <c r="F134" s="47">
        <f>F126+F128+F131</f>
        <v>0</v>
      </c>
      <c r="G134" s="62">
        <v>0</v>
      </c>
      <c r="H134" s="64">
        <v>0</v>
      </c>
      <c r="I134" s="62">
        <v>0</v>
      </c>
      <c r="J134" s="47">
        <f>J126+J128+J131</f>
        <v>0</v>
      </c>
      <c r="K134" s="62">
        <v>0</v>
      </c>
      <c r="L134" s="6">
        <v>0</v>
      </c>
      <c r="M134" s="47">
        <v>0</v>
      </c>
      <c r="N134" s="47">
        <v>0</v>
      </c>
      <c r="O134" s="6">
        <v>0</v>
      </c>
      <c r="P134" s="6">
        <v>0</v>
      </c>
      <c r="Q134" s="7">
        <f t="shared" si="2"/>
        <v>0</v>
      </c>
      <c r="R134" s="10"/>
    </row>
    <row r="135" spans="1:18" ht="18.75">
      <c r="A135" s="242"/>
      <c r="B135" s="243" t="s">
        <v>0</v>
      </c>
      <c r="C135" s="244" t="s">
        <v>12</v>
      </c>
      <c r="D135" s="281">
        <v>95.82889999999999</v>
      </c>
      <c r="E135" s="45">
        <v>124.77089999999998</v>
      </c>
      <c r="F135" s="45">
        <f>F132+F123+F99</f>
        <v>220.5998</v>
      </c>
      <c r="G135" s="78">
        <v>0</v>
      </c>
      <c r="H135" s="131">
        <v>0</v>
      </c>
      <c r="I135" s="78">
        <v>0</v>
      </c>
      <c r="J135" s="45">
        <f>J132+J123+J99</f>
        <v>0</v>
      </c>
      <c r="K135" s="78">
        <v>0</v>
      </c>
      <c r="L135" s="15">
        <v>0</v>
      </c>
      <c r="M135" s="45">
        <v>0</v>
      </c>
      <c r="N135" s="45">
        <v>0</v>
      </c>
      <c r="O135" s="15">
        <v>0</v>
      </c>
      <c r="P135" s="15">
        <v>0</v>
      </c>
      <c r="Q135" s="16">
        <f>+F135+G135+H135+I135+K135+L135+M135+N135+O135+P135</f>
        <v>220.5998</v>
      </c>
      <c r="R135" s="10"/>
    </row>
    <row r="136" spans="1:18" ht="18.75">
      <c r="A136" s="242"/>
      <c r="B136" s="245" t="s">
        <v>93</v>
      </c>
      <c r="C136" s="246" t="s">
        <v>92</v>
      </c>
      <c r="D136" s="46">
        <v>0</v>
      </c>
      <c r="E136" s="46">
        <v>0</v>
      </c>
      <c r="F136" s="46">
        <f>F133</f>
        <v>0</v>
      </c>
      <c r="G136" s="61">
        <v>0</v>
      </c>
      <c r="H136" s="63">
        <v>0</v>
      </c>
      <c r="I136" s="63">
        <v>0</v>
      </c>
      <c r="J136" s="46">
        <f>J133</f>
        <v>0</v>
      </c>
      <c r="K136" s="61">
        <v>0</v>
      </c>
      <c r="L136" s="17">
        <v>0</v>
      </c>
      <c r="M136" s="46">
        <v>0</v>
      </c>
      <c r="N136" s="46">
        <v>0</v>
      </c>
      <c r="O136" s="17">
        <v>0</v>
      </c>
      <c r="P136" s="17">
        <v>0</v>
      </c>
      <c r="Q136" s="44">
        <f>+F136+G136+H136+I136+K136+L136+M136+N136+O136+P136</f>
        <v>0</v>
      </c>
      <c r="R136" s="10"/>
    </row>
    <row r="137" spans="1:18" ht="19.5" thickBot="1">
      <c r="A137" s="247"/>
      <c r="B137" s="29"/>
      <c r="C137" s="248" t="s">
        <v>14</v>
      </c>
      <c r="D137" s="178">
        <v>84692.70300000001</v>
      </c>
      <c r="E137" s="178">
        <v>83816.83499999999</v>
      </c>
      <c r="F137" s="178">
        <f>F134+F124+F100</f>
        <v>168509.538</v>
      </c>
      <c r="G137" s="249">
        <v>0</v>
      </c>
      <c r="H137" s="250">
        <v>0</v>
      </c>
      <c r="I137" s="177">
        <v>0</v>
      </c>
      <c r="J137" s="178">
        <f>J134+J124+J100</f>
        <v>0</v>
      </c>
      <c r="K137" s="177">
        <v>0</v>
      </c>
      <c r="L137" s="18">
        <v>0</v>
      </c>
      <c r="M137" s="178">
        <v>0</v>
      </c>
      <c r="N137" s="178">
        <v>0</v>
      </c>
      <c r="O137" s="18">
        <v>0</v>
      </c>
      <c r="P137" s="18">
        <v>0</v>
      </c>
      <c r="Q137" s="19">
        <f>+F137+G137+H137+I137+K137+L137+M137+N137+O137+P137</f>
        <v>168509.538</v>
      </c>
      <c r="R137" s="10"/>
    </row>
    <row r="138" spans="15:17" ht="18.75">
      <c r="O138" s="251"/>
      <c r="Q138" s="252" t="s">
        <v>103</v>
      </c>
    </row>
  </sheetData>
  <sheetProtection/>
  <mergeCells count="51">
    <mergeCell ref="B123:B124"/>
    <mergeCell ref="B125:B126"/>
    <mergeCell ref="B127:B128"/>
    <mergeCell ref="B113:B114"/>
    <mergeCell ref="B115:B116"/>
    <mergeCell ref="B117:B118"/>
    <mergeCell ref="B119:B120"/>
    <mergeCell ref="B105:B106"/>
    <mergeCell ref="B107:B108"/>
    <mergeCell ref="B109:B110"/>
    <mergeCell ref="B111:B112"/>
    <mergeCell ref="A97:B98"/>
    <mergeCell ref="A99:B100"/>
    <mergeCell ref="B101:B102"/>
    <mergeCell ref="B103:B104"/>
    <mergeCell ref="A89:B90"/>
    <mergeCell ref="A91:B92"/>
    <mergeCell ref="A93:B94"/>
    <mergeCell ref="A95:B96"/>
    <mergeCell ref="B79:B80"/>
    <mergeCell ref="B83:B84"/>
    <mergeCell ref="A85:B86"/>
    <mergeCell ref="A87:B88"/>
    <mergeCell ref="B64:B65"/>
    <mergeCell ref="B71:B72"/>
    <mergeCell ref="B73:B74"/>
    <mergeCell ref="B75:B76"/>
    <mergeCell ref="A52:B53"/>
    <mergeCell ref="B54:B55"/>
    <mergeCell ref="B58:B59"/>
    <mergeCell ref="B60:B61"/>
    <mergeCell ref="A44:B45"/>
    <mergeCell ref="A46:B47"/>
    <mergeCell ref="A48:B49"/>
    <mergeCell ref="A50:B51"/>
    <mergeCell ref="B36:B37"/>
    <mergeCell ref="A38:B39"/>
    <mergeCell ref="A40:B41"/>
    <mergeCell ref="A42:B43"/>
    <mergeCell ref="B30:B31"/>
    <mergeCell ref="B32:B33"/>
    <mergeCell ref="B14:B15"/>
    <mergeCell ref="B16:B17"/>
    <mergeCell ref="B20:B21"/>
    <mergeCell ref="B22:B23"/>
    <mergeCell ref="B4:B5"/>
    <mergeCell ref="B8:B9"/>
    <mergeCell ref="A10:B11"/>
    <mergeCell ref="B12:B13"/>
    <mergeCell ref="B24:B25"/>
    <mergeCell ref="B28:B29"/>
  </mergeCells>
  <printOptions/>
  <pageMargins left="1.1811023622047245" right="0.7874015748031497" top="0.7874015748031497" bottom="0.7874015748031497" header="0.5118110236220472" footer="0.5118110236220472"/>
  <pageSetup firstPageNumber="5" useFirstPageNumber="1" horizontalDpi="600" verticalDpi="600" orientation="landscape" paperSize="12" scale="50" r:id="rId1"/>
  <rowBreaks count="1" manualBreakCount="1">
    <brk id="68" max="16" man="1"/>
  </rowBreaks>
  <colBreaks count="1" manualBreakCount="1">
    <brk id="17" max="137" man="1"/>
  </colBreaks>
  <ignoredErrors>
    <ignoredError sqref="F8:F23 J8:J57 F71:F131 F28:F69 J59:J69 J71:J131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R138"/>
  <sheetViews>
    <sheetView zoomScale="50" zoomScaleNormal="50" zoomScalePageLayoutView="0" workbookViewId="0" topLeftCell="A1">
      <pane xSplit="3" ySplit="3" topLeftCell="D4" activePane="bottomRight" state="frozen"/>
      <selection pane="topLeft" activeCell="G135" sqref="A69:Q138"/>
      <selection pane="topRight" activeCell="G135" sqref="A69:Q138"/>
      <selection pane="bottomLeft" activeCell="G135" sqref="A69:Q138"/>
      <selection pane="bottomRight" activeCell="A1" sqref="A1"/>
    </sheetView>
  </sheetViews>
  <sheetFormatPr defaultColWidth="13.375" defaultRowHeight="13.5"/>
  <cols>
    <col min="1" max="1" width="5.875" style="1" customWidth="1"/>
    <col min="2" max="2" width="21.25390625" style="1" customWidth="1"/>
    <col min="3" max="3" width="11.25390625" style="1" customWidth="1"/>
    <col min="4" max="16" width="19.625" style="1" customWidth="1"/>
    <col min="17" max="17" width="19.625" style="211" customWidth="1"/>
    <col min="18" max="18" width="0.12890625" style="1" hidden="1" customWidth="1"/>
    <col min="19" max="37" width="17.375" style="1" customWidth="1"/>
    <col min="38" max="16384" width="13.375" style="1" customWidth="1"/>
  </cols>
  <sheetData>
    <row r="1" spans="2:5" ht="18.75">
      <c r="B1" s="210" t="s">
        <v>0</v>
      </c>
      <c r="E1" s="1" t="s">
        <v>0</v>
      </c>
    </row>
    <row r="2" spans="1:17" ht="19.5" thickBot="1">
      <c r="A2" s="2"/>
      <c r="B2" s="212" t="s">
        <v>116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 t="s">
        <v>96</v>
      </c>
      <c r="Q2" s="2"/>
    </row>
    <row r="3" spans="1:18" ht="18.75">
      <c r="A3" s="213"/>
      <c r="B3" s="214"/>
      <c r="C3" s="214"/>
      <c r="D3" s="37" t="s">
        <v>1</v>
      </c>
      <c r="E3" s="37" t="s">
        <v>2</v>
      </c>
      <c r="F3" s="259" t="s">
        <v>3</v>
      </c>
      <c r="G3" s="216" t="s">
        <v>100</v>
      </c>
      <c r="H3" s="39" t="s">
        <v>4</v>
      </c>
      <c r="I3" s="37" t="s">
        <v>5</v>
      </c>
      <c r="J3" s="37" t="s">
        <v>104</v>
      </c>
      <c r="K3" s="39" t="s">
        <v>6</v>
      </c>
      <c r="L3" s="37" t="s">
        <v>105</v>
      </c>
      <c r="M3" s="37" t="s">
        <v>7</v>
      </c>
      <c r="N3" s="37" t="s">
        <v>8</v>
      </c>
      <c r="O3" s="37" t="s">
        <v>9</v>
      </c>
      <c r="P3" s="37" t="s">
        <v>99</v>
      </c>
      <c r="Q3" s="217" t="s">
        <v>10</v>
      </c>
      <c r="R3" s="3"/>
    </row>
    <row r="4" spans="1:18" ht="18.75">
      <c r="A4" s="218" t="s">
        <v>0</v>
      </c>
      <c r="B4" s="345" t="s">
        <v>11</v>
      </c>
      <c r="C4" s="219" t="s">
        <v>12</v>
      </c>
      <c r="D4" s="79">
        <v>0.012</v>
      </c>
      <c r="E4" s="104"/>
      <c r="F4" s="57"/>
      <c r="G4" s="132"/>
      <c r="H4" s="153"/>
      <c r="I4" s="171"/>
      <c r="J4" s="11"/>
      <c r="K4" s="153"/>
      <c r="L4" s="4"/>
      <c r="M4" s="4"/>
      <c r="N4" s="4"/>
      <c r="O4" s="4"/>
      <c r="P4" s="4"/>
      <c r="Q4" s="5">
        <f aca="true" t="shared" si="0" ref="Q4:Q67">+F4+G4+H4+I4+K4+L4+M4+N4+O4+P4</f>
        <v>0</v>
      </c>
      <c r="R4" s="3"/>
    </row>
    <row r="5" spans="1:18" ht="18.75">
      <c r="A5" s="221" t="s">
        <v>13</v>
      </c>
      <c r="B5" s="346"/>
      <c r="C5" s="222" t="s">
        <v>14</v>
      </c>
      <c r="D5" s="80">
        <v>2.52</v>
      </c>
      <c r="E5" s="105"/>
      <c r="F5" s="58"/>
      <c r="G5" s="133"/>
      <c r="H5" s="154"/>
      <c r="I5" s="133"/>
      <c r="J5" s="31"/>
      <c r="K5" s="154"/>
      <c r="L5" s="6"/>
      <c r="M5" s="6"/>
      <c r="N5" s="6"/>
      <c r="O5" s="6"/>
      <c r="P5" s="6"/>
      <c r="Q5" s="7">
        <f t="shared" si="0"/>
        <v>0</v>
      </c>
      <c r="R5" s="3"/>
    </row>
    <row r="6" spans="1:18" ht="18.75">
      <c r="A6" s="221" t="s">
        <v>15</v>
      </c>
      <c r="B6" s="224" t="s">
        <v>16</v>
      </c>
      <c r="C6" s="219" t="s">
        <v>12</v>
      </c>
      <c r="D6" s="79"/>
      <c r="E6" s="99">
        <v>0.012</v>
      </c>
      <c r="F6" s="57"/>
      <c r="G6" s="134"/>
      <c r="H6" s="155"/>
      <c r="I6" s="132"/>
      <c r="J6" s="30"/>
      <c r="K6" s="155"/>
      <c r="L6" s="4"/>
      <c r="M6" s="4"/>
      <c r="N6" s="4"/>
      <c r="O6" s="4"/>
      <c r="P6" s="4"/>
      <c r="Q6" s="5">
        <f t="shared" si="0"/>
        <v>0</v>
      </c>
      <c r="R6" s="3"/>
    </row>
    <row r="7" spans="1:18" ht="18.75">
      <c r="A7" s="221" t="s">
        <v>17</v>
      </c>
      <c r="B7" s="222" t="s">
        <v>18</v>
      </c>
      <c r="C7" s="222" t="s">
        <v>14</v>
      </c>
      <c r="D7" s="81"/>
      <c r="E7" s="105">
        <v>5.04</v>
      </c>
      <c r="F7" s="58"/>
      <c r="G7" s="133"/>
      <c r="H7" s="154"/>
      <c r="I7" s="133"/>
      <c r="J7" s="31"/>
      <c r="K7" s="154"/>
      <c r="L7" s="6"/>
      <c r="M7" s="6"/>
      <c r="N7" s="6"/>
      <c r="O7" s="6"/>
      <c r="P7" s="6"/>
      <c r="Q7" s="7">
        <f t="shared" si="0"/>
        <v>0</v>
      </c>
      <c r="R7" s="3"/>
    </row>
    <row r="8" spans="1:18" ht="18.75">
      <c r="A8" s="221" t="s">
        <v>19</v>
      </c>
      <c r="B8" s="343" t="s">
        <v>20</v>
      </c>
      <c r="C8" s="219" t="s">
        <v>12</v>
      </c>
      <c r="D8" s="82">
        <v>0.012</v>
      </c>
      <c r="E8" s="89">
        <v>0.012</v>
      </c>
      <c r="F8" s="201">
        <f>D8+E8</f>
        <v>0.024</v>
      </c>
      <c r="G8" s="89">
        <v>0</v>
      </c>
      <c r="H8" s="156">
        <v>0</v>
      </c>
      <c r="I8" s="172">
        <v>0</v>
      </c>
      <c r="J8" s="30">
        <f>H8+I8</f>
        <v>0</v>
      </c>
      <c r="K8" s="156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5">
        <f t="shared" si="0"/>
        <v>0.024</v>
      </c>
      <c r="R8" s="3"/>
    </row>
    <row r="9" spans="1:18" ht="18.75">
      <c r="A9" s="226"/>
      <c r="B9" s="344"/>
      <c r="C9" s="222" t="s">
        <v>14</v>
      </c>
      <c r="D9" s="83">
        <v>2.52</v>
      </c>
      <c r="E9" s="90">
        <v>5.04</v>
      </c>
      <c r="F9" s="58">
        <f>D9+E9</f>
        <v>7.5600000000000005</v>
      </c>
      <c r="G9" s="90">
        <v>0</v>
      </c>
      <c r="H9" s="157">
        <v>0</v>
      </c>
      <c r="I9" s="90">
        <v>0</v>
      </c>
      <c r="J9" s="31">
        <f>H9+I9</f>
        <v>0</v>
      </c>
      <c r="K9" s="157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7">
        <f t="shared" si="0"/>
        <v>7.5600000000000005</v>
      </c>
      <c r="R9" s="3"/>
    </row>
    <row r="10" spans="1:18" ht="18.75">
      <c r="A10" s="347" t="s">
        <v>21</v>
      </c>
      <c r="B10" s="348"/>
      <c r="C10" s="219" t="s">
        <v>12</v>
      </c>
      <c r="D10" s="79">
        <v>13.7605</v>
      </c>
      <c r="E10" s="99">
        <v>26.5725</v>
      </c>
      <c r="F10" s="57"/>
      <c r="G10" s="134"/>
      <c r="H10" s="155"/>
      <c r="I10" s="134"/>
      <c r="J10" s="30"/>
      <c r="K10" s="155"/>
      <c r="L10" s="4"/>
      <c r="M10" s="4"/>
      <c r="N10" s="4"/>
      <c r="O10" s="4"/>
      <c r="P10" s="4"/>
      <c r="Q10" s="5">
        <f t="shared" si="0"/>
        <v>0</v>
      </c>
      <c r="R10" s="3"/>
    </row>
    <row r="11" spans="1:18" ht="18.75">
      <c r="A11" s="349"/>
      <c r="B11" s="350"/>
      <c r="C11" s="222" t="s">
        <v>14</v>
      </c>
      <c r="D11" s="84">
        <v>5804.612</v>
      </c>
      <c r="E11" s="105">
        <v>13386.735</v>
      </c>
      <c r="F11" s="58"/>
      <c r="G11" s="133"/>
      <c r="H11" s="154"/>
      <c r="I11" s="133"/>
      <c r="J11" s="31"/>
      <c r="K11" s="154"/>
      <c r="L11" s="6"/>
      <c r="M11" s="6"/>
      <c r="N11" s="6"/>
      <c r="O11" s="6"/>
      <c r="P11" s="6"/>
      <c r="Q11" s="7">
        <f t="shared" si="0"/>
        <v>0</v>
      </c>
      <c r="R11" s="3"/>
    </row>
    <row r="12" spans="1:18" ht="18.75">
      <c r="A12" s="10"/>
      <c r="B12" s="345" t="s">
        <v>22</v>
      </c>
      <c r="C12" s="219" t="s">
        <v>12</v>
      </c>
      <c r="D12" s="79">
        <v>4.74</v>
      </c>
      <c r="E12" s="99">
        <v>5.8945</v>
      </c>
      <c r="F12" s="57"/>
      <c r="G12" s="134"/>
      <c r="H12" s="155"/>
      <c r="I12" s="134"/>
      <c r="J12" s="30"/>
      <c r="K12" s="155"/>
      <c r="L12" s="4"/>
      <c r="M12" s="4"/>
      <c r="N12" s="4"/>
      <c r="O12" s="4"/>
      <c r="P12" s="4"/>
      <c r="Q12" s="5">
        <f t="shared" si="0"/>
        <v>0</v>
      </c>
      <c r="R12" s="3"/>
    </row>
    <row r="13" spans="1:18" ht="18.75">
      <c r="A13" s="218" t="s">
        <v>0</v>
      </c>
      <c r="B13" s="346"/>
      <c r="C13" s="222" t="s">
        <v>14</v>
      </c>
      <c r="D13" s="84">
        <v>13029.912</v>
      </c>
      <c r="E13" s="105">
        <v>19419.129</v>
      </c>
      <c r="F13" s="58"/>
      <c r="G13" s="133"/>
      <c r="H13" s="154"/>
      <c r="I13" s="133"/>
      <c r="J13" s="31"/>
      <c r="K13" s="154"/>
      <c r="L13" s="6"/>
      <c r="M13" s="6"/>
      <c r="N13" s="6"/>
      <c r="O13" s="6"/>
      <c r="P13" s="6"/>
      <c r="Q13" s="7">
        <f t="shared" si="0"/>
        <v>0</v>
      </c>
      <c r="R13" s="3"/>
    </row>
    <row r="14" spans="1:18" ht="18.75">
      <c r="A14" s="221" t="s">
        <v>23</v>
      </c>
      <c r="B14" s="345" t="s">
        <v>24</v>
      </c>
      <c r="C14" s="219" t="s">
        <v>12</v>
      </c>
      <c r="D14" s="79">
        <v>5.4922</v>
      </c>
      <c r="E14" s="99"/>
      <c r="F14" s="57"/>
      <c r="G14" s="134"/>
      <c r="H14" s="155"/>
      <c r="I14" s="134"/>
      <c r="J14" s="30"/>
      <c r="K14" s="155"/>
      <c r="L14" s="4"/>
      <c r="M14" s="4"/>
      <c r="N14" s="4"/>
      <c r="O14" s="4"/>
      <c r="P14" s="4"/>
      <c r="Q14" s="5">
        <f t="shared" si="0"/>
        <v>0</v>
      </c>
      <c r="R14" s="3"/>
    </row>
    <row r="15" spans="1:18" ht="18.75">
      <c r="A15" s="221" t="s">
        <v>0</v>
      </c>
      <c r="B15" s="346"/>
      <c r="C15" s="222" t="s">
        <v>14</v>
      </c>
      <c r="D15" s="84">
        <v>2237.999</v>
      </c>
      <c r="E15" s="105"/>
      <c r="F15" s="58"/>
      <c r="G15" s="133"/>
      <c r="H15" s="154"/>
      <c r="I15" s="133"/>
      <c r="J15" s="31"/>
      <c r="K15" s="154"/>
      <c r="L15" s="6"/>
      <c r="M15" s="6"/>
      <c r="N15" s="6"/>
      <c r="O15" s="6"/>
      <c r="P15" s="6"/>
      <c r="Q15" s="7">
        <f t="shared" si="0"/>
        <v>0</v>
      </c>
      <c r="R15" s="3"/>
    </row>
    <row r="16" spans="1:18" ht="18.75">
      <c r="A16" s="221" t="s">
        <v>25</v>
      </c>
      <c r="B16" s="345" t="s">
        <v>26</v>
      </c>
      <c r="C16" s="219" t="s">
        <v>12</v>
      </c>
      <c r="D16" s="79">
        <v>46.5726</v>
      </c>
      <c r="E16" s="99">
        <v>26.7971</v>
      </c>
      <c r="F16" s="57"/>
      <c r="G16" s="134"/>
      <c r="H16" s="155"/>
      <c r="I16" s="134"/>
      <c r="J16" s="30"/>
      <c r="K16" s="155"/>
      <c r="L16" s="4"/>
      <c r="M16" s="4"/>
      <c r="N16" s="4"/>
      <c r="O16" s="4"/>
      <c r="P16" s="4"/>
      <c r="Q16" s="5">
        <f t="shared" si="0"/>
        <v>0</v>
      </c>
      <c r="R16" s="3"/>
    </row>
    <row r="17" spans="1:18" ht="18.75">
      <c r="A17" s="221"/>
      <c r="B17" s="346"/>
      <c r="C17" s="222" t="s">
        <v>14</v>
      </c>
      <c r="D17" s="84">
        <v>42839.704</v>
      </c>
      <c r="E17" s="105">
        <v>25857.621</v>
      </c>
      <c r="F17" s="58"/>
      <c r="G17" s="133"/>
      <c r="H17" s="154"/>
      <c r="I17" s="133"/>
      <c r="J17" s="31"/>
      <c r="K17" s="154"/>
      <c r="L17" s="6"/>
      <c r="M17" s="6"/>
      <c r="N17" s="6"/>
      <c r="O17" s="6"/>
      <c r="P17" s="6"/>
      <c r="Q17" s="7">
        <f t="shared" si="0"/>
        <v>0</v>
      </c>
      <c r="R17" s="3"/>
    </row>
    <row r="18" spans="1:18" ht="18.75">
      <c r="A18" s="221" t="s">
        <v>27</v>
      </c>
      <c r="B18" s="224" t="s">
        <v>28</v>
      </c>
      <c r="C18" s="219" t="s">
        <v>12</v>
      </c>
      <c r="D18" s="79">
        <v>4.7278</v>
      </c>
      <c r="E18" s="99">
        <v>11.2985</v>
      </c>
      <c r="F18" s="57"/>
      <c r="G18" s="134"/>
      <c r="H18" s="155"/>
      <c r="I18" s="134"/>
      <c r="J18" s="30"/>
      <c r="K18" s="155"/>
      <c r="L18" s="4"/>
      <c r="M18" s="4"/>
      <c r="N18" s="4"/>
      <c r="O18" s="4"/>
      <c r="P18" s="4"/>
      <c r="Q18" s="5">
        <f t="shared" si="0"/>
        <v>0</v>
      </c>
      <c r="R18" s="3"/>
    </row>
    <row r="19" spans="1:18" ht="18.75">
      <c r="A19" s="221"/>
      <c r="B19" s="222" t="s">
        <v>29</v>
      </c>
      <c r="C19" s="222" t="s">
        <v>14</v>
      </c>
      <c r="D19" s="84">
        <v>3212.767</v>
      </c>
      <c r="E19" s="105">
        <v>6480.298</v>
      </c>
      <c r="F19" s="58"/>
      <c r="G19" s="133"/>
      <c r="H19" s="154"/>
      <c r="I19" s="133"/>
      <c r="J19" s="31"/>
      <c r="K19" s="154"/>
      <c r="L19" s="6"/>
      <c r="M19" s="6"/>
      <c r="N19" s="6"/>
      <c r="O19" s="6"/>
      <c r="P19" s="6"/>
      <c r="Q19" s="7">
        <f t="shared" si="0"/>
        <v>0</v>
      </c>
      <c r="R19" s="3"/>
    </row>
    <row r="20" spans="1:18" ht="18.75">
      <c r="A20" s="221" t="s">
        <v>19</v>
      </c>
      <c r="B20" s="345" t="s">
        <v>30</v>
      </c>
      <c r="C20" s="219" t="s">
        <v>12</v>
      </c>
      <c r="D20" s="79">
        <v>114.8984</v>
      </c>
      <c r="E20" s="99">
        <v>109.3998</v>
      </c>
      <c r="F20" s="57"/>
      <c r="G20" s="134"/>
      <c r="H20" s="155"/>
      <c r="I20" s="134"/>
      <c r="J20" s="30"/>
      <c r="K20" s="155"/>
      <c r="L20" s="4"/>
      <c r="M20" s="4"/>
      <c r="N20" s="4"/>
      <c r="O20" s="4"/>
      <c r="P20" s="4"/>
      <c r="Q20" s="5">
        <f t="shared" si="0"/>
        <v>0</v>
      </c>
      <c r="R20" s="3"/>
    </row>
    <row r="21" spans="1:18" ht="18.75">
      <c r="A21" s="10"/>
      <c r="B21" s="346"/>
      <c r="C21" s="222" t="s">
        <v>14</v>
      </c>
      <c r="D21" s="85">
        <v>38872.368</v>
      </c>
      <c r="E21" s="105">
        <v>34149.299</v>
      </c>
      <c r="F21" s="58"/>
      <c r="G21" s="133"/>
      <c r="H21" s="154"/>
      <c r="I21" s="133"/>
      <c r="J21" s="31"/>
      <c r="K21" s="154"/>
      <c r="L21" s="6"/>
      <c r="M21" s="6"/>
      <c r="N21" s="6"/>
      <c r="O21" s="6"/>
      <c r="P21" s="6"/>
      <c r="Q21" s="7">
        <f t="shared" si="0"/>
        <v>0</v>
      </c>
      <c r="R21" s="3"/>
    </row>
    <row r="22" spans="1:18" ht="18.75">
      <c r="A22" s="10"/>
      <c r="B22" s="343" t="s">
        <v>20</v>
      </c>
      <c r="C22" s="219" t="s">
        <v>12</v>
      </c>
      <c r="D22" s="86">
        <v>176.43099999999998</v>
      </c>
      <c r="E22" s="89">
        <v>153.3899</v>
      </c>
      <c r="F22" s="57">
        <f>D22+E22</f>
        <v>329.8209</v>
      </c>
      <c r="G22" s="135">
        <v>0</v>
      </c>
      <c r="H22" s="158">
        <v>0</v>
      </c>
      <c r="I22" s="135">
        <v>0</v>
      </c>
      <c r="J22" s="30">
        <f aca="true" t="shared" si="1" ref="J22:J29">H22+I22</f>
        <v>0</v>
      </c>
      <c r="K22" s="158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5">
        <f t="shared" si="0"/>
        <v>329.8209</v>
      </c>
      <c r="R22" s="3"/>
    </row>
    <row r="23" spans="1:18" ht="18.75">
      <c r="A23" s="226"/>
      <c r="B23" s="344"/>
      <c r="C23" s="222" t="s">
        <v>14</v>
      </c>
      <c r="D23" s="87">
        <v>100192.75</v>
      </c>
      <c r="E23" s="90">
        <v>85906.34700000001</v>
      </c>
      <c r="F23" s="58">
        <f>D23+E23</f>
        <v>186099.097</v>
      </c>
      <c r="G23" s="136">
        <v>0</v>
      </c>
      <c r="H23" s="159">
        <v>0</v>
      </c>
      <c r="I23" s="136">
        <v>0</v>
      </c>
      <c r="J23" s="31">
        <f t="shared" si="1"/>
        <v>0</v>
      </c>
      <c r="K23" s="159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7">
        <f t="shared" si="0"/>
        <v>186099.097</v>
      </c>
      <c r="R23" s="3"/>
    </row>
    <row r="24" spans="1:18" ht="18.75">
      <c r="A24" s="218" t="s">
        <v>0</v>
      </c>
      <c r="B24" s="345" t="s">
        <v>31</v>
      </c>
      <c r="C24" s="219" t="s">
        <v>12</v>
      </c>
      <c r="D24" s="88">
        <v>4.302</v>
      </c>
      <c r="E24" s="99">
        <v>12.344</v>
      </c>
      <c r="F24" s="57"/>
      <c r="G24" s="134"/>
      <c r="H24" s="155"/>
      <c r="I24" s="134"/>
      <c r="J24" s="30"/>
      <c r="K24" s="155"/>
      <c r="L24" s="4"/>
      <c r="M24" s="4"/>
      <c r="N24" s="4"/>
      <c r="O24" s="4"/>
      <c r="P24" s="4"/>
      <c r="Q24" s="5">
        <f t="shared" si="0"/>
        <v>0</v>
      </c>
      <c r="R24" s="3"/>
    </row>
    <row r="25" spans="1:18" ht="18.75">
      <c r="A25" s="221" t="s">
        <v>32</v>
      </c>
      <c r="B25" s="346"/>
      <c r="C25" s="222" t="s">
        <v>14</v>
      </c>
      <c r="D25" s="73">
        <v>4247.985</v>
      </c>
      <c r="E25" s="105">
        <v>11922.755</v>
      </c>
      <c r="F25" s="58"/>
      <c r="G25" s="133"/>
      <c r="H25" s="154"/>
      <c r="I25" s="133"/>
      <c r="J25" s="31"/>
      <c r="K25" s="154"/>
      <c r="L25" s="6"/>
      <c r="M25" s="6"/>
      <c r="N25" s="6"/>
      <c r="O25" s="6"/>
      <c r="P25" s="6"/>
      <c r="Q25" s="7">
        <f t="shared" si="0"/>
        <v>0</v>
      </c>
      <c r="R25" s="3"/>
    </row>
    <row r="26" spans="1:18" ht="18.75">
      <c r="A26" s="221" t="s">
        <v>33</v>
      </c>
      <c r="B26" s="224" t="s">
        <v>16</v>
      </c>
      <c r="C26" s="219" t="s">
        <v>12</v>
      </c>
      <c r="D26" s="88">
        <v>15.276</v>
      </c>
      <c r="E26" s="99">
        <v>10.099</v>
      </c>
      <c r="F26" s="57"/>
      <c r="G26" s="134"/>
      <c r="H26" s="155"/>
      <c r="I26" s="134"/>
      <c r="J26" s="30"/>
      <c r="K26" s="155"/>
      <c r="L26" s="4"/>
      <c r="M26" s="4"/>
      <c r="N26" s="4"/>
      <c r="O26" s="4"/>
      <c r="P26" s="4"/>
      <c r="Q26" s="5">
        <f t="shared" si="0"/>
        <v>0</v>
      </c>
      <c r="R26" s="3"/>
    </row>
    <row r="27" spans="1:18" ht="18.75">
      <c r="A27" s="221" t="s">
        <v>34</v>
      </c>
      <c r="B27" s="222" t="s">
        <v>35</v>
      </c>
      <c r="C27" s="222" t="s">
        <v>14</v>
      </c>
      <c r="D27" s="73">
        <v>4001.739</v>
      </c>
      <c r="E27" s="105">
        <v>2928.43</v>
      </c>
      <c r="F27" s="58"/>
      <c r="G27" s="133"/>
      <c r="H27" s="154"/>
      <c r="I27" s="133"/>
      <c r="J27" s="31"/>
      <c r="K27" s="154"/>
      <c r="L27" s="6"/>
      <c r="M27" s="6"/>
      <c r="N27" s="6"/>
      <c r="O27" s="6"/>
      <c r="P27" s="6"/>
      <c r="Q27" s="7">
        <f t="shared" si="0"/>
        <v>0</v>
      </c>
      <c r="R27" s="3"/>
    </row>
    <row r="28" spans="1:18" ht="18.75">
      <c r="A28" s="221" t="s">
        <v>19</v>
      </c>
      <c r="B28" s="343" t="s">
        <v>20</v>
      </c>
      <c r="C28" s="219" t="s">
        <v>12</v>
      </c>
      <c r="D28" s="89">
        <v>19.578</v>
      </c>
      <c r="E28" s="89">
        <v>22.442999999999998</v>
      </c>
      <c r="F28" s="57">
        <f>D28+E28</f>
        <v>42.021</v>
      </c>
      <c r="G28" s="89">
        <v>0</v>
      </c>
      <c r="H28" s="156">
        <v>0</v>
      </c>
      <c r="I28" s="172">
        <v>0</v>
      </c>
      <c r="J28" s="30">
        <f t="shared" si="1"/>
        <v>0</v>
      </c>
      <c r="K28" s="156">
        <v>0</v>
      </c>
      <c r="L28" s="4">
        <v>0</v>
      </c>
      <c r="M28" s="11">
        <v>0</v>
      </c>
      <c r="N28" s="4">
        <v>0</v>
      </c>
      <c r="O28" s="4">
        <v>0</v>
      </c>
      <c r="P28" s="4">
        <v>0</v>
      </c>
      <c r="Q28" s="5">
        <f t="shared" si="0"/>
        <v>42.021</v>
      </c>
      <c r="R28" s="3"/>
    </row>
    <row r="29" spans="1:18" ht="18.75">
      <c r="A29" s="226"/>
      <c r="B29" s="344"/>
      <c r="C29" s="222" t="s">
        <v>14</v>
      </c>
      <c r="D29" s="90">
        <v>8249.724</v>
      </c>
      <c r="E29" s="90">
        <v>14851.185</v>
      </c>
      <c r="F29" s="58">
        <f>D29+E29</f>
        <v>23100.909</v>
      </c>
      <c r="G29" s="90">
        <v>0</v>
      </c>
      <c r="H29" s="157">
        <v>0</v>
      </c>
      <c r="I29" s="90">
        <v>0</v>
      </c>
      <c r="J29" s="31">
        <f t="shared" si="1"/>
        <v>0</v>
      </c>
      <c r="K29" s="157">
        <v>0</v>
      </c>
      <c r="L29" s="6">
        <v>0</v>
      </c>
      <c r="M29" s="31">
        <v>0</v>
      </c>
      <c r="N29" s="6">
        <v>0</v>
      </c>
      <c r="O29" s="6">
        <v>0</v>
      </c>
      <c r="P29" s="6">
        <v>0</v>
      </c>
      <c r="Q29" s="7">
        <f t="shared" si="0"/>
        <v>23100.909</v>
      </c>
      <c r="R29" s="3"/>
    </row>
    <row r="30" spans="1:18" ht="18.75">
      <c r="A30" s="218" t="s">
        <v>0</v>
      </c>
      <c r="B30" s="345" t="s">
        <v>36</v>
      </c>
      <c r="C30" s="219" t="s">
        <v>12</v>
      </c>
      <c r="D30" s="88">
        <v>0.101</v>
      </c>
      <c r="E30" s="99">
        <v>33.7268</v>
      </c>
      <c r="F30" s="57"/>
      <c r="G30" s="134"/>
      <c r="H30" s="155"/>
      <c r="I30" s="134"/>
      <c r="J30" s="30"/>
      <c r="K30" s="155"/>
      <c r="L30" s="4"/>
      <c r="M30" s="4"/>
      <c r="N30" s="4"/>
      <c r="O30" s="4"/>
      <c r="P30" s="4"/>
      <c r="Q30" s="5">
        <f t="shared" si="0"/>
        <v>0</v>
      </c>
      <c r="R30" s="3"/>
    </row>
    <row r="31" spans="1:18" ht="18.75">
      <c r="A31" s="221" t="s">
        <v>37</v>
      </c>
      <c r="B31" s="346"/>
      <c r="C31" s="222" t="s">
        <v>14</v>
      </c>
      <c r="D31" s="73">
        <v>16.086</v>
      </c>
      <c r="E31" s="105">
        <v>5115.885</v>
      </c>
      <c r="F31" s="58"/>
      <c r="G31" s="133"/>
      <c r="H31" s="154"/>
      <c r="I31" s="133"/>
      <c r="J31" s="31"/>
      <c r="K31" s="154"/>
      <c r="L31" s="6"/>
      <c r="M31" s="6"/>
      <c r="N31" s="6"/>
      <c r="O31" s="6"/>
      <c r="P31" s="6"/>
      <c r="Q31" s="7">
        <f t="shared" si="0"/>
        <v>0</v>
      </c>
      <c r="R31" s="3"/>
    </row>
    <row r="32" spans="1:18" ht="18.75">
      <c r="A32" s="221" t="s">
        <v>0</v>
      </c>
      <c r="B32" s="345" t="s">
        <v>38</v>
      </c>
      <c r="C32" s="219" t="s">
        <v>12</v>
      </c>
      <c r="D32" s="79"/>
      <c r="E32" s="99">
        <v>384.4056</v>
      </c>
      <c r="F32" s="57"/>
      <c r="G32" s="134"/>
      <c r="H32" s="155"/>
      <c r="I32" s="134"/>
      <c r="J32" s="30"/>
      <c r="K32" s="155"/>
      <c r="L32" s="4"/>
      <c r="M32" s="4"/>
      <c r="N32" s="4"/>
      <c r="O32" s="4"/>
      <c r="P32" s="4"/>
      <c r="Q32" s="5">
        <f t="shared" si="0"/>
        <v>0</v>
      </c>
      <c r="R32" s="3"/>
    </row>
    <row r="33" spans="1:18" ht="18.75">
      <c r="A33" s="221" t="s">
        <v>39</v>
      </c>
      <c r="B33" s="346"/>
      <c r="C33" s="222" t="s">
        <v>14</v>
      </c>
      <c r="D33" s="81"/>
      <c r="E33" s="105">
        <v>10926.015</v>
      </c>
      <c r="F33" s="58"/>
      <c r="G33" s="133"/>
      <c r="H33" s="154"/>
      <c r="I33" s="133"/>
      <c r="J33" s="31"/>
      <c r="K33" s="154"/>
      <c r="L33" s="6"/>
      <c r="M33" s="6"/>
      <c r="N33" s="6"/>
      <c r="O33" s="6"/>
      <c r="P33" s="6"/>
      <c r="Q33" s="7">
        <f t="shared" si="0"/>
        <v>0</v>
      </c>
      <c r="R33" s="3"/>
    </row>
    <row r="34" spans="1:18" ht="18.75">
      <c r="A34" s="221"/>
      <c r="B34" s="224" t="s">
        <v>16</v>
      </c>
      <c r="C34" s="219" t="s">
        <v>12</v>
      </c>
      <c r="D34" s="79"/>
      <c r="E34" s="99">
        <v>79.2536</v>
      </c>
      <c r="F34" s="57"/>
      <c r="G34" s="134"/>
      <c r="H34" s="155"/>
      <c r="I34" s="134"/>
      <c r="J34" s="30"/>
      <c r="K34" s="155"/>
      <c r="L34" s="4"/>
      <c r="M34" s="4"/>
      <c r="N34" s="4"/>
      <c r="O34" s="4"/>
      <c r="P34" s="4"/>
      <c r="Q34" s="5">
        <f t="shared" si="0"/>
        <v>0</v>
      </c>
      <c r="R34" s="3"/>
    </row>
    <row r="35" spans="1:18" ht="18.75">
      <c r="A35" s="221" t="s">
        <v>19</v>
      </c>
      <c r="B35" s="222" t="s">
        <v>40</v>
      </c>
      <c r="C35" s="222" t="s">
        <v>14</v>
      </c>
      <c r="D35" s="81"/>
      <c r="E35" s="105">
        <v>2080.77</v>
      </c>
      <c r="F35" s="58"/>
      <c r="G35" s="133"/>
      <c r="H35" s="154"/>
      <c r="I35" s="133"/>
      <c r="J35" s="31"/>
      <c r="K35" s="154"/>
      <c r="L35" s="6"/>
      <c r="M35" s="6"/>
      <c r="N35" s="6"/>
      <c r="O35" s="6"/>
      <c r="P35" s="6"/>
      <c r="Q35" s="7">
        <f t="shared" si="0"/>
        <v>0</v>
      </c>
      <c r="R35" s="3"/>
    </row>
    <row r="36" spans="1:18" ht="18.75">
      <c r="A36" s="10"/>
      <c r="B36" s="343" t="s">
        <v>20</v>
      </c>
      <c r="C36" s="219" t="s">
        <v>12</v>
      </c>
      <c r="D36" s="82">
        <v>0.101</v>
      </c>
      <c r="E36" s="106">
        <v>497.38599999999997</v>
      </c>
      <c r="F36" s="202">
        <f>D36+E36</f>
        <v>497.48699999999997</v>
      </c>
      <c r="G36" s="135">
        <v>0</v>
      </c>
      <c r="H36" s="158">
        <v>0</v>
      </c>
      <c r="I36" s="135">
        <v>0</v>
      </c>
      <c r="J36" s="30">
        <f>H36+I36</f>
        <v>0</v>
      </c>
      <c r="K36" s="158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5">
        <f t="shared" si="0"/>
        <v>497.48699999999997</v>
      </c>
      <c r="R36" s="3"/>
    </row>
    <row r="37" spans="1:18" ht="18.75">
      <c r="A37" s="226"/>
      <c r="B37" s="344"/>
      <c r="C37" s="222" t="s">
        <v>14</v>
      </c>
      <c r="D37" s="83">
        <v>16.086</v>
      </c>
      <c r="E37" s="107">
        <v>18122.67</v>
      </c>
      <c r="F37" s="62">
        <f>D37+E37</f>
        <v>18138.755999999998</v>
      </c>
      <c r="G37" s="136">
        <v>0</v>
      </c>
      <c r="H37" s="159">
        <v>0</v>
      </c>
      <c r="I37" s="136">
        <v>0</v>
      </c>
      <c r="J37" s="31">
        <f>H37+I37</f>
        <v>0</v>
      </c>
      <c r="K37" s="159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7">
        <f t="shared" si="0"/>
        <v>18138.755999999998</v>
      </c>
      <c r="R37" s="3"/>
    </row>
    <row r="38" spans="1:18" ht="18.75">
      <c r="A38" s="347" t="s">
        <v>41</v>
      </c>
      <c r="B38" s="348"/>
      <c r="C38" s="219" t="s">
        <v>12</v>
      </c>
      <c r="D38" s="88">
        <v>0.1115</v>
      </c>
      <c r="E38" s="99">
        <v>0.6895</v>
      </c>
      <c r="F38" s="57"/>
      <c r="G38" s="134"/>
      <c r="H38" s="155"/>
      <c r="I38" s="134"/>
      <c r="J38" s="30"/>
      <c r="K38" s="155"/>
      <c r="L38" s="4"/>
      <c r="M38" s="4"/>
      <c r="N38" s="4"/>
      <c r="O38" s="4"/>
      <c r="P38" s="4"/>
      <c r="Q38" s="5">
        <f t="shared" si="0"/>
        <v>0</v>
      </c>
      <c r="R38" s="3"/>
    </row>
    <row r="39" spans="1:18" ht="18.75">
      <c r="A39" s="349"/>
      <c r="B39" s="350"/>
      <c r="C39" s="222" t="s">
        <v>14</v>
      </c>
      <c r="D39" s="73">
        <v>43.05</v>
      </c>
      <c r="E39" s="105">
        <v>357.007</v>
      </c>
      <c r="F39" s="58"/>
      <c r="G39" s="133"/>
      <c r="H39" s="154"/>
      <c r="I39" s="133"/>
      <c r="J39" s="31"/>
      <c r="K39" s="154"/>
      <c r="L39" s="6"/>
      <c r="M39" s="6"/>
      <c r="N39" s="6"/>
      <c r="O39" s="6"/>
      <c r="P39" s="6"/>
      <c r="Q39" s="7">
        <f t="shared" si="0"/>
        <v>0</v>
      </c>
      <c r="R39" s="3"/>
    </row>
    <row r="40" spans="1:18" ht="18.75">
      <c r="A40" s="347" t="s">
        <v>42</v>
      </c>
      <c r="B40" s="348"/>
      <c r="C40" s="219" t="s">
        <v>12</v>
      </c>
      <c r="D40" s="88">
        <v>0.2111</v>
      </c>
      <c r="E40" s="99">
        <v>0.0235</v>
      </c>
      <c r="F40" s="57"/>
      <c r="G40" s="134"/>
      <c r="H40" s="155"/>
      <c r="I40" s="134"/>
      <c r="J40" s="30"/>
      <c r="K40" s="155"/>
      <c r="L40" s="4"/>
      <c r="M40" s="4"/>
      <c r="N40" s="4"/>
      <c r="O40" s="4"/>
      <c r="P40" s="4"/>
      <c r="Q40" s="5">
        <f t="shared" si="0"/>
        <v>0</v>
      </c>
      <c r="R40" s="3"/>
    </row>
    <row r="41" spans="1:18" ht="18.75">
      <c r="A41" s="349"/>
      <c r="B41" s="350"/>
      <c r="C41" s="222" t="s">
        <v>14</v>
      </c>
      <c r="D41" s="73">
        <v>161.277</v>
      </c>
      <c r="E41" s="105">
        <v>10.501</v>
      </c>
      <c r="F41" s="58"/>
      <c r="G41" s="133"/>
      <c r="H41" s="154"/>
      <c r="I41" s="133"/>
      <c r="J41" s="31"/>
      <c r="K41" s="154"/>
      <c r="L41" s="6"/>
      <c r="M41" s="6"/>
      <c r="N41" s="6"/>
      <c r="O41" s="6"/>
      <c r="P41" s="6"/>
      <c r="Q41" s="7">
        <f t="shared" si="0"/>
        <v>0</v>
      </c>
      <c r="R41" s="3"/>
    </row>
    <row r="42" spans="1:18" ht="18.75">
      <c r="A42" s="347" t="s">
        <v>43</v>
      </c>
      <c r="B42" s="348"/>
      <c r="C42" s="219" t="s">
        <v>12</v>
      </c>
      <c r="D42" s="79"/>
      <c r="E42" s="99"/>
      <c r="F42" s="57"/>
      <c r="G42" s="134"/>
      <c r="H42" s="155"/>
      <c r="I42" s="134"/>
      <c r="J42" s="30"/>
      <c r="K42" s="155"/>
      <c r="L42" s="4"/>
      <c r="M42" s="4"/>
      <c r="N42" s="4"/>
      <c r="O42" s="4"/>
      <c r="P42" s="4"/>
      <c r="Q42" s="5">
        <f t="shared" si="0"/>
        <v>0</v>
      </c>
      <c r="R42" s="3"/>
    </row>
    <row r="43" spans="1:18" ht="18.75">
      <c r="A43" s="349"/>
      <c r="B43" s="350"/>
      <c r="C43" s="222" t="s">
        <v>14</v>
      </c>
      <c r="D43" s="81"/>
      <c r="E43" s="105"/>
      <c r="F43" s="58"/>
      <c r="G43" s="133"/>
      <c r="H43" s="154"/>
      <c r="I43" s="133"/>
      <c r="J43" s="31"/>
      <c r="K43" s="154"/>
      <c r="L43" s="6"/>
      <c r="M43" s="6"/>
      <c r="N43" s="6"/>
      <c r="O43" s="6"/>
      <c r="P43" s="6"/>
      <c r="Q43" s="7">
        <f t="shared" si="0"/>
        <v>0</v>
      </c>
      <c r="R43" s="3"/>
    </row>
    <row r="44" spans="1:18" ht="18.75">
      <c r="A44" s="347" t="s">
        <v>44</v>
      </c>
      <c r="B44" s="348"/>
      <c r="C44" s="219" t="s">
        <v>12</v>
      </c>
      <c r="D44" s="88">
        <v>0.04</v>
      </c>
      <c r="E44" s="99">
        <v>0.0012</v>
      </c>
      <c r="F44" s="57"/>
      <c r="G44" s="134"/>
      <c r="H44" s="155"/>
      <c r="I44" s="134"/>
      <c r="J44" s="30"/>
      <c r="K44" s="155"/>
      <c r="L44" s="4"/>
      <c r="M44" s="4"/>
      <c r="N44" s="4"/>
      <c r="O44" s="4"/>
      <c r="P44" s="4"/>
      <c r="Q44" s="5">
        <f t="shared" si="0"/>
        <v>0</v>
      </c>
      <c r="R44" s="3"/>
    </row>
    <row r="45" spans="1:18" ht="18.75">
      <c r="A45" s="349"/>
      <c r="B45" s="350"/>
      <c r="C45" s="222" t="s">
        <v>14</v>
      </c>
      <c r="D45" s="73">
        <v>17.535</v>
      </c>
      <c r="E45" s="105">
        <v>1.008</v>
      </c>
      <c r="F45" s="58"/>
      <c r="G45" s="133"/>
      <c r="H45" s="154"/>
      <c r="I45" s="133"/>
      <c r="J45" s="31"/>
      <c r="K45" s="154"/>
      <c r="L45" s="6"/>
      <c r="M45" s="6"/>
      <c r="N45" s="6"/>
      <c r="O45" s="6"/>
      <c r="P45" s="6"/>
      <c r="Q45" s="7">
        <f t="shared" si="0"/>
        <v>0</v>
      </c>
      <c r="R45" s="3"/>
    </row>
    <row r="46" spans="1:18" ht="18.75">
      <c r="A46" s="347" t="s">
        <v>45</v>
      </c>
      <c r="B46" s="348"/>
      <c r="C46" s="219" t="s">
        <v>12</v>
      </c>
      <c r="D46" s="88">
        <v>0.02</v>
      </c>
      <c r="E46" s="99">
        <v>0.001</v>
      </c>
      <c r="F46" s="57"/>
      <c r="G46" s="134"/>
      <c r="H46" s="155"/>
      <c r="I46" s="134"/>
      <c r="J46" s="30"/>
      <c r="K46" s="155"/>
      <c r="L46" s="4"/>
      <c r="M46" s="4"/>
      <c r="N46" s="4"/>
      <c r="O46" s="4"/>
      <c r="P46" s="4"/>
      <c r="Q46" s="5">
        <f t="shared" si="0"/>
        <v>0</v>
      </c>
      <c r="R46" s="3"/>
    </row>
    <row r="47" spans="1:18" ht="18.75">
      <c r="A47" s="349"/>
      <c r="B47" s="350"/>
      <c r="C47" s="222" t="s">
        <v>14</v>
      </c>
      <c r="D47" s="73">
        <v>5.25</v>
      </c>
      <c r="E47" s="105">
        <v>0.315</v>
      </c>
      <c r="F47" s="58"/>
      <c r="G47" s="133"/>
      <c r="H47" s="154"/>
      <c r="I47" s="133"/>
      <c r="J47" s="31"/>
      <c r="K47" s="154"/>
      <c r="L47" s="6"/>
      <c r="M47" s="6"/>
      <c r="N47" s="6"/>
      <c r="O47" s="6"/>
      <c r="P47" s="6"/>
      <c r="Q47" s="7">
        <f t="shared" si="0"/>
        <v>0</v>
      </c>
      <c r="R47" s="3"/>
    </row>
    <row r="48" spans="1:18" ht="18.75">
      <c r="A48" s="347" t="s">
        <v>46</v>
      </c>
      <c r="B48" s="348"/>
      <c r="C48" s="219" t="s">
        <v>12</v>
      </c>
      <c r="D48" s="88">
        <v>0.08</v>
      </c>
      <c r="E48" s="99">
        <v>5.367</v>
      </c>
      <c r="F48" s="57"/>
      <c r="G48" s="134"/>
      <c r="H48" s="155"/>
      <c r="I48" s="134"/>
      <c r="J48" s="30"/>
      <c r="K48" s="155"/>
      <c r="L48" s="4"/>
      <c r="M48" s="4"/>
      <c r="N48" s="4"/>
      <c r="O48" s="4"/>
      <c r="P48" s="4"/>
      <c r="Q48" s="5">
        <f t="shared" si="0"/>
        <v>0</v>
      </c>
      <c r="R48" s="3"/>
    </row>
    <row r="49" spans="1:18" ht="18.75">
      <c r="A49" s="349"/>
      <c r="B49" s="350"/>
      <c r="C49" s="222" t="s">
        <v>14</v>
      </c>
      <c r="D49" s="73">
        <v>41.423</v>
      </c>
      <c r="E49" s="105">
        <v>433.325</v>
      </c>
      <c r="F49" s="58"/>
      <c r="G49" s="133"/>
      <c r="H49" s="154"/>
      <c r="I49" s="133"/>
      <c r="J49" s="31"/>
      <c r="K49" s="154"/>
      <c r="L49" s="6"/>
      <c r="M49" s="6"/>
      <c r="N49" s="6"/>
      <c r="O49" s="6"/>
      <c r="P49" s="6"/>
      <c r="Q49" s="7">
        <f t="shared" si="0"/>
        <v>0</v>
      </c>
      <c r="R49" s="3"/>
    </row>
    <row r="50" spans="1:18" ht="18.75">
      <c r="A50" s="347" t="s">
        <v>47</v>
      </c>
      <c r="B50" s="348"/>
      <c r="C50" s="219" t="s">
        <v>12</v>
      </c>
      <c r="D50" s="88"/>
      <c r="E50" s="99">
        <v>0.01</v>
      </c>
      <c r="F50" s="57"/>
      <c r="G50" s="134"/>
      <c r="H50" s="155"/>
      <c r="I50" s="134"/>
      <c r="J50" s="30"/>
      <c r="K50" s="155"/>
      <c r="L50" s="4"/>
      <c r="M50" s="4"/>
      <c r="N50" s="4"/>
      <c r="O50" s="4"/>
      <c r="P50" s="4"/>
      <c r="Q50" s="5">
        <f t="shared" si="0"/>
        <v>0</v>
      </c>
      <c r="R50" s="3"/>
    </row>
    <row r="51" spans="1:18" ht="18.75">
      <c r="A51" s="349"/>
      <c r="B51" s="350"/>
      <c r="C51" s="222" t="s">
        <v>14</v>
      </c>
      <c r="D51" s="73"/>
      <c r="E51" s="105">
        <v>7.35</v>
      </c>
      <c r="F51" s="58"/>
      <c r="G51" s="133"/>
      <c r="H51" s="154"/>
      <c r="I51" s="133"/>
      <c r="J51" s="31"/>
      <c r="K51" s="154"/>
      <c r="L51" s="6"/>
      <c r="M51" s="6"/>
      <c r="N51" s="6"/>
      <c r="O51" s="6"/>
      <c r="P51" s="6"/>
      <c r="Q51" s="7">
        <f t="shared" si="0"/>
        <v>0</v>
      </c>
      <c r="R51" s="3"/>
    </row>
    <row r="52" spans="1:18" ht="18.75">
      <c r="A52" s="347" t="s">
        <v>48</v>
      </c>
      <c r="B52" s="348"/>
      <c r="C52" s="219" t="s">
        <v>12</v>
      </c>
      <c r="D52" s="79">
        <v>0.3341</v>
      </c>
      <c r="E52" s="99">
        <v>0.0419</v>
      </c>
      <c r="F52" s="57"/>
      <c r="G52" s="134"/>
      <c r="H52" s="155"/>
      <c r="I52" s="134"/>
      <c r="J52" s="30"/>
      <c r="K52" s="155"/>
      <c r="L52" s="4"/>
      <c r="M52" s="4"/>
      <c r="N52" s="4"/>
      <c r="O52" s="4"/>
      <c r="P52" s="4"/>
      <c r="Q52" s="5">
        <f t="shared" si="0"/>
        <v>0</v>
      </c>
      <c r="R52" s="3"/>
    </row>
    <row r="53" spans="1:18" ht="18.75">
      <c r="A53" s="349"/>
      <c r="B53" s="350"/>
      <c r="C53" s="222" t="s">
        <v>14</v>
      </c>
      <c r="D53" s="81">
        <v>216.232</v>
      </c>
      <c r="E53" s="105">
        <v>36.415</v>
      </c>
      <c r="F53" s="58"/>
      <c r="G53" s="133"/>
      <c r="H53" s="154"/>
      <c r="I53" s="133"/>
      <c r="J53" s="31"/>
      <c r="K53" s="154"/>
      <c r="L53" s="6"/>
      <c r="M53" s="6"/>
      <c r="N53" s="6"/>
      <c r="O53" s="6"/>
      <c r="P53" s="6"/>
      <c r="Q53" s="7">
        <f t="shared" si="0"/>
        <v>0</v>
      </c>
      <c r="R53" s="3"/>
    </row>
    <row r="54" spans="1:18" ht="18.75">
      <c r="A54" s="218" t="s">
        <v>0</v>
      </c>
      <c r="B54" s="345" t="s">
        <v>49</v>
      </c>
      <c r="C54" s="219" t="s">
        <v>12</v>
      </c>
      <c r="D54" s="88">
        <v>0.3076</v>
      </c>
      <c r="E54" s="99"/>
      <c r="F54" s="57"/>
      <c r="G54" s="134"/>
      <c r="H54" s="155"/>
      <c r="I54" s="134"/>
      <c r="J54" s="30"/>
      <c r="K54" s="155"/>
      <c r="L54" s="4"/>
      <c r="M54" s="4"/>
      <c r="N54" s="4"/>
      <c r="O54" s="4"/>
      <c r="P54" s="4"/>
      <c r="Q54" s="5">
        <f t="shared" si="0"/>
        <v>0</v>
      </c>
      <c r="R54" s="3"/>
    </row>
    <row r="55" spans="1:18" ht="18.75">
      <c r="A55" s="221" t="s">
        <v>37</v>
      </c>
      <c r="B55" s="346"/>
      <c r="C55" s="222" t="s">
        <v>14</v>
      </c>
      <c r="D55" s="73">
        <v>271.226</v>
      </c>
      <c r="E55" s="105"/>
      <c r="F55" s="58"/>
      <c r="G55" s="133"/>
      <c r="H55" s="154"/>
      <c r="I55" s="133"/>
      <c r="J55" s="31"/>
      <c r="K55" s="154"/>
      <c r="L55" s="6"/>
      <c r="M55" s="6"/>
      <c r="N55" s="6"/>
      <c r="O55" s="6"/>
      <c r="P55" s="6"/>
      <c r="Q55" s="7">
        <f t="shared" si="0"/>
        <v>0</v>
      </c>
      <c r="R55" s="3"/>
    </row>
    <row r="56" spans="1:18" ht="18.75">
      <c r="A56" s="221" t="s">
        <v>13</v>
      </c>
      <c r="B56" s="224" t="s">
        <v>16</v>
      </c>
      <c r="C56" s="219" t="s">
        <v>12</v>
      </c>
      <c r="D56" s="88">
        <v>1.0071</v>
      </c>
      <c r="E56" s="99">
        <v>0.0605</v>
      </c>
      <c r="F56" s="57"/>
      <c r="G56" s="134"/>
      <c r="H56" s="155"/>
      <c r="I56" s="134"/>
      <c r="J56" s="30"/>
      <c r="K56" s="155"/>
      <c r="L56" s="4"/>
      <c r="M56" s="4"/>
      <c r="N56" s="4"/>
      <c r="O56" s="4"/>
      <c r="P56" s="4"/>
      <c r="Q56" s="5">
        <f t="shared" si="0"/>
        <v>0</v>
      </c>
      <c r="R56" s="3"/>
    </row>
    <row r="57" spans="1:18" ht="18.75">
      <c r="A57" s="221" t="s">
        <v>19</v>
      </c>
      <c r="B57" s="222" t="s">
        <v>50</v>
      </c>
      <c r="C57" s="222" t="s">
        <v>14</v>
      </c>
      <c r="D57" s="73">
        <v>87.003</v>
      </c>
      <c r="E57" s="105">
        <v>48.253</v>
      </c>
      <c r="F57" s="58"/>
      <c r="G57" s="133"/>
      <c r="H57" s="154"/>
      <c r="I57" s="133"/>
      <c r="J57" s="31"/>
      <c r="K57" s="154"/>
      <c r="L57" s="6"/>
      <c r="M57" s="6"/>
      <c r="N57" s="6"/>
      <c r="O57" s="6"/>
      <c r="P57" s="6"/>
      <c r="Q57" s="7">
        <f t="shared" si="0"/>
        <v>0</v>
      </c>
      <c r="R57" s="3"/>
    </row>
    <row r="58" spans="1:18" ht="18.75">
      <c r="A58" s="10"/>
      <c r="B58" s="343" t="s">
        <v>20</v>
      </c>
      <c r="C58" s="219" t="s">
        <v>12</v>
      </c>
      <c r="D58" s="82">
        <v>1.3147000000000002</v>
      </c>
      <c r="E58" s="89">
        <v>0.0605</v>
      </c>
      <c r="F58" s="57">
        <f>D58+E58</f>
        <v>1.3752000000000002</v>
      </c>
      <c r="G58" s="135">
        <v>0</v>
      </c>
      <c r="H58" s="158">
        <v>0</v>
      </c>
      <c r="I58" s="135">
        <v>0</v>
      </c>
      <c r="J58" s="30">
        <f>H58+I58</f>
        <v>0</v>
      </c>
      <c r="K58" s="158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5">
        <f t="shared" si="0"/>
        <v>1.3752000000000002</v>
      </c>
      <c r="R58" s="3"/>
    </row>
    <row r="59" spans="1:18" ht="18.75">
      <c r="A59" s="226"/>
      <c r="B59" s="344"/>
      <c r="C59" s="222" t="s">
        <v>14</v>
      </c>
      <c r="D59" s="83">
        <v>358.229</v>
      </c>
      <c r="E59" s="90">
        <v>48.253</v>
      </c>
      <c r="F59" s="58">
        <f>D59+E59</f>
        <v>406.48199999999997</v>
      </c>
      <c r="G59" s="136">
        <v>0</v>
      </c>
      <c r="H59" s="159">
        <v>0</v>
      </c>
      <c r="I59" s="136">
        <v>0</v>
      </c>
      <c r="J59" s="31">
        <f>H59+I59</f>
        <v>0</v>
      </c>
      <c r="K59" s="159">
        <v>0</v>
      </c>
      <c r="L59" s="6">
        <v>0</v>
      </c>
      <c r="M59" s="6">
        <v>0</v>
      </c>
      <c r="N59" s="6">
        <v>0</v>
      </c>
      <c r="O59" s="6">
        <v>0</v>
      </c>
      <c r="P59" s="6">
        <v>0</v>
      </c>
      <c r="Q59" s="7">
        <f t="shared" si="0"/>
        <v>406.48199999999997</v>
      </c>
      <c r="R59" s="3"/>
    </row>
    <row r="60" spans="1:18" ht="18.75">
      <c r="A60" s="218" t="s">
        <v>0</v>
      </c>
      <c r="B60" s="345" t="s">
        <v>51</v>
      </c>
      <c r="C60" s="219" t="s">
        <v>12</v>
      </c>
      <c r="D60" s="88">
        <v>1.351</v>
      </c>
      <c r="E60" s="99"/>
      <c r="F60" s="57"/>
      <c r="G60" s="134"/>
      <c r="H60" s="155"/>
      <c r="I60" s="134"/>
      <c r="J60" s="11"/>
      <c r="K60" s="155"/>
      <c r="L60" s="4"/>
      <c r="M60" s="4"/>
      <c r="N60" s="4"/>
      <c r="O60" s="4"/>
      <c r="P60" s="4"/>
      <c r="Q60" s="5">
        <f t="shared" si="0"/>
        <v>0</v>
      </c>
      <c r="R60" s="3"/>
    </row>
    <row r="61" spans="1:18" ht="18.75">
      <c r="A61" s="221" t="s">
        <v>52</v>
      </c>
      <c r="B61" s="346"/>
      <c r="C61" s="222" t="s">
        <v>14</v>
      </c>
      <c r="D61" s="73">
        <v>70.749</v>
      </c>
      <c r="E61" s="105"/>
      <c r="F61" s="58"/>
      <c r="G61" s="133"/>
      <c r="H61" s="154"/>
      <c r="I61" s="133"/>
      <c r="J61" s="31"/>
      <c r="K61" s="154"/>
      <c r="L61" s="6"/>
      <c r="M61" s="6"/>
      <c r="N61" s="6"/>
      <c r="O61" s="6"/>
      <c r="P61" s="6"/>
      <c r="Q61" s="7">
        <f t="shared" si="0"/>
        <v>0</v>
      </c>
      <c r="R61" s="3"/>
    </row>
    <row r="62" spans="1:18" ht="18.75">
      <c r="A62" s="221" t="s">
        <v>0</v>
      </c>
      <c r="B62" s="224" t="s">
        <v>53</v>
      </c>
      <c r="C62" s="219" t="s">
        <v>12</v>
      </c>
      <c r="D62" s="79">
        <v>2.285</v>
      </c>
      <c r="E62" s="99">
        <v>8.56</v>
      </c>
      <c r="F62" s="57"/>
      <c r="G62" s="134"/>
      <c r="H62" s="155"/>
      <c r="I62" s="134"/>
      <c r="J62" s="30"/>
      <c r="K62" s="155"/>
      <c r="L62" s="4"/>
      <c r="M62" s="4"/>
      <c r="N62" s="4"/>
      <c r="O62" s="4"/>
      <c r="P62" s="4"/>
      <c r="Q62" s="5">
        <f t="shared" si="0"/>
        <v>0</v>
      </c>
      <c r="R62" s="3"/>
    </row>
    <row r="63" spans="1:18" ht="18.75">
      <c r="A63" s="221" t="s">
        <v>54</v>
      </c>
      <c r="B63" s="222" t="s">
        <v>55</v>
      </c>
      <c r="C63" s="222" t="s">
        <v>14</v>
      </c>
      <c r="D63" s="81">
        <v>474.863</v>
      </c>
      <c r="E63" s="105">
        <v>1286.723</v>
      </c>
      <c r="F63" s="58"/>
      <c r="G63" s="133"/>
      <c r="H63" s="154"/>
      <c r="I63" s="133"/>
      <c r="J63" s="31"/>
      <c r="K63" s="154"/>
      <c r="L63" s="6"/>
      <c r="M63" s="6"/>
      <c r="N63" s="6"/>
      <c r="O63" s="6"/>
      <c r="P63" s="6"/>
      <c r="Q63" s="7">
        <f t="shared" si="0"/>
        <v>0</v>
      </c>
      <c r="R63" s="3"/>
    </row>
    <row r="64" spans="1:18" ht="18.75">
      <c r="A64" s="221" t="s">
        <v>0</v>
      </c>
      <c r="B64" s="345" t="s">
        <v>56</v>
      </c>
      <c r="C64" s="219" t="s">
        <v>12</v>
      </c>
      <c r="D64" s="79"/>
      <c r="E64" s="99">
        <v>17.355</v>
      </c>
      <c r="F64" s="57"/>
      <c r="G64" s="134"/>
      <c r="H64" s="155"/>
      <c r="I64" s="134"/>
      <c r="J64" s="30"/>
      <c r="K64" s="155"/>
      <c r="L64" s="4"/>
      <c r="M64" s="4"/>
      <c r="N64" s="4"/>
      <c r="O64" s="4"/>
      <c r="P64" s="4"/>
      <c r="Q64" s="5">
        <f t="shared" si="0"/>
        <v>0</v>
      </c>
      <c r="R64" s="3"/>
    </row>
    <row r="65" spans="1:18" ht="18.75">
      <c r="A65" s="221" t="s">
        <v>19</v>
      </c>
      <c r="B65" s="346"/>
      <c r="C65" s="222" t="s">
        <v>14</v>
      </c>
      <c r="D65" s="81"/>
      <c r="E65" s="105">
        <v>3277.136</v>
      </c>
      <c r="F65" s="58"/>
      <c r="G65" s="133"/>
      <c r="H65" s="154"/>
      <c r="I65" s="133"/>
      <c r="J65" s="31"/>
      <c r="K65" s="154"/>
      <c r="L65" s="6"/>
      <c r="M65" s="6"/>
      <c r="N65" s="6"/>
      <c r="O65" s="6"/>
      <c r="P65" s="6"/>
      <c r="Q65" s="7">
        <f t="shared" si="0"/>
        <v>0</v>
      </c>
      <c r="R65" s="3"/>
    </row>
    <row r="66" spans="1:18" ht="18.75">
      <c r="A66" s="10"/>
      <c r="B66" s="224" t="s">
        <v>16</v>
      </c>
      <c r="C66" s="219" t="s">
        <v>12</v>
      </c>
      <c r="D66" s="79">
        <v>0.03</v>
      </c>
      <c r="E66" s="99">
        <v>3.3704</v>
      </c>
      <c r="F66" s="57"/>
      <c r="G66" s="134"/>
      <c r="H66" s="155"/>
      <c r="I66" s="134"/>
      <c r="J66" s="30"/>
      <c r="K66" s="155"/>
      <c r="L66" s="4"/>
      <c r="M66" s="4"/>
      <c r="N66" s="4"/>
      <c r="O66" s="4"/>
      <c r="P66" s="4"/>
      <c r="Q66" s="5">
        <f t="shared" si="0"/>
        <v>0</v>
      </c>
      <c r="R66" s="3"/>
    </row>
    <row r="67" spans="1:18" ht="19.5" thickBot="1">
      <c r="A67" s="229" t="s">
        <v>0</v>
      </c>
      <c r="B67" s="230" t="s">
        <v>55</v>
      </c>
      <c r="C67" s="230" t="s">
        <v>14</v>
      </c>
      <c r="D67" s="91">
        <v>2.52</v>
      </c>
      <c r="E67" s="108">
        <v>317.594</v>
      </c>
      <c r="F67" s="203"/>
      <c r="G67" s="137"/>
      <c r="H67" s="160"/>
      <c r="I67" s="137"/>
      <c r="J67" s="32"/>
      <c r="K67" s="160"/>
      <c r="L67" s="8"/>
      <c r="M67" s="8"/>
      <c r="N67" s="8"/>
      <c r="O67" s="8"/>
      <c r="P67" s="8"/>
      <c r="Q67" s="9">
        <f t="shared" si="0"/>
        <v>0</v>
      </c>
      <c r="R67" s="3"/>
    </row>
    <row r="68" spans="4:17" ht="18.75">
      <c r="D68" s="3"/>
      <c r="E68" s="3"/>
      <c r="F68" s="232"/>
      <c r="G68" s="232"/>
      <c r="H68" s="232"/>
      <c r="I68" s="232"/>
      <c r="K68" s="232"/>
      <c r="Q68" s="1"/>
    </row>
    <row r="69" spans="1:17" ht="19.5" thickBot="1">
      <c r="A69" s="2"/>
      <c r="B69" s="212" t="s">
        <v>116</v>
      </c>
      <c r="C69" s="2"/>
      <c r="D69" s="233"/>
      <c r="E69" s="233"/>
      <c r="F69" s="234"/>
      <c r="G69" s="234"/>
      <c r="H69" s="234"/>
      <c r="I69" s="234"/>
      <c r="J69" s="2"/>
      <c r="K69" s="176"/>
      <c r="L69" s="2"/>
      <c r="M69" s="2"/>
      <c r="N69" s="2"/>
      <c r="O69" s="2"/>
      <c r="P69" s="2"/>
      <c r="Q69" s="2"/>
    </row>
    <row r="70" spans="1:18" ht="18.75">
      <c r="A70" s="226"/>
      <c r="B70" s="26"/>
      <c r="C70" s="334"/>
      <c r="D70" s="39" t="s">
        <v>1</v>
      </c>
      <c r="E70" s="37" t="s">
        <v>2</v>
      </c>
      <c r="F70" s="259" t="s">
        <v>3</v>
      </c>
      <c r="G70" s="37" t="s">
        <v>100</v>
      </c>
      <c r="H70" s="282" t="s">
        <v>4</v>
      </c>
      <c r="I70" s="282" t="s">
        <v>5</v>
      </c>
      <c r="J70" s="37" t="s">
        <v>95</v>
      </c>
      <c r="K70" s="282" t="s">
        <v>6</v>
      </c>
      <c r="L70" s="37" t="s">
        <v>105</v>
      </c>
      <c r="M70" s="37" t="s">
        <v>7</v>
      </c>
      <c r="N70" s="37" t="s">
        <v>8</v>
      </c>
      <c r="O70" s="37" t="s">
        <v>9</v>
      </c>
      <c r="P70" s="37" t="s">
        <v>99</v>
      </c>
      <c r="Q70" s="217" t="s">
        <v>10</v>
      </c>
      <c r="R70" s="3"/>
    </row>
    <row r="71" spans="1:18" ht="18.75">
      <c r="A71" s="221" t="s">
        <v>52</v>
      </c>
      <c r="B71" s="343" t="s">
        <v>20</v>
      </c>
      <c r="C71" s="316" t="s">
        <v>12</v>
      </c>
      <c r="D71" s="92">
        <v>3.666</v>
      </c>
      <c r="E71" s="106">
        <v>29.2854</v>
      </c>
      <c r="F71" s="148">
        <f>D71+E71</f>
        <v>32.9514</v>
      </c>
      <c r="G71" s="138">
        <v>0</v>
      </c>
      <c r="H71" s="135">
        <v>0</v>
      </c>
      <c r="I71" s="135">
        <v>0</v>
      </c>
      <c r="J71" s="11">
        <f>H71+I71</f>
        <v>0</v>
      </c>
      <c r="K71" s="135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5">
        <f aca="true" t="shared" si="2" ref="Q71:Q134">+F71+G71+H71+I71+K71+L71+M71+N71+O71+P71</f>
        <v>32.9514</v>
      </c>
      <c r="R71" s="10"/>
    </row>
    <row r="72" spans="1:18" ht="18.75">
      <c r="A72" s="213" t="s">
        <v>54</v>
      </c>
      <c r="B72" s="344"/>
      <c r="C72" s="315" t="s">
        <v>14</v>
      </c>
      <c r="D72" s="93">
        <v>548.132</v>
      </c>
      <c r="E72" s="107">
        <v>4881.453</v>
      </c>
      <c r="F72" s="149">
        <f>D72+E72</f>
        <v>5429.585</v>
      </c>
      <c r="G72" s="136">
        <v>0</v>
      </c>
      <c r="H72" s="136">
        <v>0</v>
      </c>
      <c r="I72" s="136">
        <v>0</v>
      </c>
      <c r="J72" s="31">
        <f>H72+I72</f>
        <v>0</v>
      </c>
      <c r="K72" s="136">
        <v>0</v>
      </c>
      <c r="L72" s="6">
        <v>0</v>
      </c>
      <c r="M72" s="6">
        <v>0</v>
      </c>
      <c r="N72" s="6">
        <v>0</v>
      </c>
      <c r="O72" s="6">
        <v>0</v>
      </c>
      <c r="P72" s="6">
        <v>0</v>
      </c>
      <c r="Q72" s="7">
        <f t="shared" si="2"/>
        <v>5429.585</v>
      </c>
      <c r="R72" s="10"/>
    </row>
    <row r="73" spans="1:18" ht="18.75">
      <c r="A73" s="221" t="s">
        <v>0</v>
      </c>
      <c r="B73" s="345" t="s">
        <v>57</v>
      </c>
      <c r="C73" s="316" t="s">
        <v>12</v>
      </c>
      <c r="D73" s="94">
        <v>0.6925</v>
      </c>
      <c r="E73" s="98">
        <v>0.0341</v>
      </c>
      <c r="F73" s="148"/>
      <c r="G73" s="134"/>
      <c r="H73" s="134"/>
      <c r="I73" s="134"/>
      <c r="J73" s="11"/>
      <c r="K73" s="134"/>
      <c r="L73" s="4"/>
      <c r="M73" s="4"/>
      <c r="N73" s="4"/>
      <c r="O73" s="4"/>
      <c r="P73" s="4"/>
      <c r="Q73" s="5">
        <f t="shared" si="2"/>
        <v>0</v>
      </c>
      <c r="R73" s="10"/>
    </row>
    <row r="74" spans="1:18" ht="18.75">
      <c r="A74" s="221" t="s">
        <v>32</v>
      </c>
      <c r="B74" s="346"/>
      <c r="C74" s="315" t="s">
        <v>14</v>
      </c>
      <c r="D74" s="101">
        <v>1174.1</v>
      </c>
      <c r="E74" s="109">
        <v>37.496</v>
      </c>
      <c r="F74" s="149"/>
      <c r="G74" s="133"/>
      <c r="H74" s="133"/>
      <c r="I74" s="133"/>
      <c r="J74" s="31"/>
      <c r="K74" s="133"/>
      <c r="L74" s="6"/>
      <c r="M74" s="6"/>
      <c r="N74" s="6"/>
      <c r="O74" s="6"/>
      <c r="P74" s="6"/>
      <c r="Q74" s="7">
        <f t="shared" si="2"/>
        <v>0</v>
      </c>
      <c r="R74" s="10"/>
    </row>
    <row r="75" spans="1:18" ht="18.75">
      <c r="A75" s="221" t="s">
        <v>0</v>
      </c>
      <c r="B75" s="345" t="s">
        <v>58</v>
      </c>
      <c r="C75" s="316" t="s">
        <v>12</v>
      </c>
      <c r="D75" s="95"/>
      <c r="E75" s="110">
        <v>0.6606</v>
      </c>
      <c r="F75" s="148"/>
      <c r="G75" s="134"/>
      <c r="H75" s="134"/>
      <c r="I75" s="134"/>
      <c r="J75" s="11"/>
      <c r="K75" s="134"/>
      <c r="L75" s="4"/>
      <c r="M75" s="4"/>
      <c r="N75" s="4"/>
      <c r="O75" s="4"/>
      <c r="P75" s="4"/>
      <c r="Q75" s="5">
        <f t="shared" si="2"/>
        <v>0</v>
      </c>
      <c r="R75" s="10"/>
    </row>
    <row r="76" spans="1:18" ht="18.75">
      <c r="A76" s="221" t="s">
        <v>0</v>
      </c>
      <c r="B76" s="346"/>
      <c r="C76" s="315" t="s">
        <v>14</v>
      </c>
      <c r="D76" s="96"/>
      <c r="E76" s="109">
        <v>94.407</v>
      </c>
      <c r="F76" s="149"/>
      <c r="G76" s="133"/>
      <c r="H76" s="133"/>
      <c r="I76" s="133"/>
      <c r="J76" s="31"/>
      <c r="K76" s="133"/>
      <c r="L76" s="6"/>
      <c r="M76" s="6"/>
      <c r="N76" s="6"/>
      <c r="O76" s="6"/>
      <c r="P76" s="6"/>
      <c r="Q76" s="7">
        <f t="shared" si="2"/>
        <v>0</v>
      </c>
      <c r="R76" s="10"/>
    </row>
    <row r="77" spans="1:18" ht="18.75">
      <c r="A77" s="221" t="s">
        <v>59</v>
      </c>
      <c r="B77" s="224" t="s">
        <v>60</v>
      </c>
      <c r="C77" s="316" t="s">
        <v>12</v>
      </c>
      <c r="D77" s="326"/>
      <c r="E77" s="110"/>
      <c r="F77" s="148"/>
      <c r="G77" s="134"/>
      <c r="H77" s="134"/>
      <c r="I77" s="134"/>
      <c r="J77" s="11"/>
      <c r="K77" s="134"/>
      <c r="L77" s="4"/>
      <c r="M77" s="4"/>
      <c r="N77" s="4"/>
      <c r="O77" s="4"/>
      <c r="P77" s="4"/>
      <c r="Q77" s="5">
        <f t="shared" si="2"/>
        <v>0</v>
      </c>
      <c r="R77" s="10"/>
    </row>
    <row r="78" spans="1:18" ht="18.75">
      <c r="A78" s="221"/>
      <c r="B78" s="222" t="s">
        <v>61</v>
      </c>
      <c r="C78" s="315" t="s">
        <v>14</v>
      </c>
      <c r="D78" s="327"/>
      <c r="E78" s="109"/>
      <c r="F78" s="149"/>
      <c r="G78" s="133"/>
      <c r="H78" s="133"/>
      <c r="I78" s="133"/>
      <c r="J78" s="31"/>
      <c r="K78" s="133"/>
      <c r="L78" s="6"/>
      <c r="M78" s="6"/>
      <c r="N78" s="6"/>
      <c r="O78" s="6"/>
      <c r="P78" s="6"/>
      <c r="Q78" s="7">
        <f t="shared" si="2"/>
        <v>0</v>
      </c>
      <c r="R78" s="10"/>
    </row>
    <row r="79" spans="1:18" ht="18.75">
      <c r="A79" s="221"/>
      <c r="B79" s="345" t="s">
        <v>62</v>
      </c>
      <c r="C79" s="316" t="s">
        <v>12</v>
      </c>
      <c r="D79" s="95"/>
      <c r="E79" s="110"/>
      <c r="F79" s="148"/>
      <c r="G79" s="134"/>
      <c r="H79" s="134"/>
      <c r="I79" s="134"/>
      <c r="J79" s="11"/>
      <c r="K79" s="134"/>
      <c r="L79" s="4"/>
      <c r="M79" s="4"/>
      <c r="N79" s="4"/>
      <c r="O79" s="4"/>
      <c r="P79" s="4"/>
      <c r="Q79" s="5">
        <f t="shared" si="2"/>
        <v>0</v>
      </c>
      <c r="R79" s="10"/>
    </row>
    <row r="80" spans="1:18" ht="18.75">
      <c r="A80" s="221" t="s">
        <v>13</v>
      </c>
      <c r="B80" s="346"/>
      <c r="C80" s="315" t="s">
        <v>14</v>
      </c>
      <c r="D80" s="96"/>
      <c r="E80" s="109"/>
      <c r="F80" s="149"/>
      <c r="G80" s="133"/>
      <c r="H80" s="133"/>
      <c r="I80" s="133"/>
      <c r="J80" s="31"/>
      <c r="K80" s="133"/>
      <c r="L80" s="6"/>
      <c r="M80" s="6"/>
      <c r="N80" s="6"/>
      <c r="O80" s="6"/>
      <c r="P80" s="6"/>
      <c r="Q80" s="7">
        <f t="shared" si="2"/>
        <v>0</v>
      </c>
      <c r="R80" s="10"/>
    </row>
    <row r="81" spans="1:18" ht="18.75">
      <c r="A81" s="221"/>
      <c r="B81" s="224" t="s">
        <v>16</v>
      </c>
      <c r="C81" s="316" t="s">
        <v>12</v>
      </c>
      <c r="D81" s="326">
        <v>3.1181</v>
      </c>
      <c r="E81" s="110">
        <v>19.1406</v>
      </c>
      <c r="F81" s="148"/>
      <c r="G81" s="134"/>
      <c r="H81" s="134"/>
      <c r="I81" s="134"/>
      <c r="J81" s="11"/>
      <c r="K81" s="134"/>
      <c r="L81" s="4"/>
      <c r="M81" s="4"/>
      <c r="N81" s="4"/>
      <c r="O81" s="4"/>
      <c r="P81" s="4"/>
      <c r="Q81" s="5">
        <f t="shared" si="2"/>
        <v>0</v>
      </c>
      <c r="R81" s="10"/>
    </row>
    <row r="82" spans="1:18" ht="18.75">
      <c r="A82" s="221"/>
      <c r="B82" s="222" t="s">
        <v>63</v>
      </c>
      <c r="C82" s="315" t="s">
        <v>14</v>
      </c>
      <c r="D82" s="327">
        <v>1344.305</v>
      </c>
      <c r="E82" s="80">
        <v>9574.579</v>
      </c>
      <c r="F82" s="149"/>
      <c r="G82" s="133"/>
      <c r="H82" s="133"/>
      <c r="I82" s="133"/>
      <c r="J82" s="31"/>
      <c r="K82" s="133"/>
      <c r="L82" s="6"/>
      <c r="M82" s="6"/>
      <c r="N82" s="6"/>
      <c r="O82" s="6"/>
      <c r="P82" s="6"/>
      <c r="Q82" s="7">
        <f t="shared" si="2"/>
        <v>0</v>
      </c>
      <c r="R82" s="10"/>
    </row>
    <row r="83" spans="1:18" ht="18.75">
      <c r="A83" s="221" t="s">
        <v>19</v>
      </c>
      <c r="B83" s="343" t="s">
        <v>20</v>
      </c>
      <c r="C83" s="316" t="s">
        <v>12</v>
      </c>
      <c r="D83" s="92">
        <v>3.8106</v>
      </c>
      <c r="E83" s="111">
        <v>19.8353</v>
      </c>
      <c r="F83" s="148">
        <f>D83+E83</f>
        <v>23.6459</v>
      </c>
      <c r="G83" s="135">
        <v>0</v>
      </c>
      <c r="H83" s="89">
        <v>0</v>
      </c>
      <c r="I83" s="135">
        <v>0</v>
      </c>
      <c r="J83" s="30">
        <f>H83+I83</f>
        <v>0</v>
      </c>
      <c r="K83" s="135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5">
        <f t="shared" si="2"/>
        <v>23.6459</v>
      </c>
      <c r="R83" s="10"/>
    </row>
    <row r="84" spans="1:18" ht="18.75">
      <c r="A84" s="226"/>
      <c r="B84" s="344"/>
      <c r="C84" s="315" t="s">
        <v>14</v>
      </c>
      <c r="D84" s="93">
        <v>2518.4049999999997</v>
      </c>
      <c r="E84" s="112">
        <v>9706.482</v>
      </c>
      <c r="F84" s="149">
        <f>D84+E84</f>
        <v>12224.886999999999</v>
      </c>
      <c r="G84" s="136">
        <v>0</v>
      </c>
      <c r="H84" s="136">
        <v>0</v>
      </c>
      <c r="I84" s="136">
        <v>0</v>
      </c>
      <c r="J84" s="31">
        <f>H84+I84</f>
        <v>0</v>
      </c>
      <c r="K84" s="136">
        <v>0</v>
      </c>
      <c r="L84" s="6">
        <v>0</v>
      </c>
      <c r="M84" s="6">
        <v>0</v>
      </c>
      <c r="N84" s="6">
        <v>0</v>
      </c>
      <c r="O84" s="6">
        <v>0</v>
      </c>
      <c r="P84" s="6">
        <v>0</v>
      </c>
      <c r="Q84" s="7">
        <f t="shared" si="2"/>
        <v>12224.886999999999</v>
      </c>
      <c r="R84" s="10"/>
    </row>
    <row r="85" spans="1:18" ht="18.75">
      <c r="A85" s="347" t="s">
        <v>64</v>
      </c>
      <c r="B85" s="348"/>
      <c r="C85" s="316" t="s">
        <v>12</v>
      </c>
      <c r="D85" s="95">
        <v>0.0163</v>
      </c>
      <c r="E85" s="110">
        <v>0.0024</v>
      </c>
      <c r="F85" s="148"/>
      <c r="G85" s="134"/>
      <c r="H85" s="134"/>
      <c r="I85" s="134"/>
      <c r="J85" s="11"/>
      <c r="K85" s="134"/>
      <c r="L85" s="4"/>
      <c r="M85" s="4"/>
      <c r="N85" s="4"/>
      <c r="O85" s="4"/>
      <c r="P85" s="4"/>
      <c r="Q85" s="5">
        <f t="shared" si="2"/>
        <v>0</v>
      </c>
      <c r="R85" s="10"/>
    </row>
    <row r="86" spans="1:18" ht="18.75">
      <c r="A86" s="349"/>
      <c r="B86" s="350"/>
      <c r="C86" s="315" t="s">
        <v>14</v>
      </c>
      <c r="D86" s="96">
        <v>16.59</v>
      </c>
      <c r="E86" s="109">
        <v>1.26</v>
      </c>
      <c r="F86" s="149"/>
      <c r="G86" s="133"/>
      <c r="H86" s="133"/>
      <c r="I86" s="133"/>
      <c r="J86" s="31"/>
      <c r="K86" s="133"/>
      <c r="L86" s="6"/>
      <c r="M86" s="6"/>
      <c r="N86" s="6"/>
      <c r="O86" s="6"/>
      <c r="P86" s="6"/>
      <c r="Q86" s="7">
        <f t="shared" si="2"/>
        <v>0</v>
      </c>
      <c r="R86" s="10"/>
    </row>
    <row r="87" spans="1:18" ht="18.75">
      <c r="A87" s="347" t="s">
        <v>65</v>
      </c>
      <c r="B87" s="348"/>
      <c r="C87" s="316" t="s">
        <v>12</v>
      </c>
      <c r="D87" s="326"/>
      <c r="E87" s="110"/>
      <c r="F87" s="148"/>
      <c r="G87" s="134"/>
      <c r="H87" s="134"/>
      <c r="I87" s="134"/>
      <c r="J87" s="11"/>
      <c r="K87" s="134"/>
      <c r="L87" s="4"/>
      <c r="M87" s="4"/>
      <c r="N87" s="4"/>
      <c r="O87" s="4"/>
      <c r="P87" s="4"/>
      <c r="Q87" s="5">
        <f t="shared" si="2"/>
        <v>0</v>
      </c>
      <c r="R87" s="10"/>
    </row>
    <row r="88" spans="1:18" ht="18.75">
      <c r="A88" s="349"/>
      <c r="B88" s="350"/>
      <c r="C88" s="315" t="s">
        <v>14</v>
      </c>
      <c r="D88" s="327"/>
      <c r="E88" s="109"/>
      <c r="F88" s="149"/>
      <c r="G88" s="133"/>
      <c r="H88" s="133"/>
      <c r="I88" s="133"/>
      <c r="J88" s="31"/>
      <c r="K88" s="133"/>
      <c r="L88" s="6"/>
      <c r="M88" s="6"/>
      <c r="N88" s="6"/>
      <c r="O88" s="6"/>
      <c r="P88" s="6"/>
      <c r="Q88" s="7">
        <f t="shared" si="2"/>
        <v>0</v>
      </c>
      <c r="R88" s="10"/>
    </row>
    <row r="89" spans="1:18" ht="18.75">
      <c r="A89" s="347" t="s">
        <v>66</v>
      </c>
      <c r="B89" s="348"/>
      <c r="C89" s="316" t="s">
        <v>12</v>
      </c>
      <c r="D89" s="326">
        <v>0.0115</v>
      </c>
      <c r="E89" s="110">
        <v>0.0504</v>
      </c>
      <c r="F89" s="148"/>
      <c r="G89" s="134"/>
      <c r="H89" s="134"/>
      <c r="I89" s="134"/>
      <c r="J89" s="11"/>
      <c r="K89" s="134"/>
      <c r="L89" s="4"/>
      <c r="M89" s="4"/>
      <c r="N89" s="4"/>
      <c r="O89" s="4"/>
      <c r="P89" s="4"/>
      <c r="Q89" s="5">
        <f t="shared" si="2"/>
        <v>0</v>
      </c>
      <c r="R89" s="10"/>
    </row>
    <row r="90" spans="1:18" ht="18.75">
      <c r="A90" s="349"/>
      <c r="B90" s="350"/>
      <c r="C90" s="315" t="s">
        <v>14</v>
      </c>
      <c r="D90" s="327">
        <v>19.961</v>
      </c>
      <c r="E90" s="109">
        <v>144.428</v>
      </c>
      <c r="F90" s="149"/>
      <c r="G90" s="133"/>
      <c r="H90" s="133"/>
      <c r="I90" s="133"/>
      <c r="J90" s="31"/>
      <c r="K90" s="133"/>
      <c r="L90" s="6"/>
      <c r="M90" s="6"/>
      <c r="N90" s="6"/>
      <c r="O90" s="6"/>
      <c r="P90" s="6"/>
      <c r="Q90" s="7">
        <f t="shared" si="2"/>
        <v>0</v>
      </c>
      <c r="R90" s="10"/>
    </row>
    <row r="91" spans="1:18" ht="18.75">
      <c r="A91" s="347" t="s">
        <v>67</v>
      </c>
      <c r="B91" s="348"/>
      <c r="C91" s="316" t="s">
        <v>12</v>
      </c>
      <c r="D91" s="95">
        <v>0.003</v>
      </c>
      <c r="E91" s="110">
        <v>26.32</v>
      </c>
      <c r="F91" s="148"/>
      <c r="G91" s="134"/>
      <c r="H91" s="134"/>
      <c r="I91" s="134"/>
      <c r="J91" s="11"/>
      <c r="K91" s="134"/>
      <c r="L91" s="4"/>
      <c r="M91" s="4"/>
      <c r="N91" s="4"/>
      <c r="O91" s="4"/>
      <c r="P91" s="4"/>
      <c r="Q91" s="5">
        <f t="shared" si="2"/>
        <v>0</v>
      </c>
      <c r="R91" s="10"/>
    </row>
    <row r="92" spans="1:18" ht="18.75">
      <c r="A92" s="349"/>
      <c r="B92" s="350"/>
      <c r="C92" s="315" t="s">
        <v>14</v>
      </c>
      <c r="D92" s="96">
        <v>8.82</v>
      </c>
      <c r="E92" s="109">
        <v>35520.135</v>
      </c>
      <c r="F92" s="149"/>
      <c r="G92" s="133"/>
      <c r="H92" s="133"/>
      <c r="I92" s="133"/>
      <c r="J92" s="31"/>
      <c r="K92" s="133"/>
      <c r="L92" s="6"/>
      <c r="M92" s="6"/>
      <c r="N92" s="6"/>
      <c r="O92" s="6"/>
      <c r="P92" s="6"/>
      <c r="Q92" s="7">
        <f t="shared" si="2"/>
        <v>0</v>
      </c>
      <c r="R92" s="10"/>
    </row>
    <row r="93" spans="1:18" ht="18.75">
      <c r="A93" s="347" t="s">
        <v>68</v>
      </c>
      <c r="B93" s="348"/>
      <c r="C93" s="316" t="s">
        <v>12</v>
      </c>
      <c r="D93" s="95"/>
      <c r="E93" s="110">
        <v>0.002</v>
      </c>
      <c r="F93" s="148"/>
      <c r="G93" s="134"/>
      <c r="H93" s="134"/>
      <c r="I93" s="134"/>
      <c r="J93" s="11"/>
      <c r="K93" s="134"/>
      <c r="L93" s="4"/>
      <c r="M93" s="4"/>
      <c r="N93" s="4"/>
      <c r="O93" s="4"/>
      <c r="P93" s="4"/>
      <c r="Q93" s="5">
        <f t="shared" si="2"/>
        <v>0</v>
      </c>
      <c r="R93" s="10"/>
    </row>
    <row r="94" spans="1:18" ht="18.75">
      <c r="A94" s="349"/>
      <c r="B94" s="350"/>
      <c r="C94" s="315" t="s">
        <v>14</v>
      </c>
      <c r="D94" s="96"/>
      <c r="E94" s="109">
        <v>3.255</v>
      </c>
      <c r="F94" s="149"/>
      <c r="G94" s="133"/>
      <c r="H94" s="133"/>
      <c r="I94" s="133"/>
      <c r="J94" s="31"/>
      <c r="K94" s="133"/>
      <c r="L94" s="6"/>
      <c r="M94" s="6"/>
      <c r="N94" s="6"/>
      <c r="O94" s="6"/>
      <c r="P94" s="6"/>
      <c r="Q94" s="7">
        <f t="shared" si="2"/>
        <v>0</v>
      </c>
      <c r="R94" s="10"/>
    </row>
    <row r="95" spans="1:18" ht="18.75">
      <c r="A95" s="347" t="s">
        <v>69</v>
      </c>
      <c r="B95" s="348"/>
      <c r="C95" s="316" t="s">
        <v>12</v>
      </c>
      <c r="D95" s="95">
        <v>0.013</v>
      </c>
      <c r="E95" s="110">
        <v>0.0037</v>
      </c>
      <c r="F95" s="148"/>
      <c r="G95" s="134"/>
      <c r="H95" s="134"/>
      <c r="I95" s="134"/>
      <c r="J95" s="11"/>
      <c r="K95" s="134"/>
      <c r="L95" s="4"/>
      <c r="M95" s="4"/>
      <c r="N95" s="4"/>
      <c r="O95" s="4"/>
      <c r="P95" s="4"/>
      <c r="Q95" s="5">
        <f t="shared" si="2"/>
        <v>0</v>
      </c>
      <c r="R95" s="10"/>
    </row>
    <row r="96" spans="1:18" ht="18.75">
      <c r="A96" s="349"/>
      <c r="B96" s="350"/>
      <c r="C96" s="315" t="s">
        <v>14</v>
      </c>
      <c r="D96" s="97">
        <v>4.568</v>
      </c>
      <c r="E96" s="109">
        <v>0.971</v>
      </c>
      <c r="F96" s="149"/>
      <c r="G96" s="133"/>
      <c r="H96" s="133"/>
      <c r="I96" s="133"/>
      <c r="J96" s="31"/>
      <c r="K96" s="133"/>
      <c r="L96" s="6"/>
      <c r="M96" s="6"/>
      <c r="N96" s="6"/>
      <c r="O96" s="6"/>
      <c r="P96" s="6"/>
      <c r="Q96" s="7">
        <f t="shared" si="2"/>
        <v>0</v>
      </c>
      <c r="R96" s="10"/>
    </row>
    <row r="97" spans="1:18" ht="18.75">
      <c r="A97" s="347" t="s">
        <v>70</v>
      </c>
      <c r="B97" s="348"/>
      <c r="C97" s="316" t="s">
        <v>12</v>
      </c>
      <c r="D97" s="326">
        <v>3.3141</v>
      </c>
      <c r="E97" s="98">
        <v>1147.1475</v>
      </c>
      <c r="F97" s="148"/>
      <c r="G97" s="134"/>
      <c r="H97" s="134"/>
      <c r="I97" s="134"/>
      <c r="J97" s="11"/>
      <c r="K97" s="134"/>
      <c r="L97" s="4"/>
      <c r="M97" s="4"/>
      <c r="N97" s="4">
        <v>0.0153</v>
      </c>
      <c r="O97" s="4"/>
      <c r="P97" s="4"/>
      <c r="Q97" s="5">
        <f t="shared" si="2"/>
        <v>0.0153</v>
      </c>
      <c r="R97" s="10"/>
    </row>
    <row r="98" spans="1:18" ht="18.75">
      <c r="A98" s="349"/>
      <c r="B98" s="350"/>
      <c r="C98" s="315" t="s">
        <v>14</v>
      </c>
      <c r="D98" s="327">
        <v>8048.265</v>
      </c>
      <c r="E98" s="109">
        <v>520135.75</v>
      </c>
      <c r="F98" s="149"/>
      <c r="G98" s="133"/>
      <c r="H98" s="133"/>
      <c r="I98" s="133"/>
      <c r="J98" s="31"/>
      <c r="K98" s="133"/>
      <c r="L98" s="6"/>
      <c r="M98" s="6"/>
      <c r="N98" s="6">
        <v>49.178</v>
      </c>
      <c r="O98" s="6"/>
      <c r="P98" s="6"/>
      <c r="Q98" s="7">
        <f t="shared" si="2"/>
        <v>49.178</v>
      </c>
      <c r="R98" s="10"/>
    </row>
    <row r="99" spans="1:18" ht="18.75">
      <c r="A99" s="351" t="s">
        <v>71</v>
      </c>
      <c r="B99" s="352"/>
      <c r="C99" s="316" t="s">
        <v>12</v>
      </c>
      <c r="D99" s="92">
        <v>222.8284</v>
      </c>
      <c r="E99" s="111">
        <v>1928.6446999999998</v>
      </c>
      <c r="F99" s="148">
        <f>D99+E99</f>
        <v>2151.4730999999997</v>
      </c>
      <c r="G99" s="89">
        <v>0</v>
      </c>
      <c r="H99" s="135">
        <v>0</v>
      </c>
      <c r="I99" s="89">
        <v>0</v>
      </c>
      <c r="J99" s="30">
        <f>H99+I99</f>
        <v>0</v>
      </c>
      <c r="K99" s="89">
        <v>0</v>
      </c>
      <c r="L99" s="4">
        <v>0</v>
      </c>
      <c r="M99" s="4">
        <v>0</v>
      </c>
      <c r="N99" s="4">
        <v>0.0153</v>
      </c>
      <c r="O99" s="4">
        <v>0</v>
      </c>
      <c r="P99" s="4">
        <v>0</v>
      </c>
      <c r="Q99" s="5">
        <f t="shared" si="2"/>
        <v>2151.4883999999997</v>
      </c>
      <c r="R99" s="10"/>
    </row>
    <row r="100" spans="1:18" ht="18.75">
      <c r="A100" s="353"/>
      <c r="B100" s="354"/>
      <c r="C100" s="315" t="s">
        <v>14</v>
      </c>
      <c r="D100" s="93">
        <v>126273.429</v>
      </c>
      <c r="E100" s="112">
        <v>703559.885</v>
      </c>
      <c r="F100" s="149">
        <f>D100+E100</f>
        <v>829833.314</v>
      </c>
      <c r="G100" s="90">
        <v>0</v>
      </c>
      <c r="H100" s="136">
        <v>0</v>
      </c>
      <c r="I100" s="90">
        <v>0</v>
      </c>
      <c r="J100" s="31">
        <f>H100+I100</f>
        <v>0</v>
      </c>
      <c r="K100" s="90">
        <v>0</v>
      </c>
      <c r="L100" s="6">
        <v>0</v>
      </c>
      <c r="M100" s="6">
        <v>0</v>
      </c>
      <c r="N100" s="6">
        <v>49.178</v>
      </c>
      <c r="O100" s="6">
        <v>0</v>
      </c>
      <c r="P100" s="6">
        <v>0</v>
      </c>
      <c r="Q100" s="7">
        <f t="shared" si="2"/>
        <v>829882.492</v>
      </c>
      <c r="R100" s="10"/>
    </row>
    <row r="101" spans="1:18" ht="18.75">
      <c r="A101" s="218" t="s">
        <v>0</v>
      </c>
      <c r="B101" s="345" t="s">
        <v>72</v>
      </c>
      <c r="C101" s="316" t="s">
        <v>12</v>
      </c>
      <c r="D101" s="95"/>
      <c r="E101" s="110"/>
      <c r="F101" s="143"/>
      <c r="G101" s="134"/>
      <c r="H101" s="134"/>
      <c r="I101" s="134"/>
      <c r="J101" s="11"/>
      <c r="K101" s="134"/>
      <c r="L101" s="4"/>
      <c r="M101" s="4"/>
      <c r="N101" s="4"/>
      <c r="O101" s="4"/>
      <c r="P101" s="4"/>
      <c r="Q101" s="5">
        <f t="shared" si="2"/>
        <v>0</v>
      </c>
      <c r="R101" s="10"/>
    </row>
    <row r="102" spans="1:18" ht="18.75">
      <c r="A102" s="218" t="s">
        <v>0</v>
      </c>
      <c r="B102" s="346"/>
      <c r="C102" s="315" t="s">
        <v>14</v>
      </c>
      <c r="D102" s="96"/>
      <c r="E102" s="109"/>
      <c r="F102" s="142"/>
      <c r="G102" s="133"/>
      <c r="H102" s="133"/>
      <c r="I102" s="133"/>
      <c r="J102" s="31"/>
      <c r="K102" s="133"/>
      <c r="L102" s="6"/>
      <c r="M102" s="6"/>
      <c r="N102" s="6"/>
      <c r="O102" s="6"/>
      <c r="P102" s="6"/>
      <c r="Q102" s="7">
        <f t="shared" si="2"/>
        <v>0</v>
      </c>
      <c r="R102" s="10"/>
    </row>
    <row r="103" spans="1:18" ht="18.75">
      <c r="A103" s="221" t="s">
        <v>73</v>
      </c>
      <c r="B103" s="345" t="s">
        <v>74</v>
      </c>
      <c r="C103" s="316" t="s">
        <v>12</v>
      </c>
      <c r="D103" s="326">
        <v>0.4596</v>
      </c>
      <c r="E103" s="98">
        <v>7.0697</v>
      </c>
      <c r="F103" s="148"/>
      <c r="G103" s="134"/>
      <c r="H103" s="134"/>
      <c r="I103" s="134"/>
      <c r="J103" s="11"/>
      <c r="K103" s="134"/>
      <c r="L103" s="4"/>
      <c r="M103" s="4"/>
      <c r="N103" s="4"/>
      <c r="O103" s="4"/>
      <c r="P103" s="4"/>
      <c r="Q103" s="5">
        <f t="shared" si="2"/>
        <v>0</v>
      </c>
      <c r="R103" s="10"/>
    </row>
    <row r="104" spans="1:18" ht="18.75">
      <c r="A104" s="221" t="s">
        <v>0</v>
      </c>
      <c r="B104" s="346"/>
      <c r="C104" s="315" t="s">
        <v>14</v>
      </c>
      <c r="D104" s="327">
        <v>129.161</v>
      </c>
      <c r="E104" s="109">
        <v>2692.37</v>
      </c>
      <c r="F104" s="149"/>
      <c r="G104" s="133"/>
      <c r="H104" s="133"/>
      <c r="I104" s="133"/>
      <c r="J104" s="31"/>
      <c r="K104" s="133"/>
      <c r="L104" s="6"/>
      <c r="M104" s="6"/>
      <c r="N104" s="6"/>
      <c r="O104" s="6"/>
      <c r="P104" s="6"/>
      <c r="Q104" s="7">
        <f t="shared" si="2"/>
        <v>0</v>
      </c>
      <c r="R104" s="10"/>
    </row>
    <row r="105" spans="1:18" ht="18.75">
      <c r="A105" s="221" t="s">
        <v>0</v>
      </c>
      <c r="B105" s="345" t="s">
        <v>75</v>
      </c>
      <c r="C105" s="316" t="s">
        <v>12</v>
      </c>
      <c r="D105" s="326">
        <v>1.6913</v>
      </c>
      <c r="E105" s="110">
        <v>3.1052</v>
      </c>
      <c r="F105" s="148"/>
      <c r="G105" s="134"/>
      <c r="H105" s="134"/>
      <c r="I105" s="134"/>
      <c r="J105" s="11"/>
      <c r="K105" s="134"/>
      <c r="L105" s="4"/>
      <c r="M105" s="4"/>
      <c r="N105" s="4"/>
      <c r="O105" s="4"/>
      <c r="P105" s="4"/>
      <c r="Q105" s="5">
        <f t="shared" si="2"/>
        <v>0</v>
      </c>
      <c r="R105" s="10"/>
    </row>
    <row r="106" spans="1:18" ht="18.75">
      <c r="A106" s="221"/>
      <c r="B106" s="346"/>
      <c r="C106" s="315" t="s">
        <v>14</v>
      </c>
      <c r="D106" s="327">
        <v>768.464</v>
      </c>
      <c r="E106" s="109">
        <v>1534.858</v>
      </c>
      <c r="F106" s="149"/>
      <c r="G106" s="133"/>
      <c r="H106" s="133"/>
      <c r="I106" s="133"/>
      <c r="J106" s="31"/>
      <c r="K106" s="133"/>
      <c r="L106" s="6"/>
      <c r="M106" s="6"/>
      <c r="N106" s="6"/>
      <c r="O106" s="6"/>
      <c r="P106" s="6"/>
      <c r="Q106" s="7">
        <f t="shared" si="2"/>
        <v>0</v>
      </c>
      <c r="R106" s="10"/>
    </row>
    <row r="107" spans="1:18" ht="18.75">
      <c r="A107" s="221" t="s">
        <v>76</v>
      </c>
      <c r="B107" s="345" t="s">
        <v>77</v>
      </c>
      <c r="C107" s="316" t="s">
        <v>12</v>
      </c>
      <c r="D107" s="95">
        <v>0.0028</v>
      </c>
      <c r="E107" s="110">
        <v>0.1391</v>
      </c>
      <c r="F107" s="148"/>
      <c r="G107" s="134"/>
      <c r="H107" s="134"/>
      <c r="I107" s="134"/>
      <c r="J107" s="11"/>
      <c r="K107" s="134"/>
      <c r="L107" s="4"/>
      <c r="M107" s="4"/>
      <c r="N107" s="4"/>
      <c r="O107" s="4"/>
      <c r="P107" s="4"/>
      <c r="Q107" s="5">
        <f t="shared" si="2"/>
        <v>0</v>
      </c>
      <c r="R107" s="10"/>
    </row>
    <row r="108" spans="1:18" ht="18.75">
      <c r="A108" s="221"/>
      <c r="B108" s="346"/>
      <c r="C108" s="315" t="s">
        <v>14</v>
      </c>
      <c r="D108" s="96">
        <v>5.88</v>
      </c>
      <c r="E108" s="109">
        <v>1008.17</v>
      </c>
      <c r="F108" s="149"/>
      <c r="G108" s="133"/>
      <c r="H108" s="133"/>
      <c r="I108" s="133"/>
      <c r="J108" s="31"/>
      <c r="K108" s="133"/>
      <c r="L108" s="6"/>
      <c r="M108" s="6"/>
      <c r="N108" s="6"/>
      <c r="O108" s="6"/>
      <c r="P108" s="6"/>
      <c r="Q108" s="7">
        <f t="shared" si="2"/>
        <v>0</v>
      </c>
      <c r="R108" s="10"/>
    </row>
    <row r="109" spans="1:18" ht="18.75">
      <c r="A109" s="221"/>
      <c r="B109" s="345" t="s">
        <v>78</v>
      </c>
      <c r="C109" s="316" t="s">
        <v>12</v>
      </c>
      <c r="D109" s="326">
        <v>0.28</v>
      </c>
      <c r="E109" s="110">
        <v>0.3284</v>
      </c>
      <c r="F109" s="148"/>
      <c r="G109" s="134"/>
      <c r="H109" s="134"/>
      <c r="I109" s="134"/>
      <c r="J109" s="11"/>
      <c r="K109" s="134"/>
      <c r="L109" s="4"/>
      <c r="M109" s="4"/>
      <c r="N109" s="4"/>
      <c r="O109" s="4"/>
      <c r="P109" s="4"/>
      <c r="Q109" s="5">
        <f t="shared" si="2"/>
        <v>0</v>
      </c>
      <c r="R109" s="10"/>
    </row>
    <row r="110" spans="1:18" ht="18.75">
      <c r="A110" s="221"/>
      <c r="B110" s="346"/>
      <c r="C110" s="315" t="s">
        <v>14</v>
      </c>
      <c r="D110" s="327">
        <v>327.495</v>
      </c>
      <c r="E110" s="80">
        <v>204.855</v>
      </c>
      <c r="F110" s="149"/>
      <c r="G110" s="133"/>
      <c r="H110" s="133"/>
      <c r="I110" s="133"/>
      <c r="J110" s="31"/>
      <c r="K110" s="133"/>
      <c r="L110" s="6"/>
      <c r="M110" s="6"/>
      <c r="N110" s="6"/>
      <c r="O110" s="6"/>
      <c r="P110" s="6"/>
      <c r="Q110" s="7">
        <f t="shared" si="2"/>
        <v>0</v>
      </c>
      <c r="R110" s="10"/>
    </row>
    <row r="111" spans="1:18" ht="18.75">
      <c r="A111" s="221" t="s">
        <v>79</v>
      </c>
      <c r="B111" s="345" t="s">
        <v>80</v>
      </c>
      <c r="C111" s="316" t="s">
        <v>12</v>
      </c>
      <c r="D111" s="95"/>
      <c r="E111" s="110"/>
      <c r="F111" s="143"/>
      <c r="G111" s="134"/>
      <c r="H111" s="134"/>
      <c r="I111" s="134"/>
      <c r="J111" s="11"/>
      <c r="K111" s="134"/>
      <c r="L111" s="4"/>
      <c r="M111" s="4"/>
      <c r="N111" s="4"/>
      <c r="O111" s="4"/>
      <c r="P111" s="4"/>
      <c r="Q111" s="5">
        <f t="shared" si="2"/>
        <v>0</v>
      </c>
      <c r="R111" s="10"/>
    </row>
    <row r="112" spans="1:18" ht="18.75">
      <c r="A112" s="221"/>
      <c r="B112" s="346"/>
      <c r="C112" s="315" t="s">
        <v>14</v>
      </c>
      <c r="D112" s="96"/>
      <c r="E112" s="109"/>
      <c r="F112" s="142"/>
      <c r="G112" s="133"/>
      <c r="H112" s="133"/>
      <c r="I112" s="133"/>
      <c r="J112" s="31"/>
      <c r="K112" s="133"/>
      <c r="L112" s="6"/>
      <c r="M112" s="6"/>
      <c r="N112" s="6"/>
      <c r="O112" s="6"/>
      <c r="P112" s="6"/>
      <c r="Q112" s="7">
        <f t="shared" si="2"/>
        <v>0</v>
      </c>
      <c r="R112" s="10"/>
    </row>
    <row r="113" spans="1:18" ht="18.75">
      <c r="A113" s="221"/>
      <c r="B113" s="345" t="s">
        <v>81</v>
      </c>
      <c r="C113" s="316" t="s">
        <v>12</v>
      </c>
      <c r="D113" s="95">
        <v>0.039</v>
      </c>
      <c r="E113" s="110">
        <v>0.0042</v>
      </c>
      <c r="F113" s="148"/>
      <c r="G113" s="134"/>
      <c r="H113" s="134"/>
      <c r="I113" s="134"/>
      <c r="J113" s="11"/>
      <c r="K113" s="134"/>
      <c r="L113" s="4"/>
      <c r="M113" s="4"/>
      <c r="N113" s="4"/>
      <c r="O113" s="4"/>
      <c r="P113" s="4"/>
      <c r="Q113" s="5">
        <f t="shared" si="2"/>
        <v>0</v>
      </c>
      <c r="R113" s="10"/>
    </row>
    <row r="114" spans="1:18" ht="18.75">
      <c r="A114" s="221"/>
      <c r="B114" s="346"/>
      <c r="C114" s="315" t="s">
        <v>14</v>
      </c>
      <c r="D114" s="328">
        <v>22.365</v>
      </c>
      <c r="E114" s="109">
        <v>6.09</v>
      </c>
      <c r="F114" s="149"/>
      <c r="G114" s="133"/>
      <c r="H114" s="133"/>
      <c r="I114" s="133"/>
      <c r="J114" s="31"/>
      <c r="K114" s="133"/>
      <c r="L114" s="6"/>
      <c r="M114" s="6"/>
      <c r="N114" s="6"/>
      <c r="O114" s="6"/>
      <c r="P114" s="6"/>
      <c r="Q114" s="7">
        <f t="shared" si="2"/>
        <v>0</v>
      </c>
      <c r="R114" s="10"/>
    </row>
    <row r="115" spans="1:18" ht="18.75">
      <c r="A115" s="221" t="s">
        <v>82</v>
      </c>
      <c r="B115" s="345" t="s">
        <v>83</v>
      </c>
      <c r="C115" s="316" t="s">
        <v>12</v>
      </c>
      <c r="D115" s="329">
        <v>0.072</v>
      </c>
      <c r="E115" s="110"/>
      <c r="F115" s="148"/>
      <c r="G115" s="134"/>
      <c r="H115" s="134"/>
      <c r="I115" s="134"/>
      <c r="J115" s="11"/>
      <c r="K115" s="134"/>
      <c r="L115" s="4"/>
      <c r="M115" s="4"/>
      <c r="N115" s="4"/>
      <c r="O115" s="4"/>
      <c r="P115" s="4"/>
      <c r="Q115" s="5">
        <f t="shared" si="2"/>
        <v>0</v>
      </c>
      <c r="R115" s="10"/>
    </row>
    <row r="116" spans="1:18" ht="18.75">
      <c r="A116" s="221"/>
      <c r="B116" s="346"/>
      <c r="C116" s="315" t="s">
        <v>14</v>
      </c>
      <c r="D116" s="330">
        <v>11.34</v>
      </c>
      <c r="E116" s="109"/>
      <c r="F116" s="149"/>
      <c r="G116" s="133"/>
      <c r="H116" s="133"/>
      <c r="I116" s="133"/>
      <c r="J116" s="31"/>
      <c r="K116" s="133"/>
      <c r="L116" s="6"/>
      <c r="M116" s="6"/>
      <c r="N116" s="6"/>
      <c r="O116" s="6"/>
      <c r="P116" s="6"/>
      <c r="Q116" s="7">
        <f t="shared" si="2"/>
        <v>0</v>
      </c>
      <c r="R116" s="10"/>
    </row>
    <row r="117" spans="1:18" ht="18.75">
      <c r="A117" s="221"/>
      <c r="B117" s="345" t="s">
        <v>84</v>
      </c>
      <c r="C117" s="316" t="s">
        <v>12</v>
      </c>
      <c r="D117" s="329">
        <v>5.2162</v>
      </c>
      <c r="E117" s="110">
        <v>0.6358</v>
      </c>
      <c r="F117" s="148"/>
      <c r="G117" s="134"/>
      <c r="H117" s="134"/>
      <c r="I117" s="134"/>
      <c r="J117" s="11"/>
      <c r="K117" s="134"/>
      <c r="L117" s="4"/>
      <c r="M117" s="4"/>
      <c r="N117" s="4"/>
      <c r="O117" s="4"/>
      <c r="P117" s="4"/>
      <c r="Q117" s="5">
        <f t="shared" si="2"/>
        <v>0</v>
      </c>
      <c r="R117" s="10"/>
    </row>
    <row r="118" spans="1:18" ht="18.75">
      <c r="A118" s="221"/>
      <c r="B118" s="346"/>
      <c r="C118" s="315" t="s">
        <v>14</v>
      </c>
      <c r="D118" s="330">
        <v>3394.697</v>
      </c>
      <c r="E118" s="109">
        <v>511.342</v>
      </c>
      <c r="F118" s="149"/>
      <c r="G118" s="133"/>
      <c r="H118" s="133"/>
      <c r="I118" s="133"/>
      <c r="J118" s="31"/>
      <c r="K118" s="133"/>
      <c r="L118" s="6"/>
      <c r="M118" s="6"/>
      <c r="N118" s="6"/>
      <c r="O118" s="6"/>
      <c r="P118" s="6"/>
      <c r="Q118" s="7">
        <f t="shared" si="2"/>
        <v>0</v>
      </c>
      <c r="R118" s="10"/>
    </row>
    <row r="119" spans="1:18" ht="18.75">
      <c r="A119" s="221" t="s">
        <v>19</v>
      </c>
      <c r="B119" s="345" t="s">
        <v>85</v>
      </c>
      <c r="C119" s="316" t="s">
        <v>12</v>
      </c>
      <c r="D119" s="329">
        <v>1.131</v>
      </c>
      <c r="E119" s="110">
        <v>0.2793</v>
      </c>
      <c r="F119" s="148"/>
      <c r="G119" s="134"/>
      <c r="H119" s="134"/>
      <c r="I119" s="134"/>
      <c r="J119" s="11"/>
      <c r="K119" s="134"/>
      <c r="L119" s="4"/>
      <c r="M119" s="4"/>
      <c r="N119" s="4"/>
      <c r="O119" s="4"/>
      <c r="P119" s="4"/>
      <c r="Q119" s="5">
        <f t="shared" si="2"/>
        <v>0</v>
      </c>
      <c r="R119" s="10"/>
    </row>
    <row r="120" spans="1:18" ht="18.75">
      <c r="A120" s="10"/>
      <c r="B120" s="346"/>
      <c r="C120" s="315" t="s">
        <v>14</v>
      </c>
      <c r="D120" s="330">
        <v>1385.948</v>
      </c>
      <c r="E120" s="109">
        <v>171.091</v>
      </c>
      <c r="F120" s="149"/>
      <c r="G120" s="133"/>
      <c r="H120" s="133"/>
      <c r="I120" s="133"/>
      <c r="J120" s="31"/>
      <c r="K120" s="133"/>
      <c r="L120" s="6"/>
      <c r="M120" s="6"/>
      <c r="N120" s="6"/>
      <c r="O120" s="6"/>
      <c r="P120" s="6"/>
      <c r="Q120" s="7">
        <f t="shared" si="2"/>
        <v>0</v>
      </c>
      <c r="R120" s="10"/>
    </row>
    <row r="121" spans="1:18" ht="18.75">
      <c r="A121" s="10"/>
      <c r="B121" s="224" t="s">
        <v>16</v>
      </c>
      <c r="C121" s="316" t="s">
        <v>12</v>
      </c>
      <c r="D121" s="326"/>
      <c r="E121" s="110"/>
      <c r="F121" s="148"/>
      <c r="G121" s="134"/>
      <c r="H121" s="134"/>
      <c r="I121" s="134"/>
      <c r="J121" s="11"/>
      <c r="K121" s="134"/>
      <c r="L121" s="4"/>
      <c r="M121" s="4"/>
      <c r="N121" s="4"/>
      <c r="O121" s="4"/>
      <c r="P121" s="4"/>
      <c r="Q121" s="5">
        <f t="shared" si="2"/>
        <v>0</v>
      </c>
      <c r="R121" s="10"/>
    </row>
    <row r="122" spans="1:18" ht="18.75">
      <c r="A122" s="10"/>
      <c r="B122" s="222" t="s">
        <v>86</v>
      </c>
      <c r="C122" s="315" t="s">
        <v>14</v>
      </c>
      <c r="D122" s="327"/>
      <c r="E122" s="109"/>
      <c r="F122" s="149"/>
      <c r="G122" s="133"/>
      <c r="H122" s="133"/>
      <c r="I122" s="133"/>
      <c r="J122" s="31"/>
      <c r="K122" s="133"/>
      <c r="L122" s="6"/>
      <c r="M122" s="6"/>
      <c r="N122" s="6"/>
      <c r="O122" s="6"/>
      <c r="P122" s="6"/>
      <c r="Q122" s="7">
        <f t="shared" si="2"/>
        <v>0</v>
      </c>
      <c r="R122" s="10"/>
    </row>
    <row r="123" spans="1:18" ht="18.75">
      <c r="A123" s="10"/>
      <c r="B123" s="343" t="s">
        <v>20</v>
      </c>
      <c r="C123" s="316" t="s">
        <v>12</v>
      </c>
      <c r="D123" s="92">
        <v>8.8919</v>
      </c>
      <c r="E123" s="111">
        <v>11.5617</v>
      </c>
      <c r="F123" s="148">
        <f>D123+E123</f>
        <v>20.4536</v>
      </c>
      <c r="G123" s="135">
        <v>0</v>
      </c>
      <c r="H123" s="89">
        <v>0</v>
      </c>
      <c r="I123" s="135">
        <v>0</v>
      </c>
      <c r="J123" s="11">
        <f>H123+I123</f>
        <v>0</v>
      </c>
      <c r="K123" s="135">
        <v>0</v>
      </c>
      <c r="L123" s="4">
        <v>0</v>
      </c>
      <c r="M123" s="4">
        <v>0</v>
      </c>
      <c r="N123" s="4">
        <v>0</v>
      </c>
      <c r="O123" s="4">
        <v>0</v>
      </c>
      <c r="P123" s="4">
        <v>0</v>
      </c>
      <c r="Q123" s="43">
        <f t="shared" si="2"/>
        <v>20.4536</v>
      </c>
      <c r="R123" s="10"/>
    </row>
    <row r="124" spans="1:18" ht="18.75">
      <c r="A124" s="226"/>
      <c r="B124" s="344"/>
      <c r="C124" s="315" t="s">
        <v>14</v>
      </c>
      <c r="D124" s="93">
        <v>6045.35</v>
      </c>
      <c r="E124" s="107">
        <v>6128.776</v>
      </c>
      <c r="F124" s="149">
        <f>D124+E124</f>
        <v>12174.126</v>
      </c>
      <c r="G124" s="136">
        <v>0</v>
      </c>
      <c r="H124" s="90">
        <v>0</v>
      </c>
      <c r="I124" s="136">
        <v>0</v>
      </c>
      <c r="J124" s="31">
        <f>H124+I124</f>
        <v>0</v>
      </c>
      <c r="K124" s="90">
        <v>0</v>
      </c>
      <c r="L124" s="6">
        <v>0</v>
      </c>
      <c r="M124" s="6">
        <v>0</v>
      </c>
      <c r="N124" s="6">
        <v>0</v>
      </c>
      <c r="O124" s="6">
        <v>0</v>
      </c>
      <c r="P124" s="6">
        <v>0</v>
      </c>
      <c r="Q124" s="7">
        <f t="shared" si="2"/>
        <v>12174.126</v>
      </c>
      <c r="R124" s="10"/>
    </row>
    <row r="125" spans="1:18" ht="18.75">
      <c r="A125" s="218" t="s">
        <v>0</v>
      </c>
      <c r="B125" s="345" t="s">
        <v>87</v>
      </c>
      <c r="C125" s="316" t="s">
        <v>12</v>
      </c>
      <c r="D125" s="95"/>
      <c r="E125" s="113"/>
      <c r="F125" s="148"/>
      <c r="G125" s="134"/>
      <c r="H125" s="134"/>
      <c r="I125" s="134"/>
      <c r="J125" s="11"/>
      <c r="K125" s="134"/>
      <c r="L125" s="4"/>
      <c r="M125" s="4"/>
      <c r="N125" s="4"/>
      <c r="O125" s="4"/>
      <c r="P125" s="4"/>
      <c r="Q125" s="5">
        <f t="shared" si="2"/>
        <v>0</v>
      </c>
      <c r="R125" s="10"/>
    </row>
    <row r="126" spans="1:18" ht="18.75">
      <c r="A126" s="218" t="s">
        <v>0</v>
      </c>
      <c r="B126" s="346"/>
      <c r="C126" s="315" t="s">
        <v>14</v>
      </c>
      <c r="D126" s="96"/>
      <c r="E126" s="114"/>
      <c r="F126" s="149"/>
      <c r="G126" s="133"/>
      <c r="H126" s="133"/>
      <c r="I126" s="133"/>
      <c r="J126" s="31"/>
      <c r="K126" s="133"/>
      <c r="L126" s="6"/>
      <c r="M126" s="6"/>
      <c r="N126" s="6"/>
      <c r="O126" s="6"/>
      <c r="P126" s="6"/>
      <c r="Q126" s="7">
        <f t="shared" si="2"/>
        <v>0</v>
      </c>
      <c r="R126" s="10"/>
    </row>
    <row r="127" spans="1:18" ht="18.75">
      <c r="A127" s="221" t="s">
        <v>88</v>
      </c>
      <c r="B127" s="345" t="s">
        <v>89</v>
      </c>
      <c r="C127" s="316" t="s">
        <v>12</v>
      </c>
      <c r="D127" s="95"/>
      <c r="E127" s="113"/>
      <c r="F127" s="148"/>
      <c r="G127" s="134"/>
      <c r="H127" s="134"/>
      <c r="I127" s="134"/>
      <c r="J127" s="11"/>
      <c r="K127" s="134"/>
      <c r="L127" s="4"/>
      <c r="M127" s="4"/>
      <c r="N127" s="4"/>
      <c r="O127" s="4"/>
      <c r="P127" s="4"/>
      <c r="Q127" s="5">
        <f t="shared" si="2"/>
        <v>0</v>
      </c>
      <c r="R127" s="10"/>
    </row>
    <row r="128" spans="1:18" ht="18.75">
      <c r="A128" s="221"/>
      <c r="B128" s="346"/>
      <c r="C128" s="315" t="s">
        <v>14</v>
      </c>
      <c r="D128" s="96"/>
      <c r="E128" s="114"/>
      <c r="F128" s="149"/>
      <c r="G128" s="133"/>
      <c r="H128" s="133"/>
      <c r="I128" s="133"/>
      <c r="J128" s="31"/>
      <c r="K128" s="133"/>
      <c r="L128" s="6"/>
      <c r="M128" s="6"/>
      <c r="N128" s="6"/>
      <c r="O128" s="6"/>
      <c r="P128" s="6"/>
      <c r="Q128" s="7">
        <f t="shared" si="2"/>
        <v>0</v>
      </c>
      <c r="R128" s="10"/>
    </row>
    <row r="129" spans="1:18" ht="18.75">
      <c r="A129" s="221" t="s">
        <v>90</v>
      </c>
      <c r="B129" s="224" t="s">
        <v>16</v>
      </c>
      <c r="C129" s="322" t="s">
        <v>12</v>
      </c>
      <c r="D129" s="331"/>
      <c r="E129" s="115"/>
      <c r="F129" s="204"/>
      <c r="G129" s="139"/>
      <c r="H129" s="139"/>
      <c r="I129" s="139"/>
      <c r="J129" s="42"/>
      <c r="K129" s="139"/>
      <c r="L129" s="13"/>
      <c r="M129" s="13"/>
      <c r="N129" s="13"/>
      <c r="O129" s="13"/>
      <c r="P129" s="13"/>
      <c r="Q129" s="14">
        <f t="shared" si="2"/>
        <v>0</v>
      </c>
      <c r="R129" s="10"/>
    </row>
    <row r="130" spans="1:18" ht="18.75">
      <c r="A130" s="221"/>
      <c r="B130" s="224" t="s">
        <v>91</v>
      </c>
      <c r="C130" s="316" t="s">
        <v>92</v>
      </c>
      <c r="D130" s="332"/>
      <c r="E130" s="113"/>
      <c r="F130" s="143"/>
      <c r="G130" s="134"/>
      <c r="H130" s="134"/>
      <c r="I130" s="134"/>
      <c r="J130" s="30"/>
      <c r="K130" s="134"/>
      <c r="L130" s="4"/>
      <c r="M130" s="48"/>
      <c r="N130" s="49"/>
      <c r="O130" s="4"/>
      <c r="P130" s="49"/>
      <c r="Q130" s="5">
        <f t="shared" si="2"/>
        <v>0</v>
      </c>
      <c r="R130" s="10"/>
    </row>
    <row r="131" spans="1:18" ht="18.75">
      <c r="A131" s="221" t="s">
        <v>19</v>
      </c>
      <c r="B131" s="6"/>
      <c r="C131" s="315" t="s">
        <v>14</v>
      </c>
      <c r="D131" s="327"/>
      <c r="E131" s="80"/>
      <c r="F131" s="149"/>
      <c r="G131" s="133"/>
      <c r="H131" s="161"/>
      <c r="I131" s="133"/>
      <c r="J131" s="41"/>
      <c r="K131" s="133"/>
      <c r="L131" s="41"/>
      <c r="M131" s="6"/>
      <c r="N131" s="6"/>
      <c r="O131" s="6"/>
      <c r="P131" s="6"/>
      <c r="Q131" s="7">
        <f t="shared" si="2"/>
        <v>0</v>
      </c>
      <c r="R131" s="10"/>
    </row>
    <row r="132" spans="1:18" ht="18.75">
      <c r="A132" s="10"/>
      <c r="B132" s="240" t="s">
        <v>0</v>
      </c>
      <c r="C132" s="322" t="s">
        <v>12</v>
      </c>
      <c r="D132" s="100">
        <v>0</v>
      </c>
      <c r="E132" s="116">
        <v>0</v>
      </c>
      <c r="F132" s="45">
        <f>F125+F127+F129</f>
        <v>0</v>
      </c>
      <c r="G132" s="140">
        <v>0</v>
      </c>
      <c r="H132" s="140">
        <v>0</v>
      </c>
      <c r="I132" s="140">
        <v>0</v>
      </c>
      <c r="J132" s="45">
        <f>J125+J127+J129</f>
        <v>0</v>
      </c>
      <c r="K132" s="140">
        <v>0</v>
      </c>
      <c r="L132" s="13">
        <v>0</v>
      </c>
      <c r="M132" s="45">
        <v>0</v>
      </c>
      <c r="N132" s="45">
        <v>0</v>
      </c>
      <c r="O132" s="13">
        <v>0</v>
      </c>
      <c r="P132" s="13">
        <v>0</v>
      </c>
      <c r="Q132" s="14">
        <f t="shared" si="2"/>
        <v>0</v>
      </c>
      <c r="R132" s="10"/>
    </row>
    <row r="133" spans="1:18" ht="18.75">
      <c r="A133" s="10"/>
      <c r="B133" s="241" t="s">
        <v>20</v>
      </c>
      <c r="C133" s="316" t="s">
        <v>92</v>
      </c>
      <c r="D133" s="92">
        <v>0</v>
      </c>
      <c r="E133" s="106">
        <v>0</v>
      </c>
      <c r="F133" s="46">
        <f>F130</f>
        <v>0</v>
      </c>
      <c r="G133" s="89">
        <v>0</v>
      </c>
      <c r="H133" s="89">
        <v>0</v>
      </c>
      <c r="I133" s="89">
        <v>0</v>
      </c>
      <c r="J133" s="46">
        <f>J130</f>
        <v>0</v>
      </c>
      <c r="K133" s="89">
        <v>0</v>
      </c>
      <c r="L133" s="4">
        <v>0</v>
      </c>
      <c r="M133" s="46">
        <v>0</v>
      </c>
      <c r="N133" s="46">
        <v>0</v>
      </c>
      <c r="O133" s="4">
        <v>0</v>
      </c>
      <c r="P133" s="4">
        <v>0</v>
      </c>
      <c r="Q133" s="5">
        <f t="shared" si="2"/>
        <v>0</v>
      </c>
      <c r="R133" s="10"/>
    </row>
    <row r="134" spans="1:18" ht="18.75">
      <c r="A134" s="226"/>
      <c r="B134" s="6"/>
      <c r="C134" s="315" t="s">
        <v>14</v>
      </c>
      <c r="D134" s="93">
        <v>0</v>
      </c>
      <c r="E134" s="107">
        <v>0</v>
      </c>
      <c r="F134" s="47">
        <f>F126+F128+F131</f>
        <v>0</v>
      </c>
      <c r="G134" s="90">
        <v>0</v>
      </c>
      <c r="H134" s="90">
        <v>0</v>
      </c>
      <c r="I134" s="90">
        <v>0</v>
      </c>
      <c r="J134" s="47">
        <f>J126+J128+J131</f>
        <v>0</v>
      </c>
      <c r="K134" s="90">
        <v>0</v>
      </c>
      <c r="L134" s="6">
        <v>0</v>
      </c>
      <c r="M134" s="47">
        <v>0</v>
      </c>
      <c r="N134" s="47">
        <v>0</v>
      </c>
      <c r="O134" s="6">
        <v>0</v>
      </c>
      <c r="P134" s="6">
        <v>0</v>
      </c>
      <c r="Q134" s="7">
        <f t="shared" si="2"/>
        <v>0</v>
      </c>
      <c r="R134" s="10"/>
    </row>
    <row r="135" spans="1:18" ht="18.75">
      <c r="A135" s="242"/>
      <c r="B135" s="243" t="s">
        <v>0</v>
      </c>
      <c r="C135" s="323" t="s">
        <v>12</v>
      </c>
      <c r="D135" s="100">
        <v>231.72029999999998</v>
      </c>
      <c r="E135" s="116">
        <v>1940.2063999999998</v>
      </c>
      <c r="F135" s="45">
        <f>F132+F123+F99</f>
        <v>2171.9266999999995</v>
      </c>
      <c r="G135" s="140">
        <v>0</v>
      </c>
      <c r="H135" s="140">
        <v>0</v>
      </c>
      <c r="I135" s="140">
        <v>0</v>
      </c>
      <c r="J135" s="45">
        <f>J132+J123+J99</f>
        <v>0</v>
      </c>
      <c r="K135" s="140">
        <v>0</v>
      </c>
      <c r="L135" s="15">
        <v>0</v>
      </c>
      <c r="M135" s="45">
        <v>0</v>
      </c>
      <c r="N135" s="45">
        <v>0.0153</v>
      </c>
      <c r="O135" s="15">
        <v>0</v>
      </c>
      <c r="P135" s="15">
        <v>0</v>
      </c>
      <c r="Q135" s="16">
        <f>+F135+G135+H135+I135+K135+L135+M135+N135+O135+P135</f>
        <v>2171.9419999999996</v>
      </c>
      <c r="R135" s="10"/>
    </row>
    <row r="136" spans="1:18" ht="18.75">
      <c r="A136" s="242"/>
      <c r="B136" s="245" t="s">
        <v>93</v>
      </c>
      <c r="C136" s="324" t="s">
        <v>92</v>
      </c>
      <c r="D136" s="92">
        <v>0</v>
      </c>
      <c r="E136" s="106">
        <v>0</v>
      </c>
      <c r="F136" s="46">
        <f>F133</f>
        <v>0</v>
      </c>
      <c r="G136" s="89">
        <v>0</v>
      </c>
      <c r="H136" s="89">
        <v>0</v>
      </c>
      <c r="I136" s="89">
        <v>0</v>
      </c>
      <c r="J136" s="46">
        <f>J133</f>
        <v>0</v>
      </c>
      <c r="K136" s="89">
        <v>0</v>
      </c>
      <c r="L136" s="17">
        <v>0</v>
      </c>
      <c r="M136" s="46">
        <v>0</v>
      </c>
      <c r="N136" s="46">
        <v>0</v>
      </c>
      <c r="O136" s="17">
        <v>0</v>
      </c>
      <c r="P136" s="17">
        <v>0</v>
      </c>
      <c r="Q136" s="44">
        <f>+F136+G136+H136+I136+K136+L136+M136+N136+O136+P136</f>
        <v>0</v>
      </c>
      <c r="R136" s="10"/>
    </row>
    <row r="137" spans="1:18" ht="19.5" thickBot="1">
      <c r="A137" s="247"/>
      <c r="B137" s="29"/>
      <c r="C137" s="325" t="s">
        <v>14</v>
      </c>
      <c r="D137" s="333">
        <v>132318.779</v>
      </c>
      <c r="E137" s="283">
        <v>709688.661</v>
      </c>
      <c r="F137" s="178">
        <f>F134+F124+F100</f>
        <v>842007.4400000001</v>
      </c>
      <c r="G137" s="284">
        <v>0</v>
      </c>
      <c r="H137" s="285">
        <v>0</v>
      </c>
      <c r="I137" s="286">
        <v>0</v>
      </c>
      <c r="J137" s="178">
        <f>J134+J124+J100</f>
        <v>0</v>
      </c>
      <c r="K137" s="286">
        <v>0</v>
      </c>
      <c r="L137" s="18">
        <v>0</v>
      </c>
      <c r="M137" s="178">
        <v>0</v>
      </c>
      <c r="N137" s="178">
        <v>49.178</v>
      </c>
      <c r="O137" s="18">
        <v>0</v>
      </c>
      <c r="P137" s="18">
        <v>0</v>
      </c>
      <c r="Q137" s="19">
        <f>+F137+G137+H137+I137+K137+L137+M137+N137+O137+P137</f>
        <v>842056.618</v>
      </c>
      <c r="R137" s="10"/>
    </row>
    <row r="138" spans="15:17" ht="18.75">
      <c r="O138" s="251"/>
      <c r="Q138" s="252" t="s">
        <v>103</v>
      </c>
    </row>
  </sheetData>
  <sheetProtection/>
  <mergeCells count="51">
    <mergeCell ref="B123:B124"/>
    <mergeCell ref="B125:B126"/>
    <mergeCell ref="B127:B128"/>
    <mergeCell ref="B113:B114"/>
    <mergeCell ref="B115:B116"/>
    <mergeCell ref="B117:B118"/>
    <mergeCell ref="B119:B120"/>
    <mergeCell ref="B105:B106"/>
    <mergeCell ref="B107:B108"/>
    <mergeCell ref="B109:B110"/>
    <mergeCell ref="B111:B112"/>
    <mergeCell ref="A97:B98"/>
    <mergeCell ref="A99:B100"/>
    <mergeCell ref="B101:B102"/>
    <mergeCell ref="B103:B104"/>
    <mergeCell ref="A89:B90"/>
    <mergeCell ref="A91:B92"/>
    <mergeCell ref="A93:B94"/>
    <mergeCell ref="A95:B96"/>
    <mergeCell ref="B79:B80"/>
    <mergeCell ref="B83:B84"/>
    <mergeCell ref="A85:B86"/>
    <mergeCell ref="A87:B88"/>
    <mergeCell ref="B64:B65"/>
    <mergeCell ref="B71:B72"/>
    <mergeCell ref="B73:B74"/>
    <mergeCell ref="B75:B76"/>
    <mergeCell ref="A52:B53"/>
    <mergeCell ref="B54:B55"/>
    <mergeCell ref="B58:B59"/>
    <mergeCell ref="B60:B61"/>
    <mergeCell ref="A44:B45"/>
    <mergeCell ref="A46:B47"/>
    <mergeCell ref="A48:B49"/>
    <mergeCell ref="A50:B51"/>
    <mergeCell ref="B36:B37"/>
    <mergeCell ref="A38:B39"/>
    <mergeCell ref="A40:B41"/>
    <mergeCell ref="A42:B43"/>
    <mergeCell ref="B30:B31"/>
    <mergeCell ref="B32:B33"/>
    <mergeCell ref="B14:B15"/>
    <mergeCell ref="B16:B17"/>
    <mergeCell ref="B20:B21"/>
    <mergeCell ref="B22:B23"/>
    <mergeCell ref="B4:B5"/>
    <mergeCell ref="B8:B9"/>
    <mergeCell ref="A10:B11"/>
    <mergeCell ref="B12:B13"/>
    <mergeCell ref="B24:B25"/>
    <mergeCell ref="B28:B29"/>
  </mergeCells>
  <printOptions/>
  <pageMargins left="1.1811023622047245" right="0.7874015748031497" top="0.7874015748031497" bottom="0.7874015748031497" header="0.5118110236220472" footer="0.5118110236220472"/>
  <pageSetup firstPageNumber="5" useFirstPageNumber="1" horizontalDpi="600" verticalDpi="600" orientation="landscape" paperSize="12" scale="50" r:id="rId1"/>
  <rowBreaks count="1" manualBreakCount="1">
    <brk id="68" max="17" man="1"/>
  </rowBreaks>
  <ignoredErrors>
    <ignoredError sqref="J8:J57 F8:F23 F28:F69 J59:J131 F71:F131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R138"/>
  <sheetViews>
    <sheetView zoomScale="50" zoomScaleNormal="50" zoomScalePageLayoutView="0" workbookViewId="0" topLeftCell="A1">
      <pane xSplit="3" ySplit="3" topLeftCell="D4" activePane="bottomRight" state="frozen"/>
      <selection pane="topLeft" activeCell="G135" sqref="A69:Q138"/>
      <selection pane="topRight" activeCell="G135" sqref="A69:Q138"/>
      <selection pane="bottomLeft" activeCell="G135" sqref="A69:Q138"/>
      <selection pane="bottomRight" activeCell="A1" sqref="A1"/>
    </sheetView>
  </sheetViews>
  <sheetFormatPr defaultColWidth="13.375" defaultRowHeight="13.5"/>
  <cols>
    <col min="1" max="1" width="5.875" style="1" customWidth="1"/>
    <col min="2" max="2" width="21.25390625" style="1" customWidth="1"/>
    <col min="3" max="3" width="11.25390625" style="1" customWidth="1"/>
    <col min="4" max="16" width="19.625" style="1" customWidth="1"/>
    <col min="17" max="17" width="19.625" style="211" customWidth="1"/>
    <col min="18" max="18" width="0.12890625" style="1" hidden="1" customWidth="1"/>
    <col min="19" max="37" width="17.375" style="1" customWidth="1"/>
    <col min="38" max="16384" width="13.375" style="1" customWidth="1"/>
  </cols>
  <sheetData>
    <row r="1" spans="2:5" ht="18.75">
      <c r="B1" s="210" t="s">
        <v>0</v>
      </c>
      <c r="E1" s="1" t="s">
        <v>0</v>
      </c>
    </row>
    <row r="2" spans="1:17" ht="19.5" thickBot="1">
      <c r="A2" s="2"/>
      <c r="B2" s="212" t="s">
        <v>115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 t="s">
        <v>96</v>
      </c>
      <c r="Q2" s="2"/>
    </row>
    <row r="3" spans="1:18" ht="18.75">
      <c r="A3" s="213"/>
      <c r="B3" s="214"/>
      <c r="C3" s="214"/>
      <c r="D3" s="37" t="s">
        <v>1</v>
      </c>
      <c r="E3" s="37" t="s">
        <v>2</v>
      </c>
      <c r="F3" s="259" t="s">
        <v>3</v>
      </c>
      <c r="G3" s="216" t="s">
        <v>100</v>
      </c>
      <c r="H3" s="39" t="s">
        <v>4</v>
      </c>
      <c r="I3" s="37" t="s">
        <v>5</v>
      </c>
      <c r="J3" s="37" t="s">
        <v>104</v>
      </c>
      <c r="K3" s="39" t="s">
        <v>6</v>
      </c>
      <c r="L3" s="37" t="s">
        <v>105</v>
      </c>
      <c r="M3" s="37" t="s">
        <v>7</v>
      </c>
      <c r="N3" s="37" t="s">
        <v>8</v>
      </c>
      <c r="O3" s="37" t="s">
        <v>9</v>
      </c>
      <c r="P3" s="37" t="s">
        <v>99</v>
      </c>
      <c r="Q3" s="217" t="s">
        <v>10</v>
      </c>
      <c r="R3" s="3"/>
    </row>
    <row r="4" spans="1:18" ht="18.75">
      <c r="A4" s="218" t="s">
        <v>0</v>
      </c>
      <c r="B4" s="345" t="s">
        <v>11</v>
      </c>
      <c r="C4" s="314" t="s">
        <v>12</v>
      </c>
      <c r="D4" s="306">
        <v>0.005</v>
      </c>
      <c r="E4" s="192"/>
      <c r="F4" s="201">
        <f aca="true" t="shared" si="0" ref="F4:F9">D4+E4</f>
        <v>0.005</v>
      </c>
      <c r="G4" s="63"/>
      <c r="H4" s="141"/>
      <c r="I4" s="167"/>
      <c r="J4" s="11"/>
      <c r="K4" s="143"/>
      <c r="L4" s="4"/>
      <c r="M4" s="4"/>
      <c r="N4" s="4"/>
      <c r="O4" s="4"/>
      <c r="P4" s="4"/>
      <c r="Q4" s="5">
        <f aca="true" t="shared" si="1" ref="Q4:Q67">+F4+G4+H4+I4+K4+L4+M4+N4+O4+P4</f>
        <v>0.005</v>
      </c>
      <c r="R4" s="3"/>
    </row>
    <row r="5" spans="1:18" ht="18.75">
      <c r="A5" s="221" t="s">
        <v>13</v>
      </c>
      <c r="B5" s="346"/>
      <c r="C5" s="315" t="s">
        <v>14</v>
      </c>
      <c r="D5" s="189">
        <v>2.625</v>
      </c>
      <c r="E5" s="193"/>
      <c r="F5" s="58">
        <f t="shared" si="0"/>
        <v>2.625</v>
      </c>
      <c r="G5" s="60"/>
      <c r="H5" s="142"/>
      <c r="I5" s="60"/>
      <c r="J5" s="31"/>
      <c r="K5" s="142"/>
      <c r="L5" s="6"/>
      <c r="M5" s="6"/>
      <c r="N5" s="6"/>
      <c r="O5" s="6"/>
      <c r="P5" s="6"/>
      <c r="Q5" s="7">
        <f t="shared" si="1"/>
        <v>2.625</v>
      </c>
      <c r="R5" s="3"/>
    </row>
    <row r="6" spans="1:18" ht="18.75">
      <c r="A6" s="221" t="s">
        <v>15</v>
      </c>
      <c r="B6" s="224" t="s">
        <v>16</v>
      </c>
      <c r="C6" s="316" t="s">
        <v>12</v>
      </c>
      <c r="D6" s="307"/>
      <c r="E6" s="194">
        <v>0.214</v>
      </c>
      <c r="F6" s="201">
        <f t="shared" si="0"/>
        <v>0.214</v>
      </c>
      <c r="G6" s="59"/>
      <c r="H6" s="143"/>
      <c r="I6" s="59"/>
      <c r="J6" s="30"/>
      <c r="K6" s="143"/>
      <c r="L6" s="4"/>
      <c r="M6" s="4"/>
      <c r="N6" s="4"/>
      <c r="O6" s="4"/>
      <c r="P6" s="4"/>
      <c r="Q6" s="5">
        <f t="shared" si="1"/>
        <v>0.214</v>
      </c>
      <c r="R6" s="3"/>
    </row>
    <row r="7" spans="1:18" ht="18.75">
      <c r="A7" s="221" t="s">
        <v>17</v>
      </c>
      <c r="B7" s="222" t="s">
        <v>18</v>
      </c>
      <c r="C7" s="315" t="s">
        <v>14</v>
      </c>
      <c r="D7" s="308"/>
      <c r="E7" s="195">
        <v>122.85</v>
      </c>
      <c r="F7" s="58">
        <f t="shared" si="0"/>
        <v>122.85</v>
      </c>
      <c r="G7" s="60"/>
      <c r="H7" s="142"/>
      <c r="I7" s="60"/>
      <c r="J7" s="31"/>
      <c r="K7" s="142"/>
      <c r="L7" s="6"/>
      <c r="M7" s="6"/>
      <c r="N7" s="6"/>
      <c r="O7" s="6"/>
      <c r="P7" s="6"/>
      <c r="Q7" s="7">
        <f t="shared" si="1"/>
        <v>122.85</v>
      </c>
      <c r="R7" s="3"/>
    </row>
    <row r="8" spans="1:18" ht="18.75">
      <c r="A8" s="221" t="s">
        <v>19</v>
      </c>
      <c r="B8" s="343" t="s">
        <v>20</v>
      </c>
      <c r="C8" s="316" t="s">
        <v>12</v>
      </c>
      <c r="D8" s="309">
        <v>0.005</v>
      </c>
      <c r="E8" s="148">
        <v>0.214</v>
      </c>
      <c r="F8" s="201">
        <f t="shared" si="0"/>
        <v>0.219</v>
      </c>
      <c r="G8" s="202">
        <v>0</v>
      </c>
      <c r="H8" s="206">
        <v>0</v>
      </c>
      <c r="I8" s="63">
        <v>0</v>
      </c>
      <c r="J8" s="30">
        <f>H8+I8</f>
        <v>0</v>
      </c>
      <c r="K8" s="206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5">
        <f t="shared" si="1"/>
        <v>0.219</v>
      </c>
      <c r="R8" s="3"/>
    </row>
    <row r="9" spans="1:18" ht="18.75">
      <c r="A9" s="226"/>
      <c r="B9" s="344"/>
      <c r="C9" s="315" t="s">
        <v>14</v>
      </c>
      <c r="D9" s="310">
        <v>2.625</v>
      </c>
      <c r="E9" s="149">
        <v>122.85</v>
      </c>
      <c r="F9" s="58">
        <f t="shared" si="0"/>
        <v>125.475</v>
      </c>
      <c r="G9" s="287">
        <v>0</v>
      </c>
      <c r="H9" s="149">
        <v>0</v>
      </c>
      <c r="I9" s="62">
        <v>0</v>
      </c>
      <c r="J9" s="31">
        <f>H9+I9</f>
        <v>0</v>
      </c>
      <c r="K9" s="149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7">
        <f t="shared" si="1"/>
        <v>125.475</v>
      </c>
      <c r="R9" s="3"/>
    </row>
    <row r="10" spans="1:18" ht="18.75">
      <c r="A10" s="347" t="s">
        <v>21</v>
      </c>
      <c r="B10" s="348"/>
      <c r="C10" s="316" t="s">
        <v>12</v>
      </c>
      <c r="D10" s="307">
        <v>65.0419</v>
      </c>
      <c r="E10" s="194">
        <v>17.7087</v>
      </c>
      <c r="F10" s="201">
        <f aca="true" t="shared" si="2" ref="F10:F67">D10+E10</f>
        <v>82.75059999999999</v>
      </c>
      <c r="G10" s="59">
        <v>109.0435</v>
      </c>
      <c r="H10" s="143"/>
      <c r="I10" s="59"/>
      <c r="J10" s="30"/>
      <c r="K10" s="143"/>
      <c r="L10" s="4"/>
      <c r="M10" s="4"/>
      <c r="N10" s="4"/>
      <c r="O10" s="4"/>
      <c r="P10" s="4"/>
      <c r="Q10" s="5">
        <f t="shared" si="1"/>
        <v>191.7941</v>
      </c>
      <c r="R10" s="3"/>
    </row>
    <row r="11" spans="1:18" ht="18.75">
      <c r="A11" s="349"/>
      <c r="B11" s="350"/>
      <c r="C11" s="315" t="s">
        <v>14</v>
      </c>
      <c r="D11" s="190">
        <v>22973.134</v>
      </c>
      <c r="E11" s="196">
        <v>9497.247</v>
      </c>
      <c r="F11" s="58">
        <f t="shared" si="2"/>
        <v>32470.380999999998</v>
      </c>
      <c r="G11" s="60">
        <v>77262.529</v>
      </c>
      <c r="H11" s="142"/>
      <c r="I11" s="60"/>
      <c r="J11" s="31"/>
      <c r="K11" s="142"/>
      <c r="L11" s="6"/>
      <c r="M11" s="6"/>
      <c r="N11" s="6"/>
      <c r="O11" s="6"/>
      <c r="P11" s="6"/>
      <c r="Q11" s="7">
        <f t="shared" si="1"/>
        <v>109732.90999999999</v>
      </c>
      <c r="R11" s="3"/>
    </row>
    <row r="12" spans="1:18" ht="18.75">
      <c r="A12" s="10"/>
      <c r="B12" s="345" t="s">
        <v>22</v>
      </c>
      <c r="C12" s="316" t="s">
        <v>12</v>
      </c>
      <c r="D12" s="200">
        <v>11.1603</v>
      </c>
      <c r="E12" s="197">
        <v>8.6739</v>
      </c>
      <c r="F12" s="201">
        <f t="shared" si="2"/>
        <v>19.8342</v>
      </c>
      <c r="G12" s="59"/>
      <c r="H12" s="143"/>
      <c r="I12" s="59"/>
      <c r="J12" s="30"/>
      <c r="K12" s="143"/>
      <c r="L12" s="4"/>
      <c r="M12" s="4"/>
      <c r="N12" s="4"/>
      <c r="O12" s="4"/>
      <c r="P12" s="4"/>
      <c r="Q12" s="5">
        <f t="shared" si="1"/>
        <v>19.8342</v>
      </c>
      <c r="R12" s="3"/>
    </row>
    <row r="13" spans="1:18" ht="18.75">
      <c r="A13" s="218" t="s">
        <v>0</v>
      </c>
      <c r="B13" s="346"/>
      <c r="C13" s="315" t="s">
        <v>14</v>
      </c>
      <c r="D13" s="190">
        <v>20534.519</v>
      </c>
      <c r="E13" s="196">
        <v>21909.312</v>
      </c>
      <c r="F13" s="58">
        <f t="shared" si="2"/>
        <v>42443.831000000006</v>
      </c>
      <c r="G13" s="60"/>
      <c r="H13" s="142"/>
      <c r="I13" s="60"/>
      <c r="J13" s="31"/>
      <c r="K13" s="142"/>
      <c r="L13" s="6"/>
      <c r="M13" s="6"/>
      <c r="N13" s="6"/>
      <c r="O13" s="6"/>
      <c r="P13" s="6"/>
      <c r="Q13" s="7">
        <f t="shared" si="1"/>
        <v>42443.831000000006</v>
      </c>
      <c r="R13" s="3"/>
    </row>
    <row r="14" spans="1:18" ht="18.75">
      <c r="A14" s="221" t="s">
        <v>23</v>
      </c>
      <c r="B14" s="345" t="s">
        <v>24</v>
      </c>
      <c r="C14" s="316" t="s">
        <v>12</v>
      </c>
      <c r="D14" s="200">
        <v>2.4686</v>
      </c>
      <c r="E14" s="197">
        <v>0.4312</v>
      </c>
      <c r="F14" s="201">
        <f t="shared" si="2"/>
        <v>2.8998</v>
      </c>
      <c r="G14" s="59"/>
      <c r="H14" s="143"/>
      <c r="I14" s="59"/>
      <c r="J14" s="30"/>
      <c r="K14" s="143"/>
      <c r="L14" s="4"/>
      <c r="M14" s="4"/>
      <c r="N14" s="4"/>
      <c r="O14" s="4"/>
      <c r="P14" s="4"/>
      <c r="Q14" s="5">
        <f t="shared" si="1"/>
        <v>2.8998</v>
      </c>
      <c r="R14" s="3"/>
    </row>
    <row r="15" spans="1:18" ht="18.75">
      <c r="A15" s="221" t="s">
        <v>0</v>
      </c>
      <c r="B15" s="346"/>
      <c r="C15" s="315" t="s">
        <v>14</v>
      </c>
      <c r="D15" s="190">
        <v>970.847</v>
      </c>
      <c r="E15" s="196">
        <v>446.807</v>
      </c>
      <c r="F15" s="58">
        <f t="shared" si="2"/>
        <v>1417.654</v>
      </c>
      <c r="G15" s="60"/>
      <c r="H15" s="142"/>
      <c r="I15" s="60"/>
      <c r="J15" s="31"/>
      <c r="K15" s="142"/>
      <c r="L15" s="6"/>
      <c r="M15" s="6"/>
      <c r="N15" s="6"/>
      <c r="O15" s="6"/>
      <c r="P15" s="6"/>
      <c r="Q15" s="7">
        <f t="shared" si="1"/>
        <v>1417.654</v>
      </c>
      <c r="R15" s="3"/>
    </row>
    <row r="16" spans="1:18" ht="18.75">
      <c r="A16" s="221" t="s">
        <v>25</v>
      </c>
      <c r="B16" s="345" t="s">
        <v>26</v>
      </c>
      <c r="C16" s="316" t="s">
        <v>12</v>
      </c>
      <c r="D16" s="200">
        <v>38.8231</v>
      </c>
      <c r="E16" s="197">
        <v>42.1602</v>
      </c>
      <c r="F16" s="201">
        <f t="shared" si="2"/>
        <v>80.9833</v>
      </c>
      <c r="G16" s="59">
        <v>1.54</v>
      </c>
      <c r="H16" s="143"/>
      <c r="I16" s="59"/>
      <c r="J16" s="30"/>
      <c r="K16" s="143"/>
      <c r="L16" s="4"/>
      <c r="M16" s="4"/>
      <c r="N16" s="4"/>
      <c r="O16" s="4"/>
      <c r="P16" s="4"/>
      <c r="Q16" s="5">
        <f t="shared" si="1"/>
        <v>82.5233</v>
      </c>
      <c r="R16" s="3"/>
    </row>
    <row r="17" spans="1:18" ht="18.75">
      <c r="A17" s="221"/>
      <c r="B17" s="346"/>
      <c r="C17" s="315" t="s">
        <v>14</v>
      </c>
      <c r="D17" s="190">
        <v>40094.576</v>
      </c>
      <c r="E17" s="196">
        <v>34297.649</v>
      </c>
      <c r="F17" s="58">
        <f t="shared" si="2"/>
        <v>74392.225</v>
      </c>
      <c r="G17" s="60">
        <v>663.232</v>
      </c>
      <c r="H17" s="142"/>
      <c r="I17" s="60"/>
      <c r="J17" s="31"/>
      <c r="K17" s="142"/>
      <c r="L17" s="6"/>
      <c r="M17" s="6"/>
      <c r="N17" s="6"/>
      <c r="O17" s="6"/>
      <c r="P17" s="6"/>
      <c r="Q17" s="7">
        <f t="shared" si="1"/>
        <v>75055.45700000001</v>
      </c>
      <c r="R17" s="3"/>
    </row>
    <row r="18" spans="1:18" ht="18.75">
      <c r="A18" s="221" t="s">
        <v>27</v>
      </c>
      <c r="B18" s="224" t="s">
        <v>28</v>
      </c>
      <c r="C18" s="316" t="s">
        <v>12</v>
      </c>
      <c r="D18" s="200">
        <v>5.7482</v>
      </c>
      <c r="E18" s="197">
        <v>17.8304</v>
      </c>
      <c r="F18" s="201">
        <f t="shared" si="2"/>
        <v>23.5786</v>
      </c>
      <c r="G18" s="59">
        <v>0.18</v>
      </c>
      <c r="H18" s="143"/>
      <c r="I18" s="59"/>
      <c r="J18" s="30"/>
      <c r="K18" s="143"/>
      <c r="L18" s="4"/>
      <c r="M18" s="4"/>
      <c r="N18" s="4"/>
      <c r="O18" s="4"/>
      <c r="P18" s="4"/>
      <c r="Q18" s="5">
        <f t="shared" si="1"/>
        <v>23.7586</v>
      </c>
      <c r="R18" s="3"/>
    </row>
    <row r="19" spans="1:18" ht="18.75">
      <c r="A19" s="221"/>
      <c r="B19" s="222" t="s">
        <v>29</v>
      </c>
      <c r="C19" s="315" t="s">
        <v>14</v>
      </c>
      <c r="D19" s="190">
        <v>3704.009</v>
      </c>
      <c r="E19" s="196">
        <v>7136.78</v>
      </c>
      <c r="F19" s="58">
        <f t="shared" si="2"/>
        <v>10840.789</v>
      </c>
      <c r="G19" s="60">
        <v>118.094</v>
      </c>
      <c r="H19" s="142"/>
      <c r="I19" s="60"/>
      <c r="J19" s="31"/>
      <c r="K19" s="142"/>
      <c r="L19" s="6"/>
      <c r="M19" s="6"/>
      <c r="N19" s="6"/>
      <c r="O19" s="6"/>
      <c r="P19" s="6"/>
      <c r="Q19" s="7">
        <f t="shared" si="1"/>
        <v>10958.883</v>
      </c>
      <c r="R19" s="3"/>
    </row>
    <row r="20" spans="1:18" ht="18.75">
      <c r="A20" s="221" t="s">
        <v>19</v>
      </c>
      <c r="B20" s="345" t="s">
        <v>30</v>
      </c>
      <c r="C20" s="316" t="s">
        <v>12</v>
      </c>
      <c r="D20" s="200">
        <v>58.7156</v>
      </c>
      <c r="E20" s="197">
        <v>120.9092</v>
      </c>
      <c r="F20" s="201">
        <f t="shared" si="2"/>
        <v>179.6248</v>
      </c>
      <c r="G20" s="59">
        <v>0.002</v>
      </c>
      <c r="H20" s="143"/>
      <c r="I20" s="59"/>
      <c r="J20" s="30"/>
      <c r="K20" s="143"/>
      <c r="L20" s="4"/>
      <c r="M20" s="4"/>
      <c r="N20" s="4"/>
      <c r="O20" s="4"/>
      <c r="P20" s="4"/>
      <c r="Q20" s="5">
        <f t="shared" si="1"/>
        <v>179.6268</v>
      </c>
      <c r="R20" s="3"/>
    </row>
    <row r="21" spans="1:18" ht="18.75">
      <c r="A21" s="10"/>
      <c r="B21" s="346"/>
      <c r="C21" s="315" t="s">
        <v>14</v>
      </c>
      <c r="D21" s="190">
        <v>19148.322</v>
      </c>
      <c r="E21" s="196">
        <v>30449.196</v>
      </c>
      <c r="F21" s="58">
        <f t="shared" si="2"/>
        <v>49597.518</v>
      </c>
      <c r="G21" s="60">
        <v>0.798</v>
      </c>
      <c r="H21" s="142"/>
      <c r="I21" s="60"/>
      <c r="J21" s="31"/>
      <c r="K21" s="142"/>
      <c r="L21" s="6"/>
      <c r="M21" s="6"/>
      <c r="N21" s="6"/>
      <c r="O21" s="6"/>
      <c r="P21" s="6"/>
      <c r="Q21" s="7">
        <f t="shared" si="1"/>
        <v>49598.316</v>
      </c>
      <c r="R21" s="3"/>
    </row>
    <row r="22" spans="1:18" ht="18.75">
      <c r="A22" s="10"/>
      <c r="B22" s="343" t="s">
        <v>20</v>
      </c>
      <c r="C22" s="316" t="s">
        <v>12</v>
      </c>
      <c r="D22" s="311">
        <v>116.91579999999999</v>
      </c>
      <c r="E22" s="146">
        <v>190.00490000000002</v>
      </c>
      <c r="F22" s="201">
        <f t="shared" si="2"/>
        <v>306.9207</v>
      </c>
      <c r="G22" s="63">
        <v>1.722</v>
      </c>
      <c r="H22" s="148">
        <v>0</v>
      </c>
      <c r="I22" s="63">
        <v>0</v>
      </c>
      <c r="J22" s="30">
        <f aca="true" t="shared" si="3" ref="J22:J29">H22+I22</f>
        <v>0</v>
      </c>
      <c r="K22" s="148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5">
        <f t="shared" si="1"/>
        <v>308.6427</v>
      </c>
      <c r="R22" s="3"/>
    </row>
    <row r="23" spans="1:18" ht="18.75">
      <c r="A23" s="226"/>
      <c r="B23" s="344"/>
      <c r="C23" s="315" t="s">
        <v>14</v>
      </c>
      <c r="D23" s="312">
        <v>84452.273</v>
      </c>
      <c r="E23" s="147">
        <v>94239.74399999999</v>
      </c>
      <c r="F23" s="58">
        <f t="shared" si="2"/>
        <v>178692.017</v>
      </c>
      <c r="G23" s="62">
        <v>782.124</v>
      </c>
      <c r="H23" s="149">
        <v>0</v>
      </c>
      <c r="I23" s="62">
        <v>0</v>
      </c>
      <c r="J23" s="31">
        <f t="shared" si="3"/>
        <v>0</v>
      </c>
      <c r="K23" s="149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7">
        <f t="shared" si="1"/>
        <v>179474.141</v>
      </c>
      <c r="R23" s="3"/>
    </row>
    <row r="24" spans="1:18" ht="18.75">
      <c r="A24" s="218" t="s">
        <v>0</v>
      </c>
      <c r="B24" s="345" t="s">
        <v>31</v>
      </c>
      <c r="C24" s="316" t="s">
        <v>12</v>
      </c>
      <c r="D24" s="307">
        <v>7.2</v>
      </c>
      <c r="E24" s="194">
        <v>3.806</v>
      </c>
      <c r="F24" s="201">
        <f t="shared" si="2"/>
        <v>11.006</v>
      </c>
      <c r="G24" s="59"/>
      <c r="H24" s="143"/>
      <c r="I24" s="59"/>
      <c r="J24" s="30"/>
      <c r="K24" s="143"/>
      <c r="L24" s="4"/>
      <c r="M24" s="4"/>
      <c r="N24" s="4"/>
      <c r="O24" s="4"/>
      <c r="P24" s="4"/>
      <c r="Q24" s="5">
        <f t="shared" si="1"/>
        <v>11.006</v>
      </c>
      <c r="R24" s="3"/>
    </row>
    <row r="25" spans="1:18" ht="18.75">
      <c r="A25" s="221" t="s">
        <v>32</v>
      </c>
      <c r="B25" s="346"/>
      <c r="C25" s="315" t="s">
        <v>14</v>
      </c>
      <c r="D25" s="190">
        <v>6413.138</v>
      </c>
      <c r="E25" s="196">
        <v>3937.134</v>
      </c>
      <c r="F25" s="58">
        <f t="shared" si="2"/>
        <v>10350.272</v>
      </c>
      <c r="G25" s="60"/>
      <c r="H25" s="142"/>
      <c r="I25" s="60"/>
      <c r="J25" s="31"/>
      <c r="K25" s="142"/>
      <c r="L25" s="6"/>
      <c r="M25" s="6"/>
      <c r="N25" s="6"/>
      <c r="O25" s="6"/>
      <c r="P25" s="6"/>
      <c r="Q25" s="7">
        <f t="shared" si="1"/>
        <v>10350.272</v>
      </c>
      <c r="R25" s="3"/>
    </row>
    <row r="26" spans="1:18" ht="18.75">
      <c r="A26" s="221" t="s">
        <v>33</v>
      </c>
      <c r="B26" s="224" t="s">
        <v>16</v>
      </c>
      <c r="C26" s="316" t="s">
        <v>12</v>
      </c>
      <c r="D26" s="200">
        <v>9.111</v>
      </c>
      <c r="E26" s="197">
        <v>15.205</v>
      </c>
      <c r="F26" s="201">
        <f t="shared" si="2"/>
        <v>24.316000000000003</v>
      </c>
      <c r="G26" s="59"/>
      <c r="H26" s="143"/>
      <c r="I26" s="59"/>
      <c r="J26" s="30"/>
      <c r="K26" s="143"/>
      <c r="L26" s="4"/>
      <c r="M26" s="4"/>
      <c r="N26" s="4"/>
      <c r="O26" s="4"/>
      <c r="P26" s="4"/>
      <c r="Q26" s="5">
        <f t="shared" si="1"/>
        <v>24.316000000000003</v>
      </c>
      <c r="R26" s="3"/>
    </row>
    <row r="27" spans="1:18" ht="18.75">
      <c r="A27" s="221" t="s">
        <v>34</v>
      </c>
      <c r="B27" s="222" t="s">
        <v>35</v>
      </c>
      <c r="C27" s="315" t="s">
        <v>14</v>
      </c>
      <c r="D27" s="190">
        <v>2013.428</v>
      </c>
      <c r="E27" s="196">
        <v>3874.959</v>
      </c>
      <c r="F27" s="58">
        <f t="shared" si="2"/>
        <v>5888.387</v>
      </c>
      <c r="G27" s="60"/>
      <c r="H27" s="142"/>
      <c r="I27" s="60"/>
      <c r="J27" s="31"/>
      <c r="K27" s="142"/>
      <c r="L27" s="6"/>
      <c r="M27" s="6"/>
      <c r="N27" s="6"/>
      <c r="O27" s="6"/>
      <c r="P27" s="6"/>
      <c r="Q27" s="7">
        <f t="shared" si="1"/>
        <v>5888.387</v>
      </c>
      <c r="R27" s="3"/>
    </row>
    <row r="28" spans="1:18" ht="18.75">
      <c r="A28" s="221" t="s">
        <v>19</v>
      </c>
      <c r="B28" s="343" t="s">
        <v>20</v>
      </c>
      <c r="C28" s="316" t="s">
        <v>12</v>
      </c>
      <c r="D28" s="311">
        <v>16.311</v>
      </c>
      <c r="E28" s="146">
        <v>19.011</v>
      </c>
      <c r="F28" s="201">
        <f t="shared" si="2"/>
        <v>35.322</v>
      </c>
      <c r="G28" s="202">
        <v>0</v>
      </c>
      <c r="H28" s="228">
        <v>0</v>
      </c>
      <c r="I28" s="61">
        <v>0</v>
      </c>
      <c r="J28" s="30">
        <f t="shared" si="3"/>
        <v>0</v>
      </c>
      <c r="K28" s="204">
        <v>0</v>
      </c>
      <c r="L28" s="4">
        <v>0</v>
      </c>
      <c r="M28" s="11">
        <v>0</v>
      </c>
      <c r="N28" s="4">
        <v>0</v>
      </c>
      <c r="O28" s="4">
        <v>0</v>
      </c>
      <c r="P28" s="4">
        <v>0</v>
      </c>
      <c r="Q28" s="5">
        <f t="shared" si="1"/>
        <v>35.322</v>
      </c>
      <c r="R28" s="3"/>
    </row>
    <row r="29" spans="1:18" ht="18.75">
      <c r="A29" s="226"/>
      <c r="B29" s="344"/>
      <c r="C29" s="315" t="s">
        <v>14</v>
      </c>
      <c r="D29" s="312">
        <v>8426.566</v>
      </c>
      <c r="E29" s="147">
        <v>7812.093</v>
      </c>
      <c r="F29" s="58">
        <f t="shared" si="2"/>
        <v>16238.659</v>
      </c>
      <c r="G29" s="62">
        <v>0</v>
      </c>
      <c r="H29" s="147">
        <v>0</v>
      </c>
      <c r="I29" s="64">
        <v>0</v>
      </c>
      <c r="J29" s="31">
        <f t="shared" si="3"/>
        <v>0</v>
      </c>
      <c r="K29" s="280">
        <v>0</v>
      </c>
      <c r="L29" s="6">
        <v>0</v>
      </c>
      <c r="M29" s="31">
        <v>0</v>
      </c>
      <c r="N29" s="6">
        <v>0</v>
      </c>
      <c r="O29" s="6">
        <v>0</v>
      </c>
      <c r="P29" s="6">
        <v>0</v>
      </c>
      <c r="Q29" s="7">
        <f t="shared" si="1"/>
        <v>16238.659</v>
      </c>
      <c r="R29" s="3"/>
    </row>
    <row r="30" spans="1:18" ht="18.75">
      <c r="A30" s="218" t="s">
        <v>0</v>
      </c>
      <c r="B30" s="345" t="s">
        <v>36</v>
      </c>
      <c r="C30" s="316" t="s">
        <v>12</v>
      </c>
      <c r="D30" s="307"/>
      <c r="E30" s="194">
        <v>0.6017</v>
      </c>
      <c r="F30" s="201">
        <f t="shared" si="2"/>
        <v>0.6017</v>
      </c>
      <c r="G30" s="59"/>
      <c r="H30" s="143"/>
      <c r="I30" s="59"/>
      <c r="J30" s="30"/>
      <c r="K30" s="143"/>
      <c r="L30" s="4"/>
      <c r="M30" s="4"/>
      <c r="N30" s="4"/>
      <c r="O30" s="4"/>
      <c r="P30" s="4"/>
      <c r="Q30" s="5">
        <f t="shared" si="1"/>
        <v>0.6017</v>
      </c>
      <c r="R30" s="3"/>
    </row>
    <row r="31" spans="1:18" ht="18.75">
      <c r="A31" s="221" t="s">
        <v>37</v>
      </c>
      <c r="B31" s="346"/>
      <c r="C31" s="315" t="s">
        <v>14</v>
      </c>
      <c r="D31" s="190"/>
      <c r="E31" s="196">
        <v>119.838</v>
      </c>
      <c r="F31" s="58">
        <f t="shared" si="2"/>
        <v>119.838</v>
      </c>
      <c r="G31" s="60"/>
      <c r="H31" s="142"/>
      <c r="I31" s="60"/>
      <c r="J31" s="31"/>
      <c r="K31" s="142"/>
      <c r="L31" s="6"/>
      <c r="M31" s="6"/>
      <c r="N31" s="6"/>
      <c r="O31" s="6"/>
      <c r="P31" s="6"/>
      <c r="Q31" s="7">
        <f t="shared" si="1"/>
        <v>119.838</v>
      </c>
      <c r="R31" s="3"/>
    </row>
    <row r="32" spans="1:18" ht="18.75">
      <c r="A32" s="221" t="s">
        <v>0</v>
      </c>
      <c r="B32" s="345" t="s">
        <v>38</v>
      </c>
      <c r="C32" s="316" t="s">
        <v>12</v>
      </c>
      <c r="D32" s="200"/>
      <c r="E32" s="197">
        <v>0.1651</v>
      </c>
      <c r="F32" s="201">
        <f t="shared" si="2"/>
        <v>0.1651</v>
      </c>
      <c r="G32" s="59"/>
      <c r="H32" s="143"/>
      <c r="I32" s="59"/>
      <c r="J32" s="30"/>
      <c r="K32" s="143">
        <v>8.6</v>
      </c>
      <c r="L32" s="4"/>
      <c r="M32" s="4"/>
      <c r="N32" s="4"/>
      <c r="O32" s="4"/>
      <c r="P32" s="4"/>
      <c r="Q32" s="5">
        <f t="shared" si="1"/>
        <v>8.7651</v>
      </c>
      <c r="R32" s="3"/>
    </row>
    <row r="33" spans="1:18" ht="18.75">
      <c r="A33" s="221" t="s">
        <v>39</v>
      </c>
      <c r="B33" s="346"/>
      <c r="C33" s="315" t="s">
        <v>14</v>
      </c>
      <c r="D33" s="308"/>
      <c r="E33" s="195">
        <v>13.879</v>
      </c>
      <c r="F33" s="58">
        <f t="shared" si="2"/>
        <v>13.879</v>
      </c>
      <c r="G33" s="60"/>
      <c r="H33" s="142"/>
      <c r="I33" s="60"/>
      <c r="J33" s="31"/>
      <c r="K33" s="142">
        <v>225.75</v>
      </c>
      <c r="L33" s="6"/>
      <c r="M33" s="6"/>
      <c r="N33" s="6"/>
      <c r="O33" s="6"/>
      <c r="P33" s="6"/>
      <c r="Q33" s="7">
        <f t="shared" si="1"/>
        <v>239.629</v>
      </c>
      <c r="R33" s="3"/>
    </row>
    <row r="34" spans="1:18" ht="18.75">
      <c r="A34" s="221"/>
      <c r="B34" s="224" t="s">
        <v>16</v>
      </c>
      <c r="C34" s="316" t="s">
        <v>12</v>
      </c>
      <c r="D34" s="307"/>
      <c r="E34" s="194">
        <v>108.026</v>
      </c>
      <c r="F34" s="201">
        <f t="shared" si="2"/>
        <v>108.026</v>
      </c>
      <c r="G34" s="59"/>
      <c r="H34" s="143"/>
      <c r="I34" s="59"/>
      <c r="J34" s="30"/>
      <c r="K34" s="143"/>
      <c r="L34" s="4"/>
      <c r="M34" s="4"/>
      <c r="N34" s="4"/>
      <c r="O34" s="4"/>
      <c r="P34" s="4"/>
      <c r="Q34" s="5">
        <f t="shared" si="1"/>
        <v>108.026</v>
      </c>
      <c r="R34" s="3"/>
    </row>
    <row r="35" spans="1:18" ht="18.75">
      <c r="A35" s="221" t="s">
        <v>19</v>
      </c>
      <c r="B35" s="222" t="s">
        <v>40</v>
      </c>
      <c r="C35" s="315" t="s">
        <v>14</v>
      </c>
      <c r="D35" s="308"/>
      <c r="E35" s="195">
        <v>3392.185</v>
      </c>
      <c r="F35" s="58">
        <f t="shared" si="2"/>
        <v>3392.185</v>
      </c>
      <c r="G35" s="60"/>
      <c r="H35" s="142"/>
      <c r="I35" s="60"/>
      <c r="J35" s="31"/>
      <c r="K35" s="142"/>
      <c r="L35" s="6"/>
      <c r="M35" s="6"/>
      <c r="N35" s="6"/>
      <c r="O35" s="6"/>
      <c r="P35" s="6"/>
      <c r="Q35" s="7">
        <f t="shared" si="1"/>
        <v>3392.185</v>
      </c>
      <c r="R35" s="3"/>
    </row>
    <row r="36" spans="1:18" ht="18.75">
      <c r="A36" s="10"/>
      <c r="B36" s="343" t="s">
        <v>20</v>
      </c>
      <c r="C36" s="316" t="s">
        <v>12</v>
      </c>
      <c r="D36" s="313">
        <v>0</v>
      </c>
      <c r="E36" s="288">
        <v>108.7928</v>
      </c>
      <c r="F36" s="201">
        <f t="shared" si="2"/>
        <v>108.7928</v>
      </c>
      <c r="G36" s="63">
        <v>0</v>
      </c>
      <c r="H36" s="148">
        <v>0</v>
      </c>
      <c r="I36" s="63">
        <v>0</v>
      </c>
      <c r="J36" s="30">
        <f>H36+I36</f>
        <v>0</v>
      </c>
      <c r="K36" s="148">
        <v>8.6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5">
        <f t="shared" si="1"/>
        <v>117.3928</v>
      </c>
      <c r="R36" s="3"/>
    </row>
    <row r="37" spans="1:18" ht="18.75">
      <c r="A37" s="226"/>
      <c r="B37" s="344"/>
      <c r="C37" s="315" t="s">
        <v>14</v>
      </c>
      <c r="D37" s="312">
        <v>0</v>
      </c>
      <c r="E37" s="147">
        <v>3525.902</v>
      </c>
      <c r="F37" s="58">
        <f t="shared" si="2"/>
        <v>3525.902</v>
      </c>
      <c r="G37" s="62">
        <v>0</v>
      </c>
      <c r="H37" s="149">
        <v>0</v>
      </c>
      <c r="I37" s="62">
        <v>0</v>
      </c>
      <c r="J37" s="31">
        <f>H37+I37</f>
        <v>0</v>
      </c>
      <c r="K37" s="149">
        <v>225.75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7">
        <f t="shared" si="1"/>
        <v>3751.652</v>
      </c>
      <c r="R37" s="3"/>
    </row>
    <row r="38" spans="1:18" ht="18.75">
      <c r="A38" s="347" t="s">
        <v>41</v>
      </c>
      <c r="B38" s="348"/>
      <c r="C38" s="316" t="s">
        <v>12</v>
      </c>
      <c r="D38" s="307">
        <v>0.0245</v>
      </c>
      <c r="E38" s="194">
        <v>0.3625</v>
      </c>
      <c r="F38" s="201">
        <f t="shared" si="2"/>
        <v>0.387</v>
      </c>
      <c r="G38" s="59"/>
      <c r="H38" s="143"/>
      <c r="I38" s="59"/>
      <c r="J38" s="30"/>
      <c r="K38" s="143"/>
      <c r="L38" s="4"/>
      <c r="M38" s="4"/>
      <c r="N38" s="4"/>
      <c r="O38" s="4"/>
      <c r="P38" s="4"/>
      <c r="Q38" s="5">
        <f t="shared" si="1"/>
        <v>0.387</v>
      </c>
      <c r="R38" s="3"/>
    </row>
    <row r="39" spans="1:18" ht="18.75">
      <c r="A39" s="349"/>
      <c r="B39" s="350"/>
      <c r="C39" s="315" t="s">
        <v>14</v>
      </c>
      <c r="D39" s="308">
        <v>14.228</v>
      </c>
      <c r="E39" s="195">
        <v>180.72</v>
      </c>
      <c r="F39" s="58">
        <f t="shared" si="2"/>
        <v>194.948</v>
      </c>
      <c r="G39" s="60"/>
      <c r="H39" s="142"/>
      <c r="I39" s="60"/>
      <c r="J39" s="31"/>
      <c r="K39" s="142"/>
      <c r="L39" s="6"/>
      <c r="M39" s="6"/>
      <c r="N39" s="6"/>
      <c r="O39" s="6"/>
      <c r="P39" s="6"/>
      <c r="Q39" s="7">
        <f t="shared" si="1"/>
        <v>194.948</v>
      </c>
      <c r="R39" s="3"/>
    </row>
    <row r="40" spans="1:18" ht="18.75">
      <c r="A40" s="347" t="s">
        <v>42</v>
      </c>
      <c r="B40" s="348"/>
      <c r="C40" s="316" t="s">
        <v>12</v>
      </c>
      <c r="D40" s="307">
        <v>0.2359</v>
      </c>
      <c r="E40" s="194">
        <v>0.0608</v>
      </c>
      <c r="F40" s="201">
        <f t="shared" si="2"/>
        <v>0.2967</v>
      </c>
      <c r="G40" s="59"/>
      <c r="H40" s="143"/>
      <c r="I40" s="59"/>
      <c r="J40" s="30"/>
      <c r="K40" s="143"/>
      <c r="L40" s="4"/>
      <c r="M40" s="4"/>
      <c r="N40" s="4"/>
      <c r="O40" s="4"/>
      <c r="P40" s="4"/>
      <c r="Q40" s="5">
        <f t="shared" si="1"/>
        <v>0.2967</v>
      </c>
      <c r="R40" s="3"/>
    </row>
    <row r="41" spans="1:18" ht="18.75">
      <c r="A41" s="349"/>
      <c r="B41" s="350"/>
      <c r="C41" s="315" t="s">
        <v>14</v>
      </c>
      <c r="D41" s="190">
        <v>142.465</v>
      </c>
      <c r="E41" s="196">
        <v>34.725</v>
      </c>
      <c r="F41" s="58">
        <f t="shared" si="2"/>
        <v>177.19</v>
      </c>
      <c r="G41" s="60"/>
      <c r="H41" s="142"/>
      <c r="I41" s="60"/>
      <c r="J41" s="31"/>
      <c r="K41" s="142"/>
      <c r="L41" s="6"/>
      <c r="M41" s="6"/>
      <c r="N41" s="6"/>
      <c r="O41" s="6"/>
      <c r="P41" s="6"/>
      <c r="Q41" s="7">
        <f t="shared" si="1"/>
        <v>177.19</v>
      </c>
      <c r="R41" s="3"/>
    </row>
    <row r="42" spans="1:18" ht="18.75">
      <c r="A42" s="347" t="s">
        <v>43</v>
      </c>
      <c r="B42" s="348"/>
      <c r="C42" s="316" t="s">
        <v>12</v>
      </c>
      <c r="D42" s="200"/>
      <c r="E42" s="197">
        <v>0.0146</v>
      </c>
      <c r="F42" s="201">
        <f t="shared" si="2"/>
        <v>0.0146</v>
      </c>
      <c r="G42" s="59"/>
      <c r="H42" s="143"/>
      <c r="I42" s="59"/>
      <c r="J42" s="30"/>
      <c r="K42" s="143"/>
      <c r="L42" s="4"/>
      <c r="M42" s="4"/>
      <c r="N42" s="4"/>
      <c r="O42" s="4"/>
      <c r="P42" s="4"/>
      <c r="Q42" s="5">
        <f t="shared" si="1"/>
        <v>0.0146</v>
      </c>
      <c r="R42" s="3"/>
    </row>
    <row r="43" spans="1:18" ht="18.75">
      <c r="A43" s="349"/>
      <c r="B43" s="350"/>
      <c r="C43" s="315" t="s">
        <v>14</v>
      </c>
      <c r="D43" s="308"/>
      <c r="E43" s="195">
        <v>19.53</v>
      </c>
      <c r="F43" s="58">
        <f t="shared" si="2"/>
        <v>19.53</v>
      </c>
      <c r="G43" s="60"/>
      <c r="H43" s="142"/>
      <c r="I43" s="60"/>
      <c r="J43" s="31"/>
      <c r="K43" s="142"/>
      <c r="L43" s="6"/>
      <c r="M43" s="6"/>
      <c r="N43" s="6"/>
      <c r="O43" s="6"/>
      <c r="P43" s="6"/>
      <c r="Q43" s="7">
        <f t="shared" si="1"/>
        <v>19.53</v>
      </c>
      <c r="R43" s="3"/>
    </row>
    <row r="44" spans="1:18" ht="18.75">
      <c r="A44" s="347" t="s">
        <v>44</v>
      </c>
      <c r="B44" s="348"/>
      <c r="C44" s="316" t="s">
        <v>12</v>
      </c>
      <c r="D44" s="307">
        <v>0.005</v>
      </c>
      <c r="E44" s="194">
        <v>1.12</v>
      </c>
      <c r="F44" s="201">
        <f t="shared" si="2"/>
        <v>1.125</v>
      </c>
      <c r="G44" s="59"/>
      <c r="H44" s="143"/>
      <c r="I44" s="59"/>
      <c r="J44" s="30"/>
      <c r="K44" s="143"/>
      <c r="L44" s="4"/>
      <c r="M44" s="4"/>
      <c r="N44" s="4"/>
      <c r="O44" s="4"/>
      <c r="P44" s="4"/>
      <c r="Q44" s="5">
        <f t="shared" si="1"/>
        <v>1.125</v>
      </c>
      <c r="R44" s="3"/>
    </row>
    <row r="45" spans="1:18" ht="18.75">
      <c r="A45" s="349"/>
      <c r="B45" s="350"/>
      <c r="C45" s="315" t="s">
        <v>14</v>
      </c>
      <c r="D45" s="190">
        <v>1.575</v>
      </c>
      <c r="E45" s="196">
        <v>271.95</v>
      </c>
      <c r="F45" s="58">
        <f t="shared" si="2"/>
        <v>273.525</v>
      </c>
      <c r="G45" s="60"/>
      <c r="H45" s="142"/>
      <c r="I45" s="60"/>
      <c r="J45" s="31"/>
      <c r="K45" s="142"/>
      <c r="L45" s="6"/>
      <c r="M45" s="6"/>
      <c r="N45" s="6"/>
      <c r="O45" s="6"/>
      <c r="P45" s="6"/>
      <c r="Q45" s="7">
        <f t="shared" si="1"/>
        <v>273.525</v>
      </c>
      <c r="R45" s="3"/>
    </row>
    <row r="46" spans="1:18" ht="18.75">
      <c r="A46" s="347" t="s">
        <v>45</v>
      </c>
      <c r="B46" s="348"/>
      <c r="C46" s="316" t="s">
        <v>12</v>
      </c>
      <c r="D46" s="200"/>
      <c r="E46" s="197"/>
      <c r="F46" s="201">
        <f t="shared" si="2"/>
        <v>0</v>
      </c>
      <c r="G46" s="59"/>
      <c r="H46" s="143"/>
      <c r="I46" s="59"/>
      <c r="J46" s="30"/>
      <c r="K46" s="143"/>
      <c r="L46" s="4"/>
      <c r="M46" s="4"/>
      <c r="N46" s="4"/>
      <c r="O46" s="4"/>
      <c r="P46" s="4"/>
      <c r="Q46" s="5">
        <f t="shared" si="1"/>
        <v>0</v>
      </c>
      <c r="R46" s="3"/>
    </row>
    <row r="47" spans="1:18" ht="18.75">
      <c r="A47" s="349"/>
      <c r="B47" s="350"/>
      <c r="C47" s="315" t="s">
        <v>14</v>
      </c>
      <c r="D47" s="189"/>
      <c r="E47" s="193"/>
      <c r="F47" s="58">
        <f t="shared" si="2"/>
        <v>0</v>
      </c>
      <c r="G47" s="60"/>
      <c r="H47" s="142"/>
      <c r="I47" s="60"/>
      <c r="J47" s="31"/>
      <c r="K47" s="142"/>
      <c r="L47" s="6"/>
      <c r="M47" s="6"/>
      <c r="N47" s="6"/>
      <c r="O47" s="6"/>
      <c r="P47" s="6"/>
      <c r="Q47" s="7">
        <f t="shared" si="1"/>
        <v>0</v>
      </c>
      <c r="R47" s="3"/>
    </row>
    <row r="48" spans="1:18" ht="18.75">
      <c r="A48" s="347" t="s">
        <v>46</v>
      </c>
      <c r="B48" s="348"/>
      <c r="C48" s="316" t="s">
        <v>12</v>
      </c>
      <c r="D48" s="307">
        <v>0.2786</v>
      </c>
      <c r="E48" s="194">
        <v>57.1422</v>
      </c>
      <c r="F48" s="201">
        <f t="shared" si="2"/>
        <v>57.4208</v>
      </c>
      <c r="G48" s="59"/>
      <c r="H48" s="143"/>
      <c r="I48" s="59"/>
      <c r="J48" s="30"/>
      <c r="K48" s="143"/>
      <c r="L48" s="4"/>
      <c r="M48" s="4"/>
      <c r="N48" s="4"/>
      <c r="O48" s="4"/>
      <c r="P48" s="4">
        <v>0.0746</v>
      </c>
      <c r="Q48" s="5">
        <f t="shared" si="1"/>
        <v>57.4954</v>
      </c>
      <c r="R48" s="3"/>
    </row>
    <row r="49" spans="1:18" ht="18.75">
      <c r="A49" s="349"/>
      <c r="B49" s="350"/>
      <c r="C49" s="315" t="s">
        <v>14</v>
      </c>
      <c r="D49" s="190">
        <v>112.968</v>
      </c>
      <c r="E49" s="196">
        <v>2715.61</v>
      </c>
      <c r="F49" s="58">
        <f t="shared" si="2"/>
        <v>2828.578</v>
      </c>
      <c r="G49" s="60"/>
      <c r="H49" s="142"/>
      <c r="I49" s="60"/>
      <c r="J49" s="31"/>
      <c r="K49" s="142"/>
      <c r="L49" s="6"/>
      <c r="M49" s="6"/>
      <c r="N49" s="6"/>
      <c r="O49" s="6"/>
      <c r="P49" s="6">
        <v>29.934</v>
      </c>
      <c r="Q49" s="7">
        <f t="shared" si="1"/>
        <v>2858.512</v>
      </c>
      <c r="R49" s="3"/>
    </row>
    <row r="50" spans="1:18" ht="18.75">
      <c r="A50" s="347" t="s">
        <v>47</v>
      </c>
      <c r="B50" s="348"/>
      <c r="C50" s="316" t="s">
        <v>12</v>
      </c>
      <c r="D50" s="200"/>
      <c r="E50" s="197">
        <v>0.15</v>
      </c>
      <c r="F50" s="201">
        <f t="shared" si="2"/>
        <v>0.15</v>
      </c>
      <c r="G50" s="59"/>
      <c r="H50" s="143"/>
      <c r="I50" s="59"/>
      <c r="J50" s="30"/>
      <c r="K50" s="143"/>
      <c r="L50" s="4"/>
      <c r="M50" s="4"/>
      <c r="N50" s="4"/>
      <c r="O50" s="4"/>
      <c r="P50" s="4"/>
      <c r="Q50" s="5">
        <f t="shared" si="1"/>
        <v>0.15</v>
      </c>
      <c r="R50" s="3"/>
    </row>
    <row r="51" spans="1:18" ht="18.75">
      <c r="A51" s="349"/>
      <c r="B51" s="350"/>
      <c r="C51" s="315" t="s">
        <v>14</v>
      </c>
      <c r="D51" s="308"/>
      <c r="E51" s="195">
        <v>110.25</v>
      </c>
      <c r="F51" s="58">
        <f t="shared" si="2"/>
        <v>110.25</v>
      </c>
      <c r="G51" s="60"/>
      <c r="H51" s="142"/>
      <c r="I51" s="60"/>
      <c r="J51" s="31"/>
      <c r="K51" s="142"/>
      <c r="L51" s="6"/>
      <c r="M51" s="6"/>
      <c r="N51" s="6"/>
      <c r="O51" s="6"/>
      <c r="P51" s="6"/>
      <c r="Q51" s="7">
        <f t="shared" si="1"/>
        <v>110.25</v>
      </c>
      <c r="R51" s="3"/>
    </row>
    <row r="52" spans="1:18" ht="18.75">
      <c r="A52" s="347" t="s">
        <v>48</v>
      </c>
      <c r="B52" s="348"/>
      <c r="C52" s="316" t="s">
        <v>12</v>
      </c>
      <c r="D52" s="307">
        <v>0.2854</v>
      </c>
      <c r="E52" s="194">
        <v>0.1735</v>
      </c>
      <c r="F52" s="201">
        <f t="shared" si="2"/>
        <v>0.4589</v>
      </c>
      <c r="G52" s="59"/>
      <c r="H52" s="143"/>
      <c r="I52" s="59"/>
      <c r="J52" s="30"/>
      <c r="K52" s="143"/>
      <c r="L52" s="4"/>
      <c r="M52" s="4"/>
      <c r="N52" s="4"/>
      <c r="O52" s="4"/>
      <c r="P52" s="4">
        <v>0.009</v>
      </c>
      <c r="Q52" s="5">
        <f t="shared" si="1"/>
        <v>0.4679</v>
      </c>
      <c r="R52" s="3"/>
    </row>
    <row r="53" spans="1:18" ht="18.75">
      <c r="A53" s="349"/>
      <c r="B53" s="350"/>
      <c r="C53" s="315" t="s">
        <v>14</v>
      </c>
      <c r="D53" s="308">
        <v>158.335</v>
      </c>
      <c r="E53" s="195">
        <v>71.102</v>
      </c>
      <c r="F53" s="58">
        <f t="shared" si="2"/>
        <v>229.437</v>
      </c>
      <c r="G53" s="60"/>
      <c r="H53" s="142"/>
      <c r="I53" s="60"/>
      <c r="J53" s="31"/>
      <c r="K53" s="142"/>
      <c r="L53" s="6"/>
      <c r="M53" s="6"/>
      <c r="N53" s="6"/>
      <c r="O53" s="6"/>
      <c r="P53" s="6">
        <v>2.31</v>
      </c>
      <c r="Q53" s="7">
        <f t="shared" si="1"/>
        <v>231.747</v>
      </c>
      <c r="R53" s="3"/>
    </row>
    <row r="54" spans="1:18" ht="18.75">
      <c r="A54" s="218" t="s">
        <v>0</v>
      </c>
      <c r="B54" s="345" t="s">
        <v>49</v>
      </c>
      <c r="C54" s="316" t="s">
        <v>12</v>
      </c>
      <c r="D54" s="307">
        <v>0.2584</v>
      </c>
      <c r="E54" s="194"/>
      <c r="F54" s="201">
        <f t="shared" si="2"/>
        <v>0.2584</v>
      </c>
      <c r="G54" s="59"/>
      <c r="H54" s="143"/>
      <c r="I54" s="59"/>
      <c r="J54" s="30"/>
      <c r="K54" s="143"/>
      <c r="L54" s="4"/>
      <c r="M54" s="4"/>
      <c r="N54" s="4"/>
      <c r="O54" s="4"/>
      <c r="P54" s="4">
        <v>0.4859</v>
      </c>
      <c r="Q54" s="5">
        <f t="shared" si="1"/>
        <v>0.7443</v>
      </c>
      <c r="R54" s="3"/>
    </row>
    <row r="55" spans="1:18" ht="18.75">
      <c r="A55" s="221" t="s">
        <v>37</v>
      </c>
      <c r="B55" s="346"/>
      <c r="C55" s="315" t="s">
        <v>14</v>
      </c>
      <c r="D55" s="190">
        <v>232.549</v>
      </c>
      <c r="E55" s="196"/>
      <c r="F55" s="58">
        <f t="shared" si="2"/>
        <v>232.549</v>
      </c>
      <c r="G55" s="60"/>
      <c r="H55" s="142"/>
      <c r="I55" s="60"/>
      <c r="J55" s="31"/>
      <c r="K55" s="142"/>
      <c r="L55" s="6"/>
      <c r="M55" s="6"/>
      <c r="N55" s="6"/>
      <c r="O55" s="6"/>
      <c r="P55" s="6">
        <v>744.069</v>
      </c>
      <c r="Q55" s="7">
        <f t="shared" si="1"/>
        <v>976.6179999999999</v>
      </c>
      <c r="R55" s="3"/>
    </row>
    <row r="56" spans="1:18" ht="18.75">
      <c r="A56" s="221" t="s">
        <v>13</v>
      </c>
      <c r="B56" s="224" t="s">
        <v>16</v>
      </c>
      <c r="C56" s="316" t="s">
        <v>12</v>
      </c>
      <c r="D56" s="200">
        <v>1.1112</v>
      </c>
      <c r="E56" s="197">
        <v>0.1473</v>
      </c>
      <c r="F56" s="201">
        <f t="shared" si="2"/>
        <v>1.2585</v>
      </c>
      <c r="G56" s="59"/>
      <c r="H56" s="143"/>
      <c r="I56" s="59"/>
      <c r="J56" s="30"/>
      <c r="K56" s="143"/>
      <c r="L56" s="4"/>
      <c r="M56" s="4"/>
      <c r="N56" s="4"/>
      <c r="O56" s="4"/>
      <c r="P56" s="4">
        <v>0.0193</v>
      </c>
      <c r="Q56" s="5">
        <f t="shared" si="1"/>
        <v>1.2778</v>
      </c>
      <c r="R56" s="3"/>
    </row>
    <row r="57" spans="1:18" ht="18.75">
      <c r="A57" s="221" t="s">
        <v>19</v>
      </c>
      <c r="B57" s="222" t="s">
        <v>50</v>
      </c>
      <c r="C57" s="315" t="s">
        <v>14</v>
      </c>
      <c r="D57" s="190">
        <v>163.994</v>
      </c>
      <c r="E57" s="196">
        <v>115.562</v>
      </c>
      <c r="F57" s="58">
        <f t="shared" si="2"/>
        <v>279.556</v>
      </c>
      <c r="G57" s="60"/>
      <c r="H57" s="142"/>
      <c r="I57" s="60"/>
      <c r="J57" s="31"/>
      <c r="K57" s="142"/>
      <c r="L57" s="6"/>
      <c r="M57" s="6"/>
      <c r="N57" s="6"/>
      <c r="O57" s="6"/>
      <c r="P57" s="6">
        <v>13.073</v>
      </c>
      <c r="Q57" s="7">
        <f t="shared" si="1"/>
        <v>292.62899999999996</v>
      </c>
      <c r="R57" s="3"/>
    </row>
    <row r="58" spans="1:18" ht="18.75">
      <c r="A58" s="10"/>
      <c r="B58" s="343" t="s">
        <v>20</v>
      </c>
      <c r="C58" s="316" t="s">
        <v>12</v>
      </c>
      <c r="D58" s="311">
        <v>1.3696</v>
      </c>
      <c r="E58" s="146">
        <v>0.1473</v>
      </c>
      <c r="F58" s="201">
        <f t="shared" si="2"/>
        <v>1.5169</v>
      </c>
      <c r="G58" s="63">
        <v>0</v>
      </c>
      <c r="H58" s="148">
        <v>0</v>
      </c>
      <c r="I58" s="63">
        <v>0</v>
      </c>
      <c r="J58" s="30">
        <f>H58+I58</f>
        <v>0</v>
      </c>
      <c r="K58" s="148">
        <v>0</v>
      </c>
      <c r="L58" s="4">
        <v>0</v>
      </c>
      <c r="M58" s="4">
        <v>0</v>
      </c>
      <c r="N58" s="4">
        <v>0</v>
      </c>
      <c r="O58" s="4">
        <v>0</v>
      </c>
      <c r="P58" s="4">
        <v>0.5052</v>
      </c>
      <c r="Q58" s="5">
        <f t="shared" si="1"/>
        <v>2.0221</v>
      </c>
      <c r="R58" s="3"/>
    </row>
    <row r="59" spans="1:18" ht="18.75">
      <c r="A59" s="226"/>
      <c r="B59" s="344"/>
      <c r="C59" s="315" t="s">
        <v>14</v>
      </c>
      <c r="D59" s="312">
        <v>396.543</v>
      </c>
      <c r="E59" s="147">
        <v>115.562</v>
      </c>
      <c r="F59" s="58">
        <f t="shared" si="2"/>
        <v>512.105</v>
      </c>
      <c r="G59" s="62">
        <v>0</v>
      </c>
      <c r="H59" s="149">
        <v>0</v>
      </c>
      <c r="I59" s="62">
        <v>0</v>
      </c>
      <c r="J59" s="31">
        <f>H59+I59</f>
        <v>0</v>
      </c>
      <c r="K59" s="149">
        <v>0</v>
      </c>
      <c r="L59" s="6">
        <v>0</v>
      </c>
      <c r="M59" s="6">
        <v>0</v>
      </c>
      <c r="N59" s="6">
        <v>0</v>
      </c>
      <c r="O59" s="6">
        <v>0</v>
      </c>
      <c r="P59" s="6">
        <v>757.1419999999999</v>
      </c>
      <c r="Q59" s="7">
        <f t="shared" si="1"/>
        <v>1269.2469999999998</v>
      </c>
      <c r="R59" s="3"/>
    </row>
    <row r="60" spans="1:18" ht="18.75">
      <c r="A60" s="218" t="s">
        <v>0</v>
      </c>
      <c r="B60" s="345" t="s">
        <v>51</v>
      </c>
      <c r="C60" s="316" t="s">
        <v>12</v>
      </c>
      <c r="D60" s="307">
        <v>0.5622</v>
      </c>
      <c r="E60" s="194">
        <v>0.1598</v>
      </c>
      <c r="F60" s="201">
        <f t="shared" si="2"/>
        <v>0.722</v>
      </c>
      <c r="G60" s="59"/>
      <c r="H60" s="143"/>
      <c r="I60" s="59"/>
      <c r="J60" s="11"/>
      <c r="K60" s="143"/>
      <c r="L60" s="4"/>
      <c r="M60" s="4"/>
      <c r="N60" s="4"/>
      <c r="O60" s="4"/>
      <c r="P60" s="4"/>
      <c r="Q60" s="5">
        <f t="shared" si="1"/>
        <v>0.722</v>
      </c>
      <c r="R60" s="3"/>
    </row>
    <row r="61" spans="1:18" ht="18.75">
      <c r="A61" s="221" t="s">
        <v>52</v>
      </c>
      <c r="B61" s="346"/>
      <c r="C61" s="315" t="s">
        <v>14</v>
      </c>
      <c r="D61" s="308">
        <v>47.166</v>
      </c>
      <c r="E61" s="195">
        <v>8.526</v>
      </c>
      <c r="F61" s="58">
        <f t="shared" si="2"/>
        <v>55.69199999999999</v>
      </c>
      <c r="G61" s="60"/>
      <c r="H61" s="142"/>
      <c r="I61" s="60"/>
      <c r="J61" s="31"/>
      <c r="K61" s="142"/>
      <c r="L61" s="6"/>
      <c r="M61" s="6"/>
      <c r="N61" s="6"/>
      <c r="O61" s="6"/>
      <c r="P61" s="6"/>
      <c r="Q61" s="7">
        <f t="shared" si="1"/>
        <v>55.69199999999999</v>
      </c>
      <c r="R61" s="3"/>
    </row>
    <row r="62" spans="1:18" ht="18.75">
      <c r="A62" s="221" t="s">
        <v>0</v>
      </c>
      <c r="B62" s="224" t="s">
        <v>53</v>
      </c>
      <c r="C62" s="316" t="s">
        <v>12</v>
      </c>
      <c r="D62" s="307">
        <v>11.066</v>
      </c>
      <c r="E62" s="194">
        <v>32.338</v>
      </c>
      <c r="F62" s="201">
        <f t="shared" si="2"/>
        <v>43.404</v>
      </c>
      <c r="G62" s="59"/>
      <c r="H62" s="143"/>
      <c r="I62" s="59"/>
      <c r="J62" s="30"/>
      <c r="K62" s="143"/>
      <c r="L62" s="4"/>
      <c r="M62" s="4"/>
      <c r="N62" s="4"/>
      <c r="O62" s="4"/>
      <c r="P62" s="4"/>
      <c r="Q62" s="5">
        <f t="shared" si="1"/>
        <v>43.404</v>
      </c>
      <c r="R62" s="3"/>
    </row>
    <row r="63" spans="1:18" ht="18.75">
      <c r="A63" s="221" t="s">
        <v>54</v>
      </c>
      <c r="B63" s="222" t="s">
        <v>55</v>
      </c>
      <c r="C63" s="315" t="s">
        <v>14</v>
      </c>
      <c r="D63" s="190">
        <v>1505.973</v>
      </c>
      <c r="E63" s="196">
        <v>3817.916</v>
      </c>
      <c r="F63" s="58">
        <f t="shared" si="2"/>
        <v>5323.889</v>
      </c>
      <c r="G63" s="60"/>
      <c r="H63" s="142"/>
      <c r="I63" s="60"/>
      <c r="J63" s="31"/>
      <c r="K63" s="142"/>
      <c r="L63" s="6"/>
      <c r="M63" s="6"/>
      <c r="N63" s="6"/>
      <c r="O63" s="6"/>
      <c r="P63" s="6"/>
      <c r="Q63" s="7">
        <f t="shared" si="1"/>
        <v>5323.889</v>
      </c>
      <c r="R63" s="3"/>
    </row>
    <row r="64" spans="1:18" ht="18.75">
      <c r="A64" s="221" t="s">
        <v>0</v>
      </c>
      <c r="B64" s="345" t="s">
        <v>56</v>
      </c>
      <c r="C64" s="316" t="s">
        <v>12</v>
      </c>
      <c r="D64" s="200">
        <v>18.653</v>
      </c>
      <c r="E64" s="197">
        <v>64.9758</v>
      </c>
      <c r="F64" s="201">
        <f t="shared" si="2"/>
        <v>83.62880000000001</v>
      </c>
      <c r="G64" s="59"/>
      <c r="H64" s="143"/>
      <c r="I64" s="59"/>
      <c r="J64" s="30"/>
      <c r="K64" s="143"/>
      <c r="L64" s="4"/>
      <c r="M64" s="4"/>
      <c r="N64" s="4"/>
      <c r="O64" s="4"/>
      <c r="P64" s="4"/>
      <c r="Q64" s="5">
        <f t="shared" si="1"/>
        <v>83.62880000000001</v>
      </c>
      <c r="R64" s="3"/>
    </row>
    <row r="65" spans="1:18" ht="18.75">
      <c r="A65" s="221" t="s">
        <v>19</v>
      </c>
      <c r="B65" s="346"/>
      <c r="C65" s="315" t="s">
        <v>14</v>
      </c>
      <c r="D65" s="308">
        <v>2162.633</v>
      </c>
      <c r="E65" s="195">
        <v>9037.922</v>
      </c>
      <c r="F65" s="58">
        <f t="shared" si="2"/>
        <v>11200.555</v>
      </c>
      <c r="G65" s="60"/>
      <c r="H65" s="142"/>
      <c r="I65" s="60"/>
      <c r="J65" s="31"/>
      <c r="K65" s="142"/>
      <c r="L65" s="6"/>
      <c r="M65" s="6"/>
      <c r="N65" s="6"/>
      <c r="O65" s="6"/>
      <c r="P65" s="6"/>
      <c r="Q65" s="7">
        <f t="shared" si="1"/>
        <v>11200.555</v>
      </c>
      <c r="R65" s="3"/>
    </row>
    <row r="66" spans="1:18" ht="18.75">
      <c r="A66" s="10"/>
      <c r="B66" s="224" t="s">
        <v>16</v>
      </c>
      <c r="C66" s="316" t="s">
        <v>12</v>
      </c>
      <c r="D66" s="307">
        <v>1.426</v>
      </c>
      <c r="E66" s="194">
        <v>5.007</v>
      </c>
      <c r="F66" s="201">
        <f t="shared" si="2"/>
        <v>6.433</v>
      </c>
      <c r="G66" s="59">
        <v>0</v>
      </c>
      <c r="H66" s="143"/>
      <c r="I66" s="59"/>
      <c r="J66" s="30"/>
      <c r="K66" s="143"/>
      <c r="L66" s="4"/>
      <c r="M66" s="4"/>
      <c r="N66" s="4"/>
      <c r="O66" s="4"/>
      <c r="P66" s="4"/>
      <c r="Q66" s="5">
        <f t="shared" si="1"/>
        <v>6.433</v>
      </c>
      <c r="R66" s="3"/>
    </row>
    <row r="67" spans="1:18" ht="19.5" thickBot="1">
      <c r="A67" s="229" t="s">
        <v>0</v>
      </c>
      <c r="B67" s="230" t="s">
        <v>55</v>
      </c>
      <c r="C67" s="317" t="s">
        <v>14</v>
      </c>
      <c r="D67" s="191">
        <v>58.559</v>
      </c>
      <c r="E67" s="198">
        <v>269.636</v>
      </c>
      <c r="F67" s="58">
        <f t="shared" si="2"/>
        <v>328.19500000000005</v>
      </c>
      <c r="G67" s="129">
        <v>0.105</v>
      </c>
      <c r="H67" s="144"/>
      <c r="I67" s="129"/>
      <c r="J67" s="32"/>
      <c r="K67" s="144"/>
      <c r="L67" s="8"/>
      <c r="M67" s="8"/>
      <c r="N67" s="8"/>
      <c r="O67" s="8"/>
      <c r="P67" s="8"/>
      <c r="Q67" s="9">
        <f t="shared" si="1"/>
        <v>328.30000000000007</v>
      </c>
      <c r="R67" s="3"/>
    </row>
    <row r="68" spans="4:17" ht="18.75">
      <c r="D68" s="289"/>
      <c r="E68" s="289"/>
      <c r="F68" s="232"/>
      <c r="G68" s="232"/>
      <c r="H68" s="232"/>
      <c r="I68" s="232"/>
      <c r="K68" s="232"/>
      <c r="Q68" s="1"/>
    </row>
    <row r="69" spans="1:17" ht="19.5" thickBot="1">
      <c r="A69" s="2"/>
      <c r="B69" s="212" t="s">
        <v>115</v>
      </c>
      <c r="C69" s="2"/>
      <c r="D69" s="233"/>
      <c r="E69" s="233"/>
      <c r="F69" s="234"/>
      <c r="G69" s="234"/>
      <c r="H69" s="234"/>
      <c r="I69" s="234"/>
      <c r="J69" s="2"/>
      <c r="K69" s="176"/>
      <c r="L69" s="2"/>
      <c r="M69" s="2"/>
      <c r="N69" s="2"/>
      <c r="O69" s="2"/>
      <c r="P69" s="2"/>
      <c r="Q69" s="2"/>
    </row>
    <row r="70" spans="1:18" ht="18.75">
      <c r="A70" s="226"/>
      <c r="B70" s="26"/>
      <c r="C70" s="26"/>
      <c r="D70" s="37" t="s">
        <v>1</v>
      </c>
      <c r="E70" s="37" t="s">
        <v>2</v>
      </c>
      <c r="F70" s="259" t="s">
        <v>3</v>
      </c>
      <c r="G70" s="216" t="s">
        <v>100</v>
      </c>
      <c r="H70" s="39" t="s">
        <v>4</v>
      </c>
      <c r="I70" s="37" t="s">
        <v>5</v>
      </c>
      <c r="J70" s="37" t="s">
        <v>95</v>
      </c>
      <c r="K70" s="39" t="s">
        <v>6</v>
      </c>
      <c r="L70" s="37" t="s">
        <v>105</v>
      </c>
      <c r="M70" s="37" t="s">
        <v>7</v>
      </c>
      <c r="N70" s="37" t="s">
        <v>8</v>
      </c>
      <c r="O70" s="37" t="s">
        <v>9</v>
      </c>
      <c r="P70" s="37" t="s">
        <v>99</v>
      </c>
      <c r="Q70" s="217" t="s">
        <v>10</v>
      </c>
      <c r="R70" s="3"/>
    </row>
    <row r="71" spans="1:18" ht="18.75">
      <c r="A71" s="221" t="s">
        <v>52</v>
      </c>
      <c r="B71" s="343" t="s">
        <v>20</v>
      </c>
      <c r="C71" s="314" t="s">
        <v>12</v>
      </c>
      <c r="D71" s="318">
        <v>31.707199999999997</v>
      </c>
      <c r="E71" s="66">
        <v>102.48060000000001</v>
      </c>
      <c r="F71" s="201">
        <f aca="true" t="shared" si="4" ref="F71:F82">D71+E71</f>
        <v>134.1878</v>
      </c>
      <c r="G71" s="235">
        <v>0</v>
      </c>
      <c r="H71" s="63">
        <v>0</v>
      </c>
      <c r="I71" s="63">
        <v>0</v>
      </c>
      <c r="J71" s="11">
        <f>H71+I71</f>
        <v>0</v>
      </c>
      <c r="K71" s="63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5">
        <f aca="true" t="shared" si="5" ref="Q71:Q134">+F71+G71+H71+I71+K71+L71+M71+N71+O71+P71</f>
        <v>134.1878</v>
      </c>
      <c r="R71" s="10"/>
    </row>
    <row r="72" spans="1:18" ht="18.75">
      <c r="A72" s="213" t="s">
        <v>54</v>
      </c>
      <c r="B72" s="344"/>
      <c r="C72" s="315" t="s">
        <v>14</v>
      </c>
      <c r="D72" s="312">
        <v>3774.331</v>
      </c>
      <c r="E72" s="236">
        <v>13134.000000000002</v>
      </c>
      <c r="F72" s="58">
        <f t="shared" si="4"/>
        <v>16908.331000000002</v>
      </c>
      <c r="G72" s="62">
        <v>0.105</v>
      </c>
      <c r="H72" s="62">
        <v>0</v>
      </c>
      <c r="I72" s="62">
        <v>0</v>
      </c>
      <c r="J72" s="31">
        <f>H72+I72</f>
        <v>0</v>
      </c>
      <c r="K72" s="62">
        <v>0</v>
      </c>
      <c r="L72" s="6">
        <v>0</v>
      </c>
      <c r="M72" s="6">
        <v>0</v>
      </c>
      <c r="N72" s="6">
        <v>0</v>
      </c>
      <c r="O72" s="6">
        <v>0</v>
      </c>
      <c r="P72" s="6">
        <v>0</v>
      </c>
      <c r="Q72" s="7">
        <f t="shared" si="5"/>
        <v>16908.436</v>
      </c>
      <c r="R72" s="10"/>
    </row>
    <row r="73" spans="1:18" ht="18.75">
      <c r="A73" s="221" t="s">
        <v>0</v>
      </c>
      <c r="B73" s="345" t="s">
        <v>57</v>
      </c>
      <c r="C73" s="316" t="s">
        <v>12</v>
      </c>
      <c r="D73" s="307">
        <v>3.3776</v>
      </c>
      <c r="E73" s="117">
        <v>4.0458</v>
      </c>
      <c r="F73" s="201">
        <f t="shared" si="4"/>
        <v>7.4234</v>
      </c>
      <c r="G73" s="59"/>
      <c r="H73" s="59"/>
      <c r="I73" s="59"/>
      <c r="J73" s="11"/>
      <c r="K73" s="59"/>
      <c r="L73" s="4"/>
      <c r="M73" s="4"/>
      <c r="N73" s="4"/>
      <c r="O73" s="4"/>
      <c r="P73" s="4">
        <v>1.8573</v>
      </c>
      <c r="Q73" s="5">
        <f t="shared" si="5"/>
        <v>9.2807</v>
      </c>
      <c r="R73" s="10"/>
    </row>
    <row r="74" spans="1:18" ht="18.75">
      <c r="A74" s="221" t="s">
        <v>32</v>
      </c>
      <c r="B74" s="346"/>
      <c r="C74" s="315" t="s">
        <v>14</v>
      </c>
      <c r="D74" s="189">
        <v>3156.22</v>
      </c>
      <c r="E74" s="101">
        <v>3706.229</v>
      </c>
      <c r="F74" s="58">
        <f t="shared" si="4"/>
        <v>6862.449</v>
      </c>
      <c r="G74" s="60"/>
      <c r="H74" s="60"/>
      <c r="I74" s="60"/>
      <c r="J74" s="31"/>
      <c r="K74" s="60"/>
      <c r="L74" s="6"/>
      <c r="M74" s="6"/>
      <c r="N74" s="6"/>
      <c r="O74" s="6"/>
      <c r="P74" s="6">
        <v>1712.444</v>
      </c>
      <c r="Q74" s="7">
        <f t="shared" si="5"/>
        <v>8574.893</v>
      </c>
      <c r="R74" s="10"/>
    </row>
    <row r="75" spans="1:18" ht="18.75">
      <c r="A75" s="221" t="s">
        <v>0</v>
      </c>
      <c r="B75" s="345" t="s">
        <v>58</v>
      </c>
      <c r="C75" s="316" t="s">
        <v>12</v>
      </c>
      <c r="D75" s="307"/>
      <c r="E75" s="117">
        <v>0.8698</v>
      </c>
      <c r="F75" s="201">
        <f t="shared" si="4"/>
        <v>0.8698</v>
      </c>
      <c r="G75" s="59"/>
      <c r="H75" s="59"/>
      <c r="I75" s="59"/>
      <c r="J75" s="11"/>
      <c r="K75" s="59"/>
      <c r="L75" s="4"/>
      <c r="M75" s="4"/>
      <c r="N75" s="4"/>
      <c r="O75" s="4"/>
      <c r="P75" s="4"/>
      <c r="Q75" s="5">
        <f t="shared" si="5"/>
        <v>0.8698</v>
      </c>
      <c r="R75" s="10"/>
    </row>
    <row r="76" spans="1:18" ht="18.75">
      <c r="A76" s="221" t="s">
        <v>0</v>
      </c>
      <c r="B76" s="346"/>
      <c r="C76" s="315" t="s">
        <v>14</v>
      </c>
      <c r="D76" s="308"/>
      <c r="E76" s="118">
        <v>72.614</v>
      </c>
      <c r="F76" s="58">
        <f t="shared" si="4"/>
        <v>72.614</v>
      </c>
      <c r="G76" s="60"/>
      <c r="H76" s="60"/>
      <c r="I76" s="60"/>
      <c r="J76" s="31"/>
      <c r="K76" s="60"/>
      <c r="L76" s="6"/>
      <c r="M76" s="6"/>
      <c r="N76" s="6"/>
      <c r="O76" s="6"/>
      <c r="P76" s="6"/>
      <c r="Q76" s="7">
        <f t="shared" si="5"/>
        <v>72.614</v>
      </c>
      <c r="R76" s="10"/>
    </row>
    <row r="77" spans="1:18" ht="18.75">
      <c r="A77" s="221" t="s">
        <v>59</v>
      </c>
      <c r="B77" s="224" t="s">
        <v>60</v>
      </c>
      <c r="C77" s="316" t="s">
        <v>12</v>
      </c>
      <c r="D77" s="307"/>
      <c r="E77" s="117"/>
      <c r="F77" s="201">
        <f t="shared" si="4"/>
        <v>0</v>
      </c>
      <c r="G77" s="59"/>
      <c r="H77" s="59"/>
      <c r="I77" s="59"/>
      <c r="J77" s="11"/>
      <c r="K77" s="59"/>
      <c r="L77" s="4"/>
      <c r="M77" s="4"/>
      <c r="N77" s="4"/>
      <c r="O77" s="4"/>
      <c r="P77" s="4"/>
      <c r="Q77" s="5">
        <f t="shared" si="5"/>
        <v>0</v>
      </c>
      <c r="R77" s="10"/>
    </row>
    <row r="78" spans="1:18" ht="18.75">
      <c r="A78" s="221"/>
      <c r="B78" s="222" t="s">
        <v>61</v>
      </c>
      <c r="C78" s="315" t="s">
        <v>14</v>
      </c>
      <c r="D78" s="190"/>
      <c r="E78" s="97"/>
      <c r="F78" s="58">
        <f t="shared" si="4"/>
        <v>0</v>
      </c>
      <c r="G78" s="60"/>
      <c r="H78" s="60"/>
      <c r="I78" s="60"/>
      <c r="J78" s="31"/>
      <c r="K78" s="60"/>
      <c r="L78" s="6"/>
      <c r="M78" s="6"/>
      <c r="N78" s="6"/>
      <c r="O78" s="6"/>
      <c r="P78" s="6"/>
      <c r="Q78" s="7">
        <f t="shared" si="5"/>
        <v>0</v>
      </c>
      <c r="R78" s="10"/>
    </row>
    <row r="79" spans="1:18" ht="18.75">
      <c r="A79" s="221"/>
      <c r="B79" s="345" t="s">
        <v>62</v>
      </c>
      <c r="C79" s="316" t="s">
        <v>12</v>
      </c>
      <c r="D79" s="200"/>
      <c r="E79" s="102"/>
      <c r="F79" s="201">
        <f t="shared" si="4"/>
        <v>0</v>
      </c>
      <c r="G79" s="59"/>
      <c r="H79" s="59"/>
      <c r="I79" s="59"/>
      <c r="J79" s="11"/>
      <c r="K79" s="59"/>
      <c r="L79" s="4"/>
      <c r="M79" s="4"/>
      <c r="N79" s="4"/>
      <c r="O79" s="4"/>
      <c r="P79" s="4"/>
      <c r="Q79" s="5">
        <f t="shared" si="5"/>
        <v>0</v>
      </c>
      <c r="R79" s="10"/>
    </row>
    <row r="80" spans="1:18" ht="18.75">
      <c r="A80" s="221" t="s">
        <v>13</v>
      </c>
      <c r="B80" s="346"/>
      <c r="C80" s="315" t="s">
        <v>14</v>
      </c>
      <c r="D80" s="308"/>
      <c r="E80" s="118"/>
      <c r="F80" s="58">
        <f t="shared" si="4"/>
        <v>0</v>
      </c>
      <c r="G80" s="60"/>
      <c r="H80" s="60"/>
      <c r="I80" s="60"/>
      <c r="J80" s="31"/>
      <c r="K80" s="60"/>
      <c r="L80" s="6"/>
      <c r="M80" s="6"/>
      <c r="N80" s="6"/>
      <c r="O80" s="6"/>
      <c r="P80" s="6"/>
      <c r="Q80" s="7">
        <f t="shared" si="5"/>
        <v>0</v>
      </c>
      <c r="R80" s="10"/>
    </row>
    <row r="81" spans="1:18" ht="18.75">
      <c r="A81" s="221"/>
      <c r="B81" s="224" t="s">
        <v>16</v>
      </c>
      <c r="C81" s="316" t="s">
        <v>12</v>
      </c>
      <c r="D81" s="307">
        <v>2.0431</v>
      </c>
      <c r="E81" s="117">
        <v>12.8235</v>
      </c>
      <c r="F81" s="201">
        <f t="shared" si="4"/>
        <v>14.866599999999998</v>
      </c>
      <c r="G81" s="59"/>
      <c r="H81" s="59"/>
      <c r="I81" s="59"/>
      <c r="J81" s="11"/>
      <c r="K81" s="59">
        <v>0.347</v>
      </c>
      <c r="L81" s="4"/>
      <c r="M81" s="4"/>
      <c r="N81" s="4"/>
      <c r="O81" s="4"/>
      <c r="P81" s="4">
        <v>1.0053</v>
      </c>
      <c r="Q81" s="5">
        <f t="shared" si="5"/>
        <v>16.218899999999998</v>
      </c>
      <c r="R81" s="10"/>
    </row>
    <row r="82" spans="1:18" ht="18.75">
      <c r="A82" s="221"/>
      <c r="B82" s="222" t="s">
        <v>63</v>
      </c>
      <c r="C82" s="315" t="s">
        <v>14</v>
      </c>
      <c r="D82" s="190">
        <v>1374.826</v>
      </c>
      <c r="E82" s="97">
        <v>6121.201</v>
      </c>
      <c r="F82" s="58">
        <f t="shared" si="4"/>
        <v>7496.027</v>
      </c>
      <c r="G82" s="60"/>
      <c r="H82" s="60"/>
      <c r="I82" s="60"/>
      <c r="J82" s="31"/>
      <c r="K82" s="60">
        <v>172.972</v>
      </c>
      <c r="L82" s="6"/>
      <c r="M82" s="6"/>
      <c r="N82" s="6"/>
      <c r="O82" s="6"/>
      <c r="P82" s="6">
        <v>1122.923</v>
      </c>
      <c r="Q82" s="7">
        <f t="shared" si="5"/>
        <v>8791.922</v>
      </c>
      <c r="R82" s="10"/>
    </row>
    <row r="83" spans="1:18" ht="18.75">
      <c r="A83" s="221" t="s">
        <v>19</v>
      </c>
      <c r="B83" s="343" t="s">
        <v>20</v>
      </c>
      <c r="C83" s="316" t="s">
        <v>12</v>
      </c>
      <c r="D83" s="311">
        <v>5.4207</v>
      </c>
      <c r="E83" s="290">
        <v>17.7391</v>
      </c>
      <c r="F83" s="148">
        <f>D83+E83</f>
        <v>23.1598</v>
      </c>
      <c r="G83" s="63">
        <v>0</v>
      </c>
      <c r="H83" s="61">
        <v>0</v>
      </c>
      <c r="I83" s="63">
        <v>0</v>
      </c>
      <c r="J83" s="30">
        <f>H83+I83</f>
        <v>0</v>
      </c>
      <c r="K83" s="63">
        <v>0.347</v>
      </c>
      <c r="L83" s="4">
        <v>0</v>
      </c>
      <c r="M83" s="4">
        <v>0</v>
      </c>
      <c r="N83" s="4">
        <v>0</v>
      </c>
      <c r="O83" s="4">
        <v>0</v>
      </c>
      <c r="P83" s="4">
        <v>2.8626</v>
      </c>
      <c r="Q83" s="5">
        <f t="shared" si="5"/>
        <v>26.369400000000002</v>
      </c>
      <c r="R83" s="10"/>
    </row>
    <row r="84" spans="1:18" ht="18.75">
      <c r="A84" s="226"/>
      <c r="B84" s="344"/>
      <c r="C84" s="315" t="s">
        <v>14</v>
      </c>
      <c r="D84" s="312">
        <v>4531.046</v>
      </c>
      <c r="E84" s="236">
        <v>9900.044</v>
      </c>
      <c r="F84" s="149">
        <f>D84+E84</f>
        <v>14431.09</v>
      </c>
      <c r="G84" s="62">
        <v>0</v>
      </c>
      <c r="H84" s="62">
        <v>0</v>
      </c>
      <c r="I84" s="62">
        <v>0</v>
      </c>
      <c r="J84" s="31">
        <f>H84+I84</f>
        <v>0</v>
      </c>
      <c r="K84" s="62">
        <v>172.972</v>
      </c>
      <c r="L84" s="6">
        <v>0</v>
      </c>
      <c r="M84" s="6">
        <v>0</v>
      </c>
      <c r="N84" s="6">
        <v>0</v>
      </c>
      <c r="O84" s="6">
        <v>0</v>
      </c>
      <c r="P84" s="6">
        <v>2835.367</v>
      </c>
      <c r="Q84" s="7">
        <f t="shared" si="5"/>
        <v>17439.429</v>
      </c>
      <c r="R84" s="10"/>
    </row>
    <row r="85" spans="1:18" ht="18.75">
      <c r="A85" s="347" t="s">
        <v>64</v>
      </c>
      <c r="B85" s="348"/>
      <c r="C85" s="316" t="s">
        <v>12</v>
      </c>
      <c r="D85" s="307">
        <v>0.062</v>
      </c>
      <c r="E85" s="117">
        <v>0.6101</v>
      </c>
      <c r="F85" s="201">
        <f aca="true" t="shared" si="6" ref="F85:F98">D85+E85</f>
        <v>0.6720999999999999</v>
      </c>
      <c r="G85" s="59"/>
      <c r="H85" s="59"/>
      <c r="I85" s="59"/>
      <c r="J85" s="11"/>
      <c r="K85" s="59">
        <v>63.831</v>
      </c>
      <c r="L85" s="4"/>
      <c r="M85" s="4"/>
      <c r="N85" s="4"/>
      <c r="O85" s="4"/>
      <c r="P85" s="4"/>
      <c r="Q85" s="5">
        <f t="shared" si="5"/>
        <v>64.5031</v>
      </c>
      <c r="R85" s="10"/>
    </row>
    <row r="86" spans="1:18" ht="18.75">
      <c r="A86" s="349"/>
      <c r="B86" s="350"/>
      <c r="C86" s="315" t="s">
        <v>14</v>
      </c>
      <c r="D86" s="308">
        <v>50.61</v>
      </c>
      <c r="E86" s="118">
        <v>923.952</v>
      </c>
      <c r="F86" s="58">
        <f t="shared" si="6"/>
        <v>974.562</v>
      </c>
      <c r="G86" s="60"/>
      <c r="H86" s="60"/>
      <c r="I86" s="60"/>
      <c r="J86" s="31"/>
      <c r="K86" s="60">
        <v>11845.624</v>
      </c>
      <c r="L86" s="6"/>
      <c r="M86" s="6"/>
      <c r="N86" s="6"/>
      <c r="O86" s="6"/>
      <c r="P86" s="6"/>
      <c r="Q86" s="7">
        <f t="shared" si="5"/>
        <v>12820.186</v>
      </c>
      <c r="R86" s="10"/>
    </row>
    <row r="87" spans="1:18" ht="18.75">
      <c r="A87" s="347" t="s">
        <v>65</v>
      </c>
      <c r="B87" s="348"/>
      <c r="C87" s="316" t="s">
        <v>12</v>
      </c>
      <c r="D87" s="307"/>
      <c r="E87" s="117"/>
      <c r="F87" s="201">
        <f t="shared" si="6"/>
        <v>0</v>
      </c>
      <c r="G87" s="59"/>
      <c r="H87" s="59"/>
      <c r="I87" s="59"/>
      <c r="J87" s="11"/>
      <c r="K87" s="59"/>
      <c r="L87" s="4"/>
      <c r="M87" s="4"/>
      <c r="N87" s="4"/>
      <c r="O87" s="4"/>
      <c r="P87" s="4"/>
      <c r="Q87" s="5">
        <f t="shared" si="5"/>
        <v>0</v>
      </c>
      <c r="R87" s="10"/>
    </row>
    <row r="88" spans="1:18" ht="18.75">
      <c r="A88" s="349"/>
      <c r="B88" s="350"/>
      <c r="C88" s="315" t="s">
        <v>14</v>
      </c>
      <c r="D88" s="308"/>
      <c r="E88" s="118"/>
      <c r="F88" s="58">
        <f t="shared" si="6"/>
        <v>0</v>
      </c>
      <c r="G88" s="60"/>
      <c r="H88" s="60"/>
      <c r="I88" s="60"/>
      <c r="J88" s="31"/>
      <c r="K88" s="60"/>
      <c r="L88" s="6"/>
      <c r="M88" s="6"/>
      <c r="N88" s="6"/>
      <c r="O88" s="6"/>
      <c r="P88" s="6"/>
      <c r="Q88" s="7">
        <f t="shared" si="5"/>
        <v>0</v>
      </c>
      <c r="R88" s="10"/>
    </row>
    <row r="89" spans="1:18" ht="18.75">
      <c r="A89" s="347" t="s">
        <v>66</v>
      </c>
      <c r="B89" s="348"/>
      <c r="C89" s="316" t="s">
        <v>12</v>
      </c>
      <c r="D89" s="307"/>
      <c r="E89" s="117">
        <v>0.1239</v>
      </c>
      <c r="F89" s="201">
        <f t="shared" si="6"/>
        <v>0.1239</v>
      </c>
      <c r="G89" s="59"/>
      <c r="H89" s="59"/>
      <c r="I89" s="59"/>
      <c r="J89" s="11"/>
      <c r="K89" s="59">
        <v>0.0015</v>
      </c>
      <c r="L89" s="4"/>
      <c r="M89" s="4"/>
      <c r="N89" s="4"/>
      <c r="O89" s="4"/>
      <c r="P89" s="4"/>
      <c r="Q89" s="5">
        <f t="shared" si="5"/>
        <v>0.12539999999999998</v>
      </c>
      <c r="R89" s="10"/>
    </row>
    <row r="90" spans="1:18" ht="18.75">
      <c r="A90" s="349"/>
      <c r="B90" s="350"/>
      <c r="C90" s="315" t="s">
        <v>14</v>
      </c>
      <c r="D90" s="308"/>
      <c r="E90" s="118">
        <v>271.436</v>
      </c>
      <c r="F90" s="58">
        <f t="shared" si="6"/>
        <v>271.436</v>
      </c>
      <c r="G90" s="60"/>
      <c r="H90" s="60"/>
      <c r="I90" s="60"/>
      <c r="J90" s="31"/>
      <c r="K90" s="60">
        <v>0.788</v>
      </c>
      <c r="L90" s="6"/>
      <c r="M90" s="6"/>
      <c r="N90" s="6"/>
      <c r="O90" s="6"/>
      <c r="P90" s="6"/>
      <c r="Q90" s="7">
        <f t="shared" si="5"/>
        <v>272.224</v>
      </c>
      <c r="R90" s="10"/>
    </row>
    <row r="91" spans="1:18" ht="18.75">
      <c r="A91" s="347" t="s">
        <v>67</v>
      </c>
      <c r="B91" s="348"/>
      <c r="C91" s="316" t="s">
        <v>12</v>
      </c>
      <c r="D91" s="307">
        <v>0.06</v>
      </c>
      <c r="E91" s="117">
        <v>33.6505</v>
      </c>
      <c r="F91" s="201">
        <f t="shared" si="6"/>
        <v>33.7105</v>
      </c>
      <c r="G91" s="59"/>
      <c r="H91" s="59"/>
      <c r="I91" s="59"/>
      <c r="J91" s="11"/>
      <c r="K91" s="59">
        <v>0.249</v>
      </c>
      <c r="L91" s="4"/>
      <c r="M91" s="4"/>
      <c r="N91" s="4"/>
      <c r="O91" s="4"/>
      <c r="P91" s="4"/>
      <c r="Q91" s="5">
        <f t="shared" si="5"/>
        <v>33.959500000000006</v>
      </c>
      <c r="R91" s="10"/>
    </row>
    <row r="92" spans="1:18" ht="18.75">
      <c r="A92" s="349"/>
      <c r="B92" s="350"/>
      <c r="C92" s="315" t="s">
        <v>14</v>
      </c>
      <c r="D92" s="308">
        <v>23.363</v>
      </c>
      <c r="E92" s="118">
        <v>54239.599</v>
      </c>
      <c r="F92" s="58">
        <f t="shared" si="6"/>
        <v>54262.962</v>
      </c>
      <c r="G92" s="60"/>
      <c r="H92" s="60"/>
      <c r="I92" s="60"/>
      <c r="J92" s="31"/>
      <c r="K92" s="60">
        <v>418.53</v>
      </c>
      <c r="L92" s="6"/>
      <c r="M92" s="6"/>
      <c r="N92" s="6"/>
      <c r="O92" s="6"/>
      <c r="P92" s="6"/>
      <c r="Q92" s="7">
        <f t="shared" si="5"/>
        <v>54681.492</v>
      </c>
      <c r="R92" s="10"/>
    </row>
    <row r="93" spans="1:18" ht="18.75">
      <c r="A93" s="347" t="s">
        <v>68</v>
      </c>
      <c r="B93" s="348"/>
      <c r="C93" s="316" t="s">
        <v>12</v>
      </c>
      <c r="D93" s="307"/>
      <c r="E93" s="117"/>
      <c r="F93" s="201">
        <f t="shared" si="6"/>
        <v>0</v>
      </c>
      <c r="G93" s="59"/>
      <c r="H93" s="59"/>
      <c r="I93" s="59"/>
      <c r="J93" s="11"/>
      <c r="K93" s="59"/>
      <c r="L93" s="4"/>
      <c r="M93" s="4"/>
      <c r="N93" s="4"/>
      <c r="O93" s="4"/>
      <c r="P93" s="4"/>
      <c r="Q93" s="5">
        <f t="shared" si="5"/>
        <v>0</v>
      </c>
      <c r="R93" s="10"/>
    </row>
    <row r="94" spans="1:18" ht="18.75">
      <c r="A94" s="349"/>
      <c r="B94" s="350"/>
      <c r="C94" s="315" t="s">
        <v>14</v>
      </c>
      <c r="D94" s="190"/>
      <c r="E94" s="97"/>
      <c r="F94" s="58">
        <f t="shared" si="6"/>
        <v>0</v>
      </c>
      <c r="G94" s="60"/>
      <c r="H94" s="60"/>
      <c r="I94" s="60"/>
      <c r="J94" s="31"/>
      <c r="K94" s="60"/>
      <c r="L94" s="6"/>
      <c r="M94" s="6"/>
      <c r="N94" s="6"/>
      <c r="O94" s="6"/>
      <c r="P94" s="6"/>
      <c r="Q94" s="7">
        <f t="shared" si="5"/>
        <v>0</v>
      </c>
      <c r="R94" s="10"/>
    </row>
    <row r="95" spans="1:18" ht="18.75">
      <c r="A95" s="347" t="s">
        <v>69</v>
      </c>
      <c r="B95" s="348"/>
      <c r="C95" s="316" t="s">
        <v>12</v>
      </c>
      <c r="D95" s="200">
        <v>0.0468</v>
      </c>
      <c r="E95" s="102">
        <v>0.0435</v>
      </c>
      <c r="F95" s="201">
        <f t="shared" si="6"/>
        <v>0.09029999999999999</v>
      </c>
      <c r="G95" s="59"/>
      <c r="H95" s="59"/>
      <c r="I95" s="59"/>
      <c r="J95" s="11"/>
      <c r="K95" s="59"/>
      <c r="L95" s="4"/>
      <c r="M95" s="4"/>
      <c r="N95" s="4"/>
      <c r="O95" s="4"/>
      <c r="P95" s="4">
        <v>0.2036</v>
      </c>
      <c r="Q95" s="5">
        <f t="shared" si="5"/>
        <v>0.2939</v>
      </c>
      <c r="R95" s="10"/>
    </row>
    <row r="96" spans="1:18" ht="18.75">
      <c r="A96" s="349"/>
      <c r="B96" s="350"/>
      <c r="C96" s="315" t="s">
        <v>14</v>
      </c>
      <c r="D96" s="190">
        <v>28.581</v>
      </c>
      <c r="E96" s="97">
        <v>36.479</v>
      </c>
      <c r="F96" s="58">
        <f t="shared" si="6"/>
        <v>65.06</v>
      </c>
      <c r="G96" s="60"/>
      <c r="H96" s="60"/>
      <c r="I96" s="60"/>
      <c r="J96" s="31"/>
      <c r="K96" s="60"/>
      <c r="L96" s="6"/>
      <c r="M96" s="6"/>
      <c r="N96" s="6"/>
      <c r="O96" s="6"/>
      <c r="P96" s="6">
        <v>271.734</v>
      </c>
      <c r="Q96" s="7">
        <f t="shared" si="5"/>
        <v>336.794</v>
      </c>
      <c r="R96" s="10"/>
    </row>
    <row r="97" spans="1:18" ht="18.75">
      <c r="A97" s="347" t="s">
        <v>70</v>
      </c>
      <c r="B97" s="348"/>
      <c r="C97" s="316" t="s">
        <v>12</v>
      </c>
      <c r="D97" s="200">
        <v>3.60686</v>
      </c>
      <c r="E97" s="102">
        <v>1345.4841</v>
      </c>
      <c r="F97" s="201">
        <f t="shared" si="6"/>
        <v>1349.09096</v>
      </c>
      <c r="G97" s="59">
        <v>0.005</v>
      </c>
      <c r="H97" s="59"/>
      <c r="I97" s="59"/>
      <c r="J97" s="11"/>
      <c r="K97" s="59">
        <v>0.2426</v>
      </c>
      <c r="L97" s="4"/>
      <c r="M97" s="4"/>
      <c r="N97" s="4">
        <v>0.5208</v>
      </c>
      <c r="O97" s="4"/>
      <c r="P97" s="4">
        <v>1.0734</v>
      </c>
      <c r="Q97" s="5">
        <f t="shared" si="5"/>
        <v>1350.9327600000001</v>
      </c>
      <c r="R97" s="10"/>
    </row>
    <row r="98" spans="1:18" ht="18.75">
      <c r="A98" s="349"/>
      <c r="B98" s="350"/>
      <c r="C98" s="315" t="s">
        <v>14</v>
      </c>
      <c r="D98" s="190">
        <v>7517.339</v>
      </c>
      <c r="E98" s="97">
        <v>409527.269</v>
      </c>
      <c r="F98" s="58">
        <f t="shared" si="6"/>
        <v>417044.60799999995</v>
      </c>
      <c r="G98" s="60">
        <v>1.068</v>
      </c>
      <c r="H98" s="60"/>
      <c r="I98" s="60"/>
      <c r="J98" s="31"/>
      <c r="K98" s="60">
        <v>141.844</v>
      </c>
      <c r="L98" s="6"/>
      <c r="M98" s="6"/>
      <c r="N98" s="6">
        <v>336.754</v>
      </c>
      <c r="O98" s="6"/>
      <c r="P98" s="6">
        <v>1034.459</v>
      </c>
      <c r="Q98" s="7">
        <f t="shared" si="5"/>
        <v>418558.73299999995</v>
      </c>
      <c r="R98" s="10"/>
    </row>
    <row r="99" spans="1:18" ht="18.75">
      <c r="A99" s="351" t="s">
        <v>71</v>
      </c>
      <c r="B99" s="352"/>
      <c r="C99" s="316" t="s">
        <v>12</v>
      </c>
      <c r="D99" s="311">
        <v>241.37626</v>
      </c>
      <c r="E99" s="290">
        <v>1895.0340999999999</v>
      </c>
      <c r="F99" s="148">
        <f>D99+E99</f>
        <v>2136.41036</v>
      </c>
      <c r="G99" s="61">
        <v>110.77049999999998</v>
      </c>
      <c r="H99" s="63">
        <v>0</v>
      </c>
      <c r="I99" s="61">
        <v>0</v>
      </c>
      <c r="J99" s="30">
        <f>H99+I99</f>
        <v>0</v>
      </c>
      <c r="K99" s="61">
        <v>73.27109999999999</v>
      </c>
      <c r="L99" s="4">
        <v>0</v>
      </c>
      <c r="M99" s="4">
        <v>0</v>
      </c>
      <c r="N99" s="4">
        <v>0.5208</v>
      </c>
      <c r="O99" s="4">
        <v>0</v>
      </c>
      <c r="P99" s="4">
        <v>4.728400000000001</v>
      </c>
      <c r="Q99" s="5">
        <f t="shared" si="5"/>
        <v>2325.7011599999996</v>
      </c>
      <c r="R99" s="10"/>
    </row>
    <row r="100" spans="1:18" ht="18.75">
      <c r="A100" s="353"/>
      <c r="B100" s="354"/>
      <c r="C100" s="315" t="s">
        <v>14</v>
      </c>
      <c r="D100" s="312">
        <v>132605.98200000002</v>
      </c>
      <c r="E100" s="236">
        <v>606750.064</v>
      </c>
      <c r="F100" s="149">
        <f>D100+E100</f>
        <v>739356.0460000001</v>
      </c>
      <c r="G100" s="64">
        <v>78045.82599999999</v>
      </c>
      <c r="H100" s="62">
        <v>0</v>
      </c>
      <c r="I100" s="64">
        <v>0</v>
      </c>
      <c r="J100" s="31">
        <f>H100+I100</f>
        <v>0</v>
      </c>
      <c r="K100" s="64">
        <v>12805.508</v>
      </c>
      <c r="L100" s="6">
        <v>0</v>
      </c>
      <c r="M100" s="6">
        <v>0</v>
      </c>
      <c r="N100" s="6">
        <v>336.754</v>
      </c>
      <c r="O100" s="6">
        <v>0</v>
      </c>
      <c r="P100" s="6">
        <v>4930.946</v>
      </c>
      <c r="Q100" s="7">
        <f t="shared" si="5"/>
        <v>835475.0800000001</v>
      </c>
      <c r="R100" s="10"/>
    </row>
    <row r="101" spans="1:18" ht="18.75">
      <c r="A101" s="218" t="s">
        <v>0</v>
      </c>
      <c r="B101" s="345" t="s">
        <v>72</v>
      </c>
      <c r="C101" s="316" t="s">
        <v>12</v>
      </c>
      <c r="D101" s="307"/>
      <c r="E101" s="117"/>
      <c r="F101" s="201">
        <f aca="true" t="shared" si="7" ref="F101:F122">D101+E101</f>
        <v>0</v>
      </c>
      <c r="G101" s="59"/>
      <c r="H101" s="59"/>
      <c r="I101" s="59"/>
      <c r="J101" s="11"/>
      <c r="K101" s="59"/>
      <c r="L101" s="4"/>
      <c r="M101" s="4"/>
      <c r="N101" s="4"/>
      <c r="O101" s="4"/>
      <c r="P101" s="4"/>
      <c r="Q101" s="5">
        <f t="shared" si="5"/>
        <v>0</v>
      </c>
      <c r="R101" s="10"/>
    </row>
    <row r="102" spans="1:18" ht="18.75">
      <c r="A102" s="218" t="s">
        <v>0</v>
      </c>
      <c r="B102" s="346"/>
      <c r="C102" s="315" t="s">
        <v>14</v>
      </c>
      <c r="D102" s="308"/>
      <c r="E102" s="118"/>
      <c r="F102" s="58">
        <f t="shared" si="7"/>
        <v>0</v>
      </c>
      <c r="G102" s="60"/>
      <c r="H102" s="60"/>
      <c r="I102" s="60"/>
      <c r="J102" s="31"/>
      <c r="K102" s="60"/>
      <c r="L102" s="6"/>
      <c r="M102" s="6"/>
      <c r="N102" s="6"/>
      <c r="O102" s="6"/>
      <c r="P102" s="6"/>
      <c r="Q102" s="7">
        <f t="shared" si="5"/>
        <v>0</v>
      </c>
      <c r="R102" s="10"/>
    </row>
    <row r="103" spans="1:18" ht="18.75">
      <c r="A103" s="221" t="s">
        <v>73</v>
      </c>
      <c r="B103" s="345" t="s">
        <v>74</v>
      </c>
      <c r="C103" s="316" t="s">
        <v>12</v>
      </c>
      <c r="D103" s="307">
        <v>0.163</v>
      </c>
      <c r="E103" s="117">
        <v>9.3706</v>
      </c>
      <c r="F103" s="201">
        <f t="shared" si="7"/>
        <v>9.5336</v>
      </c>
      <c r="G103" s="59"/>
      <c r="H103" s="59"/>
      <c r="I103" s="59"/>
      <c r="J103" s="11"/>
      <c r="K103" s="59"/>
      <c r="L103" s="4"/>
      <c r="M103" s="4"/>
      <c r="N103" s="4"/>
      <c r="O103" s="4"/>
      <c r="P103" s="4">
        <v>0.0084</v>
      </c>
      <c r="Q103" s="5">
        <f t="shared" si="5"/>
        <v>9.542</v>
      </c>
      <c r="R103" s="10"/>
    </row>
    <row r="104" spans="1:18" ht="18.75">
      <c r="A104" s="221" t="s">
        <v>0</v>
      </c>
      <c r="B104" s="346"/>
      <c r="C104" s="315" t="s">
        <v>14</v>
      </c>
      <c r="D104" s="190">
        <v>105.704</v>
      </c>
      <c r="E104" s="97">
        <v>4255.396</v>
      </c>
      <c r="F104" s="58">
        <f t="shared" si="7"/>
        <v>4361.099999999999</v>
      </c>
      <c r="G104" s="60"/>
      <c r="H104" s="60"/>
      <c r="I104" s="60"/>
      <c r="J104" s="31"/>
      <c r="K104" s="60"/>
      <c r="L104" s="6"/>
      <c r="M104" s="6"/>
      <c r="N104" s="6"/>
      <c r="O104" s="6"/>
      <c r="P104" s="6">
        <v>4.746</v>
      </c>
      <c r="Q104" s="7">
        <f t="shared" si="5"/>
        <v>4365.846</v>
      </c>
      <c r="R104" s="10"/>
    </row>
    <row r="105" spans="1:18" ht="18.75">
      <c r="A105" s="221" t="s">
        <v>0</v>
      </c>
      <c r="B105" s="345" t="s">
        <v>75</v>
      </c>
      <c r="C105" s="316" t="s">
        <v>12</v>
      </c>
      <c r="D105" s="200">
        <v>1.1818</v>
      </c>
      <c r="E105" s="102">
        <v>2.4823</v>
      </c>
      <c r="F105" s="201">
        <f t="shared" si="7"/>
        <v>3.6641</v>
      </c>
      <c r="G105" s="59"/>
      <c r="H105" s="59"/>
      <c r="I105" s="59"/>
      <c r="J105" s="11"/>
      <c r="K105" s="59"/>
      <c r="L105" s="4"/>
      <c r="M105" s="4"/>
      <c r="N105" s="4"/>
      <c r="O105" s="4"/>
      <c r="P105" s="4"/>
      <c r="Q105" s="5">
        <f t="shared" si="5"/>
        <v>3.6641</v>
      </c>
      <c r="R105" s="10"/>
    </row>
    <row r="106" spans="1:18" ht="18.75">
      <c r="A106" s="221"/>
      <c r="B106" s="346"/>
      <c r="C106" s="315" t="s">
        <v>14</v>
      </c>
      <c r="D106" s="190">
        <v>545.244</v>
      </c>
      <c r="E106" s="97">
        <v>1030.361</v>
      </c>
      <c r="F106" s="58">
        <f t="shared" si="7"/>
        <v>1575.605</v>
      </c>
      <c r="G106" s="60"/>
      <c r="H106" s="60"/>
      <c r="I106" s="60"/>
      <c r="J106" s="31"/>
      <c r="K106" s="60"/>
      <c r="L106" s="6"/>
      <c r="M106" s="6"/>
      <c r="N106" s="6"/>
      <c r="O106" s="6"/>
      <c r="P106" s="6"/>
      <c r="Q106" s="7">
        <f t="shared" si="5"/>
        <v>1575.605</v>
      </c>
      <c r="R106" s="10"/>
    </row>
    <row r="107" spans="1:18" ht="18.75">
      <c r="A107" s="221" t="s">
        <v>76</v>
      </c>
      <c r="B107" s="345" t="s">
        <v>77</v>
      </c>
      <c r="C107" s="316" t="s">
        <v>12</v>
      </c>
      <c r="D107" s="200"/>
      <c r="E107" s="102">
        <v>0.4764</v>
      </c>
      <c r="F107" s="201">
        <f t="shared" si="7"/>
        <v>0.4764</v>
      </c>
      <c r="G107" s="59"/>
      <c r="H107" s="59"/>
      <c r="I107" s="59"/>
      <c r="J107" s="11"/>
      <c r="K107" s="59"/>
      <c r="L107" s="4"/>
      <c r="M107" s="4"/>
      <c r="N107" s="4"/>
      <c r="O107" s="4"/>
      <c r="P107" s="4">
        <v>0.1176</v>
      </c>
      <c r="Q107" s="5">
        <f t="shared" si="5"/>
        <v>0.594</v>
      </c>
      <c r="R107" s="10"/>
    </row>
    <row r="108" spans="1:18" ht="18.75">
      <c r="A108" s="221"/>
      <c r="B108" s="346"/>
      <c r="C108" s="315" t="s">
        <v>14</v>
      </c>
      <c r="D108" s="308"/>
      <c r="E108" s="118">
        <v>2398.486</v>
      </c>
      <c r="F108" s="58">
        <f t="shared" si="7"/>
        <v>2398.486</v>
      </c>
      <c r="G108" s="60"/>
      <c r="H108" s="60"/>
      <c r="I108" s="60"/>
      <c r="J108" s="31"/>
      <c r="K108" s="60"/>
      <c r="L108" s="6"/>
      <c r="M108" s="6"/>
      <c r="N108" s="6"/>
      <c r="O108" s="6"/>
      <c r="P108" s="6">
        <v>221.91</v>
      </c>
      <c r="Q108" s="7">
        <f t="shared" si="5"/>
        <v>2620.3959999999997</v>
      </c>
      <c r="R108" s="10"/>
    </row>
    <row r="109" spans="1:18" ht="18.75">
      <c r="A109" s="221"/>
      <c r="B109" s="345" t="s">
        <v>78</v>
      </c>
      <c r="C109" s="316" t="s">
        <v>12</v>
      </c>
      <c r="D109" s="307">
        <v>0.2322</v>
      </c>
      <c r="E109" s="117">
        <v>0.2646</v>
      </c>
      <c r="F109" s="201">
        <f t="shared" si="7"/>
        <v>0.4968</v>
      </c>
      <c r="G109" s="59"/>
      <c r="H109" s="59"/>
      <c r="I109" s="59"/>
      <c r="J109" s="11"/>
      <c r="K109" s="59"/>
      <c r="L109" s="4"/>
      <c r="M109" s="4"/>
      <c r="N109" s="4"/>
      <c r="O109" s="4"/>
      <c r="P109" s="4">
        <v>0.0237</v>
      </c>
      <c r="Q109" s="5">
        <f t="shared" si="5"/>
        <v>0.5205</v>
      </c>
      <c r="R109" s="10"/>
    </row>
    <row r="110" spans="1:18" ht="18.75">
      <c r="A110" s="221"/>
      <c r="B110" s="346"/>
      <c r="C110" s="315" t="s">
        <v>14</v>
      </c>
      <c r="D110" s="190">
        <v>437.861</v>
      </c>
      <c r="E110" s="97">
        <v>120.656</v>
      </c>
      <c r="F110" s="58">
        <f t="shared" si="7"/>
        <v>558.517</v>
      </c>
      <c r="G110" s="60"/>
      <c r="H110" s="60"/>
      <c r="I110" s="60"/>
      <c r="J110" s="31"/>
      <c r="K110" s="60"/>
      <c r="L110" s="6"/>
      <c r="M110" s="6"/>
      <c r="N110" s="6"/>
      <c r="O110" s="6"/>
      <c r="P110" s="6">
        <v>16.244</v>
      </c>
      <c r="Q110" s="7">
        <f t="shared" si="5"/>
        <v>574.7610000000001</v>
      </c>
      <c r="R110" s="10"/>
    </row>
    <row r="111" spans="1:18" ht="18.75">
      <c r="A111" s="221" t="s">
        <v>79</v>
      </c>
      <c r="B111" s="345" t="s">
        <v>80</v>
      </c>
      <c r="C111" s="316" t="s">
        <v>12</v>
      </c>
      <c r="D111" s="200"/>
      <c r="E111" s="102"/>
      <c r="F111" s="201">
        <f t="shared" si="7"/>
        <v>0</v>
      </c>
      <c r="G111" s="59"/>
      <c r="H111" s="59"/>
      <c r="I111" s="59"/>
      <c r="J111" s="11"/>
      <c r="K111" s="59"/>
      <c r="L111" s="4"/>
      <c r="M111" s="4"/>
      <c r="N111" s="4"/>
      <c r="O111" s="4"/>
      <c r="P111" s="4"/>
      <c r="Q111" s="5">
        <f t="shared" si="5"/>
        <v>0</v>
      </c>
      <c r="R111" s="10"/>
    </row>
    <row r="112" spans="1:18" ht="18.75">
      <c r="A112" s="221"/>
      <c r="B112" s="346"/>
      <c r="C112" s="315" t="s">
        <v>14</v>
      </c>
      <c r="D112" s="308"/>
      <c r="E112" s="118"/>
      <c r="F112" s="58">
        <f t="shared" si="7"/>
        <v>0</v>
      </c>
      <c r="G112" s="60"/>
      <c r="H112" s="60"/>
      <c r="I112" s="60"/>
      <c r="J112" s="31"/>
      <c r="K112" s="60"/>
      <c r="L112" s="6"/>
      <c r="M112" s="6"/>
      <c r="N112" s="6"/>
      <c r="O112" s="6"/>
      <c r="P112" s="6"/>
      <c r="Q112" s="7">
        <f t="shared" si="5"/>
        <v>0</v>
      </c>
      <c r="R112" s="10"/>
    </row>
    <row r="113" spans="1:18" ht="18.75">
      <c r="A113" s="221"/>
      <c r="B113" s="345" t="s">
        <v>81</v>
      </c>
      <c r="C113" s="316" t="s">
        <v>12</v>
      </c>
      <c r="D113" s="307">
        <v>0.011</v>
      </c>
      <c r="E113" s="117">
        <v>0.0086</v>
      </c>
      <c r="F113" s="201">
        <f t="shared" si="7"/>
        <v>0.0196</v>
      </c>
      <c r="G113" s="59"/>
      <c r="H113" s="59"/>
      <c r="I113" s="59"/>
      <c r="J113" s="11"/>
      <c r="K113" s="59"/>
      <c r="L113" s="4"/>
      <c r="M113" s="4"/>
      <c r="N113" s="4"/>
      <c r="O113" s="4"/>
      <c r="P113" s="4"/>
      <c r="Q113" s="5">
        <f t="shared" si="5"/>
        <v>0.0196</v>
      </c>
      <c r="R113" s="10"/>
    </row>
    <row r="114" spans="1:18" ht="18.75">
      <c r="A114" s="221"/>
      <c r="B114" s="346"/>
      <c r="C114" s="315" t="s">
        <v>14</v>
      </c>
      <c r="D114" s="190">
        <v>9.345</v>
      </c>
      <c r="E114" s="97">
        <v>12.285</v>
      </c>
      <c r="F114" s="58">
        <f t="shared" si="7"/>
        <v>21.630000000000003</v>
      </c>
      <c r="G114" s="60"/>
      <c r="H114" s="60"/>
      <c r="I114" s="60"/>
      <c r="J114" s="31"/>
      <c r="K114" s="60"/>
      <c r="L114" s="6"/>
      <c r="M114" s="6"/>
      <c r="N114" s="6"/>
      <c r="O114" s="6"/>
      <c r="P114" s="6"/>
      <c r="Q114" s="7">
        <f t="shared" si="5"/>
        <v>21.630000000000003</v>
      </c>
      <c r="R114" s="10"/>
    </row>
    <row r="115" spans="1:18" ht="18.75">
      <c r="A115" s="221" t="s">
        <v>82</v>
      </c>
      <c r="B115" s="345" t="s">
        <v>83</v>
      </c>
      <c r="C115" s="316" t="s">
        <v>12</v>
      </c>
      <c r="D115" s="200">
        <v>0.2618</v>
      </c>
      <c r="E115" s="102"/>
      <c r="F115" s="201">
        <f t="shared" si="7"/>
        <v>0.2618</v>
      </c>
      <c r="G115" s="59"/>
      <c r="H115" s="59"/>
      <c r="I115" s="59"/>
      <c r="J115" s="11"/>
      <c r="K115" s="59"/>
      <c r="L115" s="4"/>
      <c r="M115" s="4"/>
      <c r="N115" s="4"/>
      <c r="O115" s="4"/>
      <c r="P115" s="4"/>
      <c r="Q115" s="5">
        <f t="shared" si="5"/>
        <v>0.2618</v>
      </c>
      <c r="R115" s="10"/>
    </row>
    <row r="116" spans="1:18" ht="18.75">
      <c r="A116" s="221"/>
      <c r="B116" s="346"/>
      <c r="C116" s="315" t="s">
        <v>14</v>
      </c>
      <c r="D116" s="190">
        <v>169.523</v>
      </c>
      <c r="E116" s="97"/>
      <c r="F116" s="58">
        <f t="shared" si="7"/>
        <v>169.523</v>
      </c>
      <c r="G116" s="60"/>
      <c r="H116" s="60"/>
      <c r="I116" s="60"/>
      <c r="J116" s="31"/>
      <c r="K116" s="60"/>
      <c r="L116" s="6"/>
      <c r="M116" s="6"/>
      <c r="N116" s="6"/>
      <c r="O116" s="6"/>
      <c r="P116" s="6"/>
      <c r="Q116" s="7">
        <f t="shared" si="5"/>
        <v>169.523</v>
      </c>
      <c r="R116" s="10"/>
    </row>
    <row r="117" spans="1:18" ht="18.75">
      <c r="A117" s="221"/>
      <c r="B117" s="345" t="s">
        <v>84</v>
      </c>
      <c r="C117" s="316" t="s">
        <v>12</v>
      </c>
      <c r="D117" s="200">
        <v>4.2065</v>
      </c>
      <c r="E117" s="102">
        <v>0.5992</v>
      </c>
      <c r="F117" s="201">
        <f t="shared" si="7"/>
        <v>4.8057</v>
      </c>
      <c r="G117" s="59"/>
      <c r="H117" s="59"/>
      <c r="I117" s="59"/>
      <c r="J117" s="11"/>
      <c r="K117" s="59"/>
      <c r="L117" s="4"/>
      <c r="M117" s="4"/>
      <c r="N117" s="4"/>
      <c r="O117" s="4"/>
      <c r="P117" s="4">
        <v>0.0027</v>
      </c>
      <c r="Q117" s="5">
        <f t="shared" si="5"/>
        <v>4.8084</v>
      </c>
      <c r="R117" s="10"/>
    </row>
    <row r="118" spans="1:18" ht="18.75">
      <c r="A118" s="221"/>
      <c r="B118" s="346"/>
      <c r="C118" s="315" t="s">
        <v>14</v>
      </c>
      <c r="D118" s="190">
        <v>2890.729</v>
      </c>
      <c r="E118" s="97">
        <v>464.689</v>
      </c>
      <c r="F118" s="58">
        <f t="shared" si="7"/>
        <v>3355.4179999999997</v>
      </c>
      <c r="G118" s="60"/>
      <c r="H118" s="60"/>
      <c r="I118" s="60"/>
      <c r="J118" s="31"/>
      <c r="K118" s="60"/>
      <c r="L118" s="6"/>
      <c r="M118" s="6"/>
      <c r="N118" s="6"/>
      <c r="O118" s="6"/>
      <c r="P118" s="6">
        <v>2.835</v>
      </c>
      <c r="Q118" s="7">
        <f t="shared" si="5"/>
        <v>3358.2529999999997</v>
      </c>
      <c r="R118" s="10"/>
    </row>
    <row r="119" spans="1:18" ht="18.75">
      <c r="A119" s="221" t="s">
        <v>19</v>
      </c>
      <c r="B119" s="345" t="s">
        <v>85</v>
      </c>
      <c r="C119" s="316" t="s">
        <v>12</v>
      </c>
      <c r="D119" s="200">
        <v>1.7589</v>
      </c>
      <c r="E119" s="102">
        <v>0.5778</v>
      </c>
      <c r="F119" s="201">
        <f t="shared" si="7"/>
        <v>2.3367</v>
      </c>
      <c r="G119" s="59"/>
      <c r="H119" s="59"/>
      <c r="I119" s="59"/>
      <c r="J119" s="11"/>
      <c r="K119" s="59"/>
      <c r="L119" s="4"/>
      <c r="M119" s="4"/>
      <c r="N119" s="4"/>
      <c r="O119" s="4"/>
      <c r="P119" s="4">
        <v>2.1731</v>
      </c>
      <c r="Q119" s="5">
        <f t="shared" si="5"/>
        <v>4.5098</v>
      </c>
      <c r="R119" s="10"/>
    </row>
    <row r="120" spans="1:18" ht="18.75">
      <c r="A120" s="10"/>
      <c r="B120" s="346"/>
      <c r="C120" s="315" t="s">
        <v>14</v>
      </c>
      <c r="D120" s="190">
        <v>1677.496</v>
      </c>
      <c r="E120" s="97">
        <v>297.819</v>
      </c>
      <c r="F120" s="58">
        <f t="shared" si="7"/>
        <v>1975.315</v>
      </c>
      <c r="G120" s="60"/>
      <c r="H120" s="60"/>
      <c r="I120" s="60"/>
      <c r="J120" s="31"/>
      <c r="K120" s="60"/>
      <c r="L120" s="6"/>
      <c r="M120" s="6"/>
      <c r="N120" s="6"/>
      <c r="O120" s="6"/>
      <c r="P120" s="6">
        <v>15748.602</v>
      </c>
      <c r="Q120" s="7">
        <f t="shared" si="5"/>
        <v>17723.917</v>
      </c>
      <c r="R120" s="10"/>
    </row>
    <row r="121" spans="1:18" ht="18.75">
      <c r="A121" s="10"/>
      <c r="B121" s="224" t="s">
        <v>16</v>
      </c>
      <c r="C121" s="316" t="s">
        <v>12</v>
      </c>
      <c r="D121" s="200"/>
      <c r="E121" s="102">
        <v>0.1697</v>
      </c>
      <c r="F121" s="201">
        <f t="shared" si="7"/>
        <v>0.1697</v>
      </c>
      <c r="G121" s="59"/>
      <c r="H121" s="59"/>
      <c r="I121" s="59"/>
      <c r="J121" s="11"/>
      <c r="K121" s="59"/>
      <c r="L121" s="4"/>
      <c r="M121" s="4"/>
      <c r="N121" s="4"/>
      <c r="O121" s="4"/>
      <c r="P121" s="4">
        <v>2.29</v>
      </c>
      <c r="Q121" s="5">
        <f t="shared" si="5"/>
        <v>2.4597</v>
      </c>
      <c r="R121" s="10"/>
    </row>
    <row r="122" spans="1:18" ht="18.75">
      <c r="A122" s="10"/>
      <c r="B122" s="222" t="s">
        <v>86</v>
      </c>
      <c r="C122" s="315" t="s">
        <v>14</v>
      </c>
      <c r="D122" s="190"/>
      <c r="E122" s="97">
        <v>145.417</v>
      </c>
      <c r="F122" s="58">
        <f t="shared" si="7"/>
        <v>145.417</v>
      </c>
      <c r="G122" s="60"/>
      <c r="H122" s="60"/>
      <c r="I122" s="60"/>
      <c r="J122" s="31"/>
      <c r="K122" s="60"/>
      <c r="L122" s="6"/>
      <c r="M122" s="6"/>
      <c r="N122" s="6"/>
      <c r="O122" s="6"/>
      <c r="P122" s="6">
        <v>3606.789</v>
      </c>
      <c r="Q122" s="7">
        <f t="shared" si="5"/>
        <v>3752.206</v>
      </c>
      <c r="R122" s="10"/>
    </row>
    <row r="123" spans="1:18" ht="18.75">
      <c r="A123" s="10"/>
      <c r="B123" s="343" t="s">
        <v>20</v>
      </c>
      <c r="C123" s="316" t="s">
        <v>12</v>
      </c>
      <c r="D123" s="311">
        <v>7.8152</v>
      </c>
      <c r="E123" s="290">
        <v>13.9492</v>
      </c>
      <c r="F123" s="148">
        <f>D123+E123</f>
        <v>21.7644</v>
      </c>
      <c r="G123" s="63">
        <v>0</v>
      </c>
      <c r="H123" s="61">
        <v>0</v>
      </c>
      <c r="I123" s="63">
        <v>0</v>
      </c>
      <c r="J123" s="11">
        <f>H123+I123</f>
        <v>0</v>
      </c>
      <c r="K123" s="63">
        <v>0</v>
      </c>
      <c r="L123" s="4">
        <v>0</v>
      </c>
      <c r="M123" s="4">
        <v>0</v>
      </c>
      <c r="N123" s="4">
        <v>0</v>
      </c>
      <c r="O123" s="4">
        <v>0</v>
      </c>
      <c r="P123" s="4">
        <v>4.6155</v>
      </c>
      <c r="Q123" s="43">
        <f t="shared" si="5"/>
        <v>26.3799</v>
      </c>
      <c r="R123" s="10"/>
    </row>
    <row r="124" spans="1:18" ht="18.75">
      <c r="A124" s="226"/>
      <c r="B124" s="344"/>
      <c r="C124" s="315" t="s">
        <v>14</v>
      </c>
      <c r="D124" s="312">
        <v>5835.902</v>
      </c>
      <c r="E124" s="236">
        <v>8725.108999999999</v>
      </c>
      <c r="F124" s="149">
        <f>D124+E124</f>
        <v>14561.010999999999</v>
      </c>
      <c r="G124" s="62">
        <v>0</v>
      </c>
      <c r="H124" s="64">
        <v>0</v>
      </c>
      <c r="I124" s="62">
        <v>0</v>
      </c>
      <c r="J124" s="31">
        <f>H124+I124</f>
        <v>0</v>
      </c>
      <c r="K124" s="64">
        <v>0</v>
      </c>
      <c r="L124" s="6">
        <v>0</v>
      </c>
      <c r="M124" s="6">
        <v>0</v>
      </c>
      <c r="N124" s="6">
        <v>0</v>
      </c>
      <c r="O124" s="6">
        <v>0</v>
      </c>
      <c r="P124" s="6">
        <v>19601.126</v>
      </c>
      <c r="Q124" s="7">
        <f t="shared" si="5"/>
        <v>34162.137</v>
      </c>
      <c r="R124" s="10"/>
    </row>
    <row r="125" spans="1:18" ht="18.75">
      <c r="A125" s="218" t="s">
        <v>0</v>
      </c>
      <c r="B125" s="345" t="s">
        <v>87</v>
      </c>
      <c r="C125" s="316" t="s">
        <v>12</v>
      </c>
      <c r="D125" s="307"/>
      <c r="E125" s="117"/>
      <c r="F125" s="148"/>
      <c r="G125" s="59"/>
      <c r="H125" s="59"/>
      <c r="I125" s="59"/>
      <c r="J125" s="11"/>
      <c r="K125" s="59"/>
      <c r="L125" s="4"/>
      <c r="M125" s="4"/>
      <c r="N125" s="4"/>
      <c r="O125" s="4"/>
      <c r="P125" s="4"/>
      <c r="Q125" s="5">
        <f t="shared" si="5"/>
        <v>0</v>
      </c>
      <c r="R125" s="10"/>
    </row>
    <row r="126" spans="1:18" ht="18.75">
      <c r="A126" s="218" t="s">
        <v>0</v>
      </c>
      <c r="B126" s="346"/>
      <c r="C126" s="315" t="s">
        <v>14</v>
      </c>
      <c r="D126" s="308"/>
      <c r="E126" s="118"/>
      <c r="F126" s="149"/>
      <c r="G126" s="60"/>
      <c r="H126" s="60"/>
      <c r="I126" s="60"/>
      <c r="J126" s="31"/>
      <c r="K126" s="60"/>
      <c r="L126" s="6"/>
      <c r="M126" s="6"/>
      <c r="N126" s="6"/>
      <c r="O126" s="6"/>
      <c r="P126" s="6"/>
      <c r="Q126" s="7">
        <f t="shared" si="5"/>
        <v>0</v>
      </c>
      <c r="R126" s="10"/>
    </row>
    <row r="127" spans="1:18" ht="18.75">
      <c r="A127" s="221" t="s">
        <v>88</v>
      </c>
      <c r="B127" s="345" t="s">
        <v>89</v>
      </c>
      <c r="C127" s="316" t="s">
        <v>12</v>
      </c>
      <c r="D127" s="307"/>
      <c r="E127" s="117"/>
      <c r="F127" s="148"/>
      <c r="G127" s="59"/>
      <c r="H127" s="59"/>
      <c r="I127" s="59"/>
      <c r="J127" s="11"/>
      <c r="K127" s="59"/>
      <c r="L127" s="4"/>
      <c r="M127" s="4"/>
      <c r="N127" s="4"/>
      <c r="O127" s="4"/>
      <c r="P127" s="4"/>
      <c r="Q127" s="5">
        <f t="shared" si="5"/>
        <v>0</v>
      </c>
      <c r="R127" s="10"/>
    </row>
    <row r="128" spans="1:18" ht="18.75">
      <c r="A128" s="221"/>
      <c r="B128" s="346"/>
      <c r="C128" s="315" t="s">
        <v>14</v>
      </c>
      <c r="D128" s="308"/>
      <c r="E128" s="118"/>
      <c r="F128" s="149"/>
      <c r="G128" s="60"/>
      <c r="H128" s="60"/>
      <c r="I128" s="60"/>
      <c r="J128" s="31"/>
      <c r="K128" s="60"/>
      <c r="L128" s="6"/>
      <c r="M128" s="6"/>
      <c r="N128" s="6"/>
      <c r="O128" s="6"/>
      <c r="P128" s="6"/>
      <c r="Q128" s="7">
        <f t="shared" si="5"/>
        <v>0</v>
      </c>
      <c r="R128" s="10"/>
    </row>
    <row r="129" spans="1:18" ht="18.75">
      <c r="A129" s="221" t="s">
        <v>90</v>
      </c>
      <c r="B129" s="224" t="s">
        <v>16</v>
      </c>
      <c r="C129" s="322" t="s">
        <v>12</v>
      </c>
      <c r="D129" s="319"/>
      <c r="E129" s="199"/>
      <c r="F129" s="204"/>
      <c r="G129" s="65"/>
      <c r="H129" s="65"/>
      <c r="I129" s="65"/>
      <c r="J129" s="42"/>
      <c r="K129" s="65"/>
      <c r="L129" s="13"/>
      <c r="M129" s="13"/>
      <c r="N129" s="13"/>
      <c r="O129" s="13"/>
      <c r="P129" s="13"/>
      <c r="Q129" s="14">
        <f t="shared" si="5"/>
        <v>0</v>
      </c>
      <c r="R129" s="10"/>
    </row>
    <row r="130" spans="1:18" ht="18.75">
      <c r="A130" s="221"/>
      <c r="B130" s="224" t="s">
        <v>91</v>
      </c>
      <c r="C130" s="316" t="s">
        <v>92</v>
      </c>
      <c r="D130" s="307"/>
      <c r="E130" s="117"/>
      <c r="F130" s="143"/>
      <c r="G130" s="59"/>
      <c r="H130" s="59"/>
      <c r="I130" s="59"/>
      <c r="J130" s="30"/>
      <c r="K130" s="59"/>
      <c r="L130" s="4"/>
      <c r="M130" s="30"/>
      <c r="N130" s="49"/>
      <c r="O130" s="4"/>
      <c r="P130" s="49"/>
      <c r="Q130" s="5">
        <f t="shared" si="5"/>
        <v>0</v>
      </c>
      <c r="R130" s="10"/>
    </row>
    <row r="131" spans="1:18" ht="18.75">
      <c r="A131" s="221" t="s">
        <v>19</v>
      </c>
      <c r="B131" s="6"/>
      <c r="C131" s="315" t="s">
        <v>14</v>
      </c>
      <c r="D131" s="190"/>
      <c r="E131" s="97"/>
      <c r="F131" s="149"/>
      <c r="G131" s="60"/>
      <c r="H131" s="145"/>
      <c r="I131" s="60"/>
      <c r="J131" s="41"/>
      <c r="K131" s="145"/>
      <c r="L131" s="6"/>
      <c r="M131" s="6"/>
      <c r="N131" s="6"/>
      <c r="O131" s="6"/>
      <c r="P131" s="6"/>
      <c r="Q131" s="7">
        <f t="shared" si="5"/>
        <v>0</v>
      </c>
      <c r="R131" s="10"/>
    </row>
    <row r="132" spans="1:18" ht="18.75">
      <c r="A132" s="10"/>
      <c r="B132" s="240" t="s">
        <v>0</v>
      </c>
      <c r="C132" s="322" t="s">
        <v>12</v>
      </c>
      <c r="D132" s="320">
        <v>0</v>
      </c>
      <c r="E132" s="291">
        <v>0</v>
      </c>
      <c r="F132" s="45">
        <f>F125+F127+F129</f>
        <v>0</v>
      </c>
      <c r="G132" s="131">
        <v>0</v>
      </c>
      <c r="H132" s="131">
        <v>0</v>
      </c>
      <c r="I132" s="131">
        <v>0</v>
      </c>
      <c r="J132" s="45">
        <f>J125+J127+J129</f>
        <v>0</v>
      </c>
      <c r="K132" s="131">
        <v>0</v>
      </c>
      <c r="L132" s="13">
        <v>0</v>
      </c>
      <c r="M132" s="45">
        <v>0</v>
      </c>
      <c r="N132" s="45">
        <v>0</v>
      </c>
      <c r="O132" s="13">
        <v>0</v>
      </c>
      <c r="P132" s="13">
        <v>0</v>
      </c>
      <c r="Q132" s="14">
        <f t="shared" si="5"/>
        <v>0</v>
      </c>
      <c r="R132" s="10"/>
    </row>
    <row r="133" spans="1:18" ht="18.75">
      <c r="A133" s="10"/>
      <c r="B133" s="241" t="s">
        <v>20</v>
      </c>
      <c r="C133" s="316" t="s">
        <v>92</v>
      </c>
      <c r="D133" s="313">
        <v>0</v>
      </c>
      <c r="E133" s="66">
        <v>0</v>
      </c>
      <c r="F133" s="46">
        <f>F130</f>
        <v>0</v>
      </c>
      <c r="G133" s="63">
        <v>0</v>
      </c>
      <c r="H133" s="63">
        <v>0</v>
      </c>
      <c r="I133" s="63">
        <v>0</v>
      </c>
      <c r="J133" s="46">
        <f>J130</f>
        <v>0</v>
      </c>
      <c r="K133" s="63">
        <v>0</v>
      </c>
      <c r="L133" s="4">
        <v>0</v>
      </c>
      <c r="M133" s="46">
        <v>0</v>
      </c>
      <c r="N133" s="46">
        <v>0</v>
      </c>
      <c r="O133" s="4">
        <v>0</v>
      </c>
      <c r="P133" s="4">
        <v>0</v>
      </c>
      <c r="Q133" s="5">
        <f t="shared" si="5"/>
        <v>0</v>
      </c>
      <c r="R133" s="10"/>
    </row>
    <row r="134" spans="1:18" ht="18.75">
      <c r="A134" s="226"/>
      <c r="B134" s="6"/>
      <c r="C134" s="315" t="s">
        <v>14</v>
      </c>
      <c r="D134" s="312">
        <v>0</v>
      </c>
      <c r="E134" s="236">
        <v>0</v>
      </c>
      <c r="F134" s="47">
        <f>F126+F128+F131</f>
        <v>0</v>
      </c>
      <c r="G134" s="62">
        <v>0</v>
      </c>
      <c r="H134" s="62">
        <v>0</v>
      </c>
      <c r="I134" s="62">
        <v>0</v>
      </c>
      <c r="J134" s="47">
        <f>J126+J128+J131</f>
        <v>0</v>
      </c>
      <c r="K134" s="62">
        <v>0</v>
      </c>
      <c r="L134" s="6">
        <v>0</v>
      </c>
      <c r="M134" s="47">
        <v>0</v>
      </c>
      <c r="N134" s="47">
        <v>0</v>
      </c>
      <c r="O134" s="6">
        <v>0</v>
      </c>
      <c r="P134" s="6">
        <v>0</v>
      </c>
      <c r="Q134" s="7">
        <f t="shared" si="5"/>
        <v>0</v>
      </c>
      <c r="R134" s="10"/>
    </row>
    <row r="135" spans="1:18" ht="18.75">
      <c r="A135" s="242"/>
      <c r="B135" s="243" t="s">
        <v>0</v>
      </c>
      <c r="C135" s="323" t="s">
        <v>12</v>
      </c>
      <c r="D135" s="321">
        <v>249.19146</v>
      </c>
      <c r="E135" s="3">
        <v>1908.9832999999999</v>
      </c>
      <c r="F135" s="45">
        <f>F132+F123+F99</f>
        <v>2158.17476</v>
      </c>
      <c r="G135" s="78">
        <v>110.77049999999998</v>
      </c>
      <c r="H135" s="131">
        <v>0</v>
      </c>
      <c r="I135" s="78">
        <v>0</v>
      </c>
      <c r="J135" s="45">
        <f>J132+J123+J99</f>
        <v>0</v>
      </c>
      <c r="K135" s="78">
        <v>73.27109999999999</v>
      </c>
      <c r="L135" s="15">
        <v>0</v>
      </c>
      <c r="M135" s="45">
        <v>0</v>
      </c>
      <c r="N135" s="45">
        <v>0.5208</v>
      </c>
      <c r="O135" s="15">
        <v>0</v>
      </c>
      <c r="P135" s="15">
        <v>9.343900000000001</v>
      </c>
      <c r="Q135" s="16">
        <f>+F135+G135+H135+I135+K135+L135+M135+N135+O135+P135</f>
        <v>2352.0810599999995</v>
      </c>
      <c r="R135" s="10"/>
    </row>
    <row r="136" spans="1:18" ht="18.75">
      <c r="A136" s="242"/>
      <c r="B136" s="245" t="s">
        <v>93</v>
      </c>
      <c r="C136" s="324" t="s">
        <v>92</v>
      </c>
      <c r="D136" s="66">
        <v>0</v>
      </c>
      <c r="E136" s="46">
        <v>0</v>
      </c>
      <c r="F136" s="46">
        <f>F133</f>
        <v>0</v>
      </c>
      <c r="G136" s="61">
        <v>0</v>
      </c>
      <c r="H136" s="63">
        <v>0</v>
      </c>
      <c r="I136" s="63">
        <v>0</v>
      </c>
      <c r="J136" s="46">
        <f>J133</f>
        <v>0</v>
      </c>
      <c r="K136" s="61">
        <v>0</v>
      </c>
      <c r="L136" s="17">
        <v>0</v>
      </c>
      <c r="M136" s="46">
        <v>0</v>
      </c>
      <c r="N136" s="46">
        <v>0</v>
      </c>
      <c r="O136" s="17">
        <v>0</v>
      </c>
      <c r="P136" s="17">
        <v>0</v>
      </c>
      <c r="Q136" s="44">
        <f>+F136+G136+H136+I136+K136+L136+M136+N136+O136+P136</f>
        <v>0</v>
      </c>
      <c r="R136" s="10"/>
    </row>
    <row r="137" spans="1:18" ht="19.5" thickBot="1">
      <c r="A137" s="247"/>
      <c r="B137" s="29"/>
      <c r="C137" s="325" t="s">
        <v>14</v>
      </c>
      <c r="D137" s="233">
        <v>138441.88400000002</v>
      </c>
      <c r="E137" s="178">
        <v>615475.1730000001</v>
      </c>
      <c r="F137" s="178">
        <f>F134+F124+F100</f>
        <v>753917.057</v>
      </c>
      <c r="G137" s="249">
        <v>78045.82599999999</v>
      </c>
      <c r="H137" s="250">
        <v>0</v>
      </c>
      <c r="I137" s="177">
        <v>0</v>
      </c>
      <c r="J137" s="178">
        <f>J134+J124+J100</f>
        <v>0</v>
      </c>
      <c r="K137" s="177">
        <v>12805.508</v>
      </c>
      <c r="L137" s="18">
        <v>0</v>
      </c>
      <c r="M137" s="178">
        <v>0</v>
      </c>
      <c r="N137" s="178">
        <v>336.754</v>
      </c>
      <c r="O137" s="18">
        <v>0</v>
      </c>
      <c r="P137" s="18">
        <v>24532.072</v>
      </c>
      <c r="Q137" s="19">
        <f>+F137+G137+H137+I137+K137+L137+M137+N137+O137+P137</f>
        <v>869637.2170000001</v>
      </c>
      <c r="R137" s="10"/>
    </row>
    <row r="138" spans="15:17" ht="18.75">
      <c r="O138" s="251"/>
      <c r="Q138" s="252" t="s">
        <v>103</v>
      </c>
    </row>
  </sheetData>
  <sheetProtection/>
  <mergeCells count="51">
    <mergeCell ref="B123:B124"/>
    <mergeCell ref="B125:B126"/>
    <mergeCell ref="B127:B128"/>
    <mergeCell ref="B113:B114"/>
    <mergeCell ref="B115:B116"/>
    <mergeCell ref="B117:B118"/>
    <mergeCell ref="B119:B120"/>
    <mergeCell ref="B105:B106"/>
    <mergeCell ref="B107:B108"/>
    <mergeCell ref="B109:B110"/>
    <mergeCell ref="B111:B112"/>
    <mergeCell ref="A97:B98"/>
    <mergeCell ref="A99:B100"/>
    <mergeCell ref="B101:B102"/>
    <mergeCell ref="B103:B104"/>
    <mergeCell ref="A89:B90"/>
    <mergeCell ref="A91:B92"/>
    <mergeCell ref="A93:B94"/>
    <mergeCell ref="A95:B96"/>
    <mergeCell ref="B79:B80"/>
    <mergeCell ref="B83:B84"/>
    <mergeCell ref="A85:B86"/>
    <mergeCell ref="A87:B88"/>
    <mergeCell ref="B64:B65"/>
    <mergeCell ref="B71:B72"/>
    <mergeCell ref="B73:B74"/>
    <mergeCell ref="B75:B76"/>
    <mergeCell ref="A52:B53"/>
    <mergeCell ref="B54:B55"/>
    <mergeCell ref="B58:B59"/>
    <mergeCell ref="B60:B61"/>
    <mergeCell ref="A44:B45"/>
    <mergeCell ref="A46:B47"/>
    <mergeCell ref="A48:B49"/>
    <mergeCell ref="A50:B51"/>
    <mergeCell ref="B36:B37"/>
    <mergeCell ref="A38:B39"/>
    <mergeCell ref="A40:B41"/>
    <mergeCell ref="A42:B43"/>
    <mergeCell ref="B30:B31"/>
    <mergeCell ref="B32:B33"/>
    <mergeCell ref="B14:B15"/>
    <mergeCell ref="B16:B17"/>
    <mergeCell ref="B20:B21"/>
    <mergeCell ref="B22:B23"/>
    <mergeCell ref="B4:B5"/>
    <mergeCell ref="B8:B9"/>
    <mergeCell ref="A10:B11"/>
    <mergeCell ref="B12:B13"/>
    <mergeCell ref="B24:B25"/>
    <mergeCell ref="B28:B29"/>
  </mergeCells>
  <printOptions/>
  <pageMargins left="1.1811023622047245" right="0.7874015748031497" top="0.7874015748031497" bottom="0.7874015748031497" header="0.5118110236220472" footer="0.5118110236220472"/>
  <pageSetup firstPageNumber="5" useFirstPageNumber="1" horizontalDpi="600" verticalDpi="600" orientation="landscape" paperSize="12" scale="50" r:id="rId1"/>
  <rowBreaks count="1" manualBreakCount="1">
    <brk id="68" max="255" man="1"/>
  </rowBreaks>
  <colBreaks count="1" manualBreakCount="1">
    <brk id="17" max="137" man="1"/>
  </colBreaks>
  <ignoredErrors>
    <ignoredError sqref="J8:J57 J71:J130 F68:F69 J59:J69 F83:F84 F99:F100 F123:F130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R138"/>
  <sheetViews>
    <sheetView zoomScale="50" zoomScaleNormal="50" zoomScalePageLayoutView="0" workbookViewId="0" topLeftCell="A1">
      <pane xSplit="3" ySplit="3" topLeftCell="D4" activePane="bottomRight" state="frozen"/>
      <selection pane="topLeft" activeCell="G135" sqref="A69:Q138"/>
      <selection pane="topRight" activeCell="G135" sqref="A69:Q138"/>
      <selection pane="bottomLeft" activeCell="G135" sqref="A69:Q138"/>
      <selection pane="bottomRight" activeCell="A1" sqref="A1"/>
    </sheetView>
  </sheetViews>
  <sheetFormatPr defaultColWidth="13.375" defaultRowHeight="13.5"/>
  <cols>
    <col min="1" max="1" width="5.875" style="1" customWidth="1"/>
    <col min="2" max="2" width="21.25390625" style="1" customWidth="1"/>
    <col min="3" max="3" width="11.25390625" style="1" customWidth="1"/>
    <col min="4" max="16" width="19.625" style="1" customWidth="1"/>
    <col min="17" max="17" width="19.625" style="211" customWidth="1"/>
    <col min="18" max="18" width="0.12890625" style="1" hidden="1" customWidth="1"/>
    <col min="19" max="37" width="17.375" style="1" customWidth="1"/>
    <col min="38" max="16384" width="13.375" style="1" customWidth="1"/>
  </cols>
  <sheetData>
    <row r="1" spans="2:5" ht="18.75">
      <c r="B1" s="210" t="s">
        <v>0</v>
      </c>
      <c r="E1" s="1" t="s">
        <v>0</v>
      </c>
    </row>
    <row r="2" spans="1:17" ht="19.5" thickBot="1">
      <c r="A2" s="2"/>
      <c r="B2" s="212" t="s">
        <v>114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 t="s">
        <v>96</v>
      </c>
      <c r="Q2" s="2"/>
    </row>
    <row r="3" spans="1:18" ht="18.75">
      <c r="A3" s="213"/>
      <c r="B3" s="214"/>
      <c r="C3" s="214"/>
      <c r="D3" s="37" t="s">
        <v>1</v>
      </c>
      <c r="E3" s="37" t="s">
        <v>2</v>
      </c>
      <c r="F3" s="259" t="s">
        <v>3</v>
      </c>
      <c r="G3" s="216" t="s">
        <v>100</v>
      </c>
      <c r="H3" s="39" t="s">
        <v>4</v>
      </c>
      <c r="I3" s="37" t="s">
        <v>5</v>
      </c>
      <c r="J3" s="37" t="s">
        <v>104</v>
      </c>
      <c r="K3" s="39" t="s">
        <v>6</v>
      </c>
      <c r="L3" s="37" t="s">
        <v>105</v>
      </c>
      <c r="M3" s="37" t="s">
        <v>7</v>
      </c>
      <c r="N3" s="37" t="s">
        <v>8</v>
      </c>
      <c r="O3" s="37" t="s">
        <v>9</v>
      </c>
      <c r="P3" s="37" t="s">
        <v>99</v>
      </c>
      <c r="Q3" s="217" t="s">
        <v>10</v>
      </c>
      <c r="R3" s="3"/>
    </row>
    <row r="4" spans="1:18" ht="18.75">
      <c r="A4" s="218" t="s">
        <v>0</v>
      </c>
      <c r="B4" s="345" t="s">
        <v>11</v>
      </c>
      <c r="C4" s="219" t="s">
        <v>12</v>
      </c>
      <c r="D4" s="50">
        <v>0.681</v>
      </c>
      <c r="E4" s="186"/>
      <c r="F4" s="57"/>
      <c r="G4" s="59"/>
      <c r="H4" s="141">
        <v>0.0008</v>
      </c>
      <c r="I4" s="167"/>
      <c r="J4" s="11"/>
      <c r="K4" s="143"/>
      <c r="L4" s="4"/>
      <c r="M4" s="4"/>
      <c r="N4" s="4"/>
      <c r="O4" s="4"/>
      <c r="P4" s="4"/>
      <c r="Q4" s="5">
        <f aca="true" t="shared" si="0" ref="Q4:Q67">+F4+G4+H4+I4+K4+L4+M4+N4+O4+P4</f>
        <v>0.0008</v>
      </c>
      <c r="R4" s="3"/>
    </row>
    <row r="5" spans="1:18" ht="18.75">
      <c r="A5" s="221" t="s">
        <v>13</v>
      </c>
      <c r="B5" s="346"/>
      <c r="C5" s="222" t="s">
        <v>14</v>
      </c>
      <c r="D5" s="255">
        <v>169.05</v>
      </c>
      <c r="E5" s="184"/>
      <c r="F5" s="58"/>
      <c r="G5" s="60"/>
      <c r="H5" s="142">
        <v>0.42</v>
      </c>
      <c r="I5" s="60"/>
      <c r="J5" s="31"/>
      <c r="K5" s="142"/>
      <c r="L5" s="6"/>
      <c r="M5" s="6"/>
      <c r="N5" s="6"/>
      <c r="O5" s="6"/>
      <c r="P5" s="6"/>
      <c r="Q5" s="7">
        <f t="shared" si="0"/>
        <v>0.42</v>
      </c>
      <c r="R5" s="3"/>
    </row>
    <row r="6" spans="1:18" ht="18.75">
      <c r="A6" s="221" t="s">
        <v>15</v>
      </c>
      <c r="B6" s="224" t="s">
        <v>16</v>
      </c>
      <c r="C6" s="219" t="s">
        <v>12</v>
      </c>
      <c r="D6" s="50"/>
      <c r="E6" s="183">
        <v>0.596</v>
      </c>
      <c r="F6" s="57"/>
      <c r="G6" s="59"/>
      <c r="H6" s="143"/>
      <c r="I6" s="59"/>
      <c r="J6" s="30"/>
      <c r="K6" s="143"/>
      <c r="L6" s="4"/>
      <c r="M6" s="4"/>
      <c r="N6" s="4"/>
      <c r="O6" s="4"/>
      <c r="P6" s="4"/>
      <c r="Q6" s="5">
        <f t="shared" si="0"/>
        <v>0</v>
      </c>
      <c r="R6" s="3"/>
    </row>
    <row r="7" spans="1:18" ht="18.75">
      <c r="A7" s="221" t="s">
        <v>17</v>
      </c>
      <c r="B7" s="222" t="s">
        <v>18</v>
      </c>
      <c r="C7" s="222" t="s">
        <v>14</v>
      </c>
      <c r="D7" s="51"/>
      <c r="E7" s="184">
        <v>285.285</v>
      </c>
      <c r="F7" s="58"/>
      <c r="G7" s="60"/>
      <c r="H7" s="142"/>
      <c r="I7" s="60"/>
      <c r="J7" s="31"/>
      <c r="K7" s="142"/>
      <c r="L7" s="6"/>
      <c r="M7" s="6"/>
      <c r="N7" s="6"/>
      <c r="O7" s="6"/>
      <c r="P7" s="6"/>
      <c r="Q7" s="7">
        <f t="shared" si="0"/>
        <v>0</v>
      </c>
      <c r="R7" s="3"/>
    </row>
    <row r="8" spans="1:18" ht="18.75">
      <c r="A8" s="221" t="s">
        <v>19</v>
      </c>
      <c r="B8" s="343" t="s">
        <v>20</v>
      </c>
      <c r="C8" s="219" t="s">
        <v>12</v>
      </c>
      <c r="D8" s="225">
        <v>0.681</v>
      </c>
      <c r="E8" s="166">
        <v>0.596</v>
      </c>
      <c r="F8" s="201">
        <f>D8+E8</f>
        <v>1.2770000000000001</v>
      </c>
      <c r="G8" s="202">
        <v>0</v>
      </c>
      <c r="H8" s="206">
        <v>0.0008</v>
      </c>
      <c r="I8" s="63">
        <v>0</v>
      </c>
      <c r="J8" s="30">
        <f>H8+I8</f>
        <v>0.0008</v>
      </c>
      <c r="K8" s="206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5">
        <f t="shared" si="0"/>
        <v>1.2778</v>
      </c>
      <c r="R8" s="3"/>
    </row>
    <row r="9" spans="1:18" ht="18.75">
      <c r="A9" s="226"/>
      <c r="B9" s="344"/>
      <c r="C9" s="222" t="s">
        <v>14</v>
      </c>
      <c r="D9" s="227">
        <v>169.05</v>
      </c>
      <c r="E9" s="175">
        <v>285.285</v>
      </c>
      <c r="F9" s="58">
        <f>D9+E9</f>
        <v>454.33500000000004</v>
      </c>
      <c r="G9" s="62">
        <v>0</v>
      </c>
      <c r="H9" s="149">
        <v>0.42</v>
      </c>
      <c r="I9" s="62">
        <v>0</v>
      </c>
      <c r="J9" s="31">
        <f>H9+I9</f>
        <v>0.42</v>
      </c>
      <c r="K9" s="149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7">
        <f t="shared" si="0"/>
        <v>454.75500000000005</v>
      </c>
      <c r="R9" s="3"/>
    </row>
    <row r="10" spans="1:18" ht="18.75">
      <c r="A10" s="347" t="s">
        <v>21</v>
      </c>
      <c r="B10" s="348"/>
      <c r="C10" s="219" t="s">
        <v>12</v>
      </c>
      <c r="D10" s="50">
        <v>768.3729</v>
      </c>
      <c r="E10" s="183">
        <v>80.3022</v>
      </c>
      <c r="F10" s="57"/>
      <c r="G10" s="59">
        <v>2026.6435</v>
      </c>
      <c r="H10" s="143"/>
      <c r="I10" s="59"/>
      <c r="J10" s="30"/>
      <c r="K10" s="143"/>
      <c r="L10" s="4"/>
      <c r="M10" s="4"/>
      <c r="N10" s="4"/>
      <c r="O10" s="4"/>
      <c r="P10" s="4"/>
      <c r="Q10" s="5">
        <f t="shared" si="0"/>
        <v>2026.6435</v>
      </c>
      <c r="R10" s="3"/>
    </row>
    <row r="11" spans="1:18" ht="18.75">
      <c r="A11" s="349"/>
      <c r="B11" s="350"/>
      <c r="C11" s="222" t="s">
        <v>14</v>
      </c>
      <c r="D11" s="255">
        <v>143745.413</v>
      </c>
      <c r="E11" s="184">
        <v>18519.926</v>
      </c>
      <c r="F11" s="58"/>
      <c r="G11" s="60">
        <v>659100.217</v>
      </c>
      <c r="H11" s="142"/>
      <c r="I11" s="60"/>
      <c r="J11" s="31"/>
      <c r="K11" s="142"/>
      <c r="L11" s="6"/>
      <c r="M11" s="6"/>
      <c r="N11" s="6"/>
      <c r="O11" s="6"/>
      <c r="P11" s="6"/>
      <c r="Q11" s="7">
        <f t="shared" si="0"/>
        <v>659100.217</v>
      </c>
      <c r="R11" s="3"/>
    </row>
    <row r="12" spans="1:18" ht="18.75">
      <c r="A12" s="10"/>
      <c r="B12" s="345" t="s">
        <v>22</v>
      </c>
      <c r="C12" s="219" t="s">
        <v>12</v>
      </c>
      <c r="D12" s="50">
        <v>5.1789</v>
      </c>
      <c r="E12" s="183">
        <v>6.0294</v>
      </c>
      <c r="F12" s="57"/>
      <c r="G12" s="59"/>
      <c r="H12" s="143"/>
      <c r="I12" s="59"/>
      <c r="J12" s="30"/>
      <c r="K12" s="143"/>
      <c r="L12" s="4"/>
      <c r="M12" s="4"/>
      <c r="N12" s="4"/>
      <c r="O12" s="4"/>
      <c r="P12" s="4"/>
      <c r="Q12" s="5">
        <f t="shared" si="0"/>
        <v>0</v>
      </c>
      <c r="R12" s="3"/>
    </row>
    <row r="13" spans="1:18" ht="18.75">
      <c r="A13" s="218" t="s">
        <v>0</v>
      </c>
      <c r="B13" s="346"/>
      <c r="C13" s="222" t="s">
        <v>14</v>
      </c>
      <c r="D13" s="255">
        <v>12731.492</v>
      </c>
      <c r="E13" s="184">
        <v>18555.525</v>
      </c>
      <c r="F13" s="58"/>
      <c r="G13" s="60"/>
      <c r="H13" s="142"/>
      <c r="I13" s="60"/>
      <c r="J13" s="31"/>
      <c r="K13" s="142"/>
      <c r="L13" s="6"/>
      <c r="M13" s="6"/>
      <c r="N13" s="6"/>
      <c r="O13" s="6"/>
      <c r="P13" s="6"/>
      <c r="Q13" s="7">
        <f t="shared" si="0"/>
        <v>0</v>
      </c>
      <c r="R13" s="3"/>
    </row>
    <row r="14" spans="1:18" ht="18.75">
      <c r="A14" s="221" t="s">
        <v>23</v>
      </c>
      <c r="B14" s="345" t="s">
        <v>24</v>
      </c>
      <c r="C14" s="219" t="s">
        <v>12</v>
      </c>
      <c r="D14" s="50">
        <v>9.3311</v>
      </c>
      <c r="E14" s="183">
        <v>0.006</v>
      </c>
      <c r="F14" s="57"/>
      <c r="G14" s="59"/>
      <c r="H14" s="143">
        <v>14.862</v>
      </c>
      <c r="I14" s="59"/>
      <c r="J14" s="30"/>
      <c r="K14" s="143"/>
      <c r="L14" s="4"/>
      <c r="M14" s="4"/>
      <c r="N14" s="4"/>
      <c r="O14" s="4"/>
      <c r="P14" s="4"/>
      <c r="Q14" s="5">
        <f t="shared" si="0"/>
        <v>14.862</v>
      </c>
      <c r="R14" s="3"/>
    </row>
    <row r="15" spans="1:18" ht="18.75">
      <c r="A15" s="221" t="s">
        <v>0</v>
      </c>
      <c r="B15" s="346"/>
      <c r="C15" s="222" t="s">
        <v>14</v>
      </c>
      <c r="D15" s="255">
        <v>1725.429</v>
      </c>
      <c r="E15" s="184">
        <v>0.945</v>
      </c>
      <c r="F15" s="58"/>
      <c r="G15" s="60"/>
      <c r="H15" s="142">
        <v>14044.59</v>
      </c>
      <c r="I15" s="60"/>
      <c r="J15" s="31"/>
      <c r="K15" s="142"/>
      <c r="L15" s="6"/>
      <c r="M15" s="6"/>
      <c r="N15" s="6"/>
      <c r="O15" s="6"/>
      <c r="P15" s="6"/>
      <c r="Q15" s="7">
        <f t="shared" si="0"/>
        <v>14044.59</v>
      </c>
      <c r="R15" s="3"/>
    </row>
    <row r="16" spans="1:18" ht="18.75">
      <c r="A16" s="221" t="s">
        <v>25</v>
      </c>
      <c r="B16" s="345" t="s">
        <v>26</v>
      </c>
      <c r="C16" s="219" t="s">
        <v>12</v>
      </c>
      <c r="D16" s="50">
        <v>69.6265</v>
      </c>
      <c r="E16" s="183">
        <v>79.8023</v>
      </c>
      <c r="F16" s="57"/>
      <c r="G16" s="59">
        <v>198.798</v>
      </c>
      <c r="H16" s="143"/>
      <c r="I16" s="59"/>
      <c r="J16" s="30"/>
      <c r="K16" s="143"/>
      <c r="L16" s="4"/>
      <c r="M16" s="4"/>
      <c r="N16" s="4"/>
      <c r="O16" s="4"/>
      <c r="P16" s="4"/>
      <c r="Q16" s="5">
        <f t="shared" si="0"/>
        <v>198.798</v>
      </c>
      <c r="R16" s="3"/>
    </row>
    <row r="17" spans="1:18" ht="18.75">
      <c r="A17" s="221"/>
      <c r="B17" s="346"/>
      <c r="C17" s="222" t="s">
        <v>14</v>
      </c>
      <c r="D17" s="255">
        <v>43560.081</v>
      </c>
      <c r="E17" s="184">
        <v>70525.588</v>
      </c>
      <c r="F17" s="58"/>
      <c r="G17" s="60">
        <v>54412.86</v>
      </c>
      <c r="H17" s="142"/>
      <c r="I17" s="60"/>
      <c r="J17" s="31"/>
      <c r="K17" s="142"/>
      <c r="L17" s="6"/>
      <c r="M17" s="6"/>
      <c r="N17" s="6"/>
      <c r="O17" s="6"/>
      <c r="P17" s="6"/>
      <c r="Q17" s="7">
        <f t="shared" si="0"/>
        <v>54412.86</v>
      </c>
      <c r="R17" s="3"/>
    </row>
    <row r="18" spans="1:18" ht="18.75">
      <c r="A18" s="221" t="s">
        <v>27</v>
      </c>
      <c r="B18" s="224" t="s">
        <v>28</v>
      </c>
      <c r="C18" s="219" t="s">
        <v>12</v>
      </c>
      <c r="D18" s="50">
        <v>246.7524</v>
      </c>
      <c r="E18" s="183">
        <v>21.5846</v>
      </c>
      <c r="F18" s="57"/>
      <c r="G18" s="59">
        <v>73.1105</v>
      </c>
      <c r="H18" s="143">
        <v>9.129</v>
      </c>
      <c r="I18" s="59"/>
      <c r="J18" s="30"/>
      <c r="K18" s="143"/>
      <c r="L18" s="4"/>
      <c r="M18" s="4"/>
      <c r="N18" s="4"/>
      <c r="O18" s="4"/>
      <c r="P18" s="4"/>
      <c r="Q18" s="5">
        <f t="shared" si="0"/>
        <v>82.2395</v>
      </c>
      <c r="R18" s="3"/>
    </row>
    <row r="19" spans="1:18" ht="18.75">
      <c r="A19" s="221"/>
      <c r="B19" s="222" t="s">
        <v>29</v>
      </c>
      <c r="C19" s="222" t="s">
        <v>14</v>
      </c>
      <c r="D19" s="255">
        <v>104687.7</v>
      </c>
      <c r="E19" s="184">
        <v>11003.544</v>
      </c>
      <c r="F19" s="58"/>
      <c r="G19" s="60">
        <v>31860.749</v>
      </c>
      <c r="H19" s="142">
        <v>3517.86</v>
      </c>
      <c r="I19" s="60"/>
      <c r="J19" s="31"/>
      <c r="K19" s="142"/>
      <c r="L19" s="6"/>
      <c r="M19" s="6"/>
      <c r="N19" s="6"/>
      <c r="O19" s="6"/>
      <c r="P19" s="6"/>
      <c r="Q19" s="7">
        <f t="shared" si="0"/>
        <v>35378.609</v>
      </c>
      <c r="R19" s="3"/>
    </row>
    <row r="20" spans="1:18" ht="18.75">
      <c r="A20" s="221" t="s">
        <v>19</v>
      </c>
      <c r="B20" s="345" t="s">
        <v>30</v>
      </c>
      <c r="C20" s="219" t="s">
        <v>12</v>
      </c>
      <c r="D20" s="50">
        <v>84.6372</v>
      </c>
      <c r="E20" s="183">
        <v>92.3186</v>
      </c>
      <c r="F20" s="57"/>
      <c r="G20" s="59">
        <v>60.7616</v>
      </c>
      <c r="H20" s="143"/>
      <c r="I20" s="59"/>
      <c r="J20" s="30"/>
      <c r="K20" s="143"/>
      <c r="L20" s="4"/>
      <c r="M20" s="4"/>
      <c r="N20" s="4"/>
      <c r="O20" s="4"/>
      <c r="P20" s="4"/>
      <c r="Q20" s="5">
        <f t="shared" si="0"/>
        <v>60.7616</v>
      </c>
      <c r="R20" s="3"/>
    </row>
    <row r="21" spans="1:18" ht="18.75">
      <c r="A21" s="10"/>
      <c r="B21" s="346"/>
      <c r="C21" s="222" t="s">
        <v>14</v>
      </c>
      <c r="D21" s="255">
        <v>18410.54</v>
      </c>
      <c r="E21" s="184">
        <v>23889.913</v>
      </c>
      <c r="F21" s="58"/>
      <c r="G21" s="60">
        <v>11717.443</v>
      </c>
      <c r="H21" s="142"/>
      <c r="I21" s="60"/>
      <c r="J21" s="31"/>
      <c r="K21" s="142"/>
      <c r="L21" s="6"/>
      <c r="M21" s="6"/>
      <c r="N21" s="6"/>
      <c r="O21" s="6"/>
      <c r="P21" s="6"/>
      <c r="Q21" s="7">
        <f t="shared" si="0"/>
        <v>11717.443</v>
      </c>
      <c r="R21" s="3"/>
    </row>
    <row r="22" spans="1:18" ht="18.75">
      <c r="A22" s="10"/>
      <c r="B22" s="343" t="s">
        <v>20</v>
      </c>
      <c r="C22" s="219" t="s">
        <v>12</v>
      </c>
      <c r="D22" s="46">
        <v>415.5261</v>
      </c>
      <c r="E22" s="187">
        <v>199.7409</v>
      </c>
      <c r="F22" s="57">
        <f>D22+E22</f>
        <v>615.267</v>
      </c>
      <c r="G22" s="63">
        <v>332.6701</v>
      </c>
      <c r="H22" s="148">
        <v>23.991</v>
      </c>
      <c r="I22" s="63">
        <v>0</v>
      </c>
      <c r="J22" s="30">
        <f aca="true" t="shared" si="1" ref="J22:J29">H22+I22</f>
        <v>23.991</v>
      </c>
      <c r="K22" s="148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5">
        <f t="shared" si="0"/>
        <v>971.9281000000001</v>
      </c>
      <c r="R22" s="3"/>
    </row>
    <row r="23" spans="1:18" ht="18.75">
      <c r="A23" s="226"/>
      <c r="B23" s="344"/>
      <c r="C23" s="222" t="s">
        <v>14</v>
      </c>
      <c r="D23" s="47">
        <v>181115.242</v>
      </c>
      <c r="E23" s="188">
        <v>123975.515</v>
      </c>
      <c r="F23" s="58">
        <f>D23+E23</f>
        <v>305090.757</v>
      </c>
      <c r="G23" s="62">
        <v>97991.052</v>
      </c>
      <c r="H23" s="149">
        <v>17562.45</v>
      </c>
      <c r="I23" s="62">
        <v>0</v>
      </c>
      <c r="J23" s="31">
        <f t="shared" si="1"/>
        <v>17562.45</v>
      </c>
      <c r="K23" s="149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7">
        <f t="shared" si="0"/>
        <v>420644.259</v>
      </c>
      <c r="R23" s="3"/>
    </row>
    <row r="24" spans="1:18" ht="18.75">
      <c r="A24" s="218" t="s">
        <v>0</v>
      </c>
      <c r="B24" s="345" t="s">
        <v>31</v>
      </c>
      <c r="C24" s="219" t="s">
        <v>12</v>
      </c>
      <c r="D24" s="50">
        <v>8.042</v>
      </c>
      <c r="E24" s="183">
        <v>6.37</v>
      </c>
      <c r="F24" s="57"/>
      <c r="G24" s="59">
        <v>1.1198</v>
      </c>
      <c r="H24" s="143"/>
      <c r="I24" s="59"/>
      <c r="J24" s="30"/>
      <c r="K24" s="143"/>
      <c r="L24" s="4"/>
      <c r="M24" s="4"/>
      <c r="N24" s="4"/>
      <c r="O24" s="4"/>
      <c r="P24" s="4"/>
      <c r="Q24" s="5">
        <f t="shared" si="0"/>
        <v>1.1198</v>
      </c>
      <c r="R24" s="3"/>
    </row>
    <row r="25" spans="1:18" ht="18.75">
      <c r="A25" s="221" t="s">
        <v>32</v>
      </c>
      <c r="B25" s="346"/>
      <c r="C25" s="222" t="s">
        <v>14</v>
      </c>
      <c r="D25" s="255">
        <v>8346.923</v>
      </c>
      <c r="E25" s="184">
        <v>5565.853</v>
      </c>
      <c r="F25" s="58"/>
      <c r="G25" s="60">
        <v>1150.018</v>
      </c>
      <c r="H25" s="142"/>
      <c r="I25" s="60"/>
      <c r="J25" s="31"/>
      <c r="K25" s="142"/>
      <c r="L25" s="6"/>
      <c r="M25" s="6"/>
      <c r="N25" s="6"/>
      <c r="O25" s="6"/>
      <c r="P25" s="6"/>
      <c r="Q25" s="7">
        <f t="shared" si="0"/>
        <v>1150.018</v>
      </c>
      <c r="R25" s="3"/>
    </row>
    <row r="26" spans="1:18" ht="18.75">
      <c r="A26" s="221" t="s">
        <v>33</v>
      </c>
      <c r="B26" s="224" t="s">
        <v>16</v>
      </c>
      <c r="C26" s="219" t="s">
        <v>12</v>
      </c>
      <c r="D26" s="50">
        <v>8.106</v>
      </c>
      <c r="E26" s="183">
        <v>23.713</v>
      </c>
      <c r="F26" s="57"/>
      <c r="G26" s="59">
        <v>3.8311</v>
      </c>
      <c r="H26" s="143"/>
      <c r="I26" s="59"/>
      <c r="J26" s="30"/>
      <c r="K26" s="143"/>
      <c r="L26" s="4"/>
      <c r="M26" s="4"/>
      <c r="N26" s="4"/>
      <c r="O26" s="4"/>
      <c r="P26" s="4"/>
      <c r="Q26" s="5">
        <f t="shared" si="0"/>
        <v>3.8311</v>
      </c>
      <c r="R26" s="3"/>
    </row>
    <row r="27" spans="1:18" ht="18.75">
      <c r="A27" s="221" t="s">
        <v>34</v>
      </c>
      <c r="B27" s="222" t="s">
        <v>35</v>
      </c>
      <c r="C27" s="222" t="s">
        <v>14</v>
      </c>
      <c r="D27" s="255">
        <v>2753.531</v>
      </c>
      <c r="E27" s="184">
        <v>9169.776</v>
      </c>
      <c r="F27" s="58"/>
      <c r="G27" s="60">
        <v>657.937</v>
      </c>
      <c r="H27" s="142"/>
      <c r="I27" s="60"/>
      <c r="J27" s="31"/>
      <c r="K27" s="142"/>
      <c r="L27" s="6"/>
      <c r="M27" s="6"/>
      <c r="N27" s="6"/>
      <c r="O27" s="6"/>
      <c r="P27" s="6"/>
      <c r="Q27" s="7">
        <f t="shared" si="0"/>
        <v>657.937</v>
      </c>
      <c r="R27" s="3"/>
    </row>
    <row r="28" spans="1:18" ht="18.75">
      <c r="A28" s="221" t="s">
        <v>19</v>
      </c>
      <c r="B28" s="343" t="s">
        <v>20</v>
      </c>
      <c r="C28" s="219" t="s">
        <v>12</v>
      </c>
      <c r="D28" s="46">
        <v>16.148</v>
      </c>
      <c r="E28" s="187">
        <v>30.083000000000002</v>
      </c>
      <c r="F28" s="57">
        <f>D28+E28</f>
        <v>46.231</v>
      </c>
      <c r="G28" s="202">
        <v>4.9509</v>
      </c>
      <c r="H28" s="228">
        <v>0</v>
      </c>
      <c r="I28" s="61">
        <v>0</v>
      </c>
      <c r="J28" s="30">
        <f t="shared" si="1"/>
        <v>0</v>
      </c>
      <c r="K28" s="292">
        <v>0</v>
      </c>
      <c r="L28" s="4">
        <v>0</v>
      </c>
      <c r="M28" s="11">
        <v>0</v>
      </c>
      <c r="N28" s="4">
        <v>0</v>
      </c>
      <c r="O28" s="4">
        <v>0</v>
      </c>
      <c r="P28" s="4">
        <v>0</v>
      </c>
      <c r="Q28" s="5">
        <f t="shared" si="0"/>
        <v>51.1819</v>
      </c>
      <c r="R28" s="3"/>
    </row>
    <row r="29" spans="1:18" ht="18.75">
      <c r="A29" s="226"/>
      <c r="B29" s="344"/>
      <c r="C29" s="222" t="s">
        <v>14</v>
      </c>
      <c r="D29" s="47">
        <v>11100.454000000002</v>
      </c>
      <c r="E29" s="188">
        <v>14735.629</v>
      </c>
      <c r="F29" s="58">
        <f>D29+E29</f>
        <v>25836.083000000002</v>
      </c>
      <c r="G29" s="62">
        <v>1807.955</v>
      </c>
      <c r="H29" s="147">
        <v>0</v>
      </c>
      <c r="I29" s="64">
        <v>0</v>
      </c>
      <c r="J29" s="31">
        <f t="shared" si="1"/>
        <v>0</v>
      </c>
      <c r="K29" s="280">
        <v>0</v>
      </c>
      <c r="L29" s="6">
        <v>0</v>
      </c>
      <c r="M29" s="31">
        <v>0</v>
      </c>
      <c r="N29" s="6">
        <v>0</v>
      </c>
      <c r="O29" s="6">
        <v>0</v>
      </c>
      <c r="P29" s="6">
        <v>0</v>
      </c>
      <c r="Q29" s="7">
        <f t="shared" si="0"/>
        <v>27644.038</v>
      </c>
      <c r="R29" s="3"/>
    </row>
    <row r="30" spans="1:18" ht="18.75">
      <c r="A30" s="218" t="s">
        <v>0</v>
      </c>
      <c r="B30" s="345" t="s">
        <v>36</v>
      </c>
      <c r="C30" s="219" t="s">
        <v>12</v>
      </c>
      <c r="D30" s="50"/>
      <c r="E30" s="183">
        <v>1.537</v>
      </c>
      <c r="F30" s="57"/>
      <c r="G30" s="59"/>
      <c r="H30" s="143">
        <v>2.71</v>
      </c>
      <c r="I30" s="59"/>
      <c r="J30" s="30"/>
      <c r="K30" s="143">
        <v>2.8263</v>
      </c>
      <c r="L30" s="4">
        <v>0.0225</v>
      </c>
      <c r="M30" s="4"/>
      <c r="N30" s="4"/>
      <c r="O30" s="4"/>
      <c r="P30" s="4"/>
      <c r="Q30" s="5">
        <f t="shared" si="0"/>
        <v>5.5588</v>
      </c>
      <c r="R30" s="3"/>
    </row>
    <row r="31" spans="1:18" ht="18.75">
      <c r="A31" s="221" t="s">
        <v>37</v>
      </c>
      <c r="B31" s="346"/>
      <c r="C31" s="222" t="s">
        <v>14</v>
      </c>
      <c r="D31" s="51"/>
      <c r="E31" s="184">
        <v>525.683</v>
      </c>
      <c r="F31" s="58"/>
      <c r="G31" s="60"/>
      <c r="H31" s="142">
        <v>643.02</v>
      </c>
      <c r="I31" s="60"/>
      <c r="J31" s="31"/>
      <c r="K31" s="142">
        <v>742.69</v>
      </c>
      <c r="L31" s="6">
        <v>5.303</v>
      </c>
      <c r="M31" s="6"/>
      <c r="N31" s="6"/>
      <c r="O31" s="6"/>
      <c r="P31" s="6"/>
      <c r="Q31" s="7">
        <f t="shared" si="0"/>
        <v>1391.0130000000001</v>
      </c>
      <c r="R31" s="3"/>
    </row>
    <row r="32" spans="1:18" ht="18.75">
      <c r="A32" s="221" t="s">
        <v>0</v>
      </c>
      <c r="B32" s="345" t="s">
        <v>38</v>
      </c>
      <c r="C32" s="219" t="s">
        <v>12</v>
      </c>
      <c r="D32" s="50"/>
      <c r="E32" s="183">
        <v>0.0162</v>
      </c>
      <c r="F32" s="57"/>
      <c r="G32" s="59"/>
      <c r="H32" s="143">
        <v>0.005</v>
      </c>
      <c r="I32" s="59"/>
      <c r="J32" s="30"/>
      <c r="K32" s="143">
        <v>0.1443</v>
      </c>
      <c r="L32" s="4"/>
      <c r="M32" s="4"/>
      <c r="N32" s="4"/>
      <c r="O32" s="4"/>
      <c r="P32" s="4"/>
      <c r="Q32" s="5">
        <f t="shared" si="0"/>
        <v>0.14930000000000002</v>
      </c>
      <c r="R32" s="3"/>
    </row>
    <row r="33" spans="1:18" ht="18.75">
      <c r="A33" s="221" t="s">
        <v>39</v>
      </c>
      <c r="B33" s="346"/>
      <c r="C33" s="222" t="s">
        <v>14</v>
      </c>
      <c r="D33" s="51"/>
      <c r="E33" s="184">
        <v>0.553</v>
      </c>
      <c r="F33" s="58"/>
      <c r="G33" s="60"/>
      <c r="H33" s="142">
        <v>1.26</v>
      </c>
      <c r="I33" s="60"/>
      <c r="J33" s="31"/>
      <c r="K33" s="142">
        <v>19.174</v>
      </c>
      <c r="L33" s="6"/>
      <c r="M33" s="6"/>
      <c r="N33" s="6"/>
      <c r="O33" s="6"/>
      <c r="P33" s="6"/>
      <c r="Q33" s="7">
        <f t="shared" si="0"/>
        <v>20.434</v>
      </c>
      <c r="R33" s="3"/>
    </row>
    <row r="34" spans="1:18" ht="18.75">
      <c r="A34" s="221"/>
      <c r="B34" s="224" t="s">
        <v>16</v>
      </c>
      <c r="C34" s="219" t="s">
        <v>12</v>
      </c>
      <c r="D34" s="50"/>
      <c r="E34" s="183">
        <v>31.799</v>
      </c>
      <c r="F34" s="57"/>
      <c r="G34" s="59"/>
      <c r="H34" s="143"/>
      <c r="I34" s="59"/>
      <c r="J34" s="30"/>
      <c r="K34" s="143">
        <v>10</v>
      </c>
      <c r="L34" s="4"/>
      <c r="M34" s="4"/>
      <c r="N34" s="4"/>
      <c r="O34" s="4"/>
      <c r="P34" s="4"/>
      <c r="Q34" s="5">
        <f t="shared" si="0"/>
        <v>10</v>
      </c>
      <c r="R34" s="3"/>
    </row>
    <row r="35" spans="1:18" ht="18.75">
      <c r="A35" s="221" t="s">
        <v>19</v>
      </c>
      <c r="B35" s="222" t="s">
        <v>40</v>
      </c>
      <c r="C35" s="222" t="s">
        <v>14</v>
      </c>
      <c r="D35" s="51"/>
      <c r="E35" s="184">
        <v>1001.669</v>
      </c>
      <c r="F35" s="58"/>
      <c r="G35" s="60"/>
      <c r="H35" s="142"/>
      <c r="I35" s="60"/>
      <c r="J35" s="31"/>
      <c r="K35" s="142">
        <v>262.5</v>
      </c>
      <c r="L35" s="6"/>
      <c r="M35" s="6"/>
      <c r="N35" s="6"/>
      <c r="O35" s="6"/>
      <c r="P35" s="6"/>
      <c r="Q35" s="7">
        <f t="shared" si="0"/>
        <v>262.5</v>
      </c>
      <c r="R35" s="3"/>
    </row>
    <row r="36" spans="1:18" ht="18.75">
      <c r="A36" s="10"/>
      <c r="B36" s="343" t="s">
        <v>20</v>
      </c>
      <c r="C36" s="219" t="s">
        <v>12</v>
      </c>
      <c r="D36" s="46">
        <v>0</v>
      </c>
      <c r="E36" s="187">
        <v>33.352199999999996</v>
      </c>
      <c r="F36" s="205">
        <f>D36+E36</f>
        <v>33.352199999999996</v>
      </c>
      <c r="G36" s="63">
        <v>0</v>
      </c>
      <c r="H36" s="148">
        <v>2.715</v>
      </c>
      <c r="I36" s="63">
        <v>0</v>
      </c>
      <c r="J36" s="30">
        <f>H36+I36</f>
        <v>2.715</v>
      </c>
      <c r="K36" s="148">
        <v>12.9706</v>
      </c>
      <c r="L36" s="4">
        <v>0.0225</v>
      </c>
      <c r="M36" s="4">
        <v>0</v>
      </c>
      <c r="N36" s="4">
        <v>0</v>
      </c>
      <c r="O36" s="4">
        <v>0</v>
      </c>
      <c r="P36" s="4">
        <v>0</v>
      </c>
      <c r="Q36" s="5">
        <f t="shared" si="0"/>
        <v>49.0603</v>
      </c>
      <c r="R36" s="3"/>
    </row>
    <row r="37" spans="1:18" ht="18.75">
      <c r="A37" s="226"/>
      <c r="B37" s="344"/>
      <c r="C37" s="222" t="s">
        <v>14</v>
      </c>
      <c r="D37" s="47">
        <v>0</v>
      </c>
      <c r="E37" s="188">
        <v>1527.905</v>
      </c>
      <c r="F37" s="67">
        <f>D37+E37</f>
        <v>1527.905</v>
      </c>
      <c r="G37" s="62">
        <v>0</v>
      </c>
      <c r="H37" s="149">
        <v>644.28</v>
      </c>
      <c r="I37" s="62">
        <v>0</v>
      </c>
      <c r="J37" s="31">
        <f>H37+I37</f>
        <v>644.28</v>
      </c>
      <c r="K37" s="149">
        <v>1024.364</v>
      </c>
      <c r="L37" s="6">
        <v>5.303</v>
      </c>
      <c r="M37" s="6">
        <v>0</v>
      </c>
      <c r="N37" s="6">
        <v>0</v>
      </c>
      <c r="O37" s="6">
        <v>0</v>
      </c>
      <c r="P37" s="6">
        <v>0</v>
      </c>
      <c r="Q37" s="7">
        <f t="shared" si="0"/>
        <v>3201.852</v>
      </c>
      <c r="R37" s="3"/>
    </row>
    <row r="38" spans="1:18" ht="18.75">
      <c r="A38" s="347" t="s">
        <v>41</v>
      </c>
      <c r="B38" s="348"/>
      <c r="C38" s="219" t="s">
        <v>12</v>
      </c>
      <c r="D38" s="50">
        <v>0.3501</v>
      </c>
      <c r="E38" s="183">
        <v>0.3795</v>
      </c>
      <c r="F38" s="57"/>
      <c r="G38" s="59"/>
      <c r="H38" s="143">
        <v>0.008</v>
      </c>
      <c r="I38" s="59"/>
      <c r="J38" s="30"/>
      <c r="K38" s="143"/>
      <c r="L38" s="4"/>
      <c r="M38" s="4"/>
      <c r="N38" s="4">
        <v>0.0207</v>
      </c>
      <c r="O38" s="4"/>
      <c r="P38" s="4">
        <v>0.0064</v>
      </c>
      <c r="Q38" s="5">
        <f t="shared" si="0"/>
        <v>0.0351</v>
      </c>
      <c r="R38" s="3"/>
    </row>
    <row r="39" spans="1:18" ht="18.75">
      <c r="A39" s="349"/>
      <c r="B39" s="350"/>
      <c r="C39" s="222" t="s">
        <v>14</v>
      </c>
      <c r="D39" s="255">
        <v>163.947</v>
      </c>
      <c r="E39" s="184">
        <v>223.542</v>
      </c>
      <c r="F39" s="58"/>
      <c r="G39" s="60"/>
      <c r="H39" s="142">
        <v>3.78</v>
      </c>
      <c r="I39" s="60"/>
      <c r="J39" s="31"/>
      <c r="K39" s="142"/>
      <c r="L39" s="6"/>
      <c r="M39" s="6"/>
      <c r="N39" s="6">
        <v>4.72</v>
      </c>
      <c r="O39" s="6"/>
      <c r="P39" s="6">
        <v>1.344</v>
      </c>
      <c r="Q39" s="7">
        <f t="shared" si="0"/>
        <v>9.844</v>
      </c>
      <c r="R39" s="3"/>
    </row>
    <row r="40" spans="1:18" ht="18.75">
      <c r="A40" s="347" t="s">
        <v>42</v>
      </c>
      <c r="B40" s="348"/>
      <c r="C40" s="219" t="s">
        <v>12</v>
      </c>
      <c r="D40" s="50">
        <v>0.3028</v>
      </c>
      <c r="E40" s="183">
        <v>0.0194</v>
      </c>
      <c r="F40" s="57"/>
      <c r="G40" s="59">
        <v>0.025</v>
      </c>
      <c r="H40" s="143">
        <v>0.0096</v>
      </c>
      <c r="I40" s="59"/>
      <c r="J40" s="30"/>
      <c r="K40" s="143">
        <v>0.004</v>
      </c>
      <c r="L40" s="4"/>
      <c r="M40" s="4"/>
      <c r="N40" s="4"/>
      <c r="O40" s="4"/>
      <c r="P40" s="4">
        <v>0.0035</v>
      </c>
      <c r="Q40" s="5">
        <f t="shared" si="0"/>
        <v>0.0421</v>
      </c>
      <c r="R40" s="3"/>
    </row>
    <row r="41" spans="1:18" ht="18.75">
      <c r="A41" s="349"/>
      <c r="B41" s="350"/>
      <c r="C41" s="222" t="s">
        <v>14</v>
      </c>
      <c r="D41" s="255">
        <v>125.323</v>
      </c>
      <c r="E41" s="184">
        <v>13.325</v>
      </c>
      <c r="F41" s="58"/>
      <c r="G41" s="60">
        <v>10.526</v>
      </c>
      <c r="H41" s="142">
        <v>8.505</v>
      </c>
      <c r="I41" s="60"/>
      <c r="J41" s="31"/>
      <c r="K41" s="142">
        <v>1.26</v>
      </c>
      <c r="L41" s="6"/>
      <c r="M41" s="6"/>
      <c r="N41" s="6"/>
      <c r="O41" s="6"/>
      <c r="P41" s="6">
        <v>1.838</v>
      </c>
      <c r="Q41" s="7">
        <f t="shared" si="0"/>
        <v>22.129</v>
      </c>
      <c r="R41" s="3"/>
    </row>
    <row r="42" spans="1:18" ht="18.75">
      <c r="A42" s="347" t="s">
        <v>43</v>
      </c>
      <c r="B42" s="348"/>
      <c r="C42" s="219" t="s">
        <v>12</v>
      </c>
      <c r="D42" s="50"/>
      <c r="E42" s="183"/>
      <c r="F42" s="57"/>
      <c r="G42" s="59"/>
      <c r="H42" s="143"/>
      <c r="I42" s="59"/>
      <c r="J42" s="30"/>
      <c r="K42" s="143"/>
      <c r="L42" s="4"/>
      <c r="M42" s="4"/>
      <c r="N42" s="4"/>
      <c r="O42" s="4"/>
      <c r="P42" s="4"/>
      <c r="Q42" s="5">
        <f t="shared" si="0"/>
        <v>0</v>
      </c>
      <c r="R42" s="3"/>
    </row>
    <row r="43" spans="1:18" ht="18.75">
      <c r="A43" s="349"/>
      <c r="B43" s="350"/>
      <c r="C43" s="222" t="s">
        <v>14</v>
      </c>
      <c r="D43" s="51"/>
      <c r="E43" s="184"/>
      <c r="F43" s="58"/>
      <c r="G43" s="60"/>
      <c r="H43" s="142"/>
      <c r="I43" s="60"/>
      <c r="J43" s="31"/>
      <c r="K43" s="142"/>
      <c r="L43" s="6"/>
      <c r="M43" s="6"/>
      <c r="N43" s="6"/>
      <c r="O43" s="6"/>
      <c r="P43" s="6"/>
      <c r="Q43" s="7">
        <f t="shared" si="0"/>
        <v>0</v>
      </c>
      <c r="R43" s="3"/>
    </row>
    <row r="44" spans="1:18" ht="18.75">
      <c r="A44" s="347" t="s">
        <v>44</v>
      </c>
      <c r="B44" s="348"/>
      <c r="C44" s="219" t="s">
        <v>12</v>
      </c>
      <c r="D44" s="50">
        <v>0.035</v>
      </c>
      <c r="E44" s="183">
        <v>0.4</v>
      </c>
      <c r="F44" s="57"/>
      <c r="G44" s="59"/>
      <c r="H44" s="143"/>
      <c r="I44" s="59"/>
      <c r="J44" s="30"/>
      <c r="K44" s="143"/>
      <c r="L44" s="4"/>
      <c r="M44" s="4"/>
      <c r="N44" s="4"/>
      <c r="O44" s="4"/>
      <c r="P44" s="4"/>
      <c r="Q44" s="5">
        <f t="shared" si="0"/>
        <v>0</v>
      </c>
      <c r="R44" s="3"/>
    </row>
    <row r="45" spans="1:18" ht="18.75">
      <c r="A45" s="349"/>
      <c r="B45" s="350"/>
      <c r="C45" s="222" t="s">
        <v>14</v>
      </c>
      <c r="D45" s="255">
        <v>7.35</v>
      </c>
      <c r="E45" s="184">
        <v>96.6</v>
      </c>
      <c r="F45" s="58"/>
      <c r="G45" s="60"/>
      <c r="H45" s="142"/>
      <c r="I45" s="60"/>
      <c r="J45" s="31"/>
      <c r="K45" s="142"/>
      <c r="L45" s="6"/>
      <c r="M45" s="6"/>
      <c r="N45" s="6"/>
      <c r="O45" s="6"/>
      <c r="P45" s="6"/>
      <c r="Q45" s="7">
        <f t="shared" si="0"/>
        <v>0</v>
      </c>
      <c r="R45" s="3"/>
    </row>
    <row r="46" spans="1:18" ht="18.75">
      <c r="A46" s="347" t="s">
        <v>45</v>
      </c>
      <c r="B46" s="348"/>
      <c r="C46" s="219" t="s">
        <v>12</v>
      </c>
      <c r="D46" s="50"/>
      <c r="E46" s="183"/>
      <c r="F46" s="57"/>
      <c r="G46" s="59"/>
      <c r="H46" s="143"/>
      <c r="I46" s="59"/>
      <c r="J46" s="30"/>
      <c r="K46" s="143"/>
      <c r="L46" s="4"/>
      <c r="M46" s="4"/>
      <c r="N46" s="4"/>
      <c r="O46" s="4"/>
      <c r="P46" s="4"/>
      <c r="Q46" s="5">
        <f t="shared" si="0"/>
        <v>0</v>
      </c>
      <c r="R46" s="3"/>
    </row>
    <row r="47" spans="1:18" ht="18.75">
      <c r="A47" s="349"/>
      <c r="B47" s="350"/>
      <c r="C47" s="222" t="s">
        <v>14</v>
      </c>
      <c r="D47" s="51"/>
      <c r="E47" s="184"/>
      <c r="F47" s="58"/>
      <c r="G47" s="60"/>
      <c r="H47" s="142"/>
      <c r="I47" s="60"/>
      <c r="J47" s="31"/>
      <c r="K47" s="142"/>
      <c r="L47" s="6"/>
      <c r="M47" s="6"/>
      <c r="N47" s="6"/>
      <c r="O47" s="6"/>
      <c r="P47" s="6"/>
      <c r="Q47" s="7">
        <f t="shared" si="0"/>
        <v>0</v>
      </c>
      <c r="R47" s="3"/>
    </row>
    <row r="48" spans="1:18" ht="18.75">
      <c r="A48" s="347" t="s">
        <v>46</v>
      </c>
      <c r="B48" s="348"/>
      <c r="C48" s="219" t="s">
        <v>12</v>
      </c>
      <c r="D48" s="50">
        <v>0.2182</v>
      </c>
      <c r="E48" s="183">
        <v>66.1313</v>
      </c>
      <c r="F48" s="57"/>
      <c r="G48" s="59"/>
      <c r="H48" s="143">
        <v>0.1624</v>
      </c>
      <c r="I48" s="59"/>
      <c r="J48" s="30"/>
      <c r="K48" s="143">
        <v>0.362</v>
      </c>
      <c r="L48" s="4"/>
      <c r="M48" s="4"/>
      <c r="N48" s="4"/>
      <c r="O48" s="4"/>
      <c r="P48" s="4">
        <v>0.0101</v>
      </c>
      <c r="Q48" s="5">
        <f t="shared" si="0"/>
        <v>0.5345</v>
      </c>
      <c r="R48" s="3"/>
    </row>
    <row r="49" spans="1:18" ht="18.75">
      <c r="A49" s="349"/>
      <c r="B49" s="350"/>
      <c r="C49" s="222" t="s">
        <v>14</v>
      </c>
      <c r="D49" s="255">
        <v>83.948</v>
      </c>
      <c r="E49" s="184">
        <v>5175.704</v>
      </c>
      <c r="F49" s="58"/>
      <c r="G49" s="60"/>
      <c r="H49" s="142">
        <v>54.813</v>
      </c>
      <c r="I49" s="60"/>
      <c r="J49" s="31"/>
      <c r="K49" s="142">
        <v>140.257</v>
      </c>
      <c r="L49" s="6"/>
      <c r="M49" s="6"/>
      <c r="N49" s="6"/>
      <c r="O49" s="6"/>
      <c r="P49" s="6">
        <v>3.807</v>
      </c>
      <c r="Q49" s="7">
        <f t="shared" si="0"/>
        <v>198.87699999999998</v>
      </c>
      <c r="R49" s="3"/>
    </row>
    <row r="50" spans="1:18" ht="18.75">
      <c r="A50" s="347" t="s">
        <v>47</v>
      </c>
      <c r="B50" s="348"/>
      <c r="C50" s="219" t="s">
        <v>12</v>
      </c>
      <c r="D50" s="50">
        <v>0.128</v>
      </c>
      <c r="E50" s="183">
        <v>0.252</v>
      </c>
      <c r="F50" s="57"/>
      <c r="G50" s="59"/>
      <c r="H50" s="143"/>
      <c r="I50" s="59"/>
      <c r="J50" s="30"/>
      <c r="K50" s="143"/>
      <c r="L50" s="4"/>
      <c r="M50" s="4"/>
      <c r="N50" s="4"/>
      <c r="O50" s="4"/>
      <c r="P50" s="4"/>
      <c r="Q50" s="5">
        <f t="shared" si="0"/>
        <v>0</v>
      </c>
      <c r="R50" s="3"/>
    </row>
    <row r="51" spans="1:18" ht="18.75">
      <c r="A51" s="349"/>
      <c r="B51" s="350"/>
      <c r="C51" s="222" t="s">
        <v>14</v>
      </c>
      <c r="D51" s="255">
        <v>241.605</v>
      </c>
      <c r="E51" s="184">
        <v>200.34</v>
      </c>
      <c r="F51" s="58"/>
      <c r="G51" s="60"/>
      <c r="H51" s="142"/>
      <c r="I51" s="60"/>
      <c r="J51" s="31"/>
      <c r="K51" s="142"/>
      <c r="L51" s="6"/>
      <c r="M51" s="6"/>
      <c r="N51" s="6"/>
      <c r="O51" s="6"/>
      <c r="P51" s="6"/>
      <c r="Q51" s="7">
        <f t="shared" si="0"/>
        <v>0</v>
      </c>
      <c r="R51" s="3"/>
    </row>
    <row r="52" spans="1:18" ht="18.75">
      <c r="A52" s="347" t="s">
        <v>48</v>
      </c>
      <c r="B52" s="348"/>
      <c r="C52" s="219" t="s">
        <v>12</v>
      </c>
      <c r="D52" s="50">
        <v>0.1726</v>
      </c>
      <c r="E52" s="183">
        <v>0.4829</v>
      </c>
      <c r="F52" s="57"/>
      <c r="G52" s="59"/>
      <c r="H52" s="143">
        <v>0.0052</v>
      </c>
      <c r="I52" s="59"/>
      <c r="J52" s="30"/>
      <c r="K52" s="143">
        <v>0.8465</v>
      </c>
      <c r="L52" s="4">
        <v>0.07</v>
      </c>
      <c r="M52" s="4"/>
      <c r="N52" s="4"/>
      <c r="O52" s="4"/>
      <c r="P52" s="4"/>
      <c r="Q52" s="5">
        <f t="shared" si="0"/>
        <v>0.9217</v>
      </c>
      <c r="R52" s="3"/>
    </row>
    <row r="53" spans="1:18" ht="18.75">
      <c r="A53" s="349"/>
      <c r="B53" s="350"/>
      <c r="C53" s="222" t="s">
        <v>14</v>
      </c>
      <c r="D53" s="255">
        <v>73.246</v>
      </c>
      <c r="E53" s="184">
        <v>157.674</v>
      </c>
      <c r="F53" s="58"/>
      <c r="G53" s="60"/>
      <c r="H53" s="142">
        <v>2.478</v>
      </c>
      <c r="I53" s="60"/>
      <c r="J53" s="31"/>
      <c r="K53" s="142">
        <v>376.297</v>
      </c>
      <c r="L53" s="6">
        <v>94.632</v>
      </c>
      <c r="M53" s="6"/>
      <c r="N53" s="6"/>
      <c r="O53" s="6"/>
      <c r="P53" s="6"/>
      <c r="Q53" s="7">
        <f t="shared" si="0"/>
        <v>473.40700000000004</v>
      </c>
      <c r="R53" s="3"/>
    </row>
    <row r="54" spans="1:18" ht="18.75">
      <c r="A54" s="218" t="s">
        <v>0</v>
      </c>
      <c r="B54" s="345" t="s">
        <v>49</v>
      </c>
      <c r="C54" s="219" t="s">
        <v>12</v>
      </c>
      <c r="D54" s="50">
        <v>0.2647</v>
      </c>
      <c r="E54" s="183"/>
      <c r="F54" s="57"/>
      <c r="G54" s="59"/>
      <c r="H54" s="143">
        <v>0.0104</v>
      </c>
      <c r="I54" s="59"/>
      <c r="J54" s="30"/>
      <c r="K54" s="143">
        <v>0.0017</v>
      </c>
      <c r="L54" s="4"/>
      <c r="M54" s="4"/>
      <c r="N54" s="4">
        <v>0.0007</v>
      </c>
      <c r="O54" s="4"/>
      <c r="P54" s="4">
        <v>0.0406</v>
      </c>
      <c r="Q54" s="5">
        <f t="shared" si="0"/>
        <v>0.053399999999999996</v>
      </c>
      <c r="R54" s="3"/>
    </row>
    <row r="55" spans="1:18" ht="18.75">
      <c r="A55" s="221" t="s">
        <v>37</v>
      </c>
      <c r="B55" s="346"/>
      <c r="C55" s="222" t="s">
        <v>14</v>
      </c>
      <c r="D55" s="255">
        <v>238.082</v>
      </c>
      <c r="E55" s="184"/>
      <c r="F55" s="58"/>
      <c r="G55" s="60"/>
      <c r="H55" s="142">
        <v>14.196</v>
      </c>
      <c r="I55" s="60"/>
      <c r="J55" s="31"/>
      <c r="K55" s="142">
        <v>2.153</v>
      </c>
      <c r="L55" s="6"/>
      <c r="M55" s="6"/>
      <c r="N55" s="6">
        <v>0.735</v>
      </c>
      <c r="O55" s="6"/>
      <c r="P55" s="6">
        <v>26.892</v>
      </c>
      <c r="Q55" s="7">
        <f t="shared" si="0"/>
        <v>43.976</v>
      </c>
      <c r="R55" s="3"/>
    </row>
    <row r="56" spans="1:18" ht="18.75">
      <c r="A56" s="221" t="s">
        <v>13</v>
      </c>
      <c r="B56" s="224" t="s">
        <v>16</v>
      </c>
      <c r="C56" s="219" t="s">
        <v>12</v>
      </c>
      <c r="D56" s="50">
        <v>0.5098</v>
      </c>
      <c r="E56" s="183">
        <v>0.1667</v>
      </c>
      <c r="F56" s="57"/>
      <c r="G56" s="59">
        <v>0.005</v>
      </c>
      <c r="H56" s="143">
        <v>0.4138</v>
      </c>
      <c r="I56" s="59"/>
      <c r="J56" s="30"/>
      <c r="K56" s="143">
        <v>0.0024</v>
      </c>
      <c r="L56" s="4"/>
      <c r="M56" s="4"/>
      <c r="N56" s="4">
        <v>0.0054</v>
      </c>
      <c r="O56" s="4"/>
      <c r="P56" s="4">
        <v>0.1106</v>
      </c>
      <c r="Q56" s="5">
        <f t="shared" si="0"/>
        <v>0.5372</v>
      </c>
      <c r="R56" s="3"/>
    </row>
    <row r="57" spans="1:18" ht="18.75">
      <c r="A57" s="221" t="s">
        <v>19</v>
      </c>
      <c r="B57" s="222" t="s">
        <v>50</v>
      </c>
      <c r="C57" s="222" t="s">
        <v>14</v>
      </c>
      <c r="D57" s="255">
        <v>104.135</v>
      </c>
      <c r="E57" s="184">
        <v>111.371</v>
      </c>
      <c r="F57" s="58"/>
      <c r="G57" s="60">
        <v>0.525</v>
      </c>
      <c r="H57" s="142">
        <v>309.457</v>
      </c>
      <c r="I57" s="60"/>
      <c r="J57" s="31"/>
      <c r="K57" s="142">
        <v>2.898</v>
      </c>
      <c r="L57" s="6"/>
      <c r="M57" s="6"/>
      <c r="N57" s="6">
        <v>4.211</v>
      </c>
      <c r="O57" s="6"/>
      <c r="P57" s="6">
        <v>66.065</v>
      </c>
      <c r="Q57" s="7">
        <f t="shared" si="0"/>
        <v>383.156</v>
      </c>
      <c r="R57" s="3"/>
    </row>
    <row r="58" spans="1:18" ht="18.75">
      <c r="A58" s="10"/>
      <c r="B58" s="343" t="s">
        <v>20</v>
      </c>
      <c r="C58" s="219" t="s">
        <v>12</v>
      </c>
      <c r="D58" s="46">
        <v>0.7745</v>
      </c>
      <c r="E58" s="187">
        <v>0.1667</v>
      </c>
      <c r="F58" s="57">
        <f>D58+E58</f>
        <v>0.9411999999999999</v>
      </c>
      <c r="G58" s="63">
        <v>0.005</v>
      </c>
      <c r="H58" s="148">
        <v>0.4242</v>
      </c>
      <c r="I58" s="63">
        <v>0</v>
      </c>
      <c r="J58" s="30">
        <f>H58+I58</f>
        <v>0.4242</v>
      </c>
      <c r="K58" s="148">
        <v>0.0040999999999999995</v>
      </c>
      <c r="L58" s="4">
        <v>0</v>
      </c>
      <c r="M58" s="4">
        <v>0</v>
      </c>
      <c r="N58" s="4">
        <v>0.0061</v>
      </c>
      <c r="O58" s="4">
        <v>0</v>
      </c>
      <c r="P58" s="4">
        <v>0.1512</v>
      </c>
      <c r="Q58" s="5">
        <f t="shared" si="0"/>
        <v>1.5318</v>
      </c>
      <c r="R58" s="3"/>
    </row>
    <row r="59" spans="1:18" ht="18.75">
      <c r="A59" s="226"/>
      <c r="B59" s="344"/>
      <c r="C59" s="222" t="s">
        <v>14</v>
      </c>
      <c r="D59" s="47">
        <v>342.217</v>
      </c>
      <c r="E59" s="188">
        <v>111.371</v>
      </c>
      <c r="F59" s="58">
        <f>D59+E59</f>
        <v>453.58799999999997</v>
      </c>
      <c r="G59" s="62">
        <v>0.525</v>
      </c>
      <c r="H59" s="149">
        <v>323.653</v>
      </c>
      <c r="I59" s="62">
        <v>0</v>
      </c>
      <c r="J59" s="31">
        <f>H59+I59</f>
        <v>323.653</v>
      </c>
      <c r="K59" s="149">
        <v>5.051</v>
      </c>
      <c r="L59" s="6">
        <v>0</v>
      </c>
      <c r="M59" s="6">
        <v>0</v>
      </c>
      <c r="N59" s="6">
        <v>4.946000000000001</v>
      </c>
      <c r="O59" s="6">
        <v>0</v>
      </c>
      <c r="P59" s="6">
        <v>92.957</v>
      </c>
      <c r="Q59" s="7">
        <f t="shared" si="0"/>
        <v>880.72</v>
      </c>
      <c r="R59" s="3"/>
    </row>
    <row r="60" spans="1:18" ht="18.75">
      <c r="A60" s="218" t="s">
        <v>0</v>
      </c>
      <c r="B60" s="345" t="s">
        <v>51</v>
      </c>
      <c r="C60" s="219" t="s">
        <v>12</v>
      </c>
      <c r="D60" s="50">
        <v>0.4099</v>
      </c>
      <c r="E60" s="183">
        <v>0.071</v>
      </c>
      <c r="F60" s="57"/>
      <c r="G60" s="59"/>
      <c r="H60" s="143"/>
      <c r="I60" s="59"/>
      <c r="J60" s="11"/>
      <c r="K60" s="143"/>
      <c r="L60" s="4"/>
      <c r="M60" s="4"/>
      <c r="N60" s="4"/>
      <c r="O60" s="4"/>
      <c r="P60" s="4"/>
      <c r="Q60" s="5">
        <f t="shared" si="0"/>
        <v>0</v>
      </c>
      <c r="R60" s="3"/>
    </row>
    <row r="61" spans="1:18" ht="18.75">
      <c r="A61" s="221" t="s">
        <v>52</v>
      </c>
      <c r="B61" s="346"/>
      <c r="C61" s="222" t="s">
        <v>14</v>
      </c>
      <c r="D61" s="255">
        <v>34.607</v>
      </c>
      <c r="E61" s="184">
        <v>3.728</v>
      </c>
      <c r="F61" s="58"/>
      <c r="G61" s="60"/>
      <c r="H61" s="142"/>
      <c r="I61" s="60"/>
      <c r="J61" s="31"/>
      <c r="K61" s="142"/>
      <c r="L61" s="6"/>
      <c r="M61" s="6"/>
      <c r="N61" s="6"/>
      <c r="O61" s="6"/>
      <c r="P61" s="6"/>
      <c r="Q61" s="7">
        <f t="shared" si="0"/>
        <v>0</v>
      </c>
      <c r="R61" s="3"/>
    </row>
    <row r="62" spans="1:18" ht="18.75">
      <c r="A62" s="221" t="s">
        <v>0</v>
      </c>
      <c r="B62" s="224" t="s">
        <v>53</v>
      </c>
      <c r="C62" s="219" t="s">
        <v>12</v>
      </c>
      <c r="D62" s="50">
        <v>27.316</v>
      </c>
      <c r="E62" s="183">
        <v>69.753</v>
      </c>
      <c r="F62" s="57"/>
      <c r="G62" s="59"/>
      <c r="H62" s="143"/>
      <c r="I62" s="59"/>
      <c r="J62" s="30"/>
      <c r="K62" s="143"/>
      <c r="L62" s="4"/>
      <c r="M62" s="4"/>
      <c r="N62" s="4"/>
      <c r="O62" s="4"/>
      <c r="P62" s="4"/>
      <c r="Q62" s="5">
        <f t="shared" si="0"/>
        <v>0</v>
      </c>
      <c r="R62" s="3"/>
    </row>
    <row r="63" spans="1:18" ht="18.75">
      <c r="A63" s="221" t="s">
        <v>54</v>
      </c>
      <c r="B63" s="222" t="s">
        <v>55</v>
      </c>
      <c r="C63" s="222" t="s">
        <v>14</v>
      </c>
      <c r="D63" s="51">
        <v>3507.072</v>
      </c>
      <c r="E63" s="184">
        <v>8440.072</v>
      </c>
      <c r="F63" s="58"/>
      <c r="G63" s="60"/>
      <c r="H63" s="142"/>
      <c r="I63" s="60"/>
      <c r="J63" s="31"/>
      <c r="K63" s="142"/>
      <c r="L63" s="6"/>
      <c r="M63" s="6"/>
      <c r="N63" s="6"/>
      <c r="O63" s="6"/>
      <c r="P63" s="6"/>
      <c r="Q63" s="7">
        <f t="shared" si="0"/>
        <v>0</v>
      </c>
      <c r="R63" s="3"/>
    </row>
    <row r="64" spans="1:18" ht="18.75">
      <c r="A64" s="221" t="s">
        <v>0</v>
      </c>
      <c r="B64" s="345" t="s">
        <v>56</v>
      </c>
      <c r="C64" s="219" t="s">
        <v>12</v>
      </c>
      <c r="D64" s="50">
        <v>35.159</v>
      </c>
      <c r="E64" s="183">
        <v>17.5793</v>
      </c>
      <c r="F64" s="57"/>
      <c r="G64" s="59"/>
      <c r="H64" s="143"/>
      <c r="I64" s="59"/>
      <c r="J64" s="30"/>
      <c r="K64" s="143"/>
      <c r="L64" s="4"/>
      <c r="M64" s="4"/>
      <c r="N64" s="4"/>
      <c r="O64" s="4"/>
      <c r="P64" s="4"/>
      <c r="Q64" s="5">
        <f t="shared" si="0"/>
        <v>0</v>
      </c>
      <c r="R64" s="3"/>
    </row>
    <row r="65" spans="1:18" ht="18.75">
      <c r="A65" s="221" t="s">
        <v>19</v>
      </c>
      <c r="B65" s="346"/>
      <c r="C65" s="222" t="s">
        <v>14</v>
      </c>
      <c r="D65" s="51">
        <v>7887.422</v>
      </c>
      <c r="E65" s="184">
        <v>4392.815</v>
      </c>
      <c r="F65" s="58"/>
      <c r="G65" s="60"/>
      <c r="H65" s="142"/>
      <c r="I65" s="60"/>
      <c r="J65" s="31"/>
      <c r="K65" s="142"/>
      <c r="L65" s="6"/>
      <c r="M65" s="6"/>
      <c r="N65" s="6"/>
      <c r="O65" s="6"/>
      <c r="P65" s="6"/>
      <c r="Q65" s="7">
        <f t="shared" si="0"/>
        <v>0</v>
      </c>
      <c r="R65" s="3"/>
    </row>
    <row r="66" spans="1:18" ht="18.75">
      <c r="A66" s="10"/>
      <c r="B66" s="224" t="s">
        <v>16</v>
      </c>
      <c r="C66" s="219" t="s">
        <v>12</v>
      </c>
      <c r="D66" s="50">
        <v>9.776</v>
      </c>
      <c r="E66" s="183">
        <v>9.4182</v>
      </c>
      <c r="F66" s="57"/>
      <c r="G66" s="59"/>
      <c r="H66" s="143"/>
      <c r="I66" s="59"/>
      <c r="J66" s="30"/>
      <c r="K66" s="143"/>
      <c r="L66" s="4"/>
      <c r="M66" s="4"/>
      <c r="N66" s="4"/>
      <c r="O66" s="4"/>
      <c r="P66" s="4"/>
      <c r="Q66" s="5">
        <f t="shared" si="0"/>
        <v>0</v>
      </c>
      <c r="R66" s="3"/>
    </row>
    <row r="67" spans="1:18" ht="19.5" thickBot="1">
      <c r="A67" s="229" t="s">
        <v>0</v>
      </c>
      <c r="B67" s="230" t="s">
        <v>55</v>
      </c>
      <c r="C67" s="230" t="s">
        <v>14</v>
      </c>
      <c r="D67" s="293">
        <v>284.155</v>
      </c>
      <c r="E67" s="185">
        <v>320.952</v>
      </c>
      <c r="F67" s="203"/>
      <c r="G67" s="129"/>
      <c r="H67" s="144"/>
      <c r="I67" s="129"/>
      <c r="J67" s="32"/>
      <c r="K67" s="144"/>
      <c r="L67" s="8"/>
      <c r="M67" s="8"/>
      <c r="N67" s="8"/>
      <c r="O67" s="8"/>
      <c r="P67" s="8"/>
      <c r="Q67" s="9">
        <f t="shared" si="0"/>
        <v>0</v>
      </c>
      <c r="R67" s="3"/>
    </row>
    <row r="68" spans="4:17" ht="18.75">
      <c r="D68" s="3"/>
      <c r="E68" s="3"/>
      <c r="F68" s="232"/>
      <c r="G68" s="232"/>
      <c r="H68" s="232"/>
      <c r="I68" s="232"/>
      <c r="K68" s="232"/>
      <c r="Q68" s="1"/>
    </row>
    <row r="69" spans="1:17" ht="19.5" thickBot="1">
      <c r="A69" s="2"/>
      <c r="B69" s="212" t="s">
        <v>114</v>
      </c>
      <c r="C69" s="2"/>
      <c r="D69" s="233"/>
      <c r="E69" s="233"/>
      <c r="F69" s="234"/>
      <c r="G69" s="234"/>
      <c r="H69" s="234"/>
      <c r="I69" s="234"/>
      <c r="J69" s="2"/>
      <c r="K69" s="176"/>
      <c r="L69" s="2"/>
      <c r="M69" s="2"/>
      <c r="N69" s="2"/>
      <c r="O69" s="2"/>
      <c r="P69" s="2"/>
      <c r="Q69" s="2"/>
    </row>
    <row r="70" spans="1:18" ht="18.75">
      <c r="A70" s="226"/>
      <c r="B70" s="26"/>
      <c r="C70" s="26"/>
      <c r="D70" s="37" t="s">
        <v>1</v>
      </c>
      <c r="E70" s="37" t="s">
        <v>2</v>
      </c>
      <c r="F70" s="259" t="s">
        <v>3</v>
      </c>
      <c r="G70" s="216" t="s">
        <v>100</v>
      </c>
      <c r="H70" s="39" t="s">
        <v>4</v>
      </c>
      <c r="I70" s="37" t="s">
        <v>5</v>
      </c>
      <c r="J70" s="37" t="s">
        <v>95</v>
      </c>
      <c r="K70" s="39" t="s">
        <v>6</v>
      </c>
      <c r="L70" s="37" t="s">
        <v>105</v>
      </c>
      <c r="M70" s="37" t="s">
        <v>7</v>
      </c>
      <c r="N70" s="37" t="s">
        <v>8</v>
      </c>
      <c r="O70" s="37" t="s">
        <v>9</v>
      </c>
      <c r="P70" s="37" t="s">
        <v>99</v>
      </c>
      <c r="Q70" s="217" t="s">
        <v>10</v>
      </c>
      <c r="R70" s="3"/>
    </row>
    <row r="71" spans="1:18" ht="18.75">
      <c r="A71" s="221" t="s">
        <v>52</v>
      </c>
      <c r="B71" s="343" t="s">
        <v>20</v>
      </c>
      <c r="C71" s="219" t="s">
        <v>12</v>
      </c>
      <c r="D71" s="46">
        <v>72.6609</v>
      </c>
      <c r="E71" s="46">
        <v>96.8215</v>
      </c>
      <c r="F71" s="148">
        <f>D71+E71</f>
        <v>169.48239999999998</v>
      </c>
      <c r="G71" s="235">
        <v>0</v>
      </c>
      <c r="H71" s="63">
        <v>0</v>
      </c>
      <c r="I71" s="63">
        <v>0</v>
      </c>
      <c r="J71" s="11">
        <f>H71+I71</f>
        <v>0</v>
      </c>
      <c r="K71" s="63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5">
        <f aca="true" t="shared" si="2" ref="Q71:Q134">+F71+G71+H71+I71+K71+L71+M71+N71+O71+P71</f>
        <v>169.48239999999998</v>
      </c>
      <c r="R71" s="10"/>
    </row>
    <row r="72" spans="1:18" ht="18.75">
      <c r="A72" s="213" t="s">
        <v>54</v>
      </c>
      <c r="B72" s="344"/>
      <c r="C72" s="222" t="s">
        <v>14</v>
      </c>
      <c r="D72" s="47">
        <v>11713.256</v>
      </c>
      <c r="E72" s="47">
        <v>13157.566999999997</v>
      </c>
      <c r="F72" s="149">
        <f>D72+E72</f>
        <v>24870.822999999997</v>
      </c>
      <c r="G72" s="62">
        <v>0</v>
      </c>
      <c r="H72" s="62">
        <v>0</v>
      </c>
      <c r="I72" s="62">
        <v>0</v>
      </c>
      <c r="J72" s="31">
        <f>H72+I72</f>
        <v>0</v>
      </c>
      <c r="K72" s="62">
        <v>0</v>
      </c>
      <c r="L72" s="6">
        <v>0</v>
      </c>
      <c r="M72" s="6">
        <v>0</v>
      </c>
      <c r="N72" s="6">
        <v>0</v>
      </c>
      <c r="O72" s="6">
        <v>0</v>
      </c>
      <c r="P72" s="6">
        <v>0</v>
      </c>
      <c r="Q72" s="7">
        <f t="shared" si="2"/>
        <v>24870.822999999997</v>
      </c>
      <c r="R72" s="10"/>
    </row>
    <row r="73" spans="1:18" ht="18.75">
      <c r="A73" s="221" t="s">
        <v>0</v>
      </c>
      <c r="B73" s="345" t="s">
        <v>57</v>
      </c>
      <c r="C73" s="219" t="s">
        <v>12</v>
      </c>
      <c r="D73" s="50">
        <v>4.6794</v>
      </c>
      <c r="E73" s="50">
        <v>15.8384</v>
      </c>
      <c r="F73" s="148"/>
      <c r="G73" s="59"/>
      <c r="H73" s="59">
        <v>0.2856</v>
      </c>
      <c r="I73" s="59"/>
      <c r="J73" s="11"/>
      <c r="K73" s="59">
        <v>0.2086</v>
      </c>
      <c r="L73" s="4"/>
      <c r="M73" s="4"/>
      <c r="N73" s="4">
        <v>0.8061</v>
      </c>
      <c r="O73" s="4"/>
      <c r="P73" s="4">
        <v>4.61816</v>
      </c>
      <c r="Q73" s="5">
        <f t="shared" si="2"/>
        <v>5.91846</v>
      </c>
      <c r="R73" s="10"/>
    </row>
    <row r="74" spans="1:18" ht="18.75">
      <c r="A74" s="221" t="s">
        <v>32</v>
      </c>
      <c r="B74" s="346"/>
      <c r="C74" s="222" t="s">
        <v>14</v>
      </c>
      <c r="D74" s="255">
        <v>6357.984</v>
      </c>
      <c r="E74" s="51">
        <v>20137.003</v>
      </c>
      <c r="F74" s="149"/>
      <c r="G74" s="60"/>
      <c r="H74" s="60">
        <v>305.907</v>
      </c>
      <c r="I74" s="60"/>
      <c r="J74" s="31"/>
      <c r="K74" s="60">
        <v>201.267</v>
      </c>
      <c r="L74" s="6"/>
      <c r="M74" s="6"/>
      <c r="N74" s="6">
        <v>903.519</v>
      </c>
      <c r="O74" s="6"/>
      <c r="P74" s="6">
        <v>5023.595</v>
      </c>
      <c r="Q74" s="7">
        <f t="shared" si="2"/>
        <v>6434.2880000000005</v>
      </c>
      <c r="R74" s="10"/>
    </row>
    <row r="75" spans="1:18" ht="18.75">
      <c r="A75" s="221" t="s">
        <v>0</v>
      </c>
      <c r="B75" s="345" t="s">
        <v>58</v>
      </c>
      <c r="C75" s="219" t="s">
        <v>12</v>
      </c>
      <c r="D75" s="50"/>
      <c r="E75" s="50">
        <v>0.2128</v>
      </c>
      <c r="F75" s="148"/>
      <c r="G75" s="59"/>
      <c r="H75" s="59"/>
      <c r="I75" s="59"/>
      <c r="J75" s="11"/>
      <c r="K75" s="59">
        <v>0.004</v>
      </c>
      <c r="L75" s="4"/>
      <c r="M75" s="4"/>
      <c r="N75" s="4"/>
      <c r="O75" s="4"/>
      <c r="P75" s="4"/>
      <c r="Q75" s="5">
        <f t="shared" si="2"/>
        <v>0.004</v>
      </c>
      <c r="R75" s="10"/>
    </row>
    <row r="76" spans="1:18" ht="18.75">
      <c r="A76" s="221" t="s">
        <v>0</v>
      </c>
      <c r="B76" s="346"/>
      <c r="C76" s="222" t="s">
        <v>14</v>
      </c>
      <c r="D76" s="51"/>
      <c r="E76" s="51">
        <v>18.614</v>
      </c>
      <c r="F76" s="149"/>
      <c r="G76" s="60"/>
      <c r="H76" s="60"/>
      <c r="I76" s="60"/>
      <c r="J76" s="31"/>
      <c r="K76" s="60">
        <v>0.84</v>
      </c>
      <c r="L76" s="6"/>
      <c r="M76" s="6"/>
      <c r="N76" s="6"/>
      <c r="O76" s="6"/>
      <c r="P76" s="6"/>
      <c r="Q76" s="7">
        <f t="shared" si="2"/>
        <v>0.84</v>
      </c>
      <c r="R76" s="10"/>
    </row>
    <row r="77" spans="1:18" ht="18.75">
      <c r="A77" s="221" t="s">
        <v>59</v>
      </c>
      <c r="B77" s="224" t="s">
        <v>60</v>
      </c>
      <c r="C77" s="219" t="s">
        <v>12</v>
      </c>
      <c r="D77" s="50"/>
      <c r="E77" s="50"/>
      <c r="F77" s="148"/>
      <c r="G77" s="59"/>
      <c r="H77" s="59"/>
      <c r="I77" s="59"/>
      <c r="J77" s="11"/>
      <c r="K77" s="59"/>
      <c r="L77" s="4"/>
      <c r="M77" s="4"/>
      <c r="N77" s="4"/>
      <c r="O77" s="4"/>
      <c r="P77" s="4"/>
      <c r="Q77" s="5">
        <f t="shared" si="2"/>
        <v>0</v>
      </c>
      <c r="R77" s="10"/>
    </row>
    <row r="78" spans="1:18" ht="18.75">
      <c r="A78" s="221"/>
      <c r="B78" s="222" t="s">
        <v>61</v>
      </c>
      <c r="C78" s="222" t="s">
        <v>14</v>
      </c>
      <c r="D78" s="51"/>
      <c r="E78" s="51"/>
      <c r="F78" s="149"/>
      <c r="G78" s="60"/>
      <c r="H78" s="60"/>
      <c r="I78" s="60"/>
      <c r="J78" s="31"/>
      <c r="K78" s="60"/>
      <c r="L78" s="6"/>
      <c r="M78" s="6"/>
      <c r="N78" s="6"/>
      <c r="O78" s="6"/>
      <c r="P78" s="6"/>
      <c r="Q78" s="7">
        <f t="shared" si="2"/>
        <v>0</v>
      </c>
      <c r="R78" s="10"/>
    </row>
    <row r="79" spans="1:18" ht="18.75">
      <c r="A79" s="221"/>
      <c r="B79" s="345" t="s">
        <v>62</v>
      </c>
      <c r="C79" s="219" t="s">
        <v>12</v>
      </c>
      <c r="D79" s="50"/>
      <c r="E79" s="50"/>
      <c r="F79" s="148"/>
      <c r="G79" s="59"/>
      <c r="H79" s="59"/>
      <c r="I79" s="59"/>
      <c r="J79" s="11"/>
      <c r="K79" s="59"/>
      <c r="L79" s="4"/>
      <c r="M79" s="4"/>
      <c r="N79" s="4"/>
      <c r="O79" s="4"/>
      <c r="P79" s="4"/>
      <c r="Q79" s="5">
        <f t="shared" si="2"/>
        <v>0</v>
      </c>
      <c r="R79" s="10"/>
    </row>
    <row r="80" spans="1:18" ht="18.75">
      <c r="A80" s="221" t="s">
        <v>13</v>
      </c>
      <c r="B80" s="346"/>
      <c r="C80" s="222" t="s">
        <v>14</v>
      </c>
      <c r="D80" s="51"/>
      <c r="E80" s="51"/>
      <c r="F80" s="149"/>
      <c r="G80" s="60"/>
      <c r="H80" s="60"/>
      <c r="I80" s="60"/>
      <c r="J80" s="31"/>
      <c r="K80" s="60"/>
      <c r="L80" s="6"/>
      <c r="M80" s="6"/>
      <c r="N80" s="6"/>
      <c r="O80" s="6"/>
      <c r="P80" s="6"/>
      <c r="Q80" s="7">
        <f t="shared" si="2"/>
        <v>0</v>
      </c>
      <c r="R80" s="10"/>
    </row>
    <row r="81" spans="1:18" ht="18.75">
      <c r="A81" s="221"/>
      <c r="B81" s="224" t="s">
        <v>16</v>
      </c>
      <c r="C81" s="219" t="s">
        <v>12</v>
      </c>
      <c r="D81" s="50">
        <v>1.3929</v>
      </c>
      <c r="E81" s="50">
        <v>7.4695</v>
      </c>
      <c r="F81" s="148"/>
      <c r="G81" s="59"/>
      <c r="H81" s="59">
        <v>0.3586</v>
      </c>
      <c r="I81" s="59"/>
      <c r="J81" s="11"/>
      <c r="K81" s="59">
        <v>0.6475</v>
      </c>
      <c r="L81" s="4"/>
      <c r="M81" s="4"/>
      <c r="N81" s="4">
        <v>5.5621</v>
      </c>
      <c r="O81" s="4"/>
      <c r="P81" s="4">
        <v>1.5866</v>
      </c>
      <c r="Q81" s="5">
        <f t="shared" si="2"/>
        <v>8.1548</v>
      </c>
      <c r="R81" s="10"/>
    </row>
    <row r="82" spans="1:18" ht="18.75">
      <c r="A82" s="221"/>
      <c r="B82" s="222" t="s">
        <v>63</v>
      </c>
      <c r="C82" s="222" t="s">
        <v>14</v>
      </c>
      <c r="D82" s="255">
        <v>1147.865</v>
      </c>
      <c r="E82" s="51">
        <v>5293.715</v>
      </c>
      <c r="F82" s="149"/>
      <c r="G82" s="60"/>
      <c r="H82" s="60">
        <v>275.06</v>
      </c>
      <c r="I82" s="60"/>
      <c r="J82" s="31"/>
      <c r="K82" s="60">
        <v>619.654</v>
      </c>
      <c r="L82" s="6"/>
      <c r="M82" s="6"/>
      <c r="N82" s="6">
        <v>3840.494</v>
      </c>
      <c r="O82" s="6"/>
      <c r="P82" s="6">
        <v>1835.513</v>
      </c>
      <c r="Q82" s="7">
        <f t="shared" si="2"/>
        <v>6570.7210000000005</v>
      </c>
      <c r="R82" s="10"/>
    </row>
    <row r="83" spans="1:18" ht="18.75">
      <c r="A83" s="221" t="s">
        <v>19</v>
      </c>
      <c r="B83" s="343" t="s">
        <v>20</v>
      </c>
      <c r="C83" s="219" t="s">
        <v>12</v>
      </c>
      <c r="D83" s="46">
        <v>6.0723</v>
      </c>
      <c r="E83" s="46">
        <v>23.5207</v>
      </c>
      <c r="F83" s="148">
        <f>D83+E83</f>
        <v>29.593000000000004</v>
      </c>
      <c r="G83" s="63">
        <v>0</v>
      </c>
      <c r="H83" s="61">
        <v>0.6442</v>
      </c>
      <c r="I83" s="63">
        <v>0</v>
      </c>
      <c r="J83" s="30">
        <f>H83+I83</f>
        <v>0.6442</v>
      </c>
      <c r="K83" s="63">
        <v>0.8601</v>
      </c>
      <c r="L83" s="4">
        <v>0</v>
      </c>
      <c r="M83" s="4">
        <v>0</v>
      </c>
      <c r="N83" s="4">
        <v>6.3682</v>
      </c>
      <c r="O83" s="4">
        <v>0</v>
      </c>
      <c r="P83" s="4">
        <v>6.204759999999999</v>
      </c>
      <c r="Q83" s="5">
        <f t="shared" si="2"/>
        <v>43.670260000000006</v>
      </c>
      <c r="R83" s="10"/>
    </row>
    <row r="84" spans="1:18" ht="18.75">
      <c r="A84" s="226"/>
      <c r="B84" s="344"/>
      <c r="C84" s="222" t="s">
        <v>14</v>
      </c>
      <c r="D84" s="47">
        <v>7505.849</v>
      </c>
      <c r="E84" s="47">
        <v>25449.332000000002</v>
      </c>
      <c r="F84" s="149">
        <f>D84+E84</f>
        <v>32955.181000000004</v>
      </c>
      <c r="G84" s="62">
        <v>0</v>
      </c>
      <c r="H84" s="62">
        <v>580.967</v>
      </c>
      <c r="I84" s="62">
        <v>0</v>
      </c>
      <c r="J84" s="31">
        <f>H84+I84</f>
        <v>580.967</v>
      </c>
      <c r="K84" s="62">
        <v>821.761</v>
      </c>
      <c r="L84" s="6">
        <v>0</v>
      </c>
      <c r="M84" s="6">
        <v>0</v>
      </c>
      <c r="N84" s="6">
        <v>4744.013</v>
      </c>
      <c r="O84" s="6">
        <v>0</v>
      </c>
      <c r="P84" s="6">
        <v>6859.108</v>
      </c>
      <c r="Q84" s="7">
        <f t="shared" si="2"/>
        <v>45961.03</v>
      </c>
      <c r="R84" s="10"/>
    </row>
    <row r="85" spans="1:18" ht="18.75">
      <c r="A85" s="347" t="s">
        <v>64</v>
      </c>
      <c r="B85" s="348"/>
      <c r="C85" s="219" t="s">
        <v>12</v>
      </c>
      <c r="D85" s="50">
        <v>0.06</v>
      </c>
      <c r="E85" s="50">
        <v>0.6741</v>
      </c>
      <c r="F85" s="148"/>
      <c r="G85" s="59">
        <v>0.0136</v>
      </c>
      <c r="H85" s="59">
        <v>0.1182</v>
      </c>
      <c r="I85" s="59"/>
      <c r="J85" s="11"/>
      <c r="K85" s="59">
        <v>0.2759</v>
      </c>
      <c r="L85" s="4">
        <v>0.2759</v>
      </c>
      <c r="M85" s="4"/>
      <c r="N85" s="4"/>
      <c r="O85" s="4"/>
      <c r="P85" s="4">
        <v>0.8306</v>
      </c>
      <c r="Q85" s="5">
        <f t="shared" si="2"/>
        <v>1.5142</v>
      </c>
      <c r="R85" s="10"/>
    </row>
    <row r="86" spans="1:18" ht="18.75">
      <c r="A86" s="349"/>
      <c r="B86" s="350"/>
      <c r="C86" s="222" t="s">
        <v>14</v>
      </c>
      <c r="D86" s="255">
        <v>52.763</v>
      </c>
      <c r="E86" s="51">
        <v>1140.869</v>
      </c>
      <c r="F86" s="149"/>
      <c r="G86" s="60">
        <v>18.428</v>
      </c>
      <c r="H86" s="60">
        <v>210.839</v>
      </c>
      <c r="I86" s="60"/>
      <c r="J86" s="31"/>
      <c r="K86" s="60">
        <v>383.386</v>
      </c>
      <c r="L86" s="6">
        <v>365.069</v>
      </c>
      <c r="M86" s="6"/>
      <c r="N86" s="6"/>
      <c r="O86" s="6"/>
      <c r="P86" s="6">
        <v>998.514</v>
      </c>
      <c r="Q86" s="7">
        <f t="shared" si="2"/>
        <v>1976.2359999999999</v>
      </c>
      <c r="R86" s="10"/>
    </row>
    <row r="87" spans="1:18" ht="18.75">
      <c r="A87" s="347" t="s">
        <v>65</v>
      </c>
      <c r="B87" s="348"/>
      <c r="C87" s="219" t="s">
        <v>12</v>
      </c>
      <c r="D87" s="50"/>
      <c r="E87" s="50"/>
      <c r="F87" s="148"/>
      <c r="G87" s="59"/>
      <c r="H87" s="59"/>
      <c r="I87" s="59"/>
      <c r="J87" s="11"/>
      <c r="K87" s="59"/>
      <c r="L87" s="4"/>
      <c r="M87" s="4"/>
      <c r="N87" s="4"/>
      <c r="O87" s="4"/>
      <c r="P87" s="4"/>
      <c r="Q87" s="5">
        <f t="shared" si="2"/>
        <v>0</v>
      </c>
      <c r="R87" s="10"/>
    </row>
    <row r="88" spans="1:18" ht="18.75">
      <c r="A88" s="349"/>
      <c r="B88" s="350"/>
      <c r="C88" s="222" t="s">
        <v>14</v>
      </c>
      <c r="D88" s="51"/>
      <c r="E88" s="51"/>
      <c r="F88" s="149"/>
      <c r="G88" s="60"/>
      <c r="H88" s="60"/>
      <c r="I88" s="60"/>
      <c r="J88" s="31"/>
      <c r="K88" s="60"/>
      <c r="L88" s="6"/>
      <c r="M88" s="6"/>
      <c r="N88" s="6"/>
      <c r="O88" s="6"/>
      <c r="P88" s="6"/>
      <c r="Q88" s="7">
        <f t="shared" si="2"/>
        <v>0</v>
      </c>
      <c r="R88" s="10"/>
    </row>
    <row r="89" spans="1:18" ht="18.75">
      <c r="A89" s="347" t="s">
        <v>66</v>
      </c>
      <c r="B89" s="348"/>
      <c r="C89" s="219" t="s">
        <v>12</v>
      </c>
      <c r="D89" s="50"/>
      <c r="E89" s="50">
        <v>0.0257</v>
      </c>
      <c r="F89" s="148"/>
      <c r="G89" s="59"/>
      <c r="H89" s="59"/>
      <c r="I89" s="59"/>
      <c r="J89" s="11"/>
      <c r="K89" s="59">
        <v>0.0033</v>
      </c>
      <c r="L89" s="4"/>
      <c r="M89" s="4"/>
      <c r="N89" s="4"/>
      <c r="O89" s="4"/>
      <c r="P89" s="4"/>
      <c r="Q89" s="5">
        <f t="shared" si="2"/>
        <v>0.0033</v>
      </c>
      <c r="R89" s="10"/>
    </row>
    <row r="90" spans="1:18" ht="18.75">
      <c r="A90" s="349"/>
      <c r="B90" s="350"/>
      <c r="C90" s="222" t="s">
        <v>14</v>
      </c>
      <c r="D90" s="51"/>
      <c r="E90" s="51">
        <v>44.541</v>
      </c>
      <c r="F90" s="149"/>
      <c r="G90" s="60"/>
      <c r="H90" s="60"/>
      <c r="I90" s="60"/>
      <c r="J90" s="31"/>
      <c r="K90" s="60">
        <v>19.058</v>
      </c>
      <c r="L90" s="6"/>
      <c r="M90" s="6"/>
      <c r="N90" s="6"/>
      <c r="O90" s="6"/>
      <c r="P90" s="6"/>
      <c r="Q90" s="7">
        <f t="shared" si="2"/>
        <v>19.058</v>
      </c>
      <c r="R90" s="10"/>
    </row>
    <row r="91" spans="1:18" ht="18.75">
      <c r="A91" s="347" t="s">
        <v>67</v>
      </c>
      <c r="B91" s="348"/>
      <c r="C91" s="219" t="s">
        <v>12</v>
      </c>
      <c r="D91" s="50">
        <v>0.02085</v>
      </c>
      <c r="E91" s="50">
        <v>4.882</v>
      </c>
      <c r="F91" s="148"/>
      <c r="G91" s="59"/>
      <c r="H91" s="59"/>
      <c r="I91" s="59"/>
      <c r="J91" s="11"/>
      <c r="K91" s="59">
        <v>0.7772</v>
      </c>
      <c r="L91" s="4"/>
      <c r="M91" s="4"/>
      <c r="N91" s="4"/>
      <c r="O91" s="4"/>
      <c r="P91" s="4"/>
      <c r="Q91" s="5">
        <f t="shared" si="2"/>
        <v>0.7772</v>
      </c>
      <c r="R91" s="10"/>
    </row>
    <row r="92" spans="1:18" ht="18.75">
      <c r="A92" s="349"/>
      <c r="B92" s="350"/>
      <c r="C92" s="222" t="s">
        <v>14</v>
      </c>
      <c r="D92" s="255">
        <v>61.924</v>
      </c>
      <c r="E92" s="51">
        <v>10357.99</v>
      </c>
      <c r="F92" s="149"/>
      <c r="G92" s="60"/>
      <c r="H92" s="60"/>
      <c r="I92" s="60"/>
      <c r="J92" s="31"/>
      <c r="K92" s="60">
        <v>2149.833</v>
      </c>
      <c r="L92" s="6"/>
      <c r="M92" s="6"/>
      <c r="N92" s="6"/>
      <c r="O92" s="6"/>
      <c r="P92" s="6"/>
      <c r="Q92" s="7">
        <f t="shared" si="2"/>
        <v>2149.833</v>
      </c>
      <c r="R92" s="10"/>
    </row>
    <row r="93" spans="1:18" ht="18.75">
      <c r="A93" s="347" t="s">
        <v>68</v>
      </c>
      <c r="B93" s="348"/>
      <c r="C93" s="219" t="s">
        <v>12</v>
      </c>
      <c r="D93" s="50"/>
      <c r="E93" s="50"/>
      <c r="F93" s="148"/>
      <c r="G93" s="59"/>
      <c r="H93" s="59"/>
      <c r="I93" s="59"/>
      <c r="J93" s="11"/>
      <c r="K93" s="59"/>
      <c r="L93" s="4"/>
      <c r="M93" s="4"/>
      <c r="N93" s="4"/>
      <c r="O93" s="4"/>
      <c r="P93" s="4"/>
      <c r="Q93" s="5">
        <f t="shared" si="2"/>
        <v>0</v>
      </c>
      <c r="R93" s="10"/>
    </row>
    <row r="94" spans="1:18" ht="18.75">
      <c r="A94" s="349"/>
      <c r="B94" s="350"/>
      <c r="C94" s="222" t="s">
        <v>14</v>
      </c>
      <c r="D94" s="51"/>
      <c r="E94" s="51"/>
      <c r="F94" s="149"/>
      <c r="G94" s="60"/>
      <c r="H94" s="60"/>
      <c r="I94" s="60"/>
      <c r="J94" s="31"/>
      <c r="K94" s="60"/>
      <c r="L94" s="6"/>
      <c r="M94" s="6"/>
      <c r="N94" s="6"/>
      <c r="O94" s="6"/>
      <c r="P94" s="6"/>
      <c r="Q94" s="7">
        <f t="shared" si="2"/>
        <v>0</v>
      </c>
      <c r="R94" s="10"/>
    </row>
    <row r="95" spans="1:18" ht="18.75">
      <c r="A95" s="347" t="s">
        <v>69</v>
      </c>
      <c r="B95" s="348"/>
      <c r="C95" s="219" t="s">
        <v>12</v>
      </c>
      <c r="D95" s="50"/>
      <c r="E95" s="50">
        <v>0.009</v>
      </c>
      <c r="F95" s="148"/>
      <c r="G95" s="59"/>
      <c r="H95" s="59">
        <v>0.9264</v>
      </c>
      <c r="I95" s="59"/>
      <c r="J95" s="11"/>
      <c r="K95" s="59">
        <v>0.0007</v>
      </c>
      <c r="L95" s="4"/>
      <c r="M95" s="4"/>
      <c r="N95" s="4">
        <v>0.0787</v>
      </c>
      <c r="O95" s="4"/>
      <c r="P95" s="4">
        <v>0.084</v>
      </c>
      <c r="Q95" s="5">
        <f t="shared" si="2"/>
        <v>1.0898</v>
      </c>
      <c r="R95" s="10"/>
    </row>
    <row r="96" spans="1:18" ht="18.75">
      <c r="A96" s="349"/>
      <c r="B96" s="350"/>
      <c r="C96" s="222" t="s">
        <v>14</v>
      </c>
      <c r="D96" s="255"/>
      <c r="E96" s="51">
        <v>6.699</v>
      </c>
      <c r="F96" s="149"/>
      <c r="G96" s="60"/>
      <c r="H96" s="60">
        <v>1480.199</v>
      </c>
      <c r="I96" s="60"/>
      <c r="J96" s="31"/>
      <c r="K96" s="60">
        <v>0.221</v>
      </c>
      <c r="L96" s="6"/>
      <c r="M96" s="6"/>
      <c r="N96" s="6">
        <v>115.151</v>
      </c>
      <c r="O96" s="6"/>
      <c r="P96" s="6">
        <v>99.312</v>
      </c>
      <c r="Q96" s="7">
        <f t="shared" si="2"/>
        <v>1694.883</v>
      </c>
      <c r="R96" s="10"/>
    </row>
    <row r="97" spans="1:18" ht="18.75">
      <c r="A97" s="347" t="s">
        <v>70</v>
      </c>
      <c r="B97" s="348"/>
      <c r="C97" s="219" t="s">
        <v>12</v>
      </c>
      <c r="D97" s="50">
        <v>8.44792</v>
      </c>
      <c r="E97" s="50">
        <v>874.12575</v>
      </c>
      <c r="F97" s="148"/>
      <c r="G97" s="59">
        <v>3.4969</v>
      </c>
      <c r="H97" s="59">
        <v>3.6798</v>
      </c>
      <c r="I97" s="59"/>
      <c r="J97" s="11"/>
      <c r="K97" s="59">
        <v>9.4941</v>
      </c>
      <c r="L97" s="4">
        <v>15.532</v>
      </c>
      <c r="M97" s="4"/>
      <c r="N97" s="4">
        <v>2.1258</v>
      </c>
      <c r="O97" s="4"/>
      <c r="P97" s="4">
        <v>1.8579</v>
      </c>
      <c r="Q97" s="5">
        <f t="shared" si="2"/>
        <v>36.186499999999995</v>
      </c>
      <c r="R97" s="10"/>
    </row>
    <row r="98" spans="1:18" ht="18.75">
      <c r="A98" s="349"/>
      <c r="B98" s="350"/>
      <c r="C98" s="222" t="s">
        <v>14</v>
      </c>
      <c r="D98" s="255">
        <v>13216.718</v>
      </c>
      <c r="E98" s="51">
        <v>297597.06</v>
      </c>
      <c r="F98" s="149"/>
      <c r="G98" s="60">
        <v>176.883</v>
      </c>
      <c r="H98" s="60">
        <v>1489.589</v>
      </c>
      <c r="I98" s="60"/>
      <c r="J98" s="31"/>
      <c r="K98" s="60">
        <v>2852.753</v>
      </c>
      <c r="L98" s="6">
        <v>550.08</v>
      </c>
      <c r="M98" s="6"/>
      <c r="N98" s="6">
        <v>1075.993</v>
      </c>
      <c r="O98" s="6"/>
      <c r="P98" s="6">
        <v>1231.299</v>
      </c>
      <c r="Q98" s="7">
        <f t="shared" si="2"/>
        <v>7376.597000000001</v>
      </c>
      <c r="R98" s="10"/>
    </row>
    <row r="99" spans="1:18" ht="18.75">
      <c r="A99" s="351" t="s">
        <v>71</v>
      </c>
      <c r="B99" s="352"/>
      <c r="C99" s="219" t="s">
        <v>12</v>
      </c>
      <c r="D99" s="46">
        <v>1289.9711700000003</v>
      </c>
      <c r="E99" s="46">
        <v>1411.9648499999998</v>
      </c>
      <c r="F99" s="148">
        <f>D99+E99</f>
        <v>2701.93602</v>
      </c>
      <c r="G99" s="61">
        <v>2367.8050000000003</v>
      </c>
      <c r="H99" s="63">
        <v>32.6848</v>
      </c>
      <c r="I99" s="61">
        <v>0</v>
      </c>
      <c r="J99" s="30">
        <f>H99+I99</f>
        <v>32.6848</v>
      </c>
      <c r="K99" s="61">
        <v>25.598499999999994</v>
      </c>
      <c r="L99" s="4">
        <v>15.9004</v>
      </c>
      <c r="M99" s="4">
        <v>0</v>
      </c>
      <c r="N99" s="4">
        <v>8.599499999999999</v>
      </c>
      <c r="O99" s="4">
        <v>0</v>
      </c>
      <c r="P99" s="4">
        <v>9.14846</v>
      </c>
      <c r="Q99" s="5">
        <f t="shared" si="2"/>
        <v>5161.6726800000015</v>
      </c>
      <c r="R99" s="10"/>
    </row>
    <row r="100" spans="1:18" ht="18.75">
      <c r="A100" s="353"/>
      <c r="B100" s="354"/>
      <c r="C100" s="222" t="s">
        <v>14</v>
      </c>
      <c r="D100" s="47">
        <v>369718.3049999998</v>
      </c>
      <c r="E100" s="47">
        <v>512776.87399999995</v>
      </c>
      <c r="F100" s="149">
        <f>D100+E100</f>
        <v>882495.1789999998</v>
      </c>
      <c r="G100" s="64">
        <v>759105.5859999999</v>
      </c>
      <c r="H100" s="62">
        <v>22361.972999999994</v>
      </c>
      <c r="I100" s="64">
        <v>0</v>
      </c>
      <c r="J100" s="31">
        <f>H100+I100</f>
        <v>22361.972999999994</v>
      </c>
      <c r="K100" s="64">
        <v>7774.241</v>
      </c>
      <c r="L100" s="6">
        <v>1015.0840000000001</v>
      </c>
      <c r="M100" s="6">
        <v>0</v>
      </c>
      <c r="N100" s="6">
        <v>5944.823</v>
      </c>
      <c r="O100" s="6">
        <v>0</v>
      </c>
      <c r="P100" s="6">
        <v>9288.179</v>
      </c>
      <c r="Q100" s="7">
        <f t="shared" si="2"/>
        <v>1687985.0649999997</v>
      </c>
      <c r="R100" s="10"/>
    </row>
    <row r="101" spans="1:18" ht="18.75">
      <c r="A101" s="218" t="s">
        <v>0</v>
      </c>
      <c r="B101" s="345" t="s">
        <v>72</v>
      </c>
      <c r="C101" s="219" t="s">
        <v>12</v>
      </c>
      <c r="D101" s="50"/>
      <c r="E101" s="50"/>
      <c r="F101" s="143"/>
      <c r="G101" s="59"/>
      <c r="H101" s="59"/>
      <c r="I101" s="59"/>
      <c r="J101" s="11"/>
      <c r="K101" s="59"/>
      <c r="L101" s="4"/>
      <c r="M101" s="4"/>
      <c r="N101" s="4"/>
      <c r="O101" s="4"/>
      <c r="P101" s="4"/>
      <c r="Q101" s="5">
        <f t="shared" si="2"/>
        <v>0</v>
      </c>
      <c r="R101" s="10"/>
    </row>
    <row r="102" spans="1:18" ht="18.75">
      <c r="A102" s="218" t="s">
        <v>0</v>
      </c>
      <c r="B102" s="346"/>
      <c r="C102" s="222" t="s">
        <v>14</v>
      </c>
      <c r="D102" s="51"/>
      <c r="E102" s="51"/>
      <c r="F102" s="142"/>
      <c r="G102" s="60"/>
      <c r="H102" s="60"/>
      <c r="I102" s="60"/>
      <c r="J102" s="31"/>
      <c r="K102" s="60"/>
      <c r="L102" s="6"/>
      <c r="M102" s="6"/>
      <c r="N102" s="6"/>
      <c r="O102" s="6"/>
      <c r="P102" s="6"/>
      <c r="Q102" s="7">
        <f t="shared" si="2"/>
        <v>0</v>
      </c>
      <c r="R102" s="10"/>
    </row>
    <row r="103" spans="1:18" ht="18.75">
      <c r="A103" s="221" t="s">
        <v>73</v>
      </c>
      <c r="B103" s="345" t="s">
        <v>74</v>
      </c>
      <c r="C103" s="219" t="s">
        <v>12</v>
      </c>
      <c r="D103" s="50">
        <v>0.1436</v>
      </c>
      <c r="E103" s="50">
        <v>2.4481</v>
      </c>
      <c r="F103" s="148"/>
      <c r="G103" s="59">
        <v>0.0185</v>
      </c>
      <c r="H103" s="59">
        <v>1.1318</v>
      </c>
      <c r="I103" s="59"/>
      <c r="J103" s="11"/>
      <c r="K103" s="59">
        <v>1.7879</v>
      </c>
      <c r="L103" s="4">
        <v>72.8835</v>
      </c>
      <c r="M103" s="4"/>
      <c r="N103" s="4"/>
      <c r="O103" s="4"/>
      <c r="P103" s="4">
        <v>0.0124</v>
      </c>
      <c r="Q103" s="5">
        <f t="shared" si="2"/>
        <v>75.83409999999999</v>
      </c>
      <c r="R103" s="10"/>
    </row>
    <row r="104" spans="1:18" ht="18.75">
      <c r="A104" s="221" t="s">
        <v>0</v>
      </c>
      <c r="B104" s="346"/>
      <c r="C104" s="222" t="s">
        <v>14</v>
      </c>
      <c r="D104" s="255">
        <v>100.481</v>
      </c>
      <c r="E104" s="51">
        <v>1030.88</v>
      </c>
      <c r="F104" s="149"/>
      <c r="G104" s="60">
        <v>11.761</v>
      </c>
      <c r="H104" s="60">
        <v>625.174</v>
      </c>
      <c r="I104" s="60"/>
      <c r="J104" s="31"/>
      <c r="K104" s="60">
        <v>988.919</v>
      </c>
      <c r="L104" s="6">
        <v>31434.35</v>
      </c>
      <c r="M104" s="6"/>
      <c r="N104" s="6"/>
      <c r="O104" s="6"/>
      <c r="P104" s="6">
        <v>6.857</v>
      </c>
      <c r="Q104" s="7">
        <f t="shared" si="2"/>
        <v>33067.061</v>
      </c>
      <c r="R104" s="10"/>
    </row>
    <row r="105" spans="1:18" ht="18.75">
      <c r="A105" s="221" t="s">
        <v>0</v>
      </c>
      <c r="B105" s="345" t="s">
        <v>75</v>
      </c>
      <c r="C105" s="219" t="s">
        <v>12</v>
      </c>
      <c r="D105" s="50">
        <v>7.6815</v>
      </c>
      <c r="E105" s="50">
        <v>4.2648</v>
      </c>
      <c r="F105" s="148"/>
      <c r="G105" s="59"/>
      <c r="H105" s="59">
        <v>14.9726</v>
      </c>
      <c r="I105" s="59"/>
      <c r="J105" s="11"/>
      <c r="K105" s="59">
        <v>4.693</v>
      </c>
      <c r="L105" s="4">
        <v>0.005</v>
      </c>
      <c r="M105" s="4"/>
      <c r="N105" s="4"/>
      <c r="O105" s="4"/>
      <c r="P105" s="4"/>
      <c r="Q105" s="5">
        <f t="shared" si="2"/>
        <v>19.670599999999997</v>
      </c>
      <c r="R105" s="10"/>
    </row>
    <row r="106" spans="1:18" ht="18.75">
      <c r="A106" s="221"/>
      <c r="B106" s="346"/>
      <c r="C106" s="222" t="s">
        <v>14</v>
      </c>
      <c r="D106" s="255">
        <v>2615.76</v>
      </c>
      <c r="E106" s="51">
        <v>1298.303</v>
      </c>
      <c r="F106" s="149"/>
      <c r="G106" s="60"/>
      <c r="H106" s="60">
        <v>4929.733</v>
      </c>
      <c r="I106" s="60"/>
      <c r="J106" s="31"/>
      <c r="K106" s="60">
        <v>1732.028</v>
      </c>
      <c r="L106" s="6">
        <v>2.835</v>
      </c>
      <c r="M106" s="6"/>
      <c r="N106" s="6"/>
      <c r="O106" s="6"/>
      <c r="P106" s="6"/>
      <c r="Q106" s="7">
        <f t="shared" si="2"/>
        <v>6664.5960000000005</v>
      </c>
      <c r="R106" s="10"/>
    </row>
    <row r="107" spans="1:18" ht="18.75">
      <c r="A107" s="221" t="s">
        <v>76</v>
      </c>
      <c r="B107" s="345" t="s">
        <v>77</v>
      </c>
      <c r="C107" s="219" t="s">
        <v>12</v>
      </c>
      <c r="D107" s="50">
        <v>0.0049</v>
      </c>
      <c r="E107" s="50">
        <v>0.0361</v>
      </c>
      <c r="F107" s="148"/>
      <c r="G107" s="59"/>
      <c r="H107" s="59"/>
      <c r="I107" s="59"/>
      <c r="J107" s="11"/>
      <c r="K107" s="59"/>
      <c r="L107" s="4"/>
      <c r="M107" s="4"/>
      <c r="N107" s="4"/>
      <c r="O107" s="4"/>
      <c r="P107" s="4">
        <v>0.0581</v>
      </c>
      <c r="Q107" s="5">
        <f t="shared" si="2"/>
        <v>0.0581</v>
      </c>
      <c r="R107" s="10"/>
    </row>
    <row r="108" spans="1:18" ht="18.75">
      <c r="A108" s="221"/>
      <c r="B108" s="346"/>
      <c r="C108" s="222" t="s">
        <v>14</v>
      </c>
      <c r="D108" s="255">
        <v>36.015</v>
      </c>
      <c r="E108" s="51">
        <v>137.016</v>
      </c>
      <c r="F108" s="149"/>
      <c r="G108" s="60"/>
      <c r="H108" s="60"/>
      <c r="I108" s="60"/>
      <c r="J108" s="31"/>
      <c r="K108" s="60"/>
      <c r="L108" s="6"/>
      <c r="M108" s="6"/>
      <c r="N108" s="6"/>
      <c r="O108" s="6"/>
      <c r="P108" s="6">
        <v>80.916</v>
      </c>
      <c r="Q108" s="7">
        <f t="shared" si="2"/>
        <v>80.916</v>
      </c>
      <c r="R108" s="10"/>
    </row>
    <row r="109" spans="1:18" ht="18.75">
      <c r="A109" s="221"/>
      <c r="B109" s="345" t="s">
        <v>78</v>
      </c>
      <c r="C109" s="219" t="s">
        <v>12</v>
      </c>
      <c r="D109" s="50">
        <v>0.133</v>
      </c>
      <c r="E109" s="50">
        <v>0.1434</v>
      </c>
      <c r="F109" s="148"/>
      <c r="G109" s="59"/>
      <c r="H109" s="59"/>
      <c r="I109" s="59"/>
      <c r="J109" s="11"/>
      <c r="K109" s="59">
        <v>0.0153</v>
      </c>
      <c r="L109" s="4">
        <v>0.775</v>
      </c>
      <c r="M109" s="4"/>
      <c r="N109" s="4">
        <v>0.019</v>
      </c>
      <c r="O109" s="4"/>
      <c r="P109" s="4">
        <v>0.2672</v>
      </c>
      <c r="Q109" s="5">
        <f t="shared" si="2"/>
        <v>1.0765</v>
      </c>
      <c r="R109" s="10"/>
    </row>
    <row r="110" spans="1:18" ht="18.75">
      <c r="A110" s="221"/>
      <c r="B110" s="346"/>
      <c r="C110" s="222" t="s">
        <v>14</v>
      </c>
      <c r="D110" s="255">
        <v>284.34</v>
      </c>
      <c r="E110" s="51">
        <v>301.561</v>
      </c>
      <c r="F110" s="149"/>
      <c r="G110" s="60"/>
      <c r="H110" s="60"/>
      <c r="I110" s="60"/>
      <c r="J110" s="31"/>
      <c r="K110" s="60">
        <v>3.418</v>
      </c>
      <c r="L110" s="6">
        <v>243.81</v>
      </c>
      <c r="M110" s="6"/>
      <c r="N110" s="6">
        <v>7.98</v>
      </c>
      <c r="O110" s="6"/>
      <c r="P110" s="6">
        <v>205.006</v>
      </c>
      <c r="Q110" s="7">
        <f t="shared" si="2"/>
        <v>460.214</v>
      </c>
      <c r="R110" s="10"/>
    </row>
    <row r="111" spans="1:18" ht="18.75">
      <c r="A111" s="221" t="s">
        <v>79</v>
      </c>
      <c r="B111" s="345" t="s">
        <v>80</v>
      </c>
      <c r="C111" s="219" t="s">
        <v>12</v>
      </c>
      <c r="D111" s="50"/>
      <c r="E111" s="50"/>
      <c r="F111" s="143"/>
      <c r="G111" s="59"/>
      <c r="H111" s="59"/>
      <c r="I111" s="59"/>
      <c r="J111" s="11"/>
      <c r="K111" s="59"/>
      <c r="L111" s="4"/>
      <c r="M111" s="4"/>
      <c r="N111" s="4"/>
      <c r="O111" s="4"/>
      <c r="P111" s="4"/>
      <c r="Q111" s="5">
        <f t="shared" si="2"/>
        <v>0</v>
      </c>
      <c r="R111" s="10"/>
    </row>
    <row r="112" spans="1:18" ht="18.75">
      <c r="A112" s="221"/>
      <c r="B112" s="346"/>
      <c r="C112" s="222" t="s">
        <v>14</v>
      </c>
      <c r="D112" s="51"/>
      <c r="E112" s="51"/>
      <c r="F112" s="142"/>
      <c r="G112" s="60"/>
      <c r="H112" s="60"/>
      <c r="I112" s="60"/>
      <c r="J112" s="31"/>
      <c r="K112" s="60"/>
      <c r="L112" s="6"/>
      <c r="M112" s="6"/>
      <c r="N112" s="6"/>
      <c r="O112" s="6"/>
      <c r="P112" s="6"/>
      <c r="Q112" s="7">
        <f t="shared" si="2"/>
        <v>0</v>
      </c>
      <c r="R112" s="10"/>
    </row>
    <row r="113" spans="1:18" ht="18.75">
      <c r="A113" s="221"/>
      <c r="B113" s="345" t="s">
        <v>81</v>
      </c>
      <c r="C113" s="219" t="s">
        <v>12</v>
      </c>
      <c r="D113" s="50"/>
      <c r="E113" s="50">
        <v>0.0133</v>
      </c>
      <c r="F113" s="148"/>
      <c r="G113" s="59"/>
      <c r="H113" s="59"/>
      <c r="I113" s="59"/>
      <c r="J113" s="11"/>
      <c r="K113" s="59"/>
      <c r="L113" s="4"/>
      <c r="M113" s="4"/>
      <c r="N113" s="4"/>
      <c r="O113" s="4"/>
      <c r="P113" s="4"/>
      <c r="Q113" s="5">
        <f t="shared" si="2"/>
        <v>0</v>
      </c>
      <c r="R113" s="10"/>
    </row>
    <row r="114" spans="1:18" ht="18.75">
      <c r="A114" s="221"/>
      <c r="B114" s="346"/>
      <c r="C114" s="222" t="s">
        <v>14</v>
      </c>
      <c r="D114" s="255"/>
      <c r="E114" s="51">
        <v>16.742</v>
      </c>
      <c r="F114" s="149"/>
      <c r="G114" s="60"/>
      <c r="H114" s="60"/>
      <c r="I114" s="60"/>
      <c r="J114" s="31"/>
      <c r="K114" s="60"/>
      <c r="L114" s="6"/>
      <c r="M114" s="6"/>
      <c r="N114" s="6"/>
      <c r="O114" s="6"/>
      <c r="P114" s="6"/>
      <c r="Q114" s="7">
        <f t="shared" si="2"/>
        <v>0</v>
      </c>
      <c r="R114" s="10"/>
    </row>
    <row r="115" spans="1:18" ht="18.75">
      <c r="A115" s="221" t="s">
        <v>82</v>
      </c>
      <c r="B115" s="345" t="s">
        <v>83</v>
      </c>
      <c r="C115" s="219" t="s">
        <v>12</v>
      </c>
      <c r="D115" s="50">
        <v>0.411</v>
      </c>
      <c r="E115" s="50">
        <v>0.017</v>
      </c>
      <c r="F115" s="148"/>
      <c r="G115" s="59"/>
      <c r="H115" s="59"/>
      <c r="I115" s="59"/>
      <c r="J115" s="11"/>
      <c r="K115" s="59"/>
      <c r="L115" s="4"/>
      <c r="M115" s="4"/>
      <c r="N115" s="4"/>
      <c r="O115" s="4"/>
      <c r="P115" s="4"/>
      <c r="Q115" s="5">
        <f t="shared" si="2"/>
        <v>0</v>
      </c>
      <c r="R115" s="10"/>
    </row>
    <row r="116" spans="1:18" ht="18.75">
      <c r="A116" s="221"/>
      <c r="B116" s="346"/>
      <c r="C116" s="222" t="s">
        <v>14</v>
      </c>
      <c r="D116" s="255">
        <v>375.596</v>
      </c>
      <c r="E116" s="51">
        <v>22.05</v>
      </c>
      <c r="F116" s="149"/>
      <c r="G116" s="60"/>
      <c r="H116" s="60"/>
      <c r="I116" s="60"/>
      <c r="J116" s="31"/>
      <c r="K116" s="60"/>
      <c r="L116" s="6"/>
      <c r="M116" s="6"/>
      <c r="N116" s="6"/>
      <c r="O116" s="6"/>
      <c r="P116" s="6"/>
      <c r="Q116" s="7">
        <f t="shared" si="2"/>
        <v>0</v>
      </c>
      <c r="R116" s="10"/>
    </row>
    <row r="117" spans="1:18" ht="18.75">
      <c r="A117" s="221"/>
      <c r="B117" s="345" t="s">
        <v>84</v>
      </c>
      <c r="C117" s="219" t="s">
        <v>12</v>
      </c>
      <c r="D117" s="50">
        <v>3.3063</v>
      </c>
      <c r="E117" s="50">
        <v>0.4896</v>
      </c>
      <c r="F117" s="148"/>
      <c r="G117" s="59"/>
      <c r="H117" s="59"/>
      <c r="I117" s="59"/>
      <c r="J117" s="11"/>
      <c r="K117" s="59"/>
      <c r="L117" s="4"/>
      <c r="M117" s="4"/>
      <c r="N117" s="4"/>
      <c r="O117" s="4"/>
      <c r="P117" s="4">
        <v>0.0021</v>
      </c>
      <c r="Q117" s="5">
        <f t="shared" si="2"/>
        <v>0.0021</v>
      </c>
      <c r="R117" s="10"/>
    </row>
    <row r="118" spans="1:18" ht="18.75">
      <c r="A118" s="221"/>
      <c r="B118" s="346"/>
      <c r="C118" s="222" t="s">
        <v>14</v>
      </c>
      <c r="D118" s="255">
        <v>2457.52</v>
      </c>
      <c r="E118" s="51">
        <v>391.802</v>
      </c>
      <c r="F118" s="149"/>
      <c r="G118" s="60"/>
      <c r="H118" s="60"/>
      <c r="I118" s="60"/>
      <c r="J118" s="31"/>
      <c r="K118" s="60"/>
      <c r="L118" s="6"/>
      <c r="M118" s="6"/>
      <c r="N118" s="6"/>
      <c r="O118" s="6"/>
      <c r="P118" s="6">
        <v>2.205</v>
      </c>
      <c r="Q118" s="7">
        <f t="shared" si="2"/>
        <v>2.205</v>
      </c>
      <c r="R118" s="10"/>
    </row>
    <row r="119" spans="1:18" ht="18.75">
      <c r="A119" s="221" t="s">
        <v>19</v>
      </c>
      <c r="B119" s="345" t="s">
        <v>85</v>
      </c>
      <c r="C119" s="219" t="s">
        <v>12</v>
      </c>
      <c r="D119" s="50">
        <v>1.8804</v>
      </c>
      <c r="E119" s="50">
        <v>0.3072</v>
      </c>
      <c r="F119" s="148"/>
      <c r="G119" s="59"/>
      <c r="H119" s="59">
        <v>0.0802</v>
      </c>
      <c r="I119" s="59"/>
      <c r="J119" s="11"/>
      <c r="K119" s="59">
        <v>0.0231</v>
      </c>
      <c r="L119" s="4">
        <v>96.3122</v>
      </c>
      <c r="M119" s="4"/>
      <c r="N119" s="4">
        <v>0.0127</v>
      </c>
      <c r="O119" s="4"/>
      <c r="P119" s="4">
        <v>3.0519</v>
      </c>
      <c r="Q119" s="5">
        <f t="shared" si="2"/>
        <v>99.48010000000001</v>
      </c>
      <c r="R119" s="10"/>
    </row>
    <row r="120" spans="1:18" ht="18.75">
      <c r="A120" s="10"/>
      <c r="B120" s="346"/>
      <c r="C120" s="222" t="s">
        <v>14</v>
      </c>
      <c r="D120" s="255">
        <v>2095.611</v>
      </c>
      <c r="E120" s="51">
        <v>200.984</v>
      </c>
      <c r="F120" s="149"/>
      <c r="G120" s="60"/>
      <c r="H120" s="60">
        <v>602.595</v>
      </c>
      <c r="I120" s="60"/>
      <c r="J120" s="31"/>
      <c r="K120" s="60">
        <v>148.88</v>
      </c>
      <c r="L120" s="6">
        <v>19572.258</v>
      </c>
      <c r="M120" s="6"/>
      <c r="N120" s="6">
        <v>5.145</v>
      </c>
      <c r="O120" s="6"/>
      <c r="P120" s="6">
        <v>21669.969</v>
      </c>
      <c r="Q120" s="7">
        <f t="shared" si="2"/>
        <v>41998.847</v>
      </c>
      <c r="R120" s="10"/>
    </row>
    <row r="121" spans="1:18" ht="18.75">
      <c r="A121" s="10"/>
      <c r="B121" s="224" t="s">
        <v>16</v>
      </c>
      <c r="C121" s="219" t="s">
        <v>12</v>
      </c>
      <c r="D121" s="50"/>
      <c r="E121" s="50"/>
      <c r="F121" s="148"/>
      <c r="G121" s="59"/>
      <c r="H121" s="59">
        <v>0.0316</v>
      </c>
      <c r="I121" s="59"/>
      <c r="J121" s="11"/>
      <c r="K121" s="59"/>
      <c r="L121" s="4"/>
      <c r="M121" s="4"/>
      <c r="N121" s="4"/>
      <c r="O121" s="4"/>
      <c r="P121" s="4">
        <v>3.0107</v>
      </c>
      <c r="Q121" s="5">
        <f t="shared" si="2"/>
        <v>3.0423</v>
      </c>
      <c r="R121" s="10"/>
    </row>
    <row r="122" spans="1:18" ht="18.75">
      <c r="A122" s="10"/>
      <c r="B122" s="222" t="s">
        <v>86</v>
      </c>
      <c r="C122" s="222" t="s">
        <v>14</v>
      </c>
      <c r="D122" s="255"/>
      <c r="E122" s="51"/>
      <c r="F122" s="149"/>
      <c r="G122" s="60"/>
      <c r="H122" s="60">
        <v>419.79</v>
      </c>
      <c r="I122" s="60"/>
      <c r="J122" s="31"/>
      <c r="K122" s="60"/>
      <c r="L122" s="6"/>
      <c r="M122" s="6"/>
      <c r="N122" s="6"/>
      <c r="O122" s="6"/>
      <c r="P122" s="6">
        <v>4738.904</v>
      </c>
      <c r="Q122" s="7">
        <f t="shared" si="2"/>
        <v>5158.694</v>
      </c>
      <c r="R122" s="10"/>
    </row>
    <row r="123" spans="1:18" ht="18.75">
      <c r="A123" s="10"/>
      <c r="B123" s="343" t="s">
        <v>20</v>
      </c>
      <c r="C123" s="219" t="s">
        <v>12</v>
      </c>
      <c r="D123" s="46">
        <v>13.5607</v>
      </c>
      <c r="E123" s="46">
        <v>7.719500000000001</v>
      </c>
      <c r="F123" s="148">
        <f>D123+E123</f>
        <v>21.2802</v>
      </c>
      <c r="G123" s="63">
        <v>0.0185</v>
      </c>
      <c r="H123" s="61">
        <v>16.2162</v>
      </c>
      <c r="I123" s="63">
        <v>0</v>
      </c>
      <c r="J123" s="11">
        <f>H123+I123</f>
        <v>16.2162</v>
      </c>
      <c r="K123" s="63">
        <v>6.5193</v>
      </c>
      <c r="L123" s="4">
        <v>169.97570000000002</v>
      </c>
      <c r="M123" s="4">
        <v>0</v>
      </c>
      <c r="N123" s="4">
        <v>0.0317</v>
      </c>
      <c r="O123" s="4">
        <v>0</v>
      </c>
      <c r="P123" s="4">
        <v>6.4024</v>
      </c>
      <c r="Q123" s="43">
        <f t="shared" si="2"/>
        <v>220.44400000000002</v>
      </c>
      <c r="R123" s="10"/>
    </row>
    <row r="124" spans="1:18" ht="18.75">
      <c r="A124" s="226"/>
      <c r="B124" s="344"/>
      <c r="C124" s="222" t="s">
        <v>14</v>
      </c>
      <c r="D124" s="47">
        <v>7965.322999999999</v>
      </c>
      <c r="E124" s="47">
        <v>3399.3380000000006</v>
      </c>
      <c r="F124" s="149">
        <f>D124+E124</f>
        <v>11364.661</v>
      </c>
      <c r="G124" s="62">
        <v>11.761</v>
      </c>
      <c r="H124" s="64">
        <v>6577.292</v>
      </c>
      <c r="I124" s="62">
        <v>0</v>
      </c>
      <c r="J124" s="31">
        <f>H124+I124</f>
        <v>6577.292</v>
      </c>
      <c r="K124" s="64">
        <v>2873.2450000000003</v>
      </c>
      <c r="L124" s="6">
        <v>51253.253</v>
      </c>
      <c r="M124" s="6">
        <v>0</v>
      </c>
      <c r="N124" s="6">
        <v>13.125</v>
      </c>
      <c r="O124" s="6">
        <v>0</v>
      </c>
      <c r="P124" s="179">
        <v>26703.857000000004</v>
      </c>
      <c r="Q124" s="7">
        <f t="shared" si="2"/>
        <v>98797.194</v>
      </c>
      <c r="R124" s="10"/>
    </row>
    <row r="125" spans="1:18" ht="18.75">
      <c r="A125" s="218" t="s">
        <v>0</v>
      </c>
      <c r="B125" s="345" t="s">
        <v>87</v>
      </c>
      <c r="C125" s="219" t="s">
        <v>12</v>
      </c>
      <c r="D125" s="50"/>
      <c r="E125" s="50"/>
      <c r="F125" s="148"/>
      <c r="G125" s="59"/>
      <c r="H125" s="59"/>
      <c r="I125" s="59"/>
      <c r="J125" s="11"/>
      <c r="K125" s="59"/>
      <c r="L125" s="4"/>
      <c r="M125" s="4"/>
      <c r="N125" s="4"/>
      <c r="O125" s="4"/>
      <c r="P125" s="4"/>
      <c r="Q125" s="5">
        <f t="shared" si="2"/>
        <v>0</v>
      </c>
      <c r="R125" s="10"/>
    </row>
    <row r="126" spans="1:18" ht="18.75">
      <c r="A126" s="218" t="s">
        <v>0</v>
      </c>
      <c r="B126" s="346"/>
      <c r="C126" s="222" t="s">
        <v>14</v>
      </c>
      <c r="D126" s="51"/>
      <c r="E126" s="51"/>
      <c r="F126" s="149"/>
      <c r="G126" s="60"/>
      <c r="H126" s="60"/>
      <c r="I126" s="60"/>
      <c r="J126" s="31"/>
      <c r="K126" s="60"/>
      <c r="L126" s="6"/>
      <c r="M126" s="6"/>
      <c r="N126" s="6"/>
      <c r="O126" s="6"/>
      <c r="P126" s="6"/>
      <c r="Q126" s="7">
        <f t="shared" si="2"/>
        <v>0</v>
      </c>
      <c r="R126" s="10"/>
    </row>
    <row r="127" spans="1:18" ht="18.75">
      <c r="A127" s="221" t="s">
        <v>88</v>
      </c>
      <c r="B127" s="345" t="s">
        <v>89</v>
      </c>
      <c r="C127" s="219" t="s">
        <v>12</v>
      </c>
      <c r="D127" s="50"/>
      <c r="E127" s="50"/>
      <c r="F127" s="148"/>
      <c r="G127" s="59"/>
      <c r="H127" s="59"/>
      <c r="I127" s="59"/>
      <c r="J127" s="11"/>
      <c r="K127" s="59"/>
      <c r="L127" s="4"/>
      <c r="M127" s="4"/>
      <c r="N127" s="4"/>
      <c r="O127" s="4"/>
      <c r="P127" s="4"/>
      <c r="Q127" s="5">
        <f t="shared" si="2"/>
        <v>0</v>
      </c>
      <c r="R127" s="10"/>
    </row>
    <row r="128" spans="1:18" ht="18.75">
      <c r="A128" s="221"/>
      <c r="B128" s="346"/>
      <c r="C128" s="222" t="s">
        <v>14</v>
      </c>
      <c r="D128" s="51"/>
      <c r="E128" s="51"/>
      <c r="F128" s="149"/>
      <c r="G128" s="60"/>
      <c r="H128" s="60"/>
      <c r="I128" s="60"/>
      <c r="J128" s="31"/>
      <c r="K128" s="60"/>
      <c r="L128" s="6"/>
      <c r="M128" s="6"/>
      <c r="N128" s="6"/>
      <c r="O128" s="6"/>
      <c r="P128" s="6"/>
      <c r="Q128" s="7">
        <f t="shared" si="2"/>
        <v>0</v>
      </c>
      <c r="R128" s="10"/>
    </row>
    <row r="129" spans="1:18" ht="18.75">
      <c r="A129" s="221" t="s">
        <v>90</v>
      </c>
      <c r="B129" s="224" t="s">
        <v>16</v>
      </c>
      <c r="C129" s="224" t="s">
        <v>12</v>
      </c>
      <c r="D129" s="53"/>
      <c r="E129" s="53"/>
      <c r="F129" s="204"/>
      <c r="G129" s="65"/>
      <c r="H129" s="65"/>
      <c r="I129" s="65"/>
      <c r="J129" s="42"/>
      <c r="K129" s="65"/>
      <c r="L129" s="13"/>
      <c r="M129" s="13"/>
      <c r="N129" s="13"/>
      <c r="O129" s="13"/>
      <c r="P129" s="13"/>
      <c r="Q129" s="14">
        <f t="shared" si="2"/>
        <v>0</v>
      </c>
      <c r="R129" s="10"/>
    </row>
    <row r="130" spans="1:18" ht="18.75">
      <c r="A130" s="221"/>
      <c r="B130" s="224" t="s">
        <v>91</v>
      </c>
      <c r="C130" s="219" t="s">
        <v>92</v>
      </c>
      <c r="D130" s="50"/>
      <c r="E130" s="50"/>
      <c r="F130" s="143"/>
      <c r="G130" s="59"/>
      <c r="H130" s="59"/>
      <c r="I130" s="59"/>
      <c r="J130" s="30"/>
      <c r="K130" s="59"/>
      <c r="L130" s="4"/>
      <c r="M130" s="30"/>
      <c r="N130" s="4"/>
      <c r="O130" s="4"/>
      <c r="P130" s="49"/>
      <c r="Q130" s="5">
        <f t="shared" si="2"/>
        <v>0</v>
      </c>
      <c r="R130" s="10"/>
    </row>
    <row r="131" spans="1:18" ht="18.75">
      <c r="A131" s="221" t="s">
        <v>19</v>
      </c>
      <c r="B131" s="6"/>
      <c r="C131" s="222" t="s">
        <v>14</v>
      </c>
      <c r="D131" s="255"/>
      <c r="E131" s="51"/>
      <c r="F131" s="149"/>
      <c r="G131" s="60"/>
      <c r="H131" s="145"/>
      <c r="I131" s="60"/>
      <c r="J131" s="41"/>
      <c r="K131" s="145"/>
      <c r="L131" s="6"/>
      <c r="M131" s="6"/>
      <c r="N131" s="6"/>
      <c r="O131" s="6"/>
      <c r="P131" s="6"/>
      <c r="Q131" s="7">
        <f t="shared" si="2"/>
        <v>0</v>
      </c>
      <c r="R131" s="10"/>
    </row>
    <row r="132" spans="1:18" ht="18.75">
      <c r="A132" s="10"/>
      <c r="B132" s="240" t="s">
        <v>0</v>
      </c>
      <c r="C132" s="224" t="s">
        <v>12</v>
      </c>
      <c r="D132" s="45">
        <v>0</v>
      </c>
      <c r="E132" s="45">
        <v>0</v>
      </c>
      <c r="F132" s="45">
        <f>F125+F127+F129</f>
        <v>0</v>
      </c>
      <c r="G132" s="131">
        <v>0</v>
      </c>
      <c r="H132" s="131">
        <v>0</v>
      </c>
      <c r="I132" s="131">
        <v>0</v>
      </c>
      <c r="J132" s="45">
        <f>J125+J127+J129</f>
        <v>0</v>
      </c>
      <c r="K132" s="131">
        <v>0</v>
      </c>
      <c r="L132" s="13">
        <v>0</v>
      </c>
      <c r="M132" s="45">
        <v>0</v>
      </c>
      <c r="N132" s="45">
        <v>0</v>
      </c>
      <c r="O132" s="13">
        <v>0</v>
      </c>
      <c r="P132" s="13">
        <v>0</v>
      </c>
      <c r="Q132" s="14">
        <f t="shared" si="2"/>
        <v>0</v>
      </c>
      <c r="R132" s="10"/>
    </row>
    <row r="133" spans="1:18" ht="18.75">
      <c r="A133" s="10"/>
      <c r="B133" s="241" t="s">
        <v>20</v>
      </c>
      <c r="C133" s="219" t="s">
        <v>92</v>
      </c>
      <c r="D133" s="46">
        <v>0</v>
      </c>
      <c r="E133" s="46">
        <v>0</v>
      </c>
      <c r="F133" s="46">
        <f>F130</f>
        <v>0</v>
      </c>
      <c r="G133" s="63">
        <v>0</v>
      </c>
      <c r="H133" s="63">
        <v>0</v>
      </c>
      <c r="I133" s="63">
        <v>0</v>
      </c>
      <c r="J133" s="46">
        <f>J130</f>
        <v>0</v>
      </c>
      <c r="K133" s="63">
        <v>0</v>
      </c>
      <c r="L133" s="4">
        <v>0</v>
      </c>
      <c r="M133" s="46">
        <v>0</v>
      </c>
      <c r="N133" s="46">
        <v>0</v>
      </c>
      <c r="O133" s="4">
        <v>0</v>
      </c>
      <c r="P133" s="4">
        <v>0</v>
      </c>
      <c r="Q133" s="5">
        <f t="shared" si="2"/>
        <v>0</v>
      </c>
      <c r="R133" s="10"/>
    </row>
    <row r="134" spans="1:18" ht="18.75">
      <c r="A134" s="226"/>
      <c r="B134" s="6"/>
      <c r="C134" s="222" t="s">
        <v>14</v>
      </c>
      <c r="D134" s="47">
        <v>0</v>
      </c>
      <c r="E134" s="47">
        <v>0</v>
      </c>
      <c r="F134" s="47">
        <f>F126+F128+F131</f>
        <v>0</v>
      </c>
      <c r="G134" s="62">
        <v>0</v>
      </c>
      <c r="H134" s="62">
        <v>0</v>
      </c>
      <c r="I134" s="62">
        <v>0</v>
      </c>
      <c r="J134" s="47">
        <f>J126+J128+J131</f>
        <v>0</v>
      </c>
      <c r="K134" s="62">
        <v>0</v>
      </c>
      <c r="L134" s="6">
        <v>0</v>
      </c>
      <c r="M134" s="47">
        <v>0</v>
      </c>
      <c r="N134" s="47">
        <v>0</v>
      </c>
      <c r="O134" s="6">
        <v>0</v>
      </c>
      <c r="P134" s="6">
        <v>0</v>
      </c>
      <c r="Q134" s="7">
        <f t="shared" si="2"/>
        <v>0</v>
      </c>
      <c r="R134" s="10"/>
    </row>
    <row r="135" spans="1:18" ht="18.75">
      <c r="A135" s="242"/>
      <c r="B135" s="243" t="s">
        <v>0</v>
      </c>
      <c r="C135" s="244" t="s">
        <v>12</v>
      </c>
      <c r="D135" s="45">
        <v>1303.5318700000003</v>
      </c>
      <c r="E135" s="45">
        <v>1419.6843499999998</v>
      </c>
      <c r="F135" s="45">
        <f>F132+F123+F99</f>
        <v>2723.2162200000002</v>
      </c>
      <c r="G135" s="78">
        <v>2367.8235000000004</v>
      </c>
      <c r="H135" s="131">
        <v>48.901</v>
      </c>
      <c r="I135" s="78">
        <v>0</v>
      </c>
      <c r="J135" s="45">
        <f>J132+J123+J99</f>
        <v>48.901</v>
      </c>
      <c r="K135" s="78">
        <v>32.117799999999995</v>
      </c>
      <c r="L135" s="15">
        <v>185.8761</v>
      </c>
      <c r="M135" s="45">
        <v>0</v>
      </c>
      <c r="N135" s="45">
        <v>8.6312</v>
      </c>
      <c r="O135" s="15">
        <v>0</v>
      </c>
      <c r="P135" s="15">
        <v>15.55086</v>
      </c>
      <c r="Q135" s="16">
        <f>+F135+G135+H135+I135+K135+L135+M135+N135+O135+P135</f>
        <v>5382.116680000001</v>
      </c>
      <c r="R135" s="10"/>
    </row>
    <row r="136" spans="1:18" ht="18.75">
      <c r="A136" s="242"/>
      <c r="B136" s="245" t="s">
        <v>93</v>
      </c>
      <c r="C136" s="246" t="s">
        <v>92</v>
      </c>
      <c r="D136" s="46">
        <v>0</v>
      </c>
      <c r="E136" s="46">
        <v>0</v>
      </c>
      <c r="F136" s="46">
        <f>F133</f>
        <v>0</v>
      </c>
      <c r="G136" s="61">
        <v>0</v>
      </c>
      <c r="H136" s="63">
        <v>0</v>
      </c>
      <c r="I136" s="63">
        <v>0</v>
      </c>
      <c r="J136" s="46">
        <f>J133</f>
        <v>0</v>
      </c>
      <c r="K136" s="61">
        <v>0</v>
      </c>
      <c r="L136" s="17">
        <v>0</v>
      </c>
      <c r="M136" s="46">
        <v>0</v>
      </c>
      <c r="N136" s="46">
        <v>0</v>
      </c>
      <c r="O136" s="17">
        <v>0</v>
      </c>
      <c r="P136" s="17">
        <v>0</v>
      </c>
      <c r="Q136" s="44">
        <f>+F136+G136+H136+I136+K136+L136+M136+N136+O136+P136</f>
        <v>0</v>
      </c>
      <c r="R136" s="10"/>
    </row>
    <row r="137" spans="1:18" ht="19.5" thickBot="1">
      <c r="A137" s="247"/>
      <c r="B137" s="29"/>
      <c r="C137" s="248" t="s">
        <v>14</v>
      </c>
      <c r="D137" s="178">
        <v>377683.6279999998</v>
      </c>
      <c r="E137" s="178">
        <v>516176.21199999994</v>
      </c>
      <c r="F137" s="178">
        <f>F134+F124+F100</f>
        <v>893859.8399999997</v>
      </c>
      <c r="G137" s="249">
        <v>759117.347</v>
      </c>
      <c r="H137" s="250">
        <v>28939.264999999996</v>
      </c>
      <c r="I137" s="177">
        <v>0</v>
      </c>
      <c r="J137" s="178">
        <f>J134+J124+J100</f>
        <v>28939.264999999996</v>
      </c>
      <c r="K137" s="177">
        <v>10647.486</v>
      </c>
      <c r="L137" s="18">
        <v>52268.337</v>
      </c>
      <c r="M137" s="178">
        <v>0</v>
      </c>
      <c r="N137" s="178">
        <v>5957.948</v>
      </c>
      <c r="O137" s="18">
        <v>0</v>
      </c>
      <c r="P137" s="18">
        <v>35992.03600000001</v>
      </c>
      <c r="Q137" s="19">
        <f>+F137+G137+H137+I137+K137+L137+M137+N137+O137+P137</f>
        <v>1786782.2589999998</v>
      </c>
      <c r="R137" s="10"/>
    </row>
    <row r="138" spans="15:17" ht="18.75">
      <c r="O138" s="251"/>
      <c r="Q138" s="252" t="s">
        <v>103</v>
      </c>
    </row>
  </sheetData>
  <sheetProtection/>
  <mergeCells count="51">
    <mergeCell ref="B123:B124"/>
    <mergeCell ref="B125:B126"/>
    <mergeCell ref="B127:B128"/>
    <mergeCell ref="B113:B114"/>
    <mergeCell ref="B115:B116"/>
    <mergeCell ref="B117:B118"/>
    <mergeCell ref="B119:B120"/>
    <mergeCell ref="B105:B106"/>
    <mergeCell ref="B107:B108"/>
    <mergeCell ref="B109:B110"/>
    <mergeCell ref="B111:B112"/>
    <mergeCell ref="A97:B98"/>
    <mergeCell ref="A99:B100"/>
    <mergeCell ref="B101:B102"/>
    <mergeCell ref="B103:B104"/>
    <mergeCell ref="A89:B90"/>
    <mergeCell ref="A91:B92"/>
    <mergeCell ref="A93:B94"/>
    <mergeCell ref="A95:B96"/>
    <mergeCell ref="B79:B80"/>
    <mergeCell ref="B83:B84"/>
    <mergeCell ref="A85:B86"/>
    <mergeCell ref="A87:B88"/>
    <mergeCell ref="B64:B65"/>
    <mergeCell ref="B71:B72"/>
    <mergeCell ref="B73:B74"/>
    <mergeCell ref="B75:B76"/>
    <mergeCell ref="A52:B53"/>
    <mergeCell ref="B54:B55"/>
    <mergeCell ref="B58:B59"/>
    <mergeCell ref="B60:B61"/>
    <mergeCell ref="A44:B45"/>
    <mergeCell ref="A46:B47"/>
    <mergeCell ref="A48:B49"/>
    <mergeCell ref="A50:B51"/>
    <mergeCell ref="B36:B37"/>
    <mergeCell ref="A38:B39"/>
    <mergeCell ref="A40:B41"/>
    <mergeCell ref="A42:B43"/>
    <mergeCell ref="B30:B31"/>
    <mergeCell ref="B32:B33"/>
    <mergeCell ref="B14:B15"/>
    <mergeCell ref="B16:B17"/>
    <mergeCell ref="B20:B21"/>
    <mergeCell ref="B22:B23"/>
    <mergeCell ref="B4:B5"/>
    <mergeCell ref="B8:B9"/>
    <mergeCell ref="A10:B11"/>
    <mergeCell ref="B12:B13"/>
    <mergeCell ref="B24:B25"/>
    <mergeCell ref="B28:B29"/>
  </mergeCells>
  <printOptions/>
  <pageMargins left="1.1811023622047245" right="0.7874015748031497" top="0.7874015748031497" bottom="0.7874015748031497" header="0.5118110236220472" footer="0.5118110236220472"/>
  <pageSetup firstPageNumber="5" useFirstPageNumber="1" horizontalDpi="600" verticalDpi="600" orientation="landscape" paperSize="12" scale="50" r:id="rId1"/>
  <rowBreaks count="1" manualBreakCount="1">
    <brk id="68" max="16" man="1"/>
  </rowBreaks>
  <colBreaks count="1" manualBreakCount="1">
    <brk id="17" max="137" man="1"/>
  </colBreaks>
  <ignoredErrors>
    <ignoredError sqref="J8:J57 F8:F23 J71:J132 F28:F69 J59:J69 F71:F132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R138"/>
  <sheetViews>
    <sheetView zoomScale="50" zoomScaleNormal="50" zoomScalePageLayoutView="0" workbookViewId="0" topLeftCell="A1">
      <pane xSplit="3" ySplit="3" topLeftCell="D4" activePane="bottomRight" state="frozen"/>
      <selection pane="topLeft" activeCell="G135" sqref="A69:Q138"/>
      <selection pane="topRight" activeCell="G135" sqref="A69:Q138"/>
      <selection pane="bottomLeft" activeCell="G135" sqref="A69:Q138"/>
      <selection pane="bottomRight" activeCell="A1" sqref="A1"/>
    </sheetView>
  </sheetViews>
  <sheetFormatPr defaultColWidth="13.375" defaultRowHeight="13.5"/>
  <cols>
    <col min="1" max="1" width="5.875" style="1" customWidth="1"/>
    <col min="2" max="2" width="21.25390625" style="1" customWidth="1"/>
    <col min="3" max="3" width="11.25390625" style="1" customWidth="1"/>
    <col min="4" max="16" width="19.625" style="1" customWidth="1"/>
    <col min="17" max="17" width="19.625" style="211" customWidth="1"/>
    <col min="18" max="18" width="0.12890625" style="1" hidden="1" customWidth="1"/>
    <col min="19" max="37" width="17.375" style="1" customWidth="1"/>
    <col min="38" max="16384" width="13.375" style="1" customWidth="1"/>
  </cols>
  <sheetData>
    <row r="1" spans="2:5" ht="18.75">
      <c r="B1" s="210" t="s">
        <v>0</v>
      </c>
      <c r="E1" s="1" t="s">
        <v>0</v>
      </c>
    </row>
    <row r="2" spans="1:17" ht="19.5" thickBot="1">
      <c r="A2" s="2"/>
      <c r="B2" s="212" t="s">
        <v>113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 t="s">
        <v>96</v>
      </c>
      <c r="Q2" s="2"/>
    </row>
    <row r="3" spans="1:18" ht="18.75">
      <c r="A3" s="213"/>
      <c r="B3" s="214"/>
      <c r="C3" s="214"/>
      <c r="D3" s="37" t="s">
        <v>1</v>
      </c>
      <c r="E3" s="37" t="s">
        <v>2</v>
      </c>
      <c r="F3" s="259" t="s">
        <v>3</v>
      </c>
      <c r="G3" s="216" t="s">
        <v>100</v>
      </c>
      <c r="H3" s="39" t="s">
        <v>4</v>
      </c>
      <c r="I3" s="37" t="s">
        <v>5</v>
      </c>
      <c r="J3" s="37" t="s">
        <v>104</v>
      </c>
      <c r="K3" s="39" t="s">
        <v>6</v>
      </c>
      <c r="L3" s="37" t="s">
        <v>105</v>
      </c>
      <c r="M3" s="37" t="s">
        <v>7</v>
      </c>
      <c r="N3" s="37" t="s">
        <v>8</v>
      </c>
      <c r="O3" s="37" t="s">
        <v>9</v>
      </c>
      <c r="P3" s="37" t="s">
        <v>99</v>
      </c>
      <c r="Q3" s="217" t="s">
        <v>10</v>
      </c>
      <c r="R3" s="3"/>
    </row>
    <row r="4" spans="1:18" ht="18.75">
      <c r="A4" s="218" t="s">
        <v>0</v>
      </c>
      <c r="B4" s="345" t="s">
        <v>11</v>
      </c>
      <c r="C4" s="219" t="s">
        <v>12</v>
      </c>
      <c r="D4" s="50">
        <v>0.508</v>
      </c>
      <c r="E4" s="186"/>
      <c r="F4" s="57"/>
      <c r="G4" s="59">
        <v>0.563</v>
      </c>
      <c r="H4" s="141">
        <v>4.2778</v>
      </c>
      <c r="I4" s="167"/>
      <c r="J4" s="11"/>
      <c r="K4" s="143">
        <v>5.797</v>
      </c>
      <c r="L4" s="4"/>
      <c r="M4" s="4"/>
      <c r="N4" s="4"/>
      <c r="O4" s="4"/>
      <c r="P4" s="4"/>
      <c r="Q4" s="5">
        <f aca="true" t="shared" si="0" ref="Q4:Q67">+F4+G4+H4+I4+K4+L4+M4+N4+O4+P4</f>
        <v>10.637799999999999</v>
      </c>
      <c r="R4" s="3"/>
    </row>
    <row r="5" spans="1:18" ht="18.75">
      <c r="A5" s="221" t="s">
        <v>13</v>
      </c>
      <c r="B5" s="346"/>
      <c r="C5" s="222" t="s">
        <v>14</v>
      </c>
      <c r="D5" s="51">
        <v>157.185</v>
      </c>
      <c r="E5" s="184"/>
      <c r="F5" s="58"/>
      <c r="G5" s="60">
        <v>76.598</v>
      </c>
      <c r="H5" s="142">
        <v>444.594</v>
      </c>
      <c r="I5" s="60"/>
      <c r="J5" s="31"/>
      <c r="K5" s="142">
        <v>338.718</v>
      </c>
      <c r="L5" s="6"/>
      <c r="M5" s="6"/>
      <c r="N5" s="6"/>
      <c r="O5" s="6"/>
      <c r="P5" s="6"/>
      <c r="Q5" s="7">
        <f t="shared" si="0"/>
        <v>859.9100000000001</v>
      </c>
      <c r="R5" s="3"/>
    </row>
    <row r="6" spans="1:18" ht="18.75">
      <c r="A6" s="221" t="s">
        <v>15</v>
      </c>
      <c r="B6" s="224" t="s">
        <v>16</v>
      </c>
      <c r="C6" s="219" t="s">
        <v>12</v>
      </c>
      <c r="D6" s="50"/>
      <c r="E6" s="183">
        <v>23.6678</v>
      </c>
      <c r="F6" s="57"/>
      <c r="G6" s="59"/>
      <c r="H6" s="143">
        <v>0.64</v>
      </c>
      <c r="I6" s="59"/>
      <c r="J6" s="30"/>
      <c r="K6" s="143">
        <v>5.2385</v>
      </c>
      <c r="L6" s="4"/>
      <c r="M6" s="4"/>
      <c r="N6" s="4"/>
      <c r="O6" s="4"/>
      <c r="P6" s="4"/>
      <c r="Q6" s="5">
        <f t="shared" si="0"/>
        <v>5.8785</v>
      </c>
      <c r="R6" s="3"/>
    </row>
    <row r="7" spans="1:18" ht="18.75">
      <c r="A7" s="221" t="s">
        <v>17</v>
      </c>
      <c r="B7" s="222" t="s">
        <v>18</v>
      </c>
      <c r="C7" s="222" t="s">
        <v>14</v>
      </c>
      <c r="D7" s="51"/>
      <c r="E7" s="184">
        <v>1375.444</v>
      </c>
      <c r="F7" s="58"/>
      <c r="G7" s="60"/>
      <c r="H7" s="142">
        <v>13.44</v>
      </c>
      <c r="I7" s="60"/>
      <c r="J7" s="31"/>
      <c r="K7" s="142">
        <v>118.826</v>
      </c>
      <c r="L7" s="6"/>
      <c r="M7" s="6"/>
      <c r="N7" s="6"/>
      <c r="O7" s="6"/>
      <c r="P7" s="6"/>
      <c r="Q7" s="7">
        <f t="shared" si="0"/>
        <v>132.266</v>
      </c>
      <c r="R7" s="3"/>
    </row>
    <row r="8" spans="1:18" ht="18.75">
      <c r="A8" s="221" t="s">
        <v>19</v>
      </c>
      <c r="B8" s="343" t="s">
        <v>20</v>
      </c>
      <c r="C8" s="219" t="s">
        <v>12</v>
      </c>
      <c r="D8" s="225">
        <v>0.508</v>
      </c>
      <c r="E8" s="166">
        <v>23.6678</v>
      </c>
      <c r="F8" s="201">
        <f>D8+E8</f>
        <v>24.1758</v>
      </c>
      <c r="G8" s="202">
        <v>0.563</v>
      </c>
      <c r="H8" s="206">
        <v>4.8678</v>
      </c>
      <c r="I8" s="63">
        <v>0</v>
      </c>
      <c r="J8" s="30">
        <f>H8+I8</f>
        <v>4.8678</v>
      </c>
      <c r="K8" s="206">
        <v>11.035499999999999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5">
        <f t="shared" si="0"/>
        <v>40.6421</v>
      </c>
      <c r="R8" s="3"/>
    </row>
    <row r="9" spans="1:18" ht="18.75">
      <c r="A9" s="226"/>
      <c r="B9" s="344"/>
      <c r="C9" s="222" t="s">
        <v>14</v>
      </c>
      <c r="D9" s="227">
        <v>157.185</v>
      </c>
      <c r="E9" s="175">
        <v>1375.444</v>
      </c>
      <c r="F9" s="58">
        <f>D9+E9</f>
        <v>1532.629</v>
      </c>
      <c r="G9" s="62">
        <v>76.598</v>
      </c>
      <c r="H9" s="149">
        <v>458.034</v>
      </c>
      <c r="I9" s="62">
        <v>0</v>
      </c>
      <c r="J9" s="31">
        <f>H9+I9</f>
        <v>458.034</v>
      </c>
      <c r="K9" s="149">
        <v>457.544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7">
        <f t="shared" si="0"/>
        <v>2524.805</v>
      </c>
      <c r="R9" s="3"/>
    </row>
    <row r="10" spans="1:18" ht="18.75">
      <c r="A10" s="347" t="s">
        <v>21</v>
      </c>
      <c r="B10" s="348"/>
      <c r="C10" s="219" t="s">
        <v>12</v>
      </c>
      <c r="D10" s="50">
        <v>249.0201</v>
      </c>
      <c r="E10" s="183">
        <v>119.6639</v>
      </c>
      <c r="F10" s="57"/>
      <c r="G10" s="59">
        <v>1975.6375</v>
      </c>
      <c r="H10" s="143">
        <v>406.405</v>
      </c>
      <c r="I10" s="59"/>
      <c r="J10" s="30"/>
      <c r="K10" s="143">
        <v>0.685</v>
      </c>
      <c r="L10" s="4"/>
      <c r="M10" s="4"/>
      <c r="N10" s="4"/>
      <c r="O10" s="4"/>
      <c r="P10" s="4"/>
      <c r="Q10" s="5">
        <f t="shared" si="0"/>
        <v>2382.7275</v>
      </c>
      <c r="R10" s="3"/>
    </row>
    <row r="11" spans="1:18" ht="18.75">
      <c r="A11" s="349"/>
      <c r="B11" s="350"/>
      <c r="C11" s="222" t="s">
        <v>14</v>
      </c>
      <c r="D11" s="51">
        <v>52292.808</v>
      </c>
      <c r="E11" s="184">
        <v>19400.234</v>
      </c>
      <c r="F11" s="58"/>
      <c r="G11" s="60">
        <v>757771.348</v>
      </c>
      <c r="H11" s="142">
        <v>55189.057</v>
      </c>
      <c r="I11" s="60"/>
      <c r="J11" s="31"/>
      <c r="K11" s="142">
        <v>20.197</v>
      </c>
      <c r="L11" s="6"/>
      <c r="M11" s="6"/>
      <c r="N11" s="6"/>
      <c r="O11" s="6"/>
      <c r="P11" s="6"/>
      <c r="Q11" s="7">
        <f t="shared" si="0"/>
        <v>812980.6020000001</v>
      </c>
      <c r="R11" s="3"/>
    </row>
    <row r="12" spans="1:18" ht="18.75">
      <c r="A12" s="10"/>
      <c r="B12" s="345" t="s">
        <v>22</v>
      </c>
      <c r="C12" s="219" t="s">
        <v>12</v>
      </c>
      <c r="D12" s="50">
        <v>273.2262</v>
      </c>
      <c r="E12" s="183">
        <v>5.9404</v>
      </c>
      <c r="F12" s="57"/>
      <c r="G12" s="59"/>
      <c r="H12" s="143"/>
      <c r="I12" s="59"/>
      <c r="J12" s="30"/>
      <c r="K12" s="143">
        <v>0.207</v>
      </c>
      <c r="L12" s="4"/>
      <c r="M12" s="4"/>
      <c r="N12" s="4"/>
      <c r="O12" s="4"/>
      <c r="P12" s="4"/>
      <c r="Q12" s="5">
        <f t="shared" si="0"/>
        <v>0.207</v>
      </c>
      <c r="R12" s="3"/>
    </row>
    <row r="13" spans="1:18" ht="18.75">
      <c r="A13" s="218" t="s">
        <v>0</v>
      </c>
      <c r="B13" s="346"/>
      <c r="C13" s="222" t="s">
        <v>14</v>
      </c>
      <c r="D13" s="51">
        <v>449751.709</v>
      </c>
      <c r="E13" s="184">
        <v>20831.796</v>
      </c>
      <c r="F13" s="58"/>
      <c r="G13" s="60"/>
      <c r="H13" s="142"/>
      <c r="I13" s="60"/>
      <c r="J13" s="31"/>
      <c r="K13" s="142">
        <v>484.813</v>
      </c>
      <c r="L13" s="6"/>
      <c r="M13" s="6"/>
      <c r="N13" s="6"/>
      <c r="O13" s="6"/>
      <c r="P13" s="6"/>
      <c r="Q13" s="7">
        <f t="shared" si="0"/>
        <v>484.813</v>
      </c>
      <c r="R13" s="3"/>
    </row>
    <row r="14" spans="1:18" ht="18.75">
      <c r="A14" s="221" t="s">
        <v>23</v>
      </c>
      <c r="B14" s="345" t="s">
        <v>24</v>
      </c>
      <c r="C14" s="219" t="s">
        <v>12</v>
      </c>
      <c r="D14" s="50">
        <v>8.9911</v>
      </c>
      <c r="E14" s="183">
        <v>0.1246</v>
      </c>
      <c r="F14" s="57"/>
      <c r="G14" s="59"/>
      <c r="H14" s="143">
        <v>0.0084</v>
      </c>
      <c r="I14" s="59"/>
      <c r="J14" s="30"/>
      <c r="K14" s="143">
        <v>0.0626</v>
      </c>
      <c r="L14" s="4"/>
      <c r="M14" s="4"/>
      <c r="N14" s="4"/>
      <c r="O14" s="4"/>
      <c r="P14" s="4"/>
      <c r="Q14" s="5">
        <f t="shared" si="0"/>
        <v>0.07100000000000001</v>
      </c>
      <c r="R14" s="3"/>
    </row>
    <row r="15" spans="1:18" ht="18.75">
      <c r="A15" s="221" t="s">
        <v>0</v>
      </c>
      <c r="B15" s="346"/>
      <c r="C15" s="222" t="s">
        <v>14</v>
      </c>
      <c r="D15" s="51">
        <v>3567.075</v>
      </c>
      <c r="E15" s="184">
        <v>128.31</v>
      </c>
      <c r="F15" s="58"/>
      <c r="G15" s="60"/>
      <c r="H15" s="142">
        <v>9.526</v>
      </c>
      <c r="I15" s="60"/>
      <c r="J15" s="31"/>
      <c r="K15" s="142">
        <v>101.616</v>
      </c>
      <c r="L15" s="6"/>
      <c r="M15" s="6"/>
      <c r="N15" s="6"/>
      <c r="O15" s="6"/>
      <c r="P15" s="6"/>
      <c r="Q15" s="7">
        <f t="shared" si="0"/>
        <v>111.142</v>
      </c>
      <c r="R15" s="3"/>
    </row>
    <row r="16" spans="1:18" ht="18.75">
      <c r="A16" s="221" t="s">
        <v>25</v>
      </c>
      <c r="B16" s="345" t="s">
        <v>26</v>
      </c>
      <c r="C16" s="219" t="s">
        <v>12</v>
      </c>
      <c r="D16" s="50">
        <v>66.0142</v>
      </c>
      <c r="E16" s="183">
        <v>83.8178</v>
      </c>
      <c r="F16" s="57"/>
      <c r="G16" s="59">
        <v>83.6936</v>
      </c>
      <c r="H16" s="143">
        <v>35.108</v>
      </c>
      <c r="I16" s="59"/>
      <c r="J16" s="30"/>
      <c r="K16" s="143"/>
      <c r="L16" s="4"/>
      <c r="M16" s="4"/>
      <c r="N16" s="4"/>
      <c r="O16" s="4"/>
      <c r="P16" s="4"/>
      <c r="Q16" s="5">
        <f t="shared" si="0"/>
        <v>118.80160000000001</v>
      </c>
      <c r="R16" s="3"/>
    </row>
    <row r="17" spans="1:18" ht="18.75">
      <c r="A17" s="221"/>
      <c r="B17" s="346"/>
      <c r="C17" s="222" t="s">
        <v>14</v>
      </c>
      <c r="D17" s="51">
        <v>87899.903</v>
      </c>
      <c r="E17" s="184">
        <v>125271.695</v>
      </c>
      <c r="F17" s="58"/>
      <c r="G17" s="60">
        <v>36802.414</v>
      </c>
      <c r="H17" s="142">
        <v>5038.59</v>
      </c>
      <c r="I17" s="60"/>
      <c r="J17" s="31"/>
      <c r="K17" s="142"/>
      <c r="L17" s="6"/>
      <c r="M17" s="6"/>
      <c r="N17" s="6"/>
      <c r="O17" s="6"/>
      <c r="P17" s="6"/>
      <c r="Q17" s="7">
        <f t="shared" si="0"/>
        <v>41841.004</v>
      </c>
      <c r="R17" s="3"/>
    </row>
    <row r="18" spans="1:18" ht="18.75">
      <c r="A18" s="221" t="s">
        <v>27</v>
      </c>
      <c r="B18" s="224" t="s">
        <v>28</v>
      </c>
      <c r="C18" s="219" t="s">
        <v>12</v>
      </c>
      <c r="D18" s="50">
        <v>218.2718</v>
      </c>
      <c r="E18" s="183">
        <v>38.9284</v>
      </c>
      <c r="F18" s="57"/>
      <c r="G18" s="59">
        <v>99.5885</v>
      </c>
      <c r="H18" s="143">
        <v>25.951</v>
      </c>
      <c r="I18" s="59"/>
      <c r="J18" s="30"/>
      <c r="K18" s="143">
        <v>0.1062</v>
      </c>
      <c r="L18" s="4"/>
      <c r="M18" s="4"/>
      <c r="N18" s="4"/>
      <c r="O18" s="4"/>
      <c r="P18" s="4"/>
      <c r="Q18" s="5">
        <f t="shared" si="0"/>
        <v>125.6457</v>
      </c>
      <c r="R18" s="3"/>
    </row>
    <row r="19" spans="1:18" ht="18.75">
      <c r="A19" s="221"/>
      <c r="B19" s="222" t="s">
        <v>29</v>
      </c>
      <c r="C19" s="222" t="s">
        <v>14</v>
      </c>
      <c r="D19" s="51">
        <v>132377.773</v>
      </c>
      <c r="E19" s="184">
        <v>22230.199</v>
      </c>
      <c r="F19" s="58"/>
      <c r="G19" s="60">
        <v>47161.503</v>
      </c>
      <c r="H19" s="142">
        <v>10001.749</v>
      </c>
      <c r="I19" s="60"/>
      <c r="J19" s="31"/>
      <c r="K19" s="142">
        <v>55.577</v>
      </c>
      <c r="L19" s="6"/>
      <c r="M19" s="6"/>
      <c r="N19" s="6"/>
      <c r="O19" s="6"/>
      <c r="P19" s="6"/>
      <c r="Q19" s="7">
        <f t="shared" si="0"/>
        <v>57218.82899999999</v>
      </c>
      <c r="R19" s="3"/>
    </row>
    <row r="20" spans="1:18" ht="18.75">
      <c r="A20" s="221" t="s">
        <v>19</v>
      </c>
      <c r="B20" s="345" t="s">
        <v>30</v>
      </c>
      <c r="C20" s="219" t="s">
        <v>12</v>
      </c>
      <c r="D20" s="50">
        <v>67.5712</v>
      </c>
      <c r="E20" s="183">
        <v>4.8774</v>
      </c>
      <c r="F20" s="57"/>
      <c r="G20" s="59">
        <v>1.392</v>
      </c>
      <c r="H20" s="143"/>
      <c r="I20" s="59"/>
      <c r="J20" s="30"/>
      <c r="K20" s="143"/>
      <c r="L20" s="4"/>
      <c r="M20" s="4"/>
      <c r="N20" s="4"/>
      <c r="O20" s="4"/>
      <c r="P20" s="4"/>
      <c r="Q20" s="5">
        <f t="shared" si="0"/>
        <v>1.392</v>
      </c>
      <c r="R20" s="3"/>
    </row>
    <row r="21" spans="1:18" ht="18.75">
      <c r="A21" s="10"/>
      <c r="B21" s="346"/>
      <c r="C21" s="222" t="s">
        <v>14</v>
      </c>
      <c r="D21" s="51">
        <v>19732.094</v>
      </c>
      <c r="E21" s="184">
        <v>1917.179</v>
      </c>
      <c r="F21" s="58"/>
      <c r="G21" s="60">
        <v>460.404</v>
      </c>
      <c r="H21" s="142"/>
      <c r="I21" s="60"/>
      <c r="J21" s="31"/>
      <c r="K21" s="142"/>
      <c r="L21" s="6"/>
      <c r="M21" s="6"/>
      <c r="N21" s="6"/>
      <c r="O21" s="6"/>
      <c r="P21" s="6"/>
      <c r="Q21" s="7">
        <f t="shared" si="0"/>
        <v>460.404</v>
      </c>
      <c r="R21" s="3"/>
    </row>
    <row r="22" spans="1:18" ht="18.75">
      <c r="A22" s="10"/>
      <c r="B22" s="343" t="s">
        <v>20</v>
      </c>
      <c r="C22" s="219" t="s">
        <v>12</v>
      </c>
      <c r="D22" s="46">
        <v>634.0745000000001</v>
      </c>
      <c r="E22" s="187">
        <v>133.6886</v>
      </c>
      <c r="F22" s="57">
        <f>D22+E22</f>
        <v>767.7631000000001</v>
      </c>
      <c r="G22" s="63">
        <v>184.6741</v>
      </c>
      <c r="H22" s="148">
        <v>61.0674</v>
      </c>
      <c r="I22" s="63">
        <v>0</v>
      </c>
      <c r="J22" s="30">
        <f aca="true" t="shared" si="1" ref="J22:J29">H22+I22</f>
        <v>61.0674</v>
      </c>
      <c r="K22" s="148">
        <v>0.3758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5">
        <f t="shared" si="0"/>
        <v>1013.8804000000001</v>
      </c>
      <c r="R22" s="3"/>
    </row>
    <row r="23" spans="1:18" ht="18.75">
      <c r="A23" s="226"/>
      <c r="B23" s="344"/>
      <c r="C23" s="222" t="s">
        <v>14</v>
      </c>
      <c r="D23" s="47">
        <v>693328.554</v>
      </c>
      <c r="E23" s="188">
        <v>170379.179</v>
      </c>
      <c r="F23" s="58">
        <f>D23+E23</f>
        <v>863707.733</v>
      </c>
      <c r="G23" s="62">
        <v>84424.32099999998</v>
      </c>
      <c r="H23" s="149">
        <v>15049.865</v>
      </c>
      <c r="I23" s="62">
        <v>0</v>
      </c>
      <c r="J23" s="31">
        <f t="shared" si="1"/>
        <v>15049.865</v>
      </c>
      <c r="K23" s="149">
        <v>642.006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7">
        <f t="shared" si="0"/>
        <v>963823.925</v>
      </c>
      <c r="R23" s="3"/>
    </row>
    <row r="24" spans="1:18" ht="18.75">
      <c r="A24" s="218" t="s">
        <v>0</v>
      </c>
      <c r="B24" s="345" t="s">
        <v>31</v>
      </c>
      <c r="C24" s="219" t="s">
        <v>12</v>
      </c>
      <c r="D24" s="50">
        <v>14.394</v>
      </c>
      <c r="E24" s="183">
        <v>16.562</v>
      </c>
      <c r="F24" s="57"/>
      <c r="G24" s="59">
        <v>7.789</v>
      </c>
      <c r="H24" s="143">
        <v>0.116</v>
      </c>
      <c r="I24" s="59"/>
      <c r="J24" s="30"/>
      <c r="K24" s="143"/>
      <c r="L24" s="4"/>
      <c r="M24" s="4"/>
      <c r="N24" s="4"/>
      <c r="O24" s="4"/>
      <c r="P24" s="4"/>
      <c r="Q24" s="5">
        <f t="shared" si="0"/>
        <v>7.904999999999999</v>
      </c>
      <c r="R24" s="3"/>
    </row>
    <row r="25" spans="1:18" ht="18.75">
      <c r="A25" s="221" t="s">
        <v>32</v>
      </c>
      <c r="B25" s="346"/>
      <c r="C25" s="222" t="s">
        <v>14</v>
      </c>
      <c r="D25" s="51">
        <v>12927.432</v>
      </c>
      <c r="E25" s="184">
        <v>12336.834</v>
      </c>
      <c r="F25" s="58"/>
      <c r="G25" s="60">
        <v>8381.385</v>
      </c>
      <c r="H25" s="142">
        <v>89.66</v>
      </c>
      <c r="I25" s="60"/>
      <c r="J25" s="31"/>
      <c r="K25" s="142"/>
      <c r="L25" s="6"/>
      <c r="M25" s="6"/>
      <c r="N25" s="6"/>
      <c r="O25" s="6"/>
      <c r="P25" s="6"/>
      <c r="Q25" s="7">
        <f t="shared" si="0"/>
        <v>8471.045</v>
      </c>
      <c r="R25" s="3"/>
    </row>
    <row r="26" spans="1:18" ht="18.75">
      <c r="A26" s="221" t="s">
        <v>33</v>
      </c>
      <c r="B26" s="224" t="s">
        <v>16</v>
      </c>
      <c r="C26" s="219" t="s">
        <v>12</v>
      </c>
      <c r="D26" s="50">
        <v>107.2</v>
      </c>
      <c r="E26" s="183">
        <v>129.874</v>
      </c>
      <c r="F26" s="57"/>
      <c r="G26" s="59">
        <v>13.3964</v>
      </c>
      <c r="H26" s="143"/>
      <c r="I26" s="59"/>
      <c r="J26" s="30"/>
      <c r="K26" s="143"/>
      <c r="L26" s="4"/>
      <c r="M26" s="4"/>
      <c r="N26" s="4"/>
      <c r="O26" s="4"/>
      <c r="P26" s="4"/>
      <c r="Q26" s="5">
        <f t="shared" si="0"/>
        <v>13.3964</v>
      </c>
      <c r="R26" s="3"/>
    </row>
    <row r="27" spans="1:18" ht="18.75">
      <c r="A27" s="221" t="s">
        <v>34</v>
      </c>
      <c r="B27" s="222" t="s">
        <v>35</v>
      </c>
      <c r="C27" s="222" t="s">
        <v>14</v>
      </c>
      <c r="D27" s="51">
        <v>34627.593</v>
      </c>
      <c r="E27" s="184">
        <v>35180.093</v>
      </c>
      <c r="F27" s="58"/>
      <c r="G27" s="60">
        <v>4718.371</v>
      </c>
      <c r="H27" s="142"/>
      <c r="I27" s="60"/>
      <c r="J27" s="31"/>
      <c r="K27" s="142"/>
      <c r="L27" s="6"/>
      <c r="M27" s="6"/>
      <c r="N27" s="6"/>
      <c r="O27" s="6"/>
      <c r="P27" s="6"/>
      <c r="Q27" s="7">
        <f t="shared" si="0"/>
        <v>4718.371</v>
      </c>
      <c r="R27" s="3"/>
    </row>
    <row r="28" spans="1:18" ht="18.75">
      <c r="A28" s="221" t="s">
        <v>19</v>
      </c>
      <c r="B28" s="343" t="s">
        <v>20</v>
      </c>
      <c r="C28" s="219" t="s">
        <v>12</v>
      </c>
      <c r="D28" s="46">
        <v>121.59400000000001</v>
      </c>
      <c r="E28" s="187">
        <v>146.436</v>
      </c>
      <c r="F28" s="57">
        <f>D28+E28</f>
        <v>268.03000000000003</v>
      </c>
      <c r="G28" s="202">
        <v>21.1854</v>
      </c>
      <c r="H28" s="228">
        <v>0.116</v>
      </c>
      <c r="I28" s="61">
        <v>0</v>
      </c>
      <c r="J28" s="30">
        <f t="shared" si="1"/>
        <v>0.116</v>
      </c>
      <c r="K28" s="149">
        <v>0</v>
      </c>
      <c r="L28" s="4">
        <v>0</v>
      </c>
      <c r="M28" s="11">
        <v>0</v>
      </c>
      <c r="N28" s="4">
        <v>0</v>
      </c>
      <c r="O28" s="4">
        <v>0</v>
      </c>
      <c r="P28" s="4">
        <v>0</v>
      </c>
      <c r="Q28" s="5">
        <f t="shared" si="0"/>
        <v>289.33140000000003</v>
      </c>
      <c r="R28" s="3"/>
    </row>
    <row r="29" spans="1:18" ht="18.75">
      <c r="A29" s="226"/>
      <c r="B29" s="344"/>
      <c r="C29" s="222" t="s">
        <v>14</v>
      </c>
      <c r="D29" s="47">
        <v>47555.025</v>
      </c>
      <c r="E29" s="188">
        <v>47516.927</v>
      </c>
      <c r="F29" s="58">
        <f>D29+E29</f>
        <v>95071.952</v>
      </c>
      <c r="G29" s="62">
        <v>13099.756000000001</v>
      </c>
      <c r="H29" s="147">
        <v>89.66</v>
      </c>
      <c r="I29" s="64">
        <v>0</v>
      </c>
      <c r="J29" s="31">
        <f t="shared" si="1"/>
        <v>89.66</v>
      </c>
      <c r="K29" s="149">
        <v>0</v>
      </c>
      <c r="L29" s="6">
        <v>0</v>
      </c>
      <c r="M29" s="31">
        <v>0</v>
      </c>
      <c r="N29" s="6">
        <v>0</v>
      </c>
      <c r="O29" s="6">
        <v>0</v>
      </c>
      <c r="P29" s="6">
        <v>0</v>
      </c>
      <c r="Q29" s="7">
        <f t="shared" si="0"/>
        <v>108261.36800000002</v>
      </c>
      <c r="R29" s="3"/>
    </row>
    <row r="30" spans="1:18" ht="18.75">
      <c r="A30" s="218" t="s">
        <v>0</v>
      </c>
      <c r="B30" s="345" t="s">
        <v>36</v>
      </c>
      <c r="C30" s="219" t="s">
        <v>12</v>
      </c>
      <c r="D30" s="50"/>
      <c r="E30" s="183">
        <v>0.001</v>
      </c>
      <c r="F30" s="57"/>
      <c r="G30" s="59"/>
      <c r="H30" s="143">
        <v>19.965</v>
      </c>
      <c r="I30" s="59"/>
      <c r="J30" s="30"/>
      <c r="K30" s="143">
        <v>3.2051</v>
      </c>
      <c r="L30" s="4">
        <v>0.095</v>
      </c>
      <c r="M30" s="4"/>
      <c r="N30" s="4"/>
      <c r="O30" s="4"/>
      <c r="P30" s="4"/>
      <c r="Q30" s="5">
        <f t="shared" si="0"/>
        <v>23.265099999999997</v>
      </c>
      <c r="R30" s="3"/>
    </row>
    <row r="31" spans="1:18" ht="18.75">
      <c r="A31" s="221" t="s">
        <v>37</v>
      </c>
      <c r="B31" s="346"/>
      <c r="C31" s="222" t="s">
        <v>14</v>
      </c>
      <c r="D31" s="51"/>
      <c r="E31" s="184">
        <v>0.315</v>
      </c>
      <c r="F31" s="58"/>
      <c r="G31" s="60"/>
      <c r="H31" s="142">
        <v>5180.49</v>
      </c>
      <c r="I31" s="60"/>
      <c r="J31" s="31"/>
      <c r="K31" s="142">
        <v>855.303</v>
      </c>
      <c r="L31" s="6">
        <v>29.925</v>
      </c>
      <c r="M31" s="6"/>
      <c r="N31" s="6"/>
      <c r="O31" s="6"/>
      <c r="P31" s="6"/>
      <c r="Q31" s="7">
        <f t="shared" si="0"/>
        <v>6065.718</v>
      </c>
      <c r="R31" s="3"/>
    </row>
    <row r="32" spans="1:18" ht="18.75">
      <c r="A32" s="221" t="s">
        <v>0</v>
      </c>
      <c r="B32" s="345" t="s">
        <v>38</v>
      </c>
      <c r="C32" s="219" t="s">
        <v>12</v>
      </c>
      <c r="D32" s="50"/>
      <c r="E32" s="183"/>
      <c r="F32" s="57"/>
      <c r="G32" s="59"/>
      <c r="H32" s="143">
        <v>0.535</v>
      </c>
      <c r="I32" s="59"/>
      <c r="J32" s="30"/>
      <c r="K32" s="143">
        <v>0.272</v>
      </c>
      <c r="L32" s="4"/>
      <c r="M32" s="4"/>
      <c r="N32" s="4"/>
      <c r="O32" s="4"/>
      <c r="P32" s="4"/>
      <c r="Q32" s="5">
        <f t="shared" si="0"/>
        <v>0.807</v>
      </c>
      <c r="R32" s="3"/>
    </row>
    <row r="33" spans="1:18" ht="18.75">
      <c r="A33" s="221" t="s">
        <v>39</v>
      </c>
      <c r="B33" s="346"/>
      <c r="C33" s="222" t="s">
        <v>14</v>
      </c>
      <c r="D33" s="51"/>
      <c r="E33" s="184"/>
      <c r="F33" s="58"/>
      <c r="G33" s="60"/>
      <c r="H33" s="142">
        <v>116.445</v>
      </c>
      <c r="I33" s="60"/>
      <c r="J33" s="31"/>
      <c r="K33" s="142">
        <v>15.95</v>
      </c>
      <c r="L33" s="6"/>
      <c r="M33" s="6"/>
      <c r="N33" s="6"/>
      <c r="O33" s="6"/>
      <c r="P33" s="6"/>
      <c r="Q33" s="7">
        <f t="shared" si="0"/>
        <v>132.39499999999998</v>
      </c>
      <c r="R33" s="3"/>
    </row>
    <row r="34" spans="1:18" ht="18.75">
      <c r="A34" s="221"/>
      <c r="B34" s="224" t="s">
        <v>16</v>
      </c>
      <c r="C34" s="219" t="s">
        <v>12</v>
      </c>
      <c r="D34" s="50"/>
      <c r="E34" s="183"/>
      <c r="F34" s="57"/>
      <c r="G34" s="59"/>
      <c r="H34" s="143"/>
      <c r="I34" s="59"/>
      <c r="J34" s="30"/>
      <c r="K34" s="143"/>
      <c r="L34" s="4"/>
      <c r="M34" s="4"/>
      <c r="N34" s="4"/>
      <c r="O34" s="4"/>
      <c r="P34" s="4"/>
      <c r="Q34" s="5">
        <f t="shared" si="0"/>
        <v>0</v>
      </c>
      <c r="R34" s="3"/>
    </row>
    <row r="35" spans="1:18" ht="18.75">
      <c r="A35" s="221" t="s">
        <v>19</v>
      </c>
      <c r="B35" s="222" t="s">
        <v>40</v>
      </c>
      <c r="C35" s="222" t="s">
        <v>14</v>
      </c>
      <c r="D35" s="51"/>
      <c r="E35" s="184"/>
      <c r="F35" s="58"/>
      <c r="G35" s="60"/>
      <c r="H35" s="142"/>
      <c r="I35" s="60"/>
      <c r="J35" s="31"/>
      <c r="K35" s="142"/>
      <c r="L35" s="6"/>
      <c r="M35" s="6"/>
      <c r="N35" s="6"/>
      <c r="O35" s="6"/>
      <c r="P35" s="6"/>
      <c r="Q35" s="7">
        <f t="shared" si="0"/>
        <v>0</v>
      </c>
      <c r="R35" s="3"/>
    </row>
    <row r="36" spans="1:18" ht="18.75">
      <c r="A36" s="10"/>
      <c r="B36" s="343" t="s">
        <v>20</v>
      </c>
      <c r="C36" s="219" t="s">
        <v>12</v>
      </c>
      <c r="D36" s="46">
        <v>0</v>
      </c>
      <c r="E36" s="187">
        <v>0.001</v>
      </c>
      <c r="F36" s="205">
        <f>D36+E36</f>
        <v>0.001</v>
      </c>
      <c r="G36" s="63">
        <v>0</v>
      </c>
      <c r="H36" s="148">
        <v>20.5</v>
      </c>
      <c r="I36" s="63">
        <v>0</v>
      </c>
      <c r="J36" s="30">
        <f>H36+I36</f>
        <v>20.5</v>
      </c>
      <c r="K36" s="148">
        <v>3.4771</v>
      </c>
      <c r="L36" s="4">
        <v>0.095</v>
      </c>
      <c r="M36" s="4">
        <v>0</v>
      </c>
      <c r="N36" s="4">
        <v>0</v>
      </c>
      <c r="O36" s="4">
        <v>0</v>
      </c>
      <c r="P36" s="4">
        <v>0</v>
      </c>
      <c r="Q36" s="5">
        <f t="shared" si="0"/>
        <v>24.0731</v>
      </c>
      <c r="R36" s="3"/>
    </row>
    <row r="37" spans="1:18" ht="18.75">
      <c r="A37" s="226"/>
      <c r="B37" s="344"/>
      <c r="C37" s="222" t="s">
        <v>14</v>
      </c>
      <c r="D37" s="47">
        <v>0</v>
      </c>
      <c r="E37" s="188">
        <v>0.315</v>
      </c>
      <c r="F37" s="67">
        <f>D37+E37</f>
        <v>0.315</v>
      </c>
      <c r="G37" s="62">
        <v>0</v>
      </c>
      <c r="H37" s="149">
        <v>5296.9349999999995</v>
      </c>
      <c r="I37" s="62">
        <v>0</v>
      </c>
      <c r="J37" s="31">
        <f>H37+I37</f>
        <v>5296.9349999999995</v>
      </c>
      <c r="K37" s="149">
        <v>871.253</v>
      </c>
      <c r="L37" s="6">
        <v>29.925</v>
      </c>
      <c r="M37" s="6">
        <v>0</v>
      </c>
      <c r="N37" s="6">
        <v>0</v>
      </c>
      <c r="O37" s="6">
        <v>0</v>
      </c>
      <c r="P37" s="6">
        <v>0</v>
      </c>
      <c r="Q37" s="7">
        <f t="shared" si="0"/>
        <v>6198.427999999999</v>
      </c>
      <c r="R37" s="3"/>
    </row>
    <row r="38" spans="1:18" ht="18.75">
      <c r="A38" s="347" t="s">
        <v>41</v>
      </c>
      <c r="B38" s="348"/>
      <c r="C38" s="219" t="s">
        <v>12</v>
      </c>
      <c r="D38" s="50">
        <v>0.2418</v>
      </c>
      <c r="E38" s="183">
        <v>2.0918</v>
      </c>
      <c r="F38" s="57"/>
      <c r="G38" s="59">
        <v>0.043</v>
      </c>
      <c r="H38" s="143">
        <v>2.1</v>
      </c>
      <c r="I38" s="59"/>
      <c r="J38" s="30"/>
      <c r="K38" s="143">
        <v>19.1559</v>
      </c>
      <c r="L38" s="4"/>
      <c r="M38" s="4"/>
      <c r="N38" s="4"/>
      <c r="O38" s="4"/>
      <c r="P38" s="4">
        <v>0.0037</v>
      </c>
      <c r="Q38" s="5">
        <f t="shared" si="0"/>
        <v>21.302599999999998</v>
      </c>
      <c r="R38" s="3"/>
    </row>
    <row r="39" spans="1:18" ht="18.75">
      <c r="A39" s="349"/>
      <c r="B39" s="350"/>
      <c r="C39" s="222" t="s">
        <v>14</v>
      </c>
      <c r="D39" s="51">
        <v>215.738</v>
      </c>
      <c r="E39" s="184">
        <v>492.011</v>
      </c>
      <c r="F39" s="58"/>
      <c r="G39" s="60">
        <v>25.556</v>
      </c>
      <c r="H39" s="142">
        <v>744.502</v>
      </c>
      <c r="I39" s="60"/>
      <c r="J39" s="31"/>
      <c r="K39" s="142">
        <v>9969.502</v>
      </c>
      <c r="L39" s="6"/>
      <c r="M39" s="6"/>
      <c r="N39" s="6"/>
      <c r="O39" s="6"/>
      <c r="P39" s="6">
        <v>0.777</v>
      </c>
      <c r="Q39" s="7">
        <f t="shared" si="0"/>
        <v>10740.337000000001</v>
      </c>
      <c r="R39" s="3"/>
    </row>
    <row r="40" spans="1:18" ht="18.75">
      <c r="A40" s="347" t="s">
        <v>42</v>
      </c>
      <c r="B40" s="348"/>
      <c r="C40" s="219" t="s">
        <v>12</v>
      </c>
      <c r="D40" s="50">
        <v>0.2617</v>
      </c>
      <c r="E40" s="183">
        <v>0.035</v>
      </c>
      <c r="F40" s="57"/>
      <c r="G40" s="59">
        <v>27.0082</v>
      </c>
      <c r="H40" s="143">
        <v>2.0778</v>
      </c>
      <c r="I40" s="59"/>
      <c r="J40" s="30"/>
      <c r="K40" s="143">
        <v>24.1845</v>
      </c>
      <c r="L40" s="4"/>
      <c r="M40" s="4"/>
      <c r="N40" s="4">
        <v>0.5347</v>
      </c>
      <c r="O40" s="4"/>
      <c r="P40" s="4">
        <v>0.1135</v>
      </c>
      <c r="Q40" s="5">
        <f t="shared" si="0"/>
        <v>53.9187</v>
      </c>
      <c r="R40" s="3"/>
    </row>
    <row r="41" spans="1:18" ht="18.75">
      <c r="A41" s="349"/>
      <c r="B41" s="350"/>
      <c r="C41" s="222" t="s">
        <v>14</v>
      </c>
      <c r="D41" s="51">
        <v>146.426</v>
      </c>
      <c r="E41" s="184">
        <v>23.94</v>
      </c>
      <c r="F41" s="58"/>
      <c r="G41" s="60">
        <v>778.588</v>
      </c>
      <c r="H41" s="142">
        <v>660.462</v>
      </c>
      <c r="I41" s="60"/>
      <c r="J41" s="31"/>
      <c r="K41" s="142">
        <v>2755.034</v>
      </c>
      <c r="L41" s="6"/>
      <c r="M41" s="6"/>
      <c r="N41" s="6">
        <v>54.531</v>
      </c>
      <c r="O41" s="6"/>
      <c r="P41" s="6">
        <v>8.342</v>
      </c>
      <c r="Q41" s="7">
        <f t="shared" si="0"/>
        <v>4256.956999999999</v>
      </c>
      <c r="R41" s="3"/>
    </row>
    <row r="42" spans="1:18" ht="18.75">
      <c r="A42" s="347" t="s">
        <v>43</v>
      </c>
      <c r="B42" s="348"/>
      <c r="C42" s="219" t="s">
        <v>12</v>
      </c>
      <c r="D42" s="50"/>
      <c r="E42" s="183"/>
      <c r="F42" s="57"/>
      <c r="G42" s="59"/>
      <c r="H42" s="143"/>
      <c r="I42" s="59"/>
      <c r="J42" s="30"/>
      <c r="K42" s="143"/>
      <c r="L42" s="4"/>
      <c r="M42" s="4"/>
      <c r="N42" s="4"/>
      <c r="O42" s="4"/>
      <c r="P42" s="4"/>
      <c r="Q42" s="5">
        <f t="shared" si="0"/>
        <v>0</v>
      </c>
      <c r="R42" s="3"/>
    </row>
    <row r="43" spans="1:18" ht="18.75">
      <c r="A43" s="349"/>
      <c r="B43" s="350"/>
      <c r="C43" s="222" t="s">
        <v>14</v>
      </c>
      <c r="D43" s="51"/>
      <c r="E43" s="184"/>
      <c r="F43" s="58"/>
      <c r="G43" s="60"/>
      <c r="H43" s="142"/>
      <c r="I43" s="60"/>
      <c r="J43" s="31"/>
      <c r="K43" s="142"/>
      <c r="L43" s="6"/>
      <c r="M43" s="6"/>
      <c r="N43" s="6"/>
      <c r="O43" s="6"/>
      <c r="P43" s="6"/>
      <c r="Q43" s="7">
        <f t="shared" si="0"/>
        <v>0</v>
      </c>
      <c r="R43" s="3"/>
    </row>
    <row r="44" spans="1:18" ht="18.75">
      <c r="A44" s="347" t="s">
        <v>44</v>
      </c>
      <c r="B44" s="348"/>
      <c r="C44" s="219" t="s">
        <v>12</v>
      </c>
      <c r="D44" s="50"/>
      <c r="E44" s="183">
        <v>0.6</v>
      </c>
      <c r="F44" s="57"/>
      <c r="G44" s="59"/>
      <c r="H44" s="143"/>
      <c r="I44" s="59"/>
      <c r="J44" s="30"/>
      <c r="K44" s="143"/>
      <c r="L44" s="4"/>
      <c r="M44" s="4"/>
      <c r="N44" s="4"/>
      <c r="O44" s="4"/>
      <c r="P44" s="4"/>
      <c r="Q44" s="5">
        <f t="shared" si="0"/>
        <v>0</v>
      </c>
      <c r="R44" s="3"/>
    </row>
    <row r="45" spans="1:18" ht="18.75">
      <c r="A45" s="349"/>
      <c r="B45" s="350"/>
      <c r="C45" s="222" t="s">
        <v>14</v>
      </c>
      <c r="D45" s="51"/>
      <c r="E45" s="184">
        <v>144.9</v>
      </c>
      <c r="F45" s="58"/>
      <c r="G45" s="60"/>
      <c r="H45" s="142"/>
      <c r="I45" s="60"/>
      <c r="J45" s="31"/>
      <c r="K45" s="142"/>
      <c r="L45" s="6"/>
      <c r="M45" s="6"/>
      <c r="N45" s="6"/>
      <c r="O45" s="6"/>
      <c r="P45" s="6"/>
      <c r="Q45" s="7">
        <f t="shared" si="0"/>
        <v>0</v>
      </c>
      <c r="R45" s="3"/>
    </row>
    <row r="46" spans="1:18" ht="18.75">
      <c r="A46" s="347" t="s">
        <v>45</v>
      </c>
      <c r="B46" s="348"/>
      <c r="C46" s="219" t="s">
        <v>12</v>
      </c>
      <c r="D46" s="50"/>
      <c r="E46" s="183"/>
      <c r="F46" s="57"/>
      <c r="G46" s="59">
        <v>0</v>
      </c>
      <c r="H46" s="143"/>
      <c r="I46" s="59"/>
      <c r="J46" s="30"/>
      <c r="K46" s="143"/>
      <c r="L46" s="4"/>
      <c r="M46" s="4"/>
      <c r="N46" s="4"/>
      <c r="O46" s="4"/>
      <c r="P46" s="4"/>
      <c r="Q46" s="5">
        <f t="shared" si="0"/>
        <v>0</v>
      </c>
      <c r="R46" s="3"/>
    </row>
    <row r="47" spans="1:18" ht="18.75">
      <c r="A47" s="349"/>
      <c r="B47" s="350"/>
      <c r="C47" s="222" t="s">
        <v>14</v>
      </c>
      <c r="D47" s="51"/>
      <c r="E47" s="184"/>
      <c r="F47" s="58"/>
      <c r="G47" s="60">
        <v>5.67</v>
      </c>
      <c r="H47" s="142"/>
      <c r="I47" s="60"/>
      <c r="J47" s="31"/>
      <c r="K47" s="142"/>
      <c r="L47" s="6"/>
      <c r="M47" s="6"/>
      <c r="N47" s="6"/>
      <c r="O47" s="6"/>
      <c r="P47" s="6"/>
      <c r="Q47" s="7">
        <f t="shared" si="0"/>
        <v>5.67</v>
      </c>
      <c r="R47" s="3"/>
    </row>
    <row r="48" spans="1:18" ht="18.75">
      <c r="A48" s="347" t="s">
        <v>46</v>
      </c>
      <c r="B48" s="348"/>
      <c r="C48" s="219" t="s">
        <v>12</v>
      </c>
      <c r="D48" s="50">
        <v>0.1878</v>
      </c>
      <c r="E48" s="183">
        <v>10.5302</v>
      </c>
      <c r="F48" s="57"/>
      <c r="G48" s="59">
        <v>38.646</v>
      </c>
      <c r="H48" s="143">
        <v>32.5588</v>
      </c>
      <c r="I48" s="59"/>
      <c r="J48" s="30"/>
      <c r="K48" s="143">
        <v>448.8636</v>
      </c>
      <c r="L48" s="4"/>
      <c r="M48" s="4"/>
      <c r="N48" s="4"/>
      <c r="O48" s="4"/>
      <c r="P48" s="4"/>
      <c r="Q48" s="5">
        <f t="shared" si="0"/>
        <v>520.0684</v>
      </c>
      <c r="R48" s="3"/>
    </row>
    <row r="49" spans="1:18" ht="18.75">
      <c r="A49" s="349"/>
      <c r="B49" s="350"/>
      <c r="C49" s="222" t="s">
        <v>14</v>
      </c>
      <c r="D49" s="51">
        <v>46.969</v>
      </c>
      <c r="E49" s="184">
        <v>1143.976</v>
      </c>
      <c r="F49" s="58"/>
      <c r="G49" s="60">
        <v>2456.027</v>
      </c>
      <c r="H49" s="142">
        <v>6157.246</v>
      </c>
      <c r="I49" s="60"/>
      <c r="J49" s="31"/>
      <c r="K49" s="142">
        <v>40020.86</v>
      </c>
      <c r="L49" s="6"/>
      <c r="M49" s="6"/>
      <c r="N49" s="6"/>
      <c r="O49" s="6"/>
      <c r="P49" s="6"/>
      <c r="Q49" s="7">
        <f t="shared" si="0"/>
        <v>48634.133</v>
      </c>
      <c r="R49" s="3"/>
    </row>
    <row r="50" spans="1:18" ht="18.75">
      <c r="A50" s="347" t="s">
        <v>47</v>
      </c>
      <c r="B50" s="348"/>
      <c r="C50" s="219" t="s">
        <v>12</v>
      </c>
      <c r="D50" s="50">
        <v>6.086</v>
      </c>
      <c r="E50" s="183">
        <v>3.79</v>
      </c>
      <c r="F50" s="57"/>
      <c r="G50" s="59">
        <v>14.889</v>
      </c>
      <c r="H50" s="143">
        <v>0.68</v>
      </c>
      <c r="I50" s="59"/>
      <c r="J50" s="30"/>
      <c r="K50" s="143"/>
      <c r="L50" s="4"/>
      <c r="M50" s="4"/>
      <c r="N50" s="4"/>
      <c r="O50" s="4"/>
      <c r="P50" s="4"/>
      <c r="Q50" s="5">
        <f t="shared" si="0"/>
        <v>15.568999999999999</v>
      </c>
      <c r="R50" s="3"/>
    </row>
    <row r="51" spans="1:18" ht="18.75">
      <c r="A51" s="349"/>
      <c r="B51" s="350"/>
      <c r="C51" s="222" t="s">
        <v>14</v>
      </c>
      <c r="D51" s="51">
        <v>5553.555</v>
      </c>
      <c r="E51" s="184">
        <v>3349.416</v>
      </c>
      <c r="F51" s="58"/>
      <c r="G51" s="60">
        <v>11560.366</v>
      </c>
      <c r="H51" s="142">
        <v>385.896</v>
      </c>
      <c r="I51" s="60"/>
      <c r="J51" s="31"/>
      <c r="K51" s="142"/>
      <c r="L51" s="6"/>
      <c r="M51" s="6"/>
      <c r="N51" s="6"/>
      <c r="O51" s="6"/>
      <c r="P51" s="6"/>
      <c r="Q51" s="7">
        <f t="shared" si="0"/>
        <v>11946.262</v>
      </c>
      <c r="R51" s="3"/>
    </row>
    <row r="52" spans="1:18" ht="18.75">
      <c r="A52" s="347" t="s">
        <v>48</v>
      </c>
      <c r="B52" s="348"/>
      <c r="C52" s="219" t="s">
        <v>12</v>
      </c>
      <c r="D52" s="50">
        <v>0.1165</v>
      </c>
      <c r="E52" s="183">
        <v>0.1104</v>
      </c>
      <c r="F52" s="57"/>
      <c r="G52" s="59">
        <v>66.9548</v>
      </c>
      <c r="H52" s="143">
        <v>0.0082</v>
      </c>
      <c r="I52" s="59"/>
      <c r="J52" s="30"/>
      <c r="K52" s="143">
        <v>102.43</v>
      </c>
      <c r="L52" s="4">
        <v>0.105</v>
      </c>
      <c r="M52" s="4"/>
      <c r="N52" s="4">
        <v>0.0087</v>
      </c>
      <c r="O52" s="4"/>
      <c r="P52" s="4"/>
      <c r="Q52" s="5">
        <f t="shared" si="0"/>
        <v>169.50670000000002</v>
      </c>
      <c r="R52" s="3"/>
    </row>
    <row r="53" spans="1:18" ht="18.75">
      <c r="A53" s="349"/>
      <c r="B53" s="350"/>
      <c r="C53" s="222" t="s">
        <v>14</v>
      </c>
      <c r="D53" s="51">
        <v>37.024</v>
      </c>
      <c r="E53" s="184">
        <v>34.626</v>
      </c>
      <c r="F53" s="58"/>
      <c r="G53" s="60">
        <v>17751.871</v>
      </c>
      <c r="H53" s="142">
        <v>2.919</v>
      </c>
      <c r="I53" s="60"/>
      <c r="J53" s="31"/>
      <c r="K53" s="142">
        <v>27065.743</v>
      </c>
      <c r="L53" s="6">
        <v>139.651</v>
      </c>
      <c r="M53" s="6"/>
      <c r="N53" s="6">
        <v>4.038</v>
      </c>
      <c r="O53" s="6"/>
      <c r="P53" s="6"/>
      <c r="Q53" s="7">
        <f t="shared" si="0"/>
        <v>44964.221999999994</v>
      </c>
      <c r="R53" s="3"/>
    </row>
    <row r="54" spans="1:18" ht="18.75">
      <c r="A54" s="218" t="s">
        <v>0</v>
      </c>
      <c r="B54" s="345" t="s">
        <v>49</v>
      </c>
      <c r="C54" s="219" t="s">
        <v>12</v>
      </c>
      <c r="D54" s="50">
        <v>0.4188</v>
      </c>
      <c r="E54" s="183"/>
      <c r="F54" s="57"/>
      <c r="G54" s="59">
        <v>0</v>
      </c>
      <c r="H54" s="143">
        <v>0.5836</v>
      </c>
      <c r="I54" s="59"/>
      <c r="J54" s="30"/>
      <c r="K54" s="143">
        <v>0.3249</v>
      </c>
      <c r="L54" s="4"/>
      <c r="M54" s="4"/>
      <c r="N54" s="4">
        <v>0.0031</v>
      </c>
      <c r="O54" s="4"/>
      <c r="P54" s="4">
        <v>0.0172</v>
      </c>
      <c r="Q54" s="5">
        <f t="shared" si="0"/>
        <v>0.9288000000000001</v>
      </c>
      <c r="R54" s="3"/>
    </row>
    <row r="55" spans="1:18" ht="18.75">
      <c r="A55" s="221" t="s">
        <v>37</v>
      </c>
      <c r="B55" s="346"/>
      <c r="C55" s="222" t="s">
        <v>14</v>
      </c>
      <c r="D55" s="51">
        <v>349.878</v>
      </c>
      <c r="E55" s="184"/>
      <c r="F55" s="58"/>
      <c r="G55" s="60">
        <v>1.47</v>
      </c>
      <c r="H55" s="142">
        <v>383.387</v>
      </c>
      <c r="I55" s="60"/>
      <c r="J55" s="31"/>
      <c r="K55" s="142">
        <v>188.626</v>
      </c>
      <c r="L55" s="6"/>
      <c r="M55" s="6"/>
      <c r="N55" s="6">
        <v>3.906</v>
      </c>
      <c r="O55" s="6"/>
      <c r="P55" s="6">
        <v>22.252</v>
      </c>
      <c r="Q55" s="7">
        <f t="shared" si="0"/>
        <v>599.641</v>
      </c>
      <c r="R55" s="3"/>
    </row>
    <row r="56" spans="1:18" ht="18.75">
      <c r="A56" s="221" t="s">
        <v>13</v>
      </c>
      <c r="B56" s="224" t="s">
        <v>16</v>
      </c>
      <c r="C56" s="219" t="s">
        <v>12</v>
      </c>
      <c r="D56" s="50">
        <v>8.9111</v>
      </c>
      <c r="E56" s="183">
        <v>0.122</v>
      </c>
      <c r="F56" s="57"/>
      <c r="G56" s="59">
        <v>0.296</v>
      </c>
      <c r="H56" s="143">
        <v>1.196</v>
      </c>
      <c r="I56" s="59"/>
      <c r="J56" s="30"/>
      <c r="K56" s="143">
        <v>5.2204</v>
      </c>
      <c r="L56" s="4"/>
      <c r="M56" s="4"/>
      <c r="N56" s="4">
        <v>0.4884</v>
      </c>
      <c r="O56" s="4"/>
      <c r="P56" s="4">
        <v>0.1292</v>
      </c>
      <c r="Q56" s="5">
        <f t="shared" si="0"/>
        <v>7.33</v>
      </c>
      <c r="R56" s="3"/>
    </row>
    <row r="57" spans="1:18" ht="18.75">
      <c r="A57" s="221" t="s">
        <v>19</v>
      </c>
      <c r="B57" s="222" t="s">
        <v>50</v>
      </c>
      <c r="C57" s="222" t="s">
        <v>14</v>
      </c>
      <c r="D57" s="51">
        <v>735.518</v>
      </c>
      <c r="E57" s="184">
        <v>95.273</v>
      </c>
      <c r="F57" s="58"/>
      <c r="G57" s="60">
        <v>114.273</v>
      </c>
      <c r="H57" s="142">
        <v>846.211</v>
      </c>
      <c r="I57" s="60"/>
      <c r="J57" s="31"/>
      <c r="K57" s="142">
        <v>464.511</v>
      </c>
      <c r="L57" s="6"/>
      <c r="M57" s="6"/>
      <c r="N57" s="6">
        <v>319.997</v>
      </c>
      <c r="O57" s="6"/>
      <c r="P57" s="6">
        <v>47.114</v>
      </c>
      <c r="Q57" s="7">
        <f t="shared" si="0"/>
        <v>1792.1060000000002</v>
      </c>
      <c r="R57" s="3"/>
    </row>
    <row r="58" spans="1:18" ht="18.75">
      <c r="A58" s="10"/>
      <c r="B58" s="343" t="s">
        <v>20</v>
      </c>
      <c r="C58" s="219" t="s">
        <v>12</v>
      </c>
      <c r="D58" s="46">
        <v>9.329899999999999</v>
      </c>
      <c r="E58" s="187">
        <v>0.122</v>
      </c>
      <c r="F58" s="57">
        <f>D58+E58</f>
        <v>9.451899999999998</v>
      </c>
      <c r="G58" s="63">
        <v>0.296</v>
      </c>
      <c r="H58" s="148">
        <v>1.7795999999999998</v>
      </c>
      <c r="I58" s="63">
        <v>0</v>
      </c>
      <c r="J58" s="30">
        <f>H58+I58</f>
        <v>1.7795999999999998</v>
      </c>
      <c r="K58" s="148">
        <v>5.5453</v>
      </c>
      <c r="L58" s="4">
        <v>0</v>
      </c>
      <c r="M58" s="4">
        <v>0</v>
      </c>
      <c r="N58" s="4">
        <v>0.4915</v>
      </c>
      <c r="O58" s="4">
        <v>0</v>
      </c>
      <c r="P58" s="4">
        <v>0.1464</v>
      </c>
      <c r="Q58" s="5">
        <f t="shared" si="0"/>
        <v>17.710699999999996</v>
      </c>
      <c r="R58" s="3"/>
    </row>
    <row r="59" spans="1:18" ht="18.75">
      <c r="A59" s="226"/>
      <c r="B59" s="344"/>
      <c r="C59" s="222" t="s">
        <v>14</v>
      </c>
      <c r="D59" s="47">
        <v>1085.396</v>
      </c>
      <c r="E59" s="188">
        <v>95.273</v>
      </c>
      <c r="F59" s="58">
        <f>D59+E59</f>
        <v>1180.6689999999999</v>
      </c>
      <c r="G59" s="62">
        <v>115.743</v>
      </c>
      <c r="H59" s="149">
        <v>1229.598</v>
      </c>
      <c r="I59" s="62">
        <v>0</v>
      </c>
      <c r="J59" s="31">
        <f>H59+I59</f>
        <v>1229.598</v>
      </c>
      <c r="K59" s="149">
        <v>653.1370000000001</v>
      </c>
      <c r="L59" s="6">
        <v>0</v>
      </c>
      <c r="M59" s="6">
        <v>0</v>
      </c>
      <c r="N59" s="6">
        <v>323.903</v>
      </c>
      <c r="O59" s="6">
        <v>0</v>
      </c>
      <c r="P59" s="6">
        <v>69.366</v>
      </c>
      <c r="Q59" s="7">
        <f t="shared" si="0"/>
        <v>3572.416</v>
      </c>
      <c r="R59" s="3"/>
    </row>
    <row r="60" spans="1:18" ht="18.75">
      <c r="A60" s="218" t="s">
        <v>0</v>
      </c>
      <c r="B60" s="345" t="s">
        <v>51</v>
      </c>
      <c r="C60" s="219" t="s">
        <v>12</v>
      </c>
      <c r="D60" s="50">
        <v>0.026</v>
      </c>
      <c r="E60" s="183">
        <v>0.073</v>
      </c>
      <c r="F60" s="57"/>
      <c r="G60" s="59"/>
      <c r="H60" s="143"/>
      <c r="I60" s="59"/>
      <c r="J60" s="11"/>
      <c r="K60" s="143"/>
      <c r="L60" s="4"/>
      <c r="M60" s="4"/>
      <c r="N60" s="4"/>
      <c r="O60" s="4"/>
      <c r="P60" s="4"/>
      <c r="Q60" s="5">
        <f t="shared" si="0"/>
        <v>0</v>
      </c>
      <c r="R60" s="3"/>
    </row>
    <row r="61" spans="1:18" ht="18.75">
      <c r="A61" s="221" t="s">
        <v>52</v>
      </c>
      <c r="B61" s="346"/>
      <c r="C61" s="222" t="s">
        <v>14</v>
      </c>
      <c r="D61" s="51">
        <v>1.911</v>
      </c>
      <c r="E61" s="184">
        <v>7.665</v>
      </c>
      <c r="F61" s="58"/>
      <c r="G61" s="60"/>
      <c r="H61" s="142"/>
      <c r="I61" s="60"/>
      <c r="J61" s="31"/>
      <c r="K61" s="142"/>
      <c r="L61" s="6"/>
      <c r="M61" s="6"/>
      <c r="N61" s="6"/>
      <c r="O61" s="6"/>
      <c r="P61" s="6"/>
      <c r="Q61" s="7">
        <f t="shared" si="0"/>
        <v>0</v>
      </c>
      <c r="R61" s="3"/>
    </row>
    <row r="62" spans="1:18" ht="18.75">
      <c r="A62" s="221" t="s">
        <v>0</v>
      </c>
      <c r="B62" s="224" t="s">
        <v>53</v>
      </c>
      <c r="C62" s="219" t="s">
        <v>12</v>
      </c>
      <c r="D62" s="50">
        <v>63.898</v>
      </c>
      <c r="E62" s="183">
        <v>98.924</v>
      </c>
      <c r="F62" s="57"/>
      <c r="G62" s="59"/>
      <c r="H62" s="143"/>
      <c r="I62" s="59"/>
      <c r="J62" s="30"/>
      <c r="K62" s="143"/>
      <c r="L62" s="4"/>
      <c r="M62" s="4"/>
      <c r="N62" s="4"/>
      <c r="O62" s="4"/>
      <c r="P62" s="4"/>
      <c r="Q62" s="5">
        <f t="shared" si="0"/>
        <v>0</v>
      </c>
      <c r="R62" s="3"/>
    </row>
    <row r="63" spans="1:18" ht="18.75">
      <c r="A63" s="221" t="s">
        <v>54</v>
      </c>
      <c r="B63" s="222" t="s">
        <v>55</v>
      </c>
      <c r="C63" s="222" t="s">
        <v>14</v>
      </c>
      <c r="D63" s="51">
        <v>7811.27</v>
      </c>
      <c r="E63" s="184">
        <v>11951.501</v>
      </c>
      <c r="F63" s="58"/>
      <c r="G63" s="60"/>
      <c r="H63" s="142"/>
      <c r="I63" s="60"/>
      <c r="J63" s="31"/>
      <c r="K63" s="142"/>
      <c r="L63" s="6"/>
      <c r="M63" s="6"/>
      <c r="N63" s="6"/>
      <c r="O63" s="6"/>
      <c r="P63" s="6"/>
      <c r="Q63" s="7">
        <f t="shared" si="0"/>
        <v>0</v>
      </c>
      <c r="R63" s="3"/>
    </row>
    <row r="64" spans="1:18" ht="18.75">
      <c r="A64" s="221" t="s">
        <v>0</v>
      </c>
      <c r="B64" s="345" t="s">
        <v>56</v>
      </c>
      <c r="C64" s="219" t="s">
        <v>12</v>
      </c>
      <c r="D64" s="50">
        <v>16.68</v>
      </c>
      <c r="E64" s="183">
        <v>6.8166</v>
      </c>
      <c r="F64" s="57"/>
      <c r="G64" s="59">
        <v>0.612</v>
      </c>
      <c r="H64" s="143"/>
      <c r="I64" s="59"/>
      <c r="J64" s="30"/>
      <c r="K64" s="143"/>
      <c r="L64" s="4"/>
      <c r="M64" s="4"/>
      <c r="N64" s="4"/>
      <c r="O64" s="4"/>
      <c r="P64" s="4"/>
      <c r="Q64" s="5">
        <f t="shared" si="0"/>
        <v>0.612</v>
      </c>
      <c r="R64" s="3"/>
    </row>
    <row r="65" spans="1:18" ht="18.75">
      <c r="A65" s="221" t="s">
        <v>19</v>
      </c>
      <c r="B65" s="346"/>
      <c r="C65" s="222" t="s">
        <v>14</v>
      </c>
      <c r="D65" s="51">
        <v>2494.311</v>
      </c>
      <c r="E65" s="184">
        <v>1777.306</v>
      </c>
      <c r="F65" s="58"/>
      <c r="G65" s="60">
        <v>137.687</v>
      </c>
      <c r="H65" s="142"/>
      <c r="I65" s="60"/>
      <c r="J65" s="31"/>
      <c r="K65" s="142"/>
      <c r="L65" s="6"/>
      <c r="M65" s="6"/>
      <c r="N65" s="6"/>
      <c r="O65" s="6"/>
      <c r="P65" s="6"/>
      <c r="Q65" s="7">
        <f t="shared" si="0"/>
        <v>137.687</v>
      </c>
      <c r="R65" s="3"/>
    </row>
    <row r="66" spans="1:18" ht="18.75">
      <c r="A66" s="10"/>
      <c r="B66" s="224" t="s">
        <v>16</v>
      </c>
      <c r="C66" s="219" t="s">
        <v>12</v>
      </c>
      <c r="D66" s="50">
        <v>8.347</v>
      </c>
      <c r="E66" s="183">
        <v>13.7875</v>
      </c>
      <c r="F66" s="57"/>
      <c r="G66" s="59">
        <v>3.074</v>
      </c>
      <c r="H66" s="143"/>
      <c r="I66" s="59"/>
      <c r="J66" s="30"/>
      <c r="K66" s="143"/>
      <c r="L66" s="4"/>
      <c r="M66" s="4"/>
      <c r="N66" s="4"/>
      <c r="O66" s="4"/>
      <c r="P66" s="4"/>
      <c r="Q66" s="5">
        <f t="shared" si="0"/>
        <v>3.074</v>
      </c>
      <c r="R66" s="3"/>
    </row>
    <row r="67" spans="1:18" ht="19.5" thickBot="1">
      <c r="A67" s="229" t="s">
        <v>0</v>
      </c>
      <c r="B67" s="230" t="s">
        <v>55</v>
      </c>
      <c r="C67" s="230" t="s">
        <v>14</v>
      </c>
      <c r="D67" s="52">
        <v>258.939</v>
      </c>
      <c r="E67" s="185">
        <v>782.299</v>
      </c>
      <c r="F67" s="203"/>
      <c r="G67" s="129">
        <v>3231.91</v>
      </c>
      <c r="H67" s="144"/>
      <c r="I67" s="129"/>
      <c r="J67" s="32"/>
      <c r="K67" s="144"/>
      <c r="L67" s="8"/>
      <c r="M67" s="8"/>
      <c r="N67" s="8"/>
      <c r="O67" s="8"/>
      <c r="P67" s="8"/>
      <c r="Q67" s="9">
        <f t="shared" si="0"/>
        <v>3231.91</v>
      </c>
      <c r="R67" s="3"/>
    </row>
    <row r="68" spans="4:17" ht="18.75">
      <c r="D68" s="3"/>
      <c r="E68" s="3"/>
      <c r="F68" s="232"/>
      <c r="G68" s="232"/>
      <c r="H68" s="232"/>
      <c r="I68" s="232"/>
      <c r="K68" s="232"/>
      <c r="Q68" s="1"/>
    </row>
    <row r="69" spans="1:17" ht="19.5" thickBot="1">
      <c r="A69" s="2"/>
      <c r="B69" s="212" t="s">
        <v>113</v>
      </c>
      <c r="C69" s="2"/>
      <c r="D69" s="233"/>
      <c r="E69" s="233"/>
      <c r="F69" s="234"/>
      <c r="G69" s="234"/>
      <c r="H69" s="234"/>
      <c r="I69" s="234"/>
      <c r="J69" s="2"/>
      <c r="K69" s="176"/>
      <c r="L69" s="2"/>
      <c r="M69" s="2"/>
      <c r="N69" s="2"/>
      <c r="O69" s="2"/>
      <c r="P69" s="2"/>
      <c r="Q69" s="2"/>
    </row>
    <row r="70" spans="1:18" ht="18.75">
      <c r="A70" s="226"/>
      <c r="B70" s="26"/>
      <c r="C70" s="26"/>
      <c r="D70" s="37" t="s">
        <v>1</v>
      </c>
      <c r="E70" s="37" t="s">
        <v>2</v>
      </c>
      <c r="F70" s="259" t="s">
        <v>3</v>
      </c>
      <c r="G70" s="216" t="s">
        <v>100</v>
      </c>
      <c r="H70" s="39" t="s">
        <v>4</v>
      </c>
      <c r="I70" s="37" t="s">
        <v>5</v>
      </c>
      <c r="J70" s="37" t="s">
        <v>95</v>
      </c>
      <c r="K70" s="39" t="s">
        <v>6</v>
      </c>
      <c r="L70" s="37" t="s">
        <v>105</v>
      </c>
      <c r="M70" s="37" t="s">
        <v>7</v>
      </c>
      <c r="N70" s="37" t="s">
        <v>8</v>
      </c>
      <c r="O70" s="37" t="s">
        <v>9</v>
      </c>
      <c r="P70" s="37" t="s">
        <v>99</v>
      </c>
      <c r="Q70" s="217" t="s">
        <v>10</v>
      </c>
      <c r="R70" s="3"/>
    </row>
    <row r="71" spans="1:18" ht="18.75">
      <c r="A71" s="221" t="s">
        <v>52</v>
      </c>
      <c r="B71" s="343" t="s">
        <v>20</v>
      </c>
      <c r="C71" s="219" t="s">
        <v>12</v>
      </c>
      <c r="D71" s="46">
        <v>88.95100000000001</v>
      </c>
      <c r="E71" s="46">
        <v>119.60109999999999</v>
      </c>
      <c r="F71" s="148">
        <f>D71+E71</f>
        <v>208.5521</v>
      </c>
      <c r="G71" s="235">
        <v>3.686</v>
      </c>
      <c r="H71" s="63">
        <v>0</v>
      </c>
      <c r="I71" s="63">
        <v>0</v>
      </c>
      <c r="J71" s="11">
        <f>H71+I71</f>
        <v>0</v>
      </c>
      <c r="K71" s="63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5">
        <f aca="true" t="shared" si="2" ref="Q71:Q134">+F71+G71+H71+I71+K71+L71+M71+N71+O71+P71</f>
        <v>212.2381</v>
      </c>
      <c r="R71" s="10"/>
    </row>
    <row r="72" spans="1:18" ht="18.75">
      <c r="A72" s="213" t="s">
        <v>54</v>
      </c>
      <c r="B72" s="344"/>
      <c r="C72" s="222" t="s">
        <v>14</v>
      </c>
      <c r="D72" s="47">
        <v>10566.431</v>
      </c>
      <c r="E72" s="47">
        <v>14518.771</v>
      </c>
      <c r="F72" s="149">
        <f>D72+E72</f>
        <v>25085.202</v>
      </c>
      <c r="G72" s="62">
        <v>3369.5969999999998</v>
      </c>
      <c r="H72" s="62">
        <v>0</v>
      </c>
      <c r="I72" s="62">
        <v>0</v>
      </c>
      <c r="J72" s="31">
        <f>H72+I72</f>
        <v>0</v>
      </c>
      <c r="K72" s="62">
        <v>0</v>
      </c>
      <c r="L72" s="6">
        <v>0</v>
      </c>
      <c r="M72" s="6">
        <v>0</v>
      </c>
      <c r="N72" s="6">
        <v>0</v>
      </c>
      <c r="O72" s="6">
        <v>0</v>
      </c>
      <c r="P72" s="6">
        <v>0</v>
      </c>
      <c r="Q72" s="7">
        <f t="shared" si="2"/>
        <v>28454.799</v>
      </c>
      <c r="R72" s="10"/>
    </row>
    <row r="73" spans="1:18" ht="18.75">
      <c r="A73" s="221" t="s">
        <v>0</v>
      </c>
      <c r="B73" s="345" t="s">
        <v>57</v>
      </c>
      <c r="C73" s="219" t="s">
        <v>12</v>
      </c>
      <c r="D73" s="50">
        <v>5.1079</v>
      </c>
      <c r="E73" s="50">
        <v>7.6986</v>
      </c>
      <c r="F73" s="148"/>
      <c r="G73" s="59">
        <v>0.3974</v>
      </c>
      <c r="H73" s="59">
        <v>1.9724</v>
      </c>
      <c r="I73" s="59"/>
      <c r="J73" s="11"/>
      <c r="K73" s="59">
        <v>0.4789</v>
      </c>
      <c r="L73" s="4"/>
      <c r="M73" s="4"/>
      <c r="N73" s="4">
        <v>2.6774</v>
      </c>
      <c r="O73" s="4"/>
      <c r="P73" s="4">
        <v>5.1424</v>
      </c>
      <c r="Q73" s="5">
        <f t="shared" si="2"/>
        <v>10.6685</v>
      </c>
      <c r="R73" s="10"/>
    </row>
    <row r="74" spans="1:18" ht="18.75">
      <c r="A74" s="221" t="s">
        <v>32</v>
      </c>
      <c r="B74" s="346"/>
      <c r="C74" s="222" t="s">
        <v>14</v>
      </c>
      <c r="D74" s="51">
        <v>9762.182</v>
      </c>
      <c r="E74" s="51">
        <v>13671.177</v>
      </c>
      <c r="F74" s="149"/>
      <c r="G74" s="60">
        <v>449.495</v>
      </c>
      <c r="H74" s="60">
        <v>2935.568</v>
      </c>
      <c r="I74" s="60"/>
      <c r="J74" s="31"/>
      <c r="K74" s="60">
        <v>547.692</v>
      </c>
      <c r="L74" s="6"/>
      <c r="M74" s="6"/>
      <c r="N74" s="6">
        <v>4331.144</v>
      </c>
      <c r="O74" s="6"/>
      <c r="P74" s="6">
        <v>8097.416</v>
      </c>
      <c r="Q74" s="7">
        <f t="shared" si="2"/>
        <v>16361.315000000002</v>
      </c>
      <c r="R74" s="10"/>
    </row>
    <row r="75" spans="1:18" ht="18.75">
      <c r="A75" s="221" t="s">
        <v>0</v>
      </c>
      <c r="B75" s="345" t="s">
        <v>58</v>
      </c>
      <c r="C75" s="219" t="s">
        <v>12</v>
      </c>
      <c r="D75" s="50"/>
      <c r="E75" s="50"/>
      <c r="F75" s="148"/>
      <c r="G75" s="59"/>
      <c r="H75" s="59"/>
      <c r="I75" s="59"/>
      <c r="J75" s="11"/>
      <c r="K75" s="59"/>
      <c r="L75" s="4"/>
      <c r="M75" s="4"/>
      <c r="N75" s="4"/>
      <c r="O75" s="4"/>
      <c r="P75" s="4"/>
      <c r="Q75" s="5">
        <f t="shared" si="2"/>
        <v>0</v>
      </c>
      <c r="R75" s="10"/>
    </row>
    <row r="76" spans="1:18" ht="18.75">
      <c r="A76" s="221" t="s">
        <v>0</v>
      </c>
      <c r="B76" s="346"/>
      <c r="C76" s="222" t="s">
        <v>14</v>
      </c>
      <c r="D76" s="51"/>
      <c r="E76" s="51"/>
      <c r="F76" s="149"/>
      <c r="G76" s="60"/>
      <c r="H76" s="60"/>
      <c r="I76" s="60"/>
      <c r="J76" s="31"/>
      <c r="K76" s="60"/>
      <c r="L76" s="6"/>
      <c r="M76" s="6"/>
      <c r="N76" s="6"/>
      <c r="O76" s="6"/>
      <c r="P76" s="6"/>
      <c r="Q76" s="7">
        <f t="shared" si="2"/>
        <v>0</v>
      </c>
      <c r="R76" s="10"/>
    </row>
    <row r="77" spans="1:18" ht="18.75">
      <c r="A77" s="221" t="s">
        <v>59</v>
      </c>
      <c r="B77" s="224" t="s">
        <v>60</v>
      </c>
      <c r="C77" s="219" t="s">
        <v>12</v>
      </c>
      <c r="D77" s="50"/>
      <c r="E77" s="50"/>
      <c r="F77" s="148"/>
      <c r="G77" s="59"/>
      <c r="H77" s="59"/>
      <c r="I77" s="59"/>
      <c r="J77" s="11"/>
      <c r="K77" s="59"/>
      <c r="L77" s="4"/>
      <c r="M77" s="4"/>
      <c r="N77" s="4"/>
      <c r="O77" s="4"/>
      <c r="P77" s="4"/>
      <c r="Q77" s="5">
        <f t="shared" si="2"/>
        <v>0</v>
      </c>
      <c r="R77" s="10"/>
    </row>
    <row r="78" spans="1:18" ht="18.75">
      <c r="A78" s="221"/>
      <c r="B78" s="222" t="s">
        <v>61</v>
      </c>
      <c r="C78" s="222" t="s">
        <v>14</v>
      </c>
      <c r="D78" s="51"/>
      <c r="E78" s="51"/>
      <c r="F78" s="149"/>
      <c r="G78" s="60"/>
      <c r="H78" s="60"/>
      <c r="I78" s="60"/>
      <c r="J78" s="31"/>
      <c r="K78" s="60"/>
      <c r="L78" s="6"/>
      <c r="M78" s="6"/>
      <c r="N78" s="6"/>
      <c r="O78" s="6"/>
      <c r="P78" s="6"/>
      <c r="Q78" s="7">
        <f t="shared" si="2"/>
        <v>0</v>
      </c>
      <c r="R78" s="10"/>
    </row>
    <row r="79" spans="1:18" ht="18.75">
      <c r="A79" s="221"/>
      <c r="B79" s="345" t="s">
        <v>62</v>
      </c>
      <c r="C79" s="219" t="s">
        <v>12</v>
      </c>
      <c r="D79" s="50"/>
      <c r="E79" s="50"/>
      <c r="F79" s="148"/>
      <c r="G79" s="59"/>
      <c r="H79" s="59"/>
      <c r="I79" s="59"/>
      <c r="J79" s="11"/>
      <c r="K79" s="59"/>
      <c r="L79" s="4"/>
      <c r="M79" s="4"/>
      <c r="N79" s="4"/>
      <c r="O79" s="4"/>
      <c r="P79" s="4"/>
      <c r="Q79" s="5">
        <f t="shared" si="2"/>
        <v>0</v>
      </c>
      <c r="R79" s="10"/>
    </row>
    <row r="80" spans="1:18" ht="18.75">
      <c r="A80" s="221" t="s">
        <v>13</v>
      </c>
      <c r="B80" s="346"/>
      <c r="C80" s="222" t="s">
        <v>14</v>
      </c>
      <c r="D80" s="51"/>
      <c r="E80" s="51"/>
      <c r="F80" s="149"/>
      <c r="G80" s="60"/>
      <c r="H80" s="60"/>
      <c r="I80" s="60"/>
      <c r="J80" s="31"/>
      <c r="K80" s="60"/>
      <c r="L80" s="6"/>
      <c r="M80" s="6"/>
      <c r="N80" s="6"/>
      <c r="O80" s="6"/>
      <c r="P80" s="6"/>
      <c r="Q80" s="7">
        <f t="shared" si="2"/>
        <v>0</v>
      </c>
      <c r="R80" s="10"/>
    </row>
    <row r="81" spans="1:18" ht="18.75">
      <c r="A81" s="221"/>
      <c r="B81" s="224" t="s">
        <v>16</v>
      </c>
      <c r="C81" s="219" t="s">
        <v>12</v>
      </c>
      <c r="D81" s="50">
        <v>0.9295</v>
      </c>
      <c r="E81" s="50">
        <v>1.1401</v>
      </c>
      <c r="F81" s="148"/>
      <c r="G81" s="59">
        <v>0.0882</v>
      </c>
      <c r="H81" s="59">
        <v>0.3278</v>
      </c>
      <c r="I81" s="59"/>
      <c r="J81" s="11"/>
      <c r="K81" s="59">
        <v>0.2055</v>
      </c>
      <c r="L81" s="4">
        <v>0.03</v>
      </c>
      <c r="M81" s="4"/>
      <c r="N81" s="4">
        <v>11.7681</v>
      </c>
      <c r="O81" s="4"/>
      <c r="P81" s="4">
        <v>1.5497</v>
      </c>
      <c r="Q81" s="5">
        <f t="shared" si="2"/>
        <v>13.9693</v>
      </c>
      <c r="R81" s="10"/>
    </row>
    <row r="82" spans="1:18" ht="18.75">
      <c r="A82" s="221"/>
      <c r="B82" s="222" t="s">
        <v>63</v>
      </c>
      <c r="C82" s="222" t="s">
        <v>14</v>
      </c>
      <c r="D82" s="51">
        <v>1782.249</v>
      </c>
      <c r="E82" s="51">
        <v>2323.381</v>
      </c>
      <c r="F82" s="149"/>
      <c r="G82" s="60">
        <v>131.635</v>
      </c>
      <c r="H82" s="60">
        <v>359.795</v>
      </c>
      <c r="I82" s="60"/>
      <c r="J82" s="31"/>
      <c r="K82" s="60">
        <v>219.428</v>
      </c>
      <c r="L82" s="6">
        <v>15.96</v>
      </c>
      <c r="M82" s="6"/>
      <c r="N82" s="6">
        <v>10140.285</v>
      </c>
      <c r="O82" s="6"/>
      <c r="P82" s="6">
        <v>2620.454</v>
      </c>
      <c r="Q82" s="7">
        <f t="shared" si="2"/>
        <v>13487.556999999999</v>
      </c>
      <c r="R82" s="10"/>
    </row>
    <row r="83" spans="1:18" ht="18.75">
      <c r="A83" s="221" t="s">
        <v>19</v>
      </c>
      <c r="B83" s="343" t="s">
        <v>20</v>
      </c>
      <c r="C83" s="219" t="s">
        <v>12</v>
      </c>
      <c r="D83" s="46">
        <v>6.0374</v>
      </c>
      <c r="E83" s="46">
        <v>8.8387</v>
      </c>
      <c r="F83" s="148">
        <f>D83+E83</f>
        <v>14.8761</v>
      </c>
      <c r="G83" s="63">
        <v>0.4856</v>
      </c>
      <c r="H83" s="61">
        <v>2.3002</v>
      </c>
      <c r="I83" s="63">
        <v>0</v>
      </c>
      <c r="J83" s="30">
        <f>H83+I83</f>
        <v>2.3002</v>
      </c>
      <c r="K83" s="63">
        <v>0.6844</v>
      </c>
      <c r="L83" s="4">
        <v>0.03</v>
      </c>
      <c r="M83" s="4">
        <v>0</v>
      </c>
      <c r="N83" s="4">
        <v>14.445500000000001</v>
      </c>
      <c r="O83" s="4">
        <v>0</v>
      </c>
      <c r="P83" s="4">
        <v>6.6921</v>
      </c>
      <c r="Q83" s="5">
        <f t="shared" si="2"/>
        <v>39.51390000000001</v>
      </c>
      <c r="R83" s="10"/>
    </row>
    <row r="84" spans="1:18" ht="18.75">
      <c r="A84" s="226"/>
      <c r="B84" s="344"/>
      <c r="C84" s="222" t="s">
        <v>14</v>
      </c>
      <c r="D84" s="47">
        <v>11544.431</v>
      </c>
      <c r="E84" s="47">
        <v>15994.557999999999</v>
      </c>
      <c r="F84" s="149">
        <f>D84+E84</f>
        <v>27538.989</v>
      </c>
      <c r="G84" s="62">
        <v>581.13</v>
      </c>
      <c r="H84" s="62">
        <v>3295.3630000000003</v>
      </c>
      <c r="I84" s="62">
        <v>0</v>
      </c>
      <c r="J84" s="31">
        <f>H84+I84</f>
        <v>3295.3630000000003</v>
      </c>
      <c r="K84" s="62">
        <v>767.12</v>
      </c>
      <c r="L84" s="6">
        <v>15.96</v>
      </c>
      <c r="M84" s="6">
        <v>0</v>
      </c>
      <c r="N84" s="6">
        <v>14471.429</v>
      </c>
      <c r="O84" s="6">
        <v>0</v>
      </c>
      <c r="P84" s="6">
        <v>10717.87</v>
      </c>
      <c r="Q84" s="7">
        <f t="shared" si="2"/>
        <v>57387.861000000004</v>
      </c>
      <c r="R84" s="10"/>
    </row>
    <row r="85" spans="1:18" ht="18.75">
      <c r="A85" s="347" t="s">
        <v>64</v>
      </c>
      <c r="B85" s="348"/>
      <c r="C85" s="219" t="s">
        <v>12</v>
      </c>
      <c r="D85" s="50">
        <v>0.005</v>
      </c>
      <c r="E85" s="50">
        <v>1.286</v>
      </c>
      <c r="F85" s="148"/>
      <c r="G85" s="59">
        <v>0.054</v>
      </c>
      <c r="H85" s="59">
        <v>0.3804</v>
      </c>
      <c r="I85" s="59"/>
      <c r="J85" s="11"/>
      <c r="K85" s="59">
        <v>0.946</v>
      </c>
      <c r="L85" s="4">
        <v>0.8807</v>
      </c>
      <c r="M85" s="4"/>
      <c r="N85" s="4"/>
      <c r="O85" s="4"/>
      <c r="P85" s="4">
        <v>1.2584</v>
      </c>
      <c r="Q85" s="5">
        <f t="shared" si="2"/>
        <v>3.5195</v>
      </c>
      <c r="R85" s="10"/>
    </row>
    <row r="86" spans="1:18" ht="18.75">
      <c r="A86" s="349"/>
      <c r="B86" s="350"/>
      <c r="C86" s="222" t="s">
        <v>14</v>
      </c>
      <c r="D86" s="51">
        <v>3.675</v>
      </c>
      <c r="E86" s="51">
        <v>1654.653</v>
      </c>
      <c r="F86" s="149"/>
      <c r="G86" s="60">
        <v>77.566</v>
      </c>
      <c r="H86" s="60">
        <v>329.538</v>
      </c>
      <c r="I86" s="60"/>
      <c r="J86" s="31"/>
      <c r="K86" s="60">
        <v>772.676</v>
      </c>
      <c r="L86" s="6">
        <v>663.795</v>
      </c>
      <c r="M86" s="6"/>
      <c r="N86" s="6"/>
      <c r="O86" s="6"/>
      <c r="P86" s="6">
        <v>1228.737</v>
      </c>
      <c r="Q86" s="7">
        <f t="shared" si="2"/>
        <v>3072.3120000000004</v>
      </c>
      <c r="R86" s="10"/>
    </row>
    <row r="87" spans="1:18" ht="18.75">
      <c r="A87" s="347" t="s">
        <v>65</v>
      </c>
      <c r="B87" s="348"/>
      <c r="C87" s="219" t="s">
        <v>12</v>
      </c>
      <c r="D87" s="50"/>
      <c r="E87" s="50"/>
      <c r="F87" s="148"/>
      <c r="G87" s="59"/>
      <c r="H87" s="59"/>
      <c r="I87" s="59"/>
      <c r="J87" s="11"/>
      <c r="K87" s="59"/>
      <c r="L87" s="4"/>
      <c r="M87" s="4"/>
      <c r="N87" s="4"/>
      <c r="O87" s="4"/>
      <c r="P87" s="4"/>
      <c r="Q87" s="5">
        <f t="shared" si="2"/>
        <v>0</v>
      </c>
      <c r="R87" s="10"/>
    </row>
    <row r="88" spans="1:18" ht="18.75">
      <c r="A88" s="349"/>
      <c r="B88" s="350"/>
      <c r="C88" s="222" t="s">
        <v>14</v>
      </c>
      <c r="D88" s="51"/>
      <c r="E88" s="51"/>
      <c r="F88" s="149"/>
      <c r="G88" s="60"/>
      <c r="H88" s="60"/>
      <c r="I88" s="60"/>
      <c r="J88" s="31"/>
      <c r="K88" s="60"/>
      <c r="L88" s="6"/>
      <c r="M88" s="6"/>
      <c r="N88" s="6"/>
      <c r="O88" s="6"/>
      <c r="P88" s="6"/>
      <c r="Q88" s="7">
        <f t="shared" si="2"/>
        <v>0</v>
      </c>
      <c r="R88" s="10"/>
    </row>
    <row r="89" spans="1:18" ht="18.75">
      <c r="A89" s="347" t="s">
        <v>66</v>
      </c>
      <c r="B89" s="348"/>
      <c r="C89" s="219" t="s">
        <v>12</v>
      </c>
      <c r="D89" s="50"/>
      <c r="E89" s="50">
        <v>0.389</v>
      </c>
      <c r="F89" s="148"/>
      <c r="G89" s="59"/>
      <c r="H89" s="59">
        <v>0.0028</v>
      </c>
      <c r="I89" s="59"/>
      <c r="J89" s="11"/>
      <c r="K89" s="59"/>
      <c r="L89" s="4"/>
      <c r="M89" s="4"/>
      <c r="N89" s="4"/>
      <c r="O89" s="4"/>
      <c r="P89" s="4"/>
      <c r="Q89" s="5">
        <f t="shared" si="2"/>
        <v>0.0028</v>
      </c>
      <c r="R89" s="10"/>
    </row>
    <row r="90" spans="1:18" ht="18.75">
      <c r="A90" s="349"/>
      <c r="B90" s="350"/>
      <c r="C90" s="222" t="s">
        <v>14</v>
      </c>
      <c r="D90" s="51"/>
      <c r="E90" s="51">
        <v>201.338</v>
      </c>
      <c r="F90" s="149"/>
      <c r="G90" s="60"/>
      <c r="H90" s="60">
        <v>9.387</v>
      </c>
      <c r="I90" s="60"/>
      <c r="J90" s="31"/>
      <c r="K90" s="60"/>
      <c r="L90" s="6"/>
      <c r="M90" s="6"/>
      <c r="N90" s="6"/>
      <c r="O90" s="6"/>
      <c r="P90" s="6"/>
      <c r="Q90" s="7">
        <f t="shared" si="2"/>
        <v>9.387</v>
      </c>
      <c r="R90" s="10"/>
    </row>
    <row r="91" spans="1:18" ht="18.75">
      <c r="A91" s="347" t="s">
        <v>67</v>
      </c>
      <c r="B91" s="348"/>
      <c r="C91" s="219" t="s">
        <v>12</v>
      </c>
      <c r="D91" s="50"/>
      <c r="E91" s="50">
        <v>0.908</v>
      </c>
      <c r="F91" s="148"/>
      <c r="G91" s="59">
        <v>0.0082</v>
      </c>
      <c r="H91" s="59"/>
      <c r="I91" s="59"/>
      <c r="J91" s="11"/>
      <c r="K91" s="59"/>
      <c r="L91" s="4"/>
      <c r="M91" s="4"/>
      <c r="N91" s="4"/>
      <c r="O91" s="4"/>
      <c r="P91" s="4"/>
      <c r="Q91" s="5">
        <f t="shared" si="2"/>
        <v>0.0082</v>
      </c>
      <c r="R91" s="10"/>
    </row>
    <row r="92" spans="1:18" ht="18.75">
      <c r="A92" s="349"/>
      <c r="B92" s="350"/>
      <c r="C92" s="222" t="s">
        <v>14</v>
      </c>
      <c r="D92" s="51"/>
      <c r="E92" s="51">
        <v>920.01</v>
      </c>
      <c r="F92" s="149"/>
      <c r="G92" s="60">
        <v>29.253</v>
      </c>
      <c r="H92" s="60"/>
      <c r="I92" s="60"/>
      <c r="J92" s="31"/>
      <c r="K92" s="60"/>
      <c r="L92" s="6"/>
      <c r="M92" s="6"/>
      <c r="N92" s="6"/>
      <c r="O92" s="6"/>
      <c r="P92" s="6"/>
      <c r="Q92" s="7">
        <f t="shared" si="2"/>
        <v>29.253</v>
      </c>
      <c r="R92" s="10"/>
    </row>
    <row r="93" spans="1:18" ht="18.75">
      <c r="A93" s="347" t="s">
        <v>68</v>
      </c>
      <c r="B93" s="348"/>
      <c r="C93" s="219" t="s">
        <v>12</v>
      </c>
      <c r="D93" s="50"/>
      <c r="E93" s="50"/>
      <c r="F93" s="148"/>
      <c r="G93" s="59"/>
      <c r="H93" s="59"/>
      <c r="I93" s="59"/>
      <c r="J93" s="11"/>
      <c r="K93" s="59"/>
      <c r="L93" s="4"/>
      <c r="M93" s="4"/>
      <c r="N93" s="4"/>
      <c r="O93" s="4"/>
      <c r="P93" s="4"/>
      <c r="Q93" s="5">
        <f t="shared" si="2"/>
        <v>0</v>
      </c>
      <c r="R93" s="10"/>
    </row>
    <row r="94" spans="1:18" ht="18.75">
      <c r="A94" s="349"/>
      <c r="B94" s="350"/>
      <c r="C94" s="222" t="s">
        <v>14</v>
      </c>
      <c r="D94" s="51"/>
      <c r="E94" s="51"/>
      <c r="F94" s="149"/>
      <c r="G94" s="60"/>
      <c r="H94" s="60"/>
      <c r="I94" s="60"/>
      <c r="J94" s="31"/>
      <c r="K94" s="60"/>
      <c r="L94" s="6"/>
      <c r="M94" s="6"/>
      <c r="N94" s="6"/>
      <c r="O94" s="6"/>
      <c r="P94" s="6"/>
      <c r="Q94" s="7">
        <f t="shared" si="2"/>
        <v>0</v>
      </c>
      <c r="R94" s="10"/>
    </row>
    <row r="95" spans="1:18" ht="18.75">
      <c r="A95" s="347" t="s">
        <v>69</v>
      </c>
      <c r="B95" s="348"/>
      <c r="C95" s="219" t="s">
        <v>12</v>
      </c>
      <c r="D95" s="50"/>
      <c r="E95" s="50">
        <v>0.0128</v>
      </c>
      <c r="F95" s="148"/>
      <c r="G95" s="59">
        <v>0.1371</v>
      </c>
      <c r="H95" s="59">
        <v>1.2972</v>
      </c>
      <c r="I95" s="59"/>
      <c r="J95" s="11"/>
      <c r="K95" s="59">
        <v>0.0469</v>
      </c>
      <c r="L95" s="4"/>
      <c r="M95" s="4"/>
      <c r="N95" s="4">
        <v>2.9772</v>
      </c>
      <c r="O95" s="4"/>
      <c r="P95" s="4">
        <v>0.044</v>
      </c>
      <c r="Q95" s="5">
        <f t="shared" si="2"/>
        <v>4.502399999999999</v>
      </c>
      <c r="R95" s="10"/>
    </row>
    <row r="96" spans="1:18" ht="18.75">
      <c r="A96" s="349"/>
      <c r="B96" s="350"/>
      <c r="C96" s="222" t="s">
        <v>14</v>
      </c>
      <c r="D96" s="51"/>
      <c r="E96" s="51">
        <v>20.623</v>
      </c>
      <c r="F96" s="149"/>
      <c r="G96" s="60">
        <v>222.177</v>
      </c>
      <c r="H96" s="60">
        <v>2480.577</v>
      </c>
      <c r="I96" s="60"/>
      <c r="J96" s="31"/>
      <c r="K96" s="60">
        <v>70.067</v>
      </c>
      <c r="L96" s="6"/>
      <c r="M96" s="6"/>
      <c r="N96" s="6">
        <v>4018.282</v>
      </c>
      <c r="O96" s="6"/>
      <c r="P96" s="6">
        <v>76.864</v>
      </c>
      <c r="Q96" s="7">
        <f t="shared" si="2"/>
        <v>6867.967000000001</v>
      </c>
      <c r="R96" s="10"/>
    </row>
    <row r="97" spans="1:18" ht="18.75">
      <c r="A97" s="347" t="s">
        <v>70</v>
      </c>
      <c r="B97" s="348"/>
      <c r="C97" s="219" t="s">
        <v>12</v>
      </c>
      <c r="D97" s="50">
        <v>34.3937</v>
      </c>
      <c r="E97" s="50">
        <v>1007.8395</v>
      </c>
      <c r="F97" s="148"/>
      <c r="G97" s="59">
        <v>26.5651</v>
      </c>
      <c r="H97" s="59">
        <v>18.0394</v>
      </c>
      <c r="I97" s="59"/>
      <c r="J97" s="11"/>
      <c r="K97" s="59">
        <v>75.0007</v>
      </c>
      <c r="L97" s="4">
        <v>0.5095</v>
      </c>
      <c r="M97" s="4"/>
      <c r="N97" s="4">
        <v>1.0786</v>
      </c>
      <c r="O97" s="4"/>
      <c r="P97" s="4">
        <v>1.0407</v>
      </c>
      <c r="Q97" s="5">
        <f t="shared" si="2"/>
        <v>122.234</v>
      </c>
      <c r="R97" s="10"/>
    </row>
    <row r="98" spans="1:18" ht="18.75">
      <c r="A98" s="349"/>
      <c r="B98" s="350"/>
      <c r="C98" s="222" t="s">
        <v>14</v>
      </c>
      <c r="D98" s="51">
        <v>18021.167</v>
      </c>
      <c r="E98" s="51">
        <v>367935.043</v>
      </c>
      <c r="F98" s="149"/>
      <c r="G98" s="60">
        <v>2699.258</v>
      </c>
      <c r="H98" s="60">
        <v>5277.021</v>
      </c>
      <c r="I98" s="60"/>
      <c r="J98" s="31"/>
      <c r="K98" s="60">
        <v>6842.859</v>
      </c>
      <c r="L98" s="6">
        <v>273.341</v>
      </c>
      <c r="M98" s="6"/>
      <c r="N98" s="6">
        <v>482.7</v>
      </c>
      <c r="O98" s="6"/>
      <c r="P98" s="6">
        <v>788.267</v>
      </c>
      <c r="Q98" s="7">
        <f t="shared" si="2"/>
        <v>16363.446</v>
      </c>
      <c r="R98" s="10"/>
    </row>
    <row r="99" spans="1:18" ht="18.75">
      <c r="A99" s="351" t="s">
        <v>71</v>
      </c>
      <c r="B99" s="352"/>
      <c r="C99" s="219" t="s">
        <v>12</v>
      </c>
      <c r="D99" s="46">
        <v>1150.8074000000001</v>
      </c>
      <c r="E99" s="46">
        <v>1579.6118000000001</v>
      </c>
      <c r="F99" s="148">
        <f>D99+E99</f>
        <v>2730.4192000000003</v>
      </c>
      <c r="G99" s="61">
        <v>2360.8330000000005</v>
      </c>
      <c r="H99" s="63">
        <v>554.1805999999999</v>
      </c>
      <c r="I99" s="61">
        <v>0</v>
      </c>
      <c r="J99" s="30">
        <f>H99+I99</f>
        <v>554.1805999999999</v>
      </c>
      <c r="K99" s="61">
        <v>692.4307000000001</v>
      </c>
      <c r="L99" s="4">
        <v>1.6202</v>
      </c>
      <c r="M99" s="4">
        <v>0</v>
      </c>
      <c r="N99" s="4">
        <v>19.5362</v>
      </c>
      <c r="O99" s="4">
        <v>0</v>
      </c>
      <c r="P99" s="4">
        <v>9.2988</v>
      </c>
      <c r="Q99" s="5">
        <f t="shared" si="2"/>
        <v>6368.3187</v>
      </c>
      <c r="R99" s="10"/>
    </row>
    <row r="100" spans="1:18" ht="18.75">
      <c r="A100" s="353"/>
      <c r="B100" s="354"/>
      <c r="C100" s="222" t="s">
        <v>14</v>
      </c>
      <c r="D100" s="47">
        <v>840554.3840000001</v>
      </c>
      <c r="E100" s="47">
        <v>645201.237</v>
      </c>
      <c r="F100" s="149">
        <f>D100+E100</f>
        <v>1485755.621</v>
      </c>
      <c r="G100" s="64">
        <v>895044.8250000002</v>
      </c>
      <c r="H100" s="62">
        <v>96656.05999999998</v>
      </c>
      <c r="I100" s="64">
        <v>0</v>
      </c>
      <c r="J100" s="31">
        <f>H100+I100</f>
        <v>96656.05999999998</v>
      </c>
      <c r="K100" s="64">
        <v>90907.99799999999</v>
      </c>
      <c r="L100" s="6">
        <v>1122.672</v>
      </c>
      <c r="M100" s="6">
        <v>0</v>
      </c>
      <c r="N100" s="6">
        <v>19354.883</v>
      </c>
      <c r="O100" s="6">
        <v>0</v>
      </c>
      <c r="P100" s="6">
        <v>12890.223</v>
      </c>
      <c r="Q100" s="7">
        <f t="shared" si="2"/>
        <v>2601732.2820000006</v>
      </c>
      <c r="R100" s="10"/>
    </row>
    <row r="101" spans="1:18" ht="18.75">
      <c r="A101" s="218" t="s">
        <v>0</v>
      </c>
      <c r="B101" s="345" t="s">
        <v>72</v>
      </c>
      <c r="C101" s="219" t="s">
        <v>12</v>
      </c>
      <c r="D101" s="50"/>
      <c r="E101" s="50"/>
      <c r="F101" s="143"/>
      <c r="G101" s="59"/>
      <c r="H101" s="59"/>
      <c r="I101" s="59"/>
      <c r="J101" s="11"/>
      <c r="K101" s="59"/>
      <c r="L101" s="4"/>
      <c r="M101" s="4"/>
      <c r="N101" s="4"/>
      <c r="O101" s="4"/>
      <c r="P101" s="4"/>
      <c r="Q101" s="5">
        <f t="shared" si="2"/>
        <v>0</v>
      </c>
      <c r="R101" s="10"/>
    </row>
    <row r="102" spans="1:18" ht="18.75">
      <c r="A102" s="218" t="s">
        <v>0</v>
      </c>
      <c r="B102" s="346"/>
      <c r="C102" s="222" t="s">
        <v>14</v>
      </c>
      <c r="D102" s="51"/>
      <c r="E102" s="51"/>
      <c r="F102" s="142"/>
      <c r="G102" s="60"/>
      <c r="H102" s="60"/>
      <c r="I102" s="60"/>
      <c r="J102" s="31"/>
      <c r="K102" s="60"/>
      <c r="L102" s="6"/>
      <c r="M102" s="6"/>
      <c r="N102" s="6"/>
      <c r="O102" s="6"/>
      <c r="P102" s="6"/>
      <c r="Q102" s="7">
        <f t="shared" si="2"/>
        <v>0</v>
      </c>
      <c r="R102" s="10"/>
    </row>
    <row r="103" spans="1:18" ht="18.75">
      <c r="A103" s="221" t="s">
        <v>73</v>
      </c>
      <c r="B103" s="345" t="s">
        <v>74</v>
      </c>
      <c r="C103" s="219" t="s">
        <v>12</v>
      </c>
      <c r="D103" s="50">
        <v>0.0521</v>
      </c>
      <c r="E103" s="50">
        <v>0.4736</v>
      </c>
      <c r="F103" s="148"/>
      <c r="G103" s="59">
        <v>1.1369</v>
      </c>
      <c r="H103" s="59">
        <v>0.527</v>
      </c>
      <c r="I103" s="59"/>
      <c r="J103" s="11"/>
      <c r="K103" s="59">
        <v>2.4157</v>
      </c>
      <c r="L103" s="4">
        <v>47.2985</v>
      </c>
      <c r="M103" s="4"/>
      <c r="N103" s="4"/>
      <c r="O103" s="4"/>
      <c r="P103" s="4">
        <v>0.0263</v>
      </c>
      <c r="Q103" s="5">
        <f t="shared" si="2"/>
        <v>51.404399999999995</v>
      </c>
      <c r="R103" s="10"/>
    </row>
    <row r="104" spans="1:18" ht="18.75">
      <c r="A104" s="221" t="s">
        <v>0</v>
      </c>
      <c r="B104" s="346"/>
      <c r="C104" s="222" t="s">
        <v>14</v>
      </c>
      <c r="D104" s="51">
        <v>63.346</v>
      </c>
      <c r="E104" s="51">
        <v>316.22</v>
      </c>
      <c r="F104" s="149"/>
      <c r="G104" s="60">
        <v>306.632</v>
      </c>
      <c r="H104" s="60">
        <v>283.169</v>
      </c>
      <c r="I104" s="60"/>
      <c r="J104" s="31"/>
      <c r="K104" s="60">
        <v>1188.467</v>
      </c>
      <c r="L104" s="6">
        <v>19490.363</v>
      </c>
      <c r="M104" s="6"/>
      <c r="N104" s="6"/>
      <c r="O104" s="6"/>
      <c r="P104" s="6">
        <v>17.368</v>
      </c>
      <c r="Q104" s="7">
        <f t="shared" si="2"/>
        <v>21285.999</v>
      </c>
      <c r="R104" s="10"/>
    </row>
    <row r="105" spans="1:18" ht="18.75">
      <c r="A105" s="221" t="s">
        <v>0</v>
      </c>
      <c r="B105" s="345" t="s">
        <v>75</v>
      </c>
      <c r="C105" s="219" t="s">
        <v>12</v>
      </c>
      <c r="D105" s="50">
        <v>8.635</v>
      </c>
      <c r="E105" s="50">
        <v>5.65</v>
      </c>
      <c r="F105" s="148"/>
      <c r="G105" s="59">
        <v>23.8945</v>
      </c>
      <c r="H105" s="59">
        <v>72.6498</v>
      </c>
      <c r="I105" s="59"/>
      <c r="J105" s="11"/>
      <c r="K105" s="59">
        <v>30.7875</v>
      </c>
      <c r="L105" s="4"/>
      <c r="M105" s="4"/>
      <c r="N105" s="4">
        <v>0.0057</v>
      </c>
      <c r="O105" s="4"/>
      <c r="P105" s="4"/>
      <c r="Q105" s="5">
        <f t="shared" si="2"/>
        <v>127.33749999999999</v>
      </c>
      <c r="R105" s="10"/>
    </row>
    <row r="106" spans="1:18" ht="18.75">
      <c r="A106" s="221"/>
      <c r="B106" s="346"/>
      <c r="C106" s="222" t="s">
        <v>14</v>
      </c>
      <c r="D106" s="51">
        <v>3533.617</v>
      </c>
      <c r="E106" s="51">
        <v>2532.123</v>
      </c>
      <c r="F106" s="149"/>
      <c r="G106" s="60">
        <v>8530.851</v>
      </c>
      <c r="H106" s="60">
        <v>26879.087</v>
      </c>
      <c r="I106" s="60"/>
      <c r="J106" s="31"/>
      <c r="K106" s="60">
        <v>10582.291</v>
      </c>
      <c r="L106" s="6"/>
      <c r="M106" s="6"/>
      <c r="N106" s="6">
        <v>6.878</v>
      </c>
      <c r="O106" s="6"/>
      <c r="P106" s="6"/>
      <c r="Q106" s="7">
        <f t="shared" si="2"/>
        <v>45999.106999999996</v>
      </c>
      <c r="R106" s="10"/>
    </row>
    <row r="107" spans="1:18" ht="18.75">
      <c r="A107" s="221" t="s">
        <v>76</v>
      </c>
      <c r="B107" s="345" t="s">
        <v>77</v>
      </c>
      <c r="C107" s="219" t="s">
        <v>12</v>
      </c>
      <c r="D107" s="50"/>
      <c r="E107" s="50">
        <v>0.0114</v>
      </c>
      <c r="F107" s="148"/>
      <c r="G107" s="59">
        <v>0.02</v>
      </c>
      <c r="H107" s="59">
        <v>0.0018</v>
      </c>
      <c r="I107" s="59"/>
      <c r="J107" s="11"/>
      <c r="K107" s="59"/>
      <c r="L107" s="4"/>
      <c r="M107" s="4"/>
      <c r="N107" s="4"/>
      <c r="O107" s="4"/>
      <c r="P107" s="4">
        <v>0.0424</v>
      </c>
      <c r="Q107" s="5">
        <f t="shared" si="2"/>
        <v>0.06420000000000001</v>
      </c>
      <c r="R107" s="10"/>
    </row>
    <row r="108" spans="1:18" ht="18.75">
      <c r="A108" s="221"/>
      <c r="B108" s="346"/>
      <c r="C108" s="222" t="s">
        <v>14</v>
      </c>
      <c r="D108" s="51"/>
      <c r="E108" s="51">
        <v>24.035</v>
      </c>
      <c r="F108" s="149"/>
      <c r="G108" s="60">
        <v>3.361</v>
      </c>
      <c r="H108" s="60">
        <v>6.615</v>
      </c>
      <c r="I108" s="60"/>
      <c r="J108" s="31"/>
      <c r="K108" s="60"/>
      <c r="L108" s="6"/>
      <c r="M108" s="6"/>
      <c r="N108" s="6"/>
      <c r="O108" s="6"/>
      <c r="P108" s="6">
        <v>49.394</v>
      </c>
      <c r="Q108" s="7">
        <f t="shared" si="2"/>
        <v>59.37</v>
      </c>
      <c r="R108" s="10"/>
    </row>
    <row r="109" spans="1:18" ht="18.75">
      <c r="A109" s="221"/>
      <c r="B109" s="345" t="s">
        <v>78</v>
      </c>
      <c r="C109" s="219" t="s">
        <v>12</v>
      </c>
      <c r="D109" s="50">
        <v>0.185</v>
      </c>
      <c r="E109" s="50">
        <v>0.3036</v>
      </c>
      <c r="F109" s="148"/>
      <c r="G109" s="59"/>
      <c r="H109" s="59">
        <v>0.47</v>
      </c>
      <c r="I109" s="59"/>
      <c r="J109" s="11"/>
      <c r="K109" s="59">
        <v>0.0046</v>
      </c>
      <c r="L109" s="4">
        <v>2.915</v>
      </c>
      <c r="M109" s="4"/>
      <c r="N109" s="4">
        <v>0</v>
      </c>
      <c r="O109" s="4"/>
      <c r="P109" s="4">
        <v>0.4656</v>
      </c>
      <c r="Q109" s="5">
        <f t="shared" si="2"/>
        <v>3.8552</v>
      </c>
      <c r="R109" s="10"/>
    </row>
    <row r="110" spans="1:18" ht="18.75">
      <c r="A110" s="221"/>
      <c r="B110" s="346"/>
      <c r="C110" s="222" t="s">
        <v>14</v>
      </c>
      <c r="D110" s="51">
        <v>403.2</v>
      </c>
      <c r="E110" s="51">
        <v>495.835</v>
      </c>
      <c r="F110" s="149"/>
      <c r="G110" s="60"/>
      <c r="H110" s="60">
        <v>163.485</v>
      </c>
      <c r="I110" s="60"/>
      <c r="J110" s="31"/>
      <c r="K110" s="60">
        <v>1.953</v>
      </c>
      <c r="L110" s="6">
        <v>838.845</v>
      </c>
      <c r="M110" s="6"/>
      <c r="N110" s="6">
        <v>0.84</v>
      </c>
      <c r="O110" s="6"/>
      <c r="P110" s="6">
        <v>339.986</v>
      </c>
      <c r="Q110" s="7">
        <f t="shared" si="2"/>
        <v>1345.109</v>
      </c>
      <c r="R110" s="10"/>
    </row>
    <row r="111" spans="1:18" ht="18.75">
      <c r="A111" s="221" t="s">
        <v>79</v>
      </c>
      <c r="B111" s="345" t="s">
        <v>80</v>
      </c>
      <c r="C111" s="219" t="s">
        <v>12</v>
      </c>
      <c r="D111" s="50"/>
      <c r="E111" s="50"/>
      <c r="F111" s="143"/>
      <c r="G111" s="59"/>
      <c r="H111" s="59"/>
      <c r="I111" s="59"/>
      <c r="J111" s="11"/>
      <c r="K111" s="59"/>
      <c r="L111" s="4"/>
      <c r="M111" s="4"/>
      <c r="N111" s="4"/>
      <c r="O111" s="4"/>
      <c r="P111" s="4"/>
      <c r="Q111" s="5">
        <f t="shared" si="2"/>
        <v>0</v>
      </c>
      <c r="R111" s="10"/>
    </row>
    <row r="112" spans="1:18" ht="18.75">
      <c r="A112" s="221"/>
      <c r="B112" s="346"/>
      <c r="C112" s="222" t="s">
        <v>14</v>
      </c>
      <c r="D112" s="51"/>
      <c r="E112" s="51"/>
      <c r="F112" s="142"/>
      <c r="G112" s="60"/>
      <c r="H112" s="60"/>
      <c r="I112" s="60"/>
      <c r="J112" s="31"/>
      <c r="K112" s="60"/>
      <c r="L112" s="6"/>
      <c r="M112" s="6"/>
      <c r="N112" s="6"/>
      <c r="O112" s="6"/>
      <c r="P112" s="6"/>
      <c r="Q112" s="7">
        <f t="shared" si="2"/>
        <v>0</v>
      </c>
      <c r="R112" s="10"/>
    </row>
    <row r="113" spans="1:18" ht="18.75">
      <c r="A113" s="221"/>
      <c r="B113" s="345" t="s">
        <v>81</v>
      </c>
      <c r="C113" s="219" t="s">
        <v>12</v>
      </c>
      <c r="D113" s="50">
        <v>0.012</v>
      </c>
      <c r="E113" s="50">
        <v>0.0329</v>
      </c>
      <c r="F113" s="148"/>
      <c r="G113" s="59"/>
      <c r="H113" s="59"/>
      <c r="I113" s="59"/>
      <c r="J113" s="11"/>
      <c r="K113" s="59"/>
      <c r="L113" s="4"/>
      <c r="M113" s="4"/>
      <c r="N113" s="4"/>
      <c r="O113" s="4"/>
      <c r="P113" s="4"/>
      <c r="Q113" s="5">
        <f t="shared" si="2"/>
        <v>0</v>
      </c>
      <c r="R113" s="10"/>
    </row>
    <row r="114" spans="1:18" ht="18.75">
      <c r="A114" s="221"/>
      <c r="B114" s="346"/>
      <c r="C114" s="222" t="s">
        <v>14</v>
      </c>
      <c r="D114" s="51">
        <v>4.725</v>
      </c>
      <c r="E114" s="51">
        <v>25.316</v>
      </c>
      <c r="F114" s="149"/>
      <c r="G114" s="60"/>
      <c r="H114" s="60"/>
      <c r="I114" s="60"/>
      <c r="J114" s="31"/>
      <c r="K114" s="60"/>
      <c r="L114" s="6"/>
      <c r="M114" s="6"/>
      <c r="N114" s="6"/>
      <c r="O114" s="6"/>
      <c r="P114" s="6"/>
      <c r="Q114" s="7">
        <f t="shared" si="2"/>
        <v>0</v>
      </c>
      <c r="R114" s="10"/>
    </row>
    <row r="115" spans="1:18" ht="18.75">
      <c r="A115" s="221" t="s">
        <v>82</v>
      </c>
      <c r="B115" s="345" t="s">
        <v>83</v>
      </c>
      <c r="C115" s="219" t="s">
        <v>12</v>
      </c>
      <c r="D115" s="50">
        <v>0.67</v>
      </c>
      <c r="E115" s="50"/>
      <c r="F115" s="148"/>
      <c r="G115" s="59"/>
      <c r="H115" s="59"/>
      <c r="I115" s="59"/>
      <c r="J115" s="11"/>
      <c r="K115" s="59"/>
      <c r="L115" s="4"/>
      <c r="M115" s="4"/>
      <c r="N115" s="4"/>
      <c r="O115" s="4"/>
      <c r="P115" s="4"/>
      <c r="Q115" s="5">
        <f t="shared" si="2"/>
        <v>0</v>
      </c>
      <c r="R115" s="10"/>
    </row>
    <row r="116" spans="1:18" ht="18.75">
      <c r="A116" s="221"/>
      <c r="B116" s="346"/>
      <c r="C116" s="222" t="s">
        <v>14</v>
      </c>
      <c r="D116" s="51">
        <v>709.149</v>
      </c>
      <c r="E116" s="51"/>
      <c r="F116" s="149"/>
      <c r="G116" s="60"/>
      <c r="H116" s="60"/>
      <c r="I116" s="60"/>
      <c r="J116" s="31"/>
      <c r="K116" s="60"/>
      <c r="L116" s="6"/>
      <c r="M116" s="6"/>
      <c r="N116" s="6"/>
      <c r="O116" s="6"/>
      <c r="P116" s="6"/>
      <c r="Q116" s="7">
        <f t="shared" si="2"/>
        <v>0</v>
      </c>
      <c r="R116" s="10"/>
    </row>
    <row r="117" spans="1:18" ht="18.75">
      <c r="A117" s="221"/>
      <c r="B117" s="345" t="s">
        <v>84</v>
      </c>
      <c r="C117" s="219" t="s">
        <v>12</v>
      </c>
      <c r="D117" s="50">
        <v>4.019</v>
      </c>
      <c r="E117" s="50">
        <v>0.5257</v>
      </c>
      <c r="F117" s="148"/>
      <c r="G117" s="59"/>
      <c r="H117" s="59"/>
      <c r="I117" s="59"/>
      <c r="J117" s="11"/>
      <c r="K117" s="59"/>
      <c r="L117" s="4"/>
      <c r="M117" s="4"/>
      <c r="N117" s="4"/>
      <c r="O117" s="4"/>
      <c r="P117" s="4">
        <v>0.0114</v>
      </c>
      <c r="Q117" s="5">
        <f t="shared" si="2"/>
        <v>0.0114</v>
      </c>
      <c r="R117" s="10"/>
    </row>
    <row r="118" spans="1:18" ht="18.75">
      <c r="A118" s="221"/>
      <c r="B118" s="346"/>
      <c r="C118" s="222" t="s">
        <v>14</v>
      </c>
      <c r="D118" s="51">
        <v>3060.104</v>
      </c>
      <c r="E118" s="51">
        <v>464.308</v>
      </c>
      <c r="F118" s="149"/>
      <c r="G118" s="60"/>
      <c r="H118" s="60"/>
      <c r="I118" s="60"/>
      <c r="J118" s="31"/>
      <c r="K118" s="60"/>
      <c r="L118" s="6"/>
      <c r="M118" s="6"/>
      <c r="N118" s="6"/>
      <c r="O118" s="6"/>
      <c r="P118" s="6">
        <v>12.674</v>
      </c>
      <c r="Q118" s="7">
        <f t="shared" si="2"/>
        <v>12.674</v>
      </c>
      <c r="R118" s="10"/>
    </row>
    <row r="119" spans="1:18" ht="18.75">
      <c r="A119" s="221" t="s">
        <v>19</v>
      </c>
      <c r="B119" s="345" t="s">
        <v>85</v>
      </c>
      <c r="C119" s="219" t="s">
        <v>12</v>
      </c>
      <c r="D119" s="50">
        <v>2.4336</v>
      </c>
      <c r="E119" s="50">
        <v>0.0487</v>
      </c>
      <c r="F119" s="148"/>
      <c r="G119" s="59"/>
      <c r="H119" s="59">
        <v>0.0412</v>
      </c>
      <c r="I119" s="59"/>
      <c r="J119" s="11"/>
      <c r="K119" s="59">
        <v>0.014</v>
      </c>
      <c r="L119" s="4">
        <v>76.0502</v>
      </c>
      <c r="M119" s="4"/>
      <c r="N119" s="4">
        <v>0.0778</v>
      </c>
      <c r="O119" s="4"/>
      <c r="P119" s="4">
        <v>0.0446</v>
      </c>
      <c r="Q119" s="5">
        <f t="shared" si="2"/>
        <v>76.2278</v>
      </c>
      <c r="R119" s="10"/>
    </row>
    <row r="120" spans="1:18" ht="18.75">
      <c r="A120" s="10"/>
      <c r="B120" s="346"/>
      <c r="C120" s="222" t="s">
        <v>14</v>
      </c>
      <c r="D120" s="51">
        <v>2540.469</v>
      </c>
      <c r="E120" s="51">
        <v>42.762</v>
      </c>
      <c r="F120" s="149"/>
      <c r="G120" s="60"/>
      <c r="H120" s="60">
        <v>129.864</v>
      </c>
      <c r="I120" s="60"/>
      <c r="J120" s="31"/>
      <c r="K120" s="60">
        <v>7.823</v>
      </c>
      <c r="L120" s="6">
        <v>14056.144</v>
      </c>
      <c r="M120" s="6"/>
      <c r="N120" s="6">
        <v>40.798</v>
      </c>
      <c r="O120" s="6"/>
      <c r="P120" s="6">
        <v>15.834</v>
      </c>
      <c r="Q120" s="7">
        <f t="shared" si="2"/>
        <v>14250.463000000002</v>
      </c>
      <c r="R120" s="10"/>
    </row>
    <row r="121" spans="1:18" ht="18.75">
      <c r="A121" s="10"/>
      <c r="B121" s="224" t="s">
        <v>16</v>
      </c>
      <c r="C121" s="219" t="s">
        <v>12</v>
      </c>
      <c r="D121" s="50">
        <v>0.8018</v>
      </c>
      <c r="E121" s="50"/>
      <c r="F121" s="148"/>
      <c r="G121" s="59"/>
      <c r="H121" s="59">
        <v>0.1032</v>
      </c>
      <c r="I121" s="59"/>
      <c r="J121" s="11"/>
      <c r="K121" s="59"/>
      <c r="L121" s="4"/>
      <c r="M121" s="4"/>
      <c r="N121" s="4"/>
      <c r="O121" s="4"/>
      <c r="P121" s="4">
        <v>0.7812</v>
      </c>
      <c r="Q121" s="5">
        <f t="shared" si="2"/>
        <v>0.8844</v>
      </c>
      <c r="R121" s="10"/>
    </row>
    <row r="122" spans="1:18" ht="18.75">
      <c r="A122" s="10"/>
      <c r="B122" s="222" t="s">
        <v>86</v>
      </c>
      <c r="C122" s="222" t="s">
        <v>14</v>
      </c>
      <c r="D122" s="51">
        <v>391.868</v>
      </c>
      <c r="E122" s="51"/>
      <c r="F122" s="149"/>
      <c r="G122" s="60"/>
      <c r="H122" s="60">
        <v>1603.875</v>
      </c>
      <c r="I122" s="60"/>
      <c r="J122" s="31"/>
      <c r="K122" s="60"/>
      <c r="L122" s="6"/>
      <c r="M122" s="6"/>
      <c r="N122" s="6"/>
      <c r="O122" s="6"/>
      <c r="P122" s="6">
        <v>1204.15</v>
      </c>
      <c r="Q122" s="7">
        <f t="shared" si="2"/>
        <v>2808.025</v>
      </c>
      <c r="R122" s="10"/>
    </row>
    <row r="123" spans="1:18" ht="18.75">
      <c r="A123" s="10"/>
      <c r="B123" s="343" t="s">
        <v>20</v>
      </c>
      <c r="C123" s="219" t="s">
        <v>12</v>
      </c>
      <c r="D123" s="46">
        <v>16.808500000000002</v>
      </c>
      <c r="E123" s="46">
        <v>7.0459000000000005</v>
      </c>
      <c r="F123" s="148">
        <f>D123+E123</f>
        <v>23.854400000000002</v>
      </c>
      <c r="G123" s="63">
        <v>25.0514</v>
      </c>
      <c r="H123" s="61">
        <v>73.793</v>
      </c>
      <c r="I123" s="63">
        <v>0</v>
      </c>
      <c r="J123" s="11">
        <f>H123+I123</f>
        <v>73.793</v>
      </c>
      <c r="K123" s="63">
        <v>33.22180000000001</v>
      </c>
      <c r="L123" s="4">
        <v>126.2637</v>
      </c>
      <c r="M123" s="4">
        <v>0</v>
      </c>
      <c r="N123" s="4">
        <v>0.08349999999999999</v>
      </c>
      <c r="O123" s="4">
        <v>0</v>
      </c>
      <c r="P123" s="11">
        <v>1.3715</v>
      </c>
      <c r="Q123" s="43">
        <f t="shared" si="2"/>
        <v>283.63930000000005</v>
      </c>
      <c r="R123" s="10"/>
    </row>
    <row r="124" spans="1:18" ht="18.75">
      <c r="A124" s="226"/>
      <c r="B124" s="344"/>
      <c r="C124" s="222" t="s">
        <v>14</v>
      </c>
      <c r="D124" s="47">
        <v>10706.478000000001</v>
      </c>
      <c r="E124" s="47">
        <v>3900.5989999999997</v>
      </c>
      <c r="F124" s="149">
        <f>D124+E124</f>
        <v>14607.077000000001</v>
      </c>
      <c r="G124" s="64">
        <v>8840.844000000001</v>
      </c>
      <c r="H124" s="64">
        <v>29066.095000000005</v>
      </c>
      <c r="I124" s="62">
        <v>0</v>
      </c>
      <c r="J124" s="31">
        <f>H124+I124</f>
        <v>29066.095000000005</v>
      </c>
      <c r="K124" s="64">
        <v>11780.534</v>
      </c>
      <c r="L124" s="6">
        <v>34385.352</v>
      </c>
      <c r="M124" s="6">
        <v>0</v>
      </c>
      <c r="N124" s="6">
        <v>48.516000000000005</v>
      </c>
      <c r="O124" s="6">
        <v>0</v>
      </c>
      <c r="P124" s="6">
        <v>1639.406</v>
      </c>
      <c r="Q124" s="7">
        <f t="shared" si="2"/>
        <v>100367.82400000001</v>
      </c>
      <c r="R124" s="10"/>
    </row>
    <row r="125" spans="1:18" ht="18.75">
      <c r="A125" s="218" t="s">
        <v>0</v>
      </c>
      <c r="B125" s="345" t="s">
        <v>87</v>
      </c>
      <c r="C125" s="219" t="s">
        <v>12</v>
      </c>
      <c r="D125" s="50"/>
      <c r="E125" s="50"/>
      <c r="F125" s="148"/>
      <c r="G125" s="59">
        <v>0</v>
      </c>
      <c r="H125" s="59"/>
      <c r="I125" s="59"/>
      <c r="J125" s="11"/>
      <c r="K125" s="59"/>
      <c r="L125" s="4"/>
      <c r="M125" s="4"/>
      <c r="N125" s="4"/>
      <c r="O125" s="4"/>
      <c r="P125" s="4"/>
      <c r="Q125" s="5">
        <f t="shared" si="2"/>
        <v>0</v>
      </c>
      <c r="R125" s="10"/>
    </row>
    <row r="126" spans="1:18" ht="18.75">
      <c r="A126" s="218" t="s">
        <v>0</v>
      </c>
      <c r="B126" s="346"/>
      <c r="C126" s="222" t="s">
        <v>14</v>
      </c>
      <c r="D126" s="51"/>
      <c r="E126" s="51"/>
      <c r="F126" s="149"/>
      <c r="G126" s="60">
        <v>7.599</v>
      </c>
      <c r="H126" s="60"/>
      <c r="I126" s="60"/>
      <c r="J126" s="31"/>
      <c r="K126" s="60"/>
      <c r="L126" s="6"/>
      <c r="M126" s="6"/>
      <c r="N126" s="6"/>
      <c r="O126" s="6"/>
      <c r="P126" s="6"/>
      <c r="Q126" s="7">
        <f t="shared" si="2"/>
        <v>7.599</v>
      </c>
      <c r="R126" s="10"/>
    </row>
    <row r="127" spans="1:18" ht="18.75">
      <c r="A127" s="221" t="s">
        <v>88</v>
      </c>
      <c r="B127" s="345" t="s">
        <v>89</v>
      </c>
      <c r="C127" s="219" t="s">
        <v>12</v>
      </c>
      <c r="D127" s="50"/>
      <c r="E127" s="50"/>
      <c r="F127" s="148"/>
      <c r="G127" s="59">
        <v>0</v>
      </c>
      <c r="H127" s="59"/>
      <c r="I127" s="59"/>
      <c r="J127" s="11"/>
      <c r="K127" s="59"/>
      <c r="L127" s="4"/>
      <c r="M127" s="4"/>
      <c r="N127" s="4"/>
      <c r="O127" s="4"/>
      <c r="P127" s="4"/>
      <c r="Q127" s="5">
        <f t="shared" si="2"/>
        <v>0</v>
      </c>
      <c r="R127" s="10"/>
    </row>
    <row r="128" spans="1:18" ht="18.75">
      <c r="A128" s="221"/>
      <c r="B128" s="346"/>
      <c r="C128" s="222" t="s">
        <v>14</v>
      </c>
      <c r="D128" s="51"/>
      <c r="E128" s="51"/>
      <c r="F128" s="149"/>
      <c r="G128" s="60">
        <v>1.89</v>
      </c>
      <c r="H128" s="60"/>
      <c r="I128" s="60"/>
      <c r="J128" s="31"/>
      <c r="K128" s="60"/>
      <c r="L128" s="6"/>
      <c r="M128" s="6"/>
      <c r="N128" s="6"/>
      <c r="O128" s="6"/>
      <c r="P128" s="6"/>
      <c r="Q128" s="7">
        <f t="shared" si="2"/>
        <v>1.89</v>
      </c>
      <c r="R128" s="10"/>
    </row>
    <row r="129" spans="1:18" ht="18.75">
      <c r="A129" s="221" t="s">
        <v>90</v>
      </c>
      <c r="B129" s="224" t="s">
        <v>16</v>
      </c>
      <c r="C129" s="224" t="s">
        <v>12</v>
      </c>
      <c r="D129" s="53"/>
      <c r="E129" s="53"/>
      <c r="F129" s="204"/>
      <c r="G129" s="65">
        <v>0</v>
      </c>
      <c r="H129" s="65"/>
      <c r="I129" s="65"/>
      <c r="J129" s="42"/>
      <c r="K129" s="65"/>
      <c r="L129" s="13"/>
      <c r="M129" s="13"/>
      <c r="N129" s="13"/>
      <c r="O129" s="13"/>
      <c r="P129" s="13"/>
      <c r="Q129" s="14">
        <f t="shared" si="2"/>
        <v>0</v>
      </c>
      <c r="R129" s="10"/>
    </row>
    <row r="130" spans="1:18" ht="18.75">
      <c r="A130" s="221"/>
      <c r="B130" s="224" t="s">
        <v>91</v>
      </c>
      <c r="C130" s="219" t="s">
        <v>92</v>
      </c>
      <c r="D130" s="50"/>
      <c r="E130" s="50"/>
      <c r="F130" s="143"/>
      <c r="G130" s="59"/>
      <c r="H130" s="59"/>
      <c r="I130" s="59"/>
      <c r="J130" s="30"/>
      <c r="K130" s="59"/>
      <c r="L130" s="4"/>
      <c r="M130" s="30"/>
      <c r="N130" s="4"/>
      <c r="O130" s="4"/>
      <c r="P130" s="4"/>
      <c r="Q130" s="5">
        <f t="shared" si="2"/>
        <v>0</v>
      </c>
      <c r="R130" s="10"/>
    </row>
    <row r="131" spans="1:18" ht="18.75">
      <c r="A131" s="221" t="s">
        <v>19</v>
      </c>
      <c r="B131" s="6"/>
      <c r="C131" s="222" t="s">
        <v>14</v>
      </c>
      <c r="D131" s="51"/>
      <c r="E131" s="51"/>
      <c r="F131" s="149"/>
      <c r="G131" s="60">
        <v>9.076</v>
      </c>
      <c r="H131" s="145"/>
      <c r="I131" s="60"/>
      <c r="J131" s="41"/>
      <c r="K131" s="145"/>
      <c r="L131" s="6"/>
      <c r="M131" s="6"/>
      <c r="N131" s="6"/>
      <c r="O131" s="6"/>
      <c r="P131" s="6"/>
      <c r="Q131" s="7">
        <f t="shared" si="2"/>
        <v>9.076</v>
      </c>
      <c r="R131" s="10"/>
    </row>
    <row r="132" spans="1:18" ht="18.75">
      <c r="A132" s="10"/>
      <c r="B132" s="240" t="s">
        <v>0</v>
      </c>
      <c r="C132" s="224" t="s">
        <v>12</v>
      </c>
      <c r="D132" s="45">
        <v>0</v>
      </c>
      <c r="E132" s="45">
        <v>0</v>
      </c>
      <c r="F132" s="45">
        <f>F125+F127+F129</f>
        <v>0</v>
      </c>
      <c r="G132" s="131">
        <v>0</v>
      </c>
      <c r="H132" s="131">
        <v>0</v>
      </c>
      <c r="I132" s="131">
        <v>0</v>
      </c>
      <c r="J132" s="45">
        <f>J125+J127+J129</f>
        <v>0</v>
      </c>
      <c r="K132" s="131">
        <v>0</v>
      </c>
      <c r="L132" s="13">
        <v>0</v>
      </c>
      <c r="M132" s="45">
        <v>0</v>
      </c>
      <c r="N132" s="45">
        <v>0</v>
      </c>
      <c r="O132" s="13">
        <v>0</v>
      </c>
      <c r="P132" s="13">
        <v>0</v>
      </c>
      <c r="Q132" s="14">
        <f t="shared" si="2"/>
        <v>0</v>
      </c>
      <c r="R132" s="10"/>
    </row>
    <row r="133" spans="1:18" ht="18.75">
      <c r="A133" s="10"/>
      <c r="B133" s="241" t="s">
        <v>20</v>
      </c>
      <c r="C133" s="219" t="s">
        <v>92</v>
      </c>
      <c r="D133" s="46">
        <v>0</v>
      </c>
      <c r="E133" s="46">
        <v>0</v>
      </c>
      <c r="F133" s="46">
        <f>F130</f>
        <v>0</v>
      </c>
      <c r="G133" s="63">
        <v>0</v>
      </c>
      <c r="H133" s="63">
        <v>0</v>
      </c>
      <c r="I133" s="63">
        <v>0</v>
      </c>
      <c r="J133" s="46">
        <f>J130</f>
        <v>0</v>
      </c>
      <c r="K133" s="63">
        <v>0</v>
      </c>
      <c r="L133" s="4">
        <v>0</v>
      </c>
      <c r="M133" s="46">
        <v>0</v>
      </c>
      <c r="N133" s="46">
        <v>0</v>
      </c>
      <c r="O133" s="4">
        <v>0</v>
      </c>
      <c r="P133" s="4">
        <v>0</v>
      </c>
      <c r="Q133" s="5">
        <f t="shared" si="2"/>
        <v>0</v>
      </c>
      <c r="R133" s="10"/>
    </row>
    <row r="134" spans="1:18" ht="18.75">
      <c r="A134" s="226"/>
      <c r="B134" s="6"/>
      <c r="C134" s="222" t="s">
        <v>14</v>
      </c>
      <c r="D134" s="47">
        <v>0</v>
      </c>
      <c r="E134" s="47">
        <v>0</v>
      </c>
      <c r="F134" s="47">
        <f>F126+F128+F131</f>
        <v>0</v>
      </c>
      <c r="G134" s="62">
        <v>18.565</v>
      </c>
      <c r="H134" s="62">
        <v>0</v>
      </c>
      <c r="I134" s="62">
        <v>0</v>
      </c>
      <c r="J134" s="47">
        <f>J126+J128+J131</f>
        <v>0</v>
      </c>
      <c r="K134" s="62">
        <v>0</v>
      </c>
      <c r="L134" s="6">
        <v>0</v>
      </c>
      <c r="M134" s="47">
        <v>0</v>
      </c>
      <c r="N134" s="47">
        <v>0</v>
      </c>
      <c r="O134" s="6">
        <v>0</v>
      </c>
      <c r="P134" s="6">
        <v>0</v>
      </c>
      <c r="Q134" s="7">
        <f t="shared" si="2"/>
        <v>18.565</v>
      </c>
      <c r="R134" s="10"/>
    </row>
    <row r="135" spans="1:18" ht="18.75">
      <c r="A135" s="242"/>
      <c r="B135" s="243" t="s">
        <v>0</v>
      </c>
      <c r="C135" s="244" t="s">
        <v>12</v>
      </c>
      <c r="D135" s="45">
        <v>1167.6159000000002</v>
      </c>
      <c r="E135" s="45">
        <v>1586.6577000000002</v>
      </c>
      <c r="F135" s="45">
        <f>F132+F123+F99</f>
        <v>2754.2736000000004</v>
      </c>
      <c r="G135" s="78">
        <v>2385.8844000000004</v>
      </c>
      <c r="H135" s="131">
        <v>627.9735999999999</v>
      </c>
      <c r="I135" s="78">
        <v>0</v>
      </c>
      <c r="J135" s="45">
        <f>J132+J123+J99</f>
        <v>627.9735999999999</v>
      </c>
      <c r="K135" s="78">
        <v>725.6525000000001</v>
      </c>
      <c r="L135" s="15">
        <v>127.8839</v>
      </c>
      <c r="M135" s="68">
        <v>0</v>
      </c>
      <c r="N135" s="68">
        <v>19.6197</v>
      </c>
      <c r="O135" s="15">
        <v>0</v>
      </c>
      <c r="P135" s="15">
        <v>10.6703</v>
      </c>
      <c r="Q135" s="16">
        <f>+F135+G135+H135+I135+K135+L135+M135+N135+O135+P135</f>
        <v>6651.958000000001</v>
      </c>
      <c r="R135" s="10"/>
    </row>
    <row r="136" spans="1:18" ht="18.75">
      <c r="A136" s="242"/>
      <c r="B136" s="245" t="s">
        <v>93</v>
      </c>
      <c r="C136" s="246" t="s">
        <v>92</v>
      </c>
      <c r="D136" s="46">
        <v>0</v>
      </c>
      <c r="E136" s="46">
        <v>0</v>
      </c>
      <c r="F136" s="46">
        <f>F133</f>
        <v>0</v>
      </c>
      <c r="G136" s="61">
        <v>0</v>
      </c>
      <c r="H136" s="63">
        <v>0</v>
      </c>
      <c r="I136" s="63">
        <v>0</v>
      </c>
      <c r="J136" s="46">
        <f>J133</f>
        <v>0</v>
      </c>
      <c r="K136" s="61">
        <v>0</v>
      </c>
      <c r="L136" s="17">
        <v>0</v>
      </c>
      <c r="M136" s="69">
        <v>0</v>
      </c>
      <c r="N136" s="69">
        <v>0</v>
      </c>
      <c r="O136" s="17">
        <v>0</v>
      </c>
      <c r="P136" s="17">
        <v>0</v>
      </c>
      <c r="Q136" s="44">
        <f>+F136+G136+H136+I136+K136+L136+M136+N136+O136+P136</f>
        <v>0</v>
      </c>
      <c r="R136" s="10"/>
    </row>
    <row r="137" spans="1:18" ht="19.5" thickBot="1">
      <c r="A137" s="247"/>
      <c r="B137" s="29"/>
      <c r="C137" s="248" t="s">
        <v>14</v>
      </c>
      <c r="D137" s="178">
        <v>851260.8620000001</v>
      </c>
      <c r="E137" s="178">
        <v>649101.836</v>
      </c>
      <c r="F137" s="178">
        <f>F134+F124+F100</f>
        <v>1500362.698</v>
      </c>
      <c r="G137" s="249">
        <v>903904.2340000002</v>
      </c>
      <c r="H137" s="250">
        <v>125722.15499999998</v>
      </c>
      <c r="I137" s="177">
        <v>0</v>
      </c>
      <c r="J137" s="178">
        <f>J134+J124+J100</f>
        <v>125722.15499999998</v>
      </c>
      <c r="K137" s="177">
        <v>102688.53199999999</v>
      </c>
      <c r="L137" s="18">
        <v>35508.024</v>
      </c>
      <c r="M137" s="70">
        <v>0</v>
      </c>
      <c r="N137" s="70">
        <v>19403.399</v>
      </c>
      <c r="O137" s="18">
        <v>0</v>
      </c>
      <c r="P137" s="18">
        <v>14529.629</v>
      </c>
      <c r="Q137" s="19">
        <f>+F137+G137+H137+I137+K137+L137+M137+N137+O137+P137</f>
        <v>2702118.6710000006</v>
      </c>
      <c r="R137" s="10"/>
    </row>
    <row r="138" spans="15:17" ht="18.75">
      <c r="O138" s="251"/>
      <c r="Q138" s="252" t="s">
        <v>103</v>
      </c>
    </row>
  </sheetData>
  <sheetProtection/>
  <mergeCells count="51">
    <mergeCell ref="B123:B124"/>
    <mergeCell ref="B125:B126"/>
    <mergeCell ref="B127:B128"/>
    <mergeCell ref="B113:B114"/>
    <mergeCell ref="B115:B116"/>
    <mergeCell ref="B117:B118"/>
    <mergeCell ref="B119:B120"/>
    <mergeCell ref="B105:B106"/>
    <mergeCell ref="B107:B108"/>
    <mergeCell ref="B109:B110"/>
    <mergeCell ref="B111:B112"/>
    <mergeCell ref="A97:B98"/>
    <mergeCell ref="A99:B100"/>
    <mergeCell ref="B101:B102"/>
    <mergeCell ref="B103:B104"/>
    <mergeCell ref="A89:B90"/>
    <mergeCell ref="A91:B92"/>
    <mergeCell ref="A93:B94"/>
    <mergeCell ref="A95:B96"/>
    <mergeCell ref="B79:B80"/>
    <mergeCell ref="B83:B84"/>
    <mergeCell ref="A85:B86"/>
    <mergeCell ref="A87:B88"/>
    <mergeCell ref="B64:B65"/>
    <mergeCell ref="B71:B72"/>
    <mergeCell ref="B73:B74"/>
    <mergeCell ref="B75:B76"/>
    <mergeCell ref="A52:B53"/>
    <mergeCell ref="B54:B55"/>
    <mergeCell ref="B58:B59"/>
    <mergeCell ref="B60:B61"/>
    <mergeCell ref="A44:B45"/>
    <mergeCell ref="A46:B47"/>
    <mergeCell ref="A48:B49"/>
    <mergeCell ref="A50:B51"/>
    <mergeCell ref="B36:B37"/>
    <mergeCell ref="A38:B39"/>
    <mergeCell ref="A40:B41"/>
    <mergeCell ref="A42:B43"/>
    <mergeCell ref="B30:B31"/>
    <mergeCell ref="B32:B33"/>
    <mergeCell ref="B14:B15"/>
    <mergeCell ref="B16:B17"/>
    <mergeCell ref="B20:B21"/>
    <mergeCell ref="B22:B23"/>
    <mergeCell ref="B4:B5"/>
    <mergeCell ref="B8:B9"/>
    <mergeCell ref="A10:B11"/>
    <mergeCell ref="B12:B13"/>
    <mergeCell ref="B24:B25"/>
    <mergeCell ref="B28:B29"/>
  </mergeCells>
  <printOptions/>
  <pageMargins left="1.1811023622047245" right="0.7874015748031497" top="0.7874015748031497" bottom="0.7874015748031497" header="0.5118110236220472" footer="0.5118110236220472"/>
  <pageSetup firstPageNumber="5" useFirstPageNumber="1" horizontalDpi="600" verticalDpi="600" orientation="landscape" paperSize="12" scale="50" r:id="rId1"/>
  <rowBreaks count="1" manualBreakCount="1">
    <brk id="68" max="255" man="1"/>
  </rowBreaks>
  <ignoredErrors>
    <ignoredError sqref="F68:F69 F8:F23 J8:J57 F73:F130 J73:J130 J68:J69 F71:F72 J71:J72 F28:F67 J59:J67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R138"/>
  <sheetViews>
    <sheetView zoomScale="50" zoomScaleNormal="50" zoomScalePageLayoutView="0" workbookViewId="0" topLeftCell="A1">
      <pane xSplit="3" ySplit="3" topLeftCell="D4" activePane="bottomRight" state="frozen"/>
      <selection pane="topLeft" activeCell="G135" sqref="A69:Q138"/>
      <selection pane="topRight" activeCell="G135" sqref="A69:Q138"/>
      <selection pane="bottomLeft" activeCell="G135" sqref="A69:Q138"/>
      <selection pane="bottomRight" activeCell="A1" sqref="A1"/>
    </sheetView>
  </sheetViews>
  <sheetFormatPr defaultColWidth="13.375" defaultRowHeight="13.5"/>
  <cols>
    <col min="1" max="1" width="5.875" style="1" customWidth="1"/>
    <col min="2" max="2" width="21.25390625" style="1" customWidth="1"/>
    <col min="3" max="3" width="11.25390625" style="1" customWidth="1"/>
    <col min="4" max="16" width="19.625" style="1" customWidth="1"/>
    <col min="17" max="17" width="19.625" style="211" customWidth="1"/>
    <col min="18" max="18" width="0.12890625" style="1" hidden="1" customWidth="1"/>
    <col min="19" max="37" width="17.375" style="1" customWidth="1"/>
    <col min="38" max="16384" width="13.375" style="1" customWidth="1"/>
  </cols>
  <sheetData>
    <row r="1" spans="2:5" ht="18.75">
      <c r="B1" s="210" t="s">
        <v>0</v>
      </c>
      <c r="E1" s="1" t="s">
        <v>0</v>
      </c>
    </row>
    <row r="2" spans="1:17" ht="19.5" thickBot="1">
      <c r="A2" s="2"/>
      <c r="B2" s="212" t="s">
        <v>112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 t="s">
        <v>96</v>
      </c>
      <c r="Q2" s="2"/>
    </row>
    <row r="3" spans="1:18" ht="18.75">
      <c r="A3" s="213"/>
      <c r="B3" s="214"/>
      <c r="C3" s="214"/>
      <c r="D3" s="37" t="s">
        <v>1</v>
      </c>
      <c r="E3" s="37" t="s">
        <v>2</v>
      </c>
      <c r="F3" s="259" t="s">
        <v>3</v>
      </c>
      <c r="G3" s="216" t="s">
        <v>100</v>
      </c>
      <c r="H3" s="39" t="s">
        <v>4</v>
      </c>
      <c r="I3" s="37" t="s">
        <v>5</v>
      </c>
      <c r="J3" s="37" t="s">
        <v>104</v>
      </c>
      <c r="K3" s="39" t="s">
        <v>6</v>
      </c>
      <c r="L3" s="37" t="s">
        <v>105</v>
      </c>
      <c r="M3" s="37" t="s">
        <v>7</v>
      </c>
      <c r="N3" s="37" t="s">
        <v>8</v>
      </c>
      <c r="O3" s="37" t="s">
        <v>9</v>
      </c>
      <c r="P3" s="37" t="s">
        <v>99</v>
      </c>
      <c r="Q3" s="217" t="s">
        <v>10</v>
      </c>
      <c r="R3" s="3"/>
    </row>
    <row r="4" spans="1:18" ht="18.75">
      <c r="A4" s="218" t="s">
        <v>0</v>
      </c>
      <c r="B4" s="345" t="s">
        <v>11</v>
      </c>
      <c r="C4" s="219" t="s">
        <v>12</v>
      </c>
      <c r="D4" s="50"/>
      <c r="E4" s="186"/>
      <c r="F4" s="57"/>
      <c r="G4" s="59">
        <v>2.7546</v>
      </c>
      <c r="H4" s="141">
        <v>28.2326</v>
      </c>
      <c r="I4" s="167"/>
      <c r="J4" s="11"/>
      <c r="K4" s="143">
        <v>3.005</v>
      </c>
      <c r="L4" s="4">
        <v>0.0645</v>
      </c>
      <c r="M4" s="4"/>
      <c r="N4" s="4"/>
      <c r="O4" s="4"/>
      <c r="P4" s="4"/>
      <c r="Q4" s="5">
        <f aca="true" t="shared" si="0" ref="Q4:Q67">+F4+G4+H4+I4+K4+L4+M4+N4+O4+P4</f>
        <v>34.056700000000006</v>
      </c>
      <c r="R4" s="3"/>
    </row>
    <row r="5" spans="1:18" ht="18.75">
      <c r="A5" s="221" t="s">
        <v>13</v>
      </c>
      <c r="B5" s="346"/>
      <c r="C5" s="222" t="s">
        <v>14</v>
      </c>
      <c r="D5" s="51"/>
      <c r="E5" s="184"/>
      <c r="F5" s="58"/>
      <c r="G5" s="60">
        <v>566.911</v>
      </c>
      <c r="H5" s="142">
        <v>2722.222</v>
      </c>
      <c r="I5" s="60"/>
      <c r="J5" s="31"/>
      <c r="K5" s="142">
        <v>468.468</v>
      </c>
      <c r="L5" s="6">
        <v>10.411</v>
      </c>
      <c r="M5" s="6"/>
      <c r="N5" s="6"/>
      <c r="O5" s="6"/>
      <c r="P5" s="6"/>
      <c r="Q5" s="7">
        <f t="shared" si="0"/>
        <v>3768.012</v>
      </c>
      <c r="R5" s="3"/>
    </row>
    <row r="6" spans="1:18" ht="18.75">
      <c r="A6" s="221" t="s">
        <v>15</v>
      </c>
      <c r="B6" s="224" t="s">
        <v>16</v>
      </c>
      <c r="C6" s="219" t="s">
        <v>12</v>
      </c>
      <c r="D6" s="50"/>
      <c r="E6" s="183">
        <v>17.6005</v>
      </c>
      <c r="F6" s="57"/>
      <c r="G6" s="59">
        <v>0.3</v>
      </c>
      <c r="H6" s="143">
        <v>0</v>
      </c>
      <c r="I6" s="59"/>
      <c r="J6" s="30"/>
      <c r="K6" s="143">
        <v>0.019</v>
      </c>
      <c r="L6" s="4"/>
      <c r="M6" s="4"/>
      <c r="N6" s="4"/>
      <c r="O6" s="4"/>
      <c r="P6" s="4"/>
      <c r="Q6" s="5">
        <f t="shared" si="0"/>
        <v>0.319</v>
      </c>
      <c r="R6" s="3"/>
    </row>
    <row r="7" spans="1:18" ht="18.75">
      <c r="A7" s="221" t="s">
        <v>17</v>
      </c>
      <c r="B7" s="222" t="s">
        <v>18</v>
      </c>
      <c r="C7" s="222" t="s">
        <v>14</v>
      </c>
      <c r="D7" s="51"/>
      <c r="E7" s="184">
        <v>792.566</v>
      </c>
      <c r="F7" s="58"/>
      <c r="G7" s="60">
        <v>1.05</v>
      </c>
      <c r="H7" s="142">
        <v>0</v>
      </c>
      <c r="I7" s="60"/>
      <c r="J7" s="31"/>
      <c r="K7" s="142">
        <v>0.914</v>
      </c>
      <c r="L7" s="6"/>
      <c r="M7" s="6"/>
      <c r="N7" s="6"/>
      <c r="O7" s="6"/>
      <c r="P7" s="6"/>
      <c r="Q7" s="7">
        <f t="shared" si="0"/>
        <v>1.964</v>
      </c>
      <c r="R7" s="3"/>
    </row>
    <row r="8" spans="1:18" ht="18.75">
      <c r="A8" s="221" t="s">
        <v>19</v>
      </c>
      <c r="B8" s="343" t="s">
        <v>20</v>
      </c>
      <c r="C8" s="219" t="s">
        <v>12</v>
      </c>
      <c r="D8" s="225">
        <v>0</v>
      </c>
      <c r="E8" s="166">
        <v>17.6005</v>
      </c>
      <c r="F8" s="201">
        <f>D8+E8</f>
        <v>17.6005</v>
      </c>
      <c r="G8" s="202">
        <v>3.0545999999999998</v>
      </c>
      <c r="H8" s="206">
        <v>28.2326</v>
      </c>
      <c r="I8" s="63">
        <v>0</v>
      </c>
      <c r="J8" s="30">
        <f>H8+I8</f>
        <v>28.2326</v>
      </c>
      <c r="K8" s="206">
        <v>3.024</v>
      </c>
      <c r="L8" s="4">
        <v>0.0645</v>
      </c>
      <c r="M8" s="4">
        <v>0</v>
      </c>
      <c r="N8" s="4">
        <v>0</v>
      </c>
      <c r="O8" s="4">
        <v>0</v>
      </c>
      <c r="P8" s="4">
        <v>0</v>
      </c>
      <c r="Q8" s="5">
        <f t="shared" si="0"/>
        <v>51.976200000000006</v>
      </c>
      <c r="R8" s="3"/>
    </row>
    <row r="9" spans="1:18" ht="18.75">
      <c r="A9" s="226"/>
      <c r="B9" s="344"/>
      <c r="C9" s="222" t="s">
        <v>14</v>
      </c>
      <c r="D9" s="227">
        <v>0</v>
      </c>
      <c r="E9" s="175">
        <v>792.566</v>
      </c>
      <c r="F9" s="58">
        <f>D9+E9</f>
        <v>792.566</v>
      </c>
      <c r="G9" s="62">
        <v>567.9609999999999</v>
      </c>
      <c r="H9" s="149">
        <v>2722.222</v>
      </c>
      <c r="I9" s="62">
        <v>0</v>
      </c>
      <c r="J9" s="31">
        <f>H9+I9</f>
        <v>2722.222</v>
      </c>
      <c r="K9" s="149">
        <v>469.382</v>
      </c>
      <c r="L9" s="6">
        <v>10.411</v>
      </c>
      <c r="M9" s="6">
        <v>0</v>
      </c>
      <c r="N9" s="6">
        <v>0</v>
      </c>
      <c r="O9" s="6">
        <v>0</v>
      </c>
      <c r="P9" s="6">
        <v>0</v>
      </c>
      <c r="Q9" s="7">
        <f t="shared" si="0"/>
        <v>4562.542</v>
      </c>
      <c r="R9" s="3"/>
    </row>
    <row r="10" spans="1:18" ht="18.75">
      <c r="A10" s="347" t="s">
        <v>21</v>
      </c>
      <c r="B10" s="348"/>
      <c r="C10" s="219" t="s">
        <v>12</v>
      </c>
      <c r="D10" s="50">
        <v>3.8623</v>
      </c>
      <c r="E10" s="183">
        <v>18.4917</v>
      </c>
      <c r="F10" s="57"/>
      <c r="G10" s="59">
        <v>5118.7585</v>
      </c>
      <c r="H10" s="143">
        <v>1181.467</v>
      </c>
      <c r="I10" s="59"/>
      <c r="J10" s="30"/>
      <c r="K10" s="143">
        <v>0.763</v>
      </c>
      <c r="L10" s="4">
        <v>0.001</v>
      </c>
      <c r="M10" s="4"/>
      <c r="N10" s="4"/>
      <c r="O10" s="4"/>
      <c r="P10" s="4"/>
      <c r="Q10" s="5">
        <f t="shared" si="0"/>
        <v>6300.989500000001</v>
      </c>
      <c r="R10" s="3"/>
    </row>
    <row r="11" spans="1:18" ht="18.75">
      <c r="A11" s="349"/>
      <c r="B11" s="350"/>
      <c r="C11" s="222" t="s">
        <v>14</v>
      </c>
      <c r="D11" s="51">
        <v>2182.185</v>
      </c>
      <c r="E11" s="184">
        <v>3796.1</v>
      </c>
      <c r="F11" s="58"/>
      <c r="G11" s="60">
        <v>1278942.756</v>
      </c>
      <c r="H11" s="142">
        <v>164276.645</v>
      </c>
      <c r="I11" s="60"/>
      <c r="J11" s="31"/>
      <c r="K11" s="142">
        <v>16.78</v>
      </c>
      <c r="L11" s="6">
        <v>0.84</v>
      </c>
      <c r="M11" s="6"/>
      <c r="N11" s="6"/>
      <c r="O11" s="6"/>
      <c r="P11" s="6"/>
      <c r="Q11" s="7">
        <f t="shared" si="0"/>
        <v>1443237.0210000002</v>
      </c>
      <c r="R11" s="3"/>
    </row>
    <row r="12" spans="1:18" ht="18.75">
      <c r="A12" s="10"/>
      <c r="B12" s="345" t="s">
        <v>22</v>
      </c>
      <c r="C12" s="219" t="s">
        <v>12</v>
      </c>
      <c r="D12" s="50">
        <v>4.1348</v>
      </c>
      <c r="E12" s="183">
        <v>3.8542</v>
      </c>
      <c r="F12" s="57"/>
      <c r="G12" s="59">
        <v>0.16</v>
      </c>
      <c r="H12" s="143">
        <v>0</v>
      </c>
      <c r="I12" s="59"/>
      <c r="J12" s="30"/>
      <c r="K12" s="143"/>
      <c r="L12" s="4">
        <v>0.0029</v>
      </c>
      <c r="M12" s="4"/>
      <c r="N12" s="4"/>
      <c r="O12" s="4"/>
      <c r="P12" s="4"/>
      <c r="Q12" s="5">
        <f t="shared" si="0"/>
        <v>0.1629</v>
      </c>
      <c r="R12" s="3"/>
    </row>
    <row r="13" spans="1:18" ht="18.75">
      <c r="A13" s="218" t="s">
        <v>0</v>
      </c>
      <c r="B13" s="346"/>
      <c r="C13" s="222" t="s">
        <v>14</v>
      </c>
      <c r="D13" s="51">
        <v>4640.391</v>
      </c>
      <c r="E13" s="184">
        <v>11327.358</v>
      </c>
      <c r="F13" s="58"/>
      <c r="G13" s="60">
        <v>84.384</v>
      </c>
      <c r="H13" s="142">
        <v>0</v>
      </c>
      <c r="I13" s="60"/>
      <c r="J13" s="31"/>
      <c r="K13" s="142"/>
      <c r="L13" s="6">
        <v>8.222</v>
      </c>
      <c r="M13" s="6"/>
      <c r="N13" s="6"/>
      <c r="O13" s="6"/>
      <c r="P13" s="6"/>
      <c r="Q13" s="7">
        <f t="shared" si="0"/>
        <v>92.606</v>
      </c>
      <c r="R13" s="3"/>
    </row>
    <row r="14" spans="1:18" ht="18.75">
      <c r="A14" s="221" t="s">
        <v>23</v>
      </c>
      <c r="B14" s="345" t="s">
        <v>24</v>
      </c>
      <c r="C14" s="219" t="s">
        <v>12</v>
      </c>
      <c r="D14" s="50">
        <v>0.2624</v>
      </c>
      <c r="E14" s="183">
        <v>0.0292</v>
      </c>
      <c r="F14" s="57"/>
      <c r="G14" s="59"/>
      <c r="H14" s="143">
        <v>0.043</v>
      </c>
      <c r="I14" s="59"/>
      <c r="J14" s="30"/>
      <c r="K14" s="143">
        <v>0.0413</v>
      </c>
      <c r="L14" s="4"/>
      <c r="M14" s="4"/>
      <c r="N14" s="4">
        <v>0.2251</v>
      </c>
      <c r="O14" s="4"/>
      <c r="P14" s="4"/>
      <c r="Q14" s="5">
        <f t="shared" si="0"/>
        <v>0.3094</v>
      </c>
      <c r="R14" s="3"/>
    </row>
    <row r="15" spans="1:18" ht="18.75">
      <c r="A15" s="221" t="s">
        <v>0</v>
      </c>
      <c r="B15" s="346"/>
      <c r="C15" s="222" t="s">
        <v>14</v>
      </c>
      <c r="D15" s="51">
        <v>48.27</v>
      </c>
      <c r="E15" s="184">
        <v>12.978</v>
      </c>
      <c r="F15" s="58"/>
      <c r="G15" s="60"/>
      <c r="H15" s="142">
        <v>61.038</v>
      </c>
      <c r="I15" s="60"/>
      <c r="J15" s="31"/>
      <c r="K15" s="142">
        <v>69.214</v>
      </c>
      <c r="L15" s="6"/>
      <c r="M15" s="6"/>
      <c r="N15" s="6">
        <v>128.678</v>
      </c>
      <c r="O15" s="6"/>
      <c r="P15" s="6"/>
      <c r="Q15" s="7">
        <f t="shared" si="0"/>
        <v>258.93</v>
      </c>
      <c r="R15" s="3"/>
    </row>
    <row r="16" spans="1:18" ht="18.75">
      <c r="A16" s="221" t="s">
        <v>25</v>
      </c>
      <c r="B16" s="345" t="s">
        <v>26</v>
      </c>
      <c r="C16" s="219" t="s">
        <v>12</v>
      </c>
      <c r="D16" s="50">
        <v>176.3554</v>
      </c>
      <c r="E16" s="183">
        <v>148.801</v>
      </c>
      <c r="F16" s="57"/>
      <c r="G16" s="59">
        <v>29.1897</v>
      </c>
      <c r="H16" s="143">
        <v>18.011</v>
      </c>
      <c r="I16" s="59"/>
      <c r="J16" s="30"/>
      <c r="K16" s="143"/>
      <c r="L16" s="4"/>
      <c r="M16" s="4"/>
      <c r="N16" s="4"/>
      <c r="O16" s="4"/>
      <c r="P16" s="4"/>
      <c r="Q16" s="5">
        <f t="shared" si="0"/>
        <v>47.2007</v>
      </c>
      <c r="R16" s="3"/>
    </row>
    <row r="17" spans="1:18" ht="18.75">
      <c r="A17" s="221"/>
      <c r="B17" s="346"/>
      <c r="C17" s="222" t="s">
        <v>14</v>
      </c>
      <c r="D17" s="51">
        <v>245721.021</v>
      </c>
      <c r="E17" s="184">
        <v>240599.945</v>
      </c>
      <c r="F17" s="58"/>
      <c r="G17" s="60">
        <v>34099.103</v>
      </c>
      <c r="H17" s="142">
        <v>4135.592</v>
      </c>
      <c r="I17" s="60"/>
      <c r="J17" s="31"/>
      <c r="K17" s="142"/>
      <c r="L17" s="6"/>
      <c r="M17" s="6"/>
      <c r="N17" s="6"/>
      <c r="O17" s="6"/>
      <c r="P17" s="6"/>
      <c r="Q17" s="7">
        <f t="shared" si="0"/>
        <v>38234.695</v>
      </c>
      <c r="R17" s="3"/>
    </row>
    <row r="18" spans="1:18" ht="18.75">
      <c r="A18" s="221" t="s">
        <v>27</v>
      </c>
      <c r="B18" s="224" t="s">
        <v>28</v>
      </c>
      <c r="C18" s="219" t="s">
        <v>12</v>
      </c>
      <c r="D18" s="50">
        <v>22.7572</v>
      </c>
      <c r="E18" s="183">
        <v>35.6724</v>
      </c>
      <c r="F18" s="57"/>
      <c r="G18" s="59">
        <v>148.7154</v>
      </c>
      <c r="H18" s="143">
        <v>56.416</v>
      </c>
      <c r="I18" s="59"/>
      <c r="J18" s="30"/>
      <c r="K18" s="143">
        <v>0.3545</v>
      </c>
      <c r="L18" s="4"/>
      <c r="M18" s="4"/>
      <c r="N18" s="4"/>
      <c r="O18" s="4"/>
      <c r="P18" s="4"/>
      <c r="Q18" s="5">
        <f t="shared" si="0"/>
        <v>205.4859</v>
      </c>
      <c r="R18" s="3"/>
    </row>
    <row r="19" spans="1:18" ht="18.75">
      <c r="A19" s="221"/>
      <c r="B19" s="222" t="s">
        <v>29</v>
      </c>
      <c r="C19" s="222" t="s">
        <v>14</v>
      </c>
      <c r="D19" s="51">
        <v>18776.425</v>
      </c>
      <c r="E19" s="184">
        <v>17842.044</v>
      </c>
      <c r="F19" s="58"/>
      <c r="G19" s="60">
        <v>90562.454</v>
      </c>
      <c r="H19" s="142">
        <v>20380.947</v>
      </c>
      <c r="I19" s="60"/>
      <c r="J19" s="31"/>
      <c r="K19" s="142">
        <v>196.258</v>
      </c>
      <c r="L19" s="6"/>
      <c r="M19" s="6"/>
      <c r="N19" s="6"/>
      <c r="O19" s="6"/>
      <c r="P19" s="6"/>
      <c r="Q19" s="7">
        <f t="shared" si="0"/>
        <v>111139.659</v>
      </c>
      <c r="R19" s="3"/>
    </row>
    <row r="20" spans="1:18" ht="18.75">
      <c r="A20" s="221" t="s">
        <v>19</v>
      </c>
      <c r="B20" s="345" t="s">
        <v>30</v>
      </c>
      <c r="C20" s="219" t="s">
        <v>12</v>
      </c>
      <c r="D20" s="50">
        <v>9.645</v>
      </c>
      <c r="E20" s="183">
        <v>14.1018</v>
      </c>
      <c r="F20" s="57"/>
      <c r="G20" s="59">
        <v>0.6663</v>
      </c>
      <c r="H20" s="143">
        <v>0</v>
      </c>
      <c r="I20" s="59"/>
      <c r="J20" s="30"/>
      <c r="K20" s="143"/>
      <c r="L20" s="4"/>
      <c r="M20" s="4"/>
      <c r="N20" s="4"/>
      <c r="O20" s="4"/>
      <c r="P20" s="4"/>
      <c r="Q20" s="5">
        <f t="shared" si="0"/>
        <v>0.6663</v>
      </c>
      <c r="R20" s="3"/>
    </row>
    <row r="21" spans="1:18" ht="18.75">
      <c r="A21" s="10"/>
      <c r="B21" s="346"/>
      <c r="C21" s="222" t="s">
        <v>14</v>
      </c>
      <c r="D21" s="51">
        <v>3190.958</v>
      </c>
      <c r="E21" s="184">
        <v>4623.587</v>
      </c>
      <c r="F21" s="58"/>
      <c r="G21" s="60">
        <v>239.957</v>
      </c>
      <c r="H21" s="142">
        <v>0</v>
      </c>
      <c r="I21" s="60"/>
      <c r="J21" s="31"/>
      <c r="K21" s="142"/>
      <c r="L21" s="6"/>
      <c r="M21" s="6"/>
      <c r="N21" s="6"/>
      <c r="O21" s="6"/>
      <c r="P21" s="6"/>
      <c r="Q21" s="7">
        <f t="shared" si="0"/>
        <v>239.957</v>
      </c>
      <c r="R21" s="3"/>
    </row>
    <row r="22" spans="1:18" ht="18.75">
      <c r="A22" s="10"/>
      <c r="B22" s="343" t="s">
        <v>20</v>
      </c>
      <c r="C22" s="219" t="s">
        <v>12</v>
      </c>
      <c r="D22" s="46">
        <v>213.15480000000002</v>
      </c>
      <c r="E22" s="187">
        <v>202.4586</v>
      </c>
      <c r="F22" s="57">
        <f>D22+E22</f>
        <v>415.6134</v>
      </c>
      <c r="G22" s="63">
        <v>178.73139999999998</v>
      </c>
      <c r="H22" s="148">
        <v>74.47</v>
      </c>
      <c r="I22" s="63">
        <v>0</v>
      </c>
      <c r="J22" s="30">
        <f aca="true" t="shared" si="1" ref="J22:J29">H22+I22</f>
        <v>74.47</v>
      </c>
      <c r="K22" s="148">
        <v>0.3958</v>
      </c>
      <c r="L22" s="4">
        <v>0.0029</v>
      </c>
      <c r="M22" s="4">
        <v>0</v>
      </c>
      <c r="N22" s="4">
        <v>0.2251</v>
      </c>
      <c r="O22" s="4">
        <v>0</v>
      </c>
      <c r="P22" s="4">
        <v>0</v>
      </c>
      <c r="Q22" s="5">
        <f t="shared" si="0"/>
        <v>669.4386</v>
      </c>
      <c r="R22" s="3"/>
    </row>
    <row r="23" spans="1:18" ht="18.75">
      <c r="A23" s="226"/>
      <c r="B23" s="344"/>
      <c r="C23" s="222" t="s">
        <v>14</v>
      </c>
      <c r="D23" s="47">
        <v>272377.065</v>
      </c>
      <c r="E23" s="188">
        <v>274405.912</v>
      </c>
      <c r="F23" s="58">
        <f>D23+E23</f>
        <v>546782.977</v>
      </c>
      <c r="G23" s="62">
        <v>124985.89799999999</v>
      </c>
      <c r="H23" s="149">
        <v>24577.576999999997</v>
      </c>
      <c r="I23" s="62">
        <v>0</v>
      </c>
      <c r="J23" s="31">
        <f t="shared" si="1"/>
        <v>24577.576999999997</v>
      </c>
      <c r="K23" s="149">
        <v>265.472</v>
      </c>
      <c r="L23" s="6">
        <v>8.222</v>
      </c>
      <c r="M23" s="6">
        <v>0</v>
      </c>
      <c r="N23" s="6">
        <v>128.678</v>
      </c>
      <c r="O23" s="6">
        <v>0</v>
      </c>
      <c r="P23" s="6">
        <v>0</v>
      </c>
      <c r="Q23" s="7">
        <f t="shared" si="0"/>
        <v>696748.8239999999</v>
      </c>
      <c r="R23" s="3"/>
    </row>
    <row r="24" spans="1:18" ht="18.75">
      <c r="A24" s="218" t="s">
        <v>0</v>
      </c>
      <c r="B24" s="345" t="s">
        <v>31</v>
      </c>
      <c r="C24" s="219" t="s">
        <v>12</v>
      </c>
      <c r="D24" s="50">
        <v>17.729</v>
      </c>
      <c r="E24" s="183">
        <v>13.4402</v>
      </c>
      <c r="F24" s="57"/>
      <c r="G24" s="59">
        <v>16.2875</v>
      </c>
      <c r="H24" s="143">
        <v>0.106</v>
      </c>
      <c r="I24" s="59"/>
      <c r="J24" s="30"/>
      <c r="K24" s="143"/>
      <c r="L24" s="4">
        <v>0.027</v>
      </c>
      <c r="M24" s="4"/>
      <c r="N24" s="4"/>
      <c r="O24" s="4"/>
      <c r="P24" s="4"/>
      <c r="Q24" s="5">
        <f t="shared" si="0"/>
        <v>16.420500000000004</v>
      </c>
      <c r="R24" s="3"/>
    </row>
    <row r="25" spans="1:18" ht="18.75">
      <c r="A25" s="221" t="s">
        <v>32</v>
      </c>
      <c r="B25" s="346"/>
      <c r="C25" s="222" t="s">
        <v>14</v>
      </c>
      <c r="D25" s="51">
        <v>13539.393</v>
      </c>
      <c r="E25" s="184">
        <v>9326.724</v>
      </c>
      <c r="F25" s="58"/>
      <c r="G25" s="60">
        <v>15620.952</v>
      </c>
      <c r="H25" s="142">
        <v>80.807</v>
      </c>
      <c r="I25" s="60"/>
      <c r="J25" s="31"/>
      <c r="K25" s="142"/>
      <c r="L25" s="6">
        <v>23.757</v>
      </c>
      <c r="M25" s="6"/>
      <c r="N25" s="6"/>
      <c r="O25" s="6"/>
      <c r="P25" s="6"/>
      <c r="Q25" s="7">
        <f t="shared" si="0"/>
        <v>15725.516</v>
      </c>
      <c r="R25" s="3"/>
    </row>
    <row r="26" spans="1:18" ht="18.75">
      <c r="A26" s="221" t="s">
        <v>33</v>
      </c>
      <c r="B26" s="224" t="s">
        <v>16</v>
      </c>
      <c r="C26" s="219" t="s">
        <v>12</v>
      </c>
      <c r="D26" s="50">
        <v>118.053</v>
      </c>
      <c r="E26" s="183">
        <v>94.566</v>
      </c>
      <c r="F26" s="57"/>
      <c r="G26" s="59">
        <v>21.7724</v>
      </c>
      <c r="H26" s="143">
        <v>0.137</v>
      </c>
      <c r="I26" s="59"/>
      <c r="J26" s="30"/>
      <c r="K26" s="143">
        <v>0.106</v>
      </c>
      <c r="L26" s="4"/>
      <c r="M26" s="4"/>
      <c r="N26" s="4"/>
      <c r="O26" s="4"/>
      <c r="P26" s="4"/>
      <c r="Q26" s="5">
        <f t="shared" si="0"/>
        <v>22.015400000000003</v>
      </c>
      <c r="R26" s="3"/>
    </row>
    <row r="27" spans="1:18" ht="18.75">
      <c r="A27" s="221" t="s">
        <v>34</v>
      </c>
      <c r="B27" s="222" t="s">
        <v>35</v>
      </c>
      <c r="C27" s="222" t="s">
        <v>14</v>
      </c>
      <c r="D27" s="51">
        <v>30570.86</v>
      </c>
      <c r="E27" s="184">
        <v>24162.248</v>
      </c>
      <c r="F27" s="58"/>
      <c r="G27" s="60">
        <v>3966.141</v>
      </c>
      <c r="H27" s="142">
        <v>21.578</v>
      </c>
      <c r="I27" s="60"/>
      <c r="J27" s="31"/>
      <c r="K27" s="142">
        <v>41.784</v>
      </c>
      <c r="L27" s="6"/>
      <c r="M27" s="6"/>
      <c r="N27" s="6"/>
      <c r="O27" s="6"/>
      <c r="P27" s="6"/>
      <c r="Q27" s="7">
        <f t="shared" si="0"/>
        <v>4029.503</v>
      </c>
      <c r="R27" s="3"/>
    </row>
    <row r="28" spans="1:18" ht="18.75">
      <c r="A28" s="221" t="s">
        <v>19</v>
      </c>
      <c r="B28" s="343" t="s">
        <v>20</v>
      </c>
      <c r="C28" s="219" t="s">
        <v>12</v>
      </c>
      <c r="D28" s="46">
        <v>135.78199999999998</v>
      </c>
      <c r="E28" s="187">
        <v>108.0062</v>
      </c>
      <c r="F28" s="57">
        <f>D28+E28</f>
        <v>243.7882</v>
      </c>
      <c r="G28" s="202">
        <v>38.0599</v>
      </c>
      <c r="H28" s="228">
        <v>0.243</v>
      </c>
      <c r="I28" s="61">
        <v>0</v>
      </c>
      <c r="J28" s="30">
        <f t="shared" si="1"/>
        <v>0.243</v>
      </c>
      <c r="K28" s="149">
        <v>0.106</v>
      </c>
      <c r="L28" s="4">
        <v>0.027</v>
      </c>
      <c r="M28" s="11">
        <v>0</v>
      </c>
      <c r="N28" s="4">
        <v>0</v>
      </c>
      <c r="O28" s="4">
        <v>0</v>
      </c>
      <c r="P28" s="4">
        <v>0</v>
      </c>
      <c r="Q28" s="5">
        <f t="shared" si="0"/>
        <v>282.22409999999996</v>
      </c>
      <c r="R28" s="3"/>
    </row>
    <row r="29" spans="1:18" ht="18.75">
      <c r="A29" s="226"/>
      <c r="B29" s="344"/>
      <c r="C29" s="222" t="s">
        <v>14</v>
      </c>
      <c r="D29" s="47">
        <v>44110.253</v>
      </c>
      <c r="E29" s="188">
        <v>33488.972</v>
      </c>
      <c r="F29" s="58">
        <f>D29+E29</f>
        <v>77599.225</v>
      </c>
      <c r="G29" s="62">
        <v>19587.093</v>
      </c>
      <c r="H29" s="147">
        <v>102.385</v>
      </c>
      <c r="I29" s="64">
        <v>0</v>
      </c>
      <c r="J29" s="31">
        <f t="shared" si="1"/>
        <v>102.385</v>
      </c>
      <c r="K29" s="149">
        <v>41.784</v>
      </c>
      <c r="L29" s="6">
        <v>23.757</v>
      </c>
      <c r="M29" s="31">
        <v>0</v>
      </c>
      <c r="N29" s="6">
        <v>0</v>
      </c>
      <c r="O29" s="6">
        <v>0</v>
      </c>
      <c r="P29" s="6">
        <v>0</v>
      </c>
      <c r="Q29" s="7">
        <f t="shared" si="0"/>
        <v>97354.24399999999</v>
      </c>
      <c r="R29" s="3"/>
    </row>
    <row r="30" spans="1:18" ht="18.75">
      <c r="A30" s="218" t="s">
        <v>0</v>
      </c>
      <c r="B30" s="345" t="s">
        <v>36</v>
      </c>
      <c r="C30" s="219" t="s">
        <v>12</v>
      </c>
      <c r="D30" s="50">
        <v>0.0419</v>
      </c>
      <c r="E30" s="183">
        <v>0.3839</v>
      </c>
      <c r="F30" s="57"/>
      <c r="G30" s="59">
        <v>0</v>
      </c>
      <c r="H30" s="143">
        <v>123.1552</v>
      </c>
      <c r="I30" s="59"/>
      <c r="J30" s="30"/>
      <c r="K30" s="143">
        <v>12.985</v>
      </c>
      <c r="L30" s="4"/>
      <c r="M30" s="4"/>
      <c r="N30" s="4"/>
      <c r="O30" s="4"/>
      <c r="P30" s="4"/>
      <c r="Q30" s="5">
        <f t="shared" si="0"/>
        <v>136.1402</v>
      </c>
      <c r="R30" s="3"/>
    </row>
    <row r="31" spans="1:18" ht="18.75">
      <c r="A31" s="221" t="s">
        <v>37</v>
      </c>
      <c r="B31" s="346"/>
      <c r="C31" s="222" t="s">
        <v>14</v>
      </c>
      <c r="D31" s="51">
        <v>10.928</v>
      </c>
      <c r="E31" s="184">
        <v>96.637</v>
      </c>
      <c r="F31" s="58"/>
      <c r="G31" s="60">
        <v>1.89</v>
      </c>
      <c r="H31" s="142">
        <v>25999.778</v>
      </c>
      <c r="I31" s="60"/>
      <c r="J31" s="31"/>
      <c r="K31" s="142">
        <v>382.55</v>
      </c>
      <c r="L31" s="6"/>
      <c r="M31" s="6"/>
      <c r="N31" s="6"/>
      <c r="O31" s="6"/>
      <c r="P31" s="6"/>
      <c r="Q31" s="7">
        <f t="shared" si="0"/>
        <v>26384.217999999997</v>
      </c>
      <c r="R31" s="3"/>
    </row>
    <row r="32" spans="1:18" ht="18.75">
      <c r="A32" s="221" t="s">
        <v>0</v>
      </c>
      <c r="B32" s="345" t="s">
        <v>38</v>
      </c>
      <c r="C32" s="219" t="s">
        <v>12</v>
      </c>
      <c r="D32" s="50">
        <v>0.0235</v>
      </c>
      <c r="E32" s="183">
        <v>0.0778</v>
      </c>
      <c r="F32" s="57"/>
      <c r="G32" s="59"/>
      <c r="H32" s="143">
        <v>57.0996</v>
      </c>
      <c r="I32" s="59"/>
      <c r="J32" s="30"/>
      <c r="K32" s="143">
        <v>0.2032</v>
      </c>
      <c r="L32" s="4"/>
      <c r="M32" s="4"/>
      <c r="N32" s="4"/>
      <c r="O32" s="4"/>
      <c r="P32" s="4"/>
      <c r="Q32" s="5">
        <f t="shared" si="0"/>
        <v>57.302800000000005</v>
      </c>
      <c r="R32" s="3"/>
    </row>
    <row r="33" spans="1:18" ht="18.75">
      <c r="A33" s="221" t="s">
        <v>39</v>
      </c>
      <c r="B33" s="346"/>
      <c r="C33" s="222" t="s">
        <v>14</v>
      </c>
      <c r="D33" s="51">
        <v>0.246</v>
      </c>
      <c r="E33" s="184">
        <v>4.025</v>
      </c>
      <c r="F33" s="58"/>
      <c r="G33" s="60"/>
      <c r="H33" s="142">
        <v>1531.303</v>
      </c>
      <c r="I33" s="60"/>
      <c r="J33" s="31"/>
      <c r="K33" s="142">
        <v>4.805</v>
      </c>
      <c r="L33" s="6"/>
      <c r="M33" s="6"/>
      <c r="N33" s="6"/>
      <c r="O33" s="6"/>
      <c r="P33" s="6"/>
      <c r="Q33" s="7">
        <f t="shared" si="0"/>
        <v>1536.1080000000002</v>
      </c>
      <c r="R33" s="3"/>
    </row>
    <row r="34" spans="1:18" ht="18.75">
      <c r="A34" s="221"/>
      <c r="B34" s="224" t="s">
        <v>16</v>
      </c>
      <c r="C34" s="219" t="s">
        <v>12</v>
      </c>
      <c r="D34" s="50"/>
      <c r="E34" s="183">
        <v>3.095</v>
      </c>
      <c r="F34" s="57"/>
      <c r="G34" s="59"/>
      <c r="H34" s="143">
        <v>218.4512</v>
      </c>
      <c r="I34" s="59"/>
      <c r="J34" s="30"/>
      <c r="K34" s="143">
        <v>1.935</v>
      </c>
      <c r="L34" s="4">
        <v>0.017</v>
      </c>
      <c r="M34" s="4"/>
      <c r="N34" s="4"/>
      <c r="O34" s="4"/>
      <c r="P34" s="4"/>
      <c r="Q34" s="5">
        <f t="shared" si="0"/>
        <v>220.4032</v>
      </c>
      <c r="R34" s="3"/>
    </row>
    <row r="35" spans="1:18" ht="18.75">
      <c r="A35" s="221" t="s">
        <v>19</v>
      </c>
      <c r="B35" s="222" t="s">
        <v>40</v>
      </c>
      <c r="C35" s="222" t="s">
        <v>14</v>
      </c>
      <c r="D35" s="51"/>
      <c r="E35" s="184">
        <v>40.028</v>
      </c>
      <c r="F35" s="58"/>
      <c r="G35" s="60"/>
      <c r="H35" s="142">
        <v>4781.631</v>
      </c>
      <c r="I35" s="60"/>
      <c r="J35" s="31"/>
      <c r="K35" s="142">
        <v>40.635</v>
      </c>
      <c r="L35" s="6">
        <v>7.245</v>
      </c>
      <c r="M35" s="6"/>
      <c r="N35" s="6"/>
      <c r="O35" s="6"/>
      <c r="P35" s="6"/>
      <c r="Q35" s="7">
        <f t="shared" si="0"/>
        <v>4829.511</v>
      </c>
      <c r="R35" s="3"/>
    </row>
    <row r="36" spans="1:18" ht="18.75">
      <c r="A36" s="10"/>
      <c r="B36" s="343" t="s">
        <v>20</v>
      </c>
      <c r="C36" s="219" t="s">
        <v>12</v>
      </c>
      <c r="D36" s="46">
        <v>0.0654</v>
      </c>
      <c r="E36" s="187">
        <v>3.5567</v>
      </c>
      <c r="F36" s="205">
        <f>D36+E36</f>
        <v>3.6221</v>
      </c>
      <c r="G36" s="63">
        <v>0</v>
      </c>
      <c r="H36" s="148">
        <v>398.706</v>
      </c>
      <c r="I36" s="63">
        <v>0</v>
      </c>
      <c r="J36" s="30">
        <f>H36+I36</f>
        <v>398.706</v>
      </c>
      <c r="K36" s="148">
        <v>15.1232</v>
      </c>
      <c r="L36" s="4">
        <v>0.017</v>
      </c>
      <c r="M36" s="4">
        <v>0</v>
      </c>
      <c r="N36" s="4">
        <v>0</v>
      </c>
      <c r="O36" s="4">
        <v>0</v>
      </c>
      <c r="P36" s="4">
        <v>0</v>
      </c>
      <c r="Q36" s="5">
        <f t="shared" si="0"/>
        <v>417.4683</v>
      </c>
      <c r="R36" s="3"/>
    </row>
    <row r="37" spans="1:18" ht="18.75">
      <c r="A37" s="226"/>
      <c r="B37" s="344"/>
      <c r="C37" s="222" t="s">
        <v>14</v>
      </c>
      <c r="D37" s="47">
        <v>11.174000000000001</v>
      </c>
      <c r="E37" s="188">
        <v>140.69</v>
      </c>
      <c r="F37" s="67">
        <f>D37+E37</f>
        <v>151.864</v>
      </c>
      <c r="G37" s="62">
        <v>1.89</v>
      </c>
      <c r="H37" s="149">
        <v>32312.712</v>
      </c>
      <c r="I37" s="62">
        <v>0</v>
      </c>
      <c r="J37" s="31">
        <f>H37+I37</f>
        <v>32312.712</v>
      </c>
      <c r="K37" s="149">
        <v>427.99</v>
      </c>
      <c r="L37" s="6">
        <v>7.245</v>
      </c>
      <c r="M37" s="6">
        <v>0</v>
      </c>
      <c r="N37" s="6">
        <v>0</v>
      </c>
      <c r="O37" s="6">
        <v>0</v>
      </c>
      <c r="P37" s="6">
        <v>0</v>
      </c>
      <c r="Q37" s="7">
        <f t="shared" si="0"/>
        <v>32901.701</v>
      </c>
      <c r="R37" s="3"/>
    </row>
    <row r="38" spans="1:18" ht="18.75">
      <c r="A38" s="347" t="s">
        <v>41</v>
      </c>
      <c r="B38" s="348"/>
      <c r="C38" s="219" t="s">
        <v>12</v>
      </c>
      <c r="D38" s="50">
        <v>0.4191</v>
      </c>
      <c r="E38" s="183">
        <v>0.2238</v>
      </c>
      <c r="F38" s="57"/>
      <c r="G38" s="59">
        <v>0.509</v>
      </c>
      <c r="H38" s="143">
        <v>111.072</v>
      </c>
      <c r="I38" s="59"/>
      <c r="J38" s="30"/>
      <c r="K38" s="143">
        <v>20.8935</v>
      </c>
      <c r="L38" s="4">
        <v>0.1485</v>
      </c>
      <c r="M38" s="4"/>
      <c r="N38" s="4"/>
      <c r="O38" s="4"/>
      <c r="P38" s="4">
        <v>0.0395</v>
      </c>
      <c r="Q38" s="5">
        <f t="shared" si="0"/>
        <v>132.66250000000002</v>
      </c>
      <c r="R38" s="3"/>
    </row>
    <row r="39" spans="1:18" ht="18.75">
      <c r="A39" s="349"/>
      <c r="B39" s="350"/>
      <c r="C39" s="222" t="s">
        <v>14</v>
      </c>
      <c r="D39" s="51">
        <v>162.536</v>
      </c>
      <c r="E39" s="184">
        <v>46.607</v>
      </c>
      <c r="F39" s="58"/>
      <c r="G39" s="60">
        <v>14.504</v>
      </c>
      <c r="H39" s="142">
        <v>12136.057</v>
      </c>
      <c r="I39" s="60"/>
      <c r="J39" s="31"/>
      <c r="K39" s="142">
        <v>3375.476</v>
      </c>
      <c r="L39" s="6">
        <v>22.716</v>
      </c>
      <c r="M39" s="6"/>
      <c r="N39" s="6"/>
      <c r="O39" s="6"/>
      <c r="P39" s="6">
        <v>11.828</v>
      </c>
      <c r="Q39" s="7">
        <f t="shared" si="0"/>
        <v>15560.581000000002</v>
      </c>
      <c r="R39" s="3"/>
    </row>
    <row r="40" spans="1:18" ht="18.75">
      <c r="A40" s="347" t="s">
        <v>42</v>
      </c>
      <c r="B40" s="348"/>
      <c r="C40" s="219" t="s">
        <v>12</v>
      </c>
      <c r="D40" s="50">
        <v>0.3555</v>
      </c>
      <c r="E40" s="183">
        <v>0.0256</v>
      </c>
      <c r="F40" s="57"/>
      <c r="G40" s="59">
        <v>44.8241</v>
      </c>
      <c r="H40" s="143">
        <v>5.1058</v>
      </c>
      <c r="I40" s="59"/>
      <c r="J40" s="30"/>
      <c r="K40" s="143">
        <v>72.8436</v>
      </c>
      <c r="L40" s="4">
        <v>0.4317</v>
      </c>
      <c r="M40" s="4"/>
      <c r="N40" s="4">
        <v>1.6771</v>
      </c>
      <c r="O40" s="4"/>
      <c r="P40" s="4">
        <v>0.088</v>
      </c>
      <c r="Q40" s="5">
        <f t="shared" si="0"/>
        <v>124.9703</v>
      </c>
      <c r="R40" s="3"/>
    </row>
    <row r="41" spans="1:18" ht="18.75">
      <c r="A41" s="349"/>
      <c r="B41" s="350"/>
      <c r="C41" s="222" t="s">
        <v>14</v>
      </c>
      <c r="D41" s="51">
        <v>129.194</v>
      </c>
      <c r="E41" s="184">
        <v>20.335</v>
      </c>
      <c r="F41" s="58"/>
      <c r="G41" s="60">
        <v>2186.647</v>
      </c>
      <c r="H41" s="142">
        <v>932.13</v>
      </c>
      <c r="I41" s="60"/>
      <c r="J41" s="31"/>
      <c r="K41" s="142">
        <v>7193.077</v>
      </c>
      <c r="L41" s="6">
        <v>46.475</v>
      </c>
      <c r="M41" s="6"/>
      <c r="N41" s="6">
        <v>136.902</v>
      </c>
      <c r="O41" s="6"/>
      <c r="P41" s="6">
        <v>12.805</v>
      </c>
      <c r="Q41" s="7">
        <f t="shared" si="0"/>
        <v>10508.036</v>
      </c>
      <c r="R41" s="3"/>
    </row>
    <row r="42" spans="1:18" ht="18.75">
      <c r="A42" s="347" t="s">
        <v>43</v>
      </c>
      <c r="B42" s="348"/>
      <c r="C42" s="219" t="s">
        <v>12</v>
      </c>
      <c r="D42" s="50"/>
      <c r="E42" s="183"/>
      <c r="F42" s="57"/>
      <c r="G42" s="59"/>
      <c r="H42" s="143">
        <v>0</v>
      </c>
      <c r="I42" s="59"/>
      <c r="J42" s="30"/>
      <c r="K42" s="143"/>
      <c r="L42" s="4"/>
      <c r="M42" s="4"/>
      <c r="N42" s="4"/>
      <c r="O42" s="4"/>
      <c r="P42" s="4"/>
      <c r="Q42" s="5">
        <f t="shared" si="0"/>
        <v>0</v>
      </c>
      <c r="R42" s="3"/>
    </row>
    <row r="43" spans="1:18" ht="18.75">
      <c r="A43" s="349"/>
      <c r="B43" s="350"/>
      <c r="C43" s="222" t="s">
        <v>14</v>
      </c>
      <c r="D43" s="51"/>
      <c r="E43" s="184"/>
      <c r="F43" s="58"/>
      <c r="G43" s="60"/>
      <c r="H43" s="142">
        <v>0</v>
      </c>
      <c r="I43" s="60"/>
      <c r="J43" s="31"/>
      <c r="K43" s="142"/>
      <c r="L43" s="6"/>
      <c r="M43" s="6"/>
      <c r="N43" s="6"/>
      <c r="O43" s="6"/>
      <c r="P43" s="6"/>
      <c r="Q43" s="7">
        <f t="shared" si="0"/>
        <v>0</v>
      </c>
      <c r="R43" s="3"/>
    </row>
    <row r="44" spans="1:18" ht="18.75">
      <c r="A44" s="347" t="s">
        <v>44</v>
      </c>
      <c r="B44" s="348"/>
      <c r="C44" s="219" t="s">
        <v>12</v>
      </c>
      <c r="D44" s="50"/>
      <c r="E44" s="183">
        <v>1.1</v>
      </c>
      <c r="F44" s="57"/>
      <c r="G44" s="59"/>
      <c r="H44" s="143">
        <v>0.0028</v>
      </c>
      <c r="I44" s="59"/>
      <c r="J44" s="30"/>
      <c r="K44" s="143"/>
      <c r="L44" s="4">
        <v>0.037</v>
      </c>
      <c r="M44" s="4"/>
      <c r="N44" s="4"/>
      <c r="O44" s="4"/>
      <c r="P44" s="4"/>
      <c r="Q44" s="5">
        <f t="shared" si="0"/>
        <v>0.039799999999999995</v>
      </c>
      <c r="R44" s="3"/>
    </row>
    <row r="45" spans="1:18" ht="18.75">
      <c r="A45" s="349"/>
      <c r="B45" s="350"/>
      <c r="C45" s="222" t="s">
        <v>14</v>
      </c>
      <c r="D45" s="51"/>
      <c r="E45" s="184">
        <v>265.65</v>
      </c>
      <c r="F45" s="58"/>
      <c r="G45" s="60"/>
      <c r="H45" s="142">
        <v>2.31</v>
      </c>
      <c r="I45" s="60"/>
      <c r="J45" s="31"/>
      <c r="K45" s="142"/>
      <c r="L45" s="6">
        <v>7.739</v>
      </c>
      <c r="M45" s="6"/>
      <c r="N45" s="6"/>
      <c r="O45" s="6"/>
      <c r="P45" s="6"/>
      <c r="Q45" s="7">
        <f t="shared" si="0"/>
        <v>10.049</v>
      </c>
      <c r="R45" s="3"/>
    </row>
    <row r="46" spans="1:18" ht="18.75">
      <c r="A46" s="347" t="s">
        <v>45</v>
      </c>
      <c r="B46" s="348"/>
      <c r="C46" s="219" t="s">
        <v>12</v>
      </c>
      <c r="D46" s="50"/>
      <c r="E46" s="183">
        <v>0.0643</v>
      </c>
      <c r="F46" s="57"/>
      <c r="G46" s="59"/>
      <c r="H46" s="143">
        <v>0.2298</v>
      </c>
      <c r="I46" s="59"/>
      <c r="J46" s="30"/>
      <c r="K46" s="143">
        <v>0.0556</v>
      </c>
      <c r="L46" s="4">
        <v>0.007</v>
      </c>
      <c r="M46" s="4"/>
      <c r="N46" s="4"/>
      <c r="O46" s="4"/>
      <c r="P46" s="4"/>
      <c r="Q46" s="5">
        <f t="shared" si="0"/>
        <v>0.2924</v>
      </c>
      <c r="R46" s="3"/>
    </row>
    <row r="47" spans="1:18" ht="18.75">
      <c r="A47" s="349"/>
      <c r="B47" s="350"/>
      <c r="C47" s="222" t="s">
        <v>14</v>
      </c>
      <c r="D47" s="51"/>
      <c r="E47" s="184">
        <v>33.792</v>
      </c>
      <c r="F47" s="58"/>
      <c r="G47" s="60"/>
      <c r="H47" s="142">
        <v>75.27</v>
      </c>
      <c r="I47" s="60"/>
      <c r="J47" s="31"/>
      <c r="K47" s="142">
        <v>10.735</v>
      </c>
      <c r="L47" s="6">
        <v>2.205</v>
      </c>
      <c r="M47" s="6"/>
      <c r="N47" s="6"/>
      <c r="O47" s="6"/>
      <c r="P47" s="6"/>
      <c r="Q47" s="7">
        <f t="shared" si="0"/>
        <v>88.21</v>
      </c>
      <c r="R47" s="3"/>
    </row>
    <row r="48" spans="1:18" ht="18.75">
      <c r="A48" s="347" t="s">
        <v>46</v>
      </c>
      <c r="B48" s="348"/>
      <c r="C48" s="219" t="s">
        <v>12</v>
      </c>
      <c r="D48" s="50">
        <v>0.177</v>
      </c>
      <c r="E48" s="183">
        <v>18.4889</v>
      </c>
      <c r="F48" s="57"/>
      <c r="G48" s="59">
        <v>358.812</v>
      </c>
      <c r="H48" s="143">
        <v>464.6666</v>
      </c>
      <c r="I48" s="59"/>
      <c r="J48" s="30"/>
      <c r="K48" s="143">
        <v>210.3282</v>
      </c>
      <c r="L48" s="4">
        <v>0.9112</v>
      </c>
      <c r="M48" s="4"/>
      <c r="N48" s="4"/>
      <c r="O48" s="4"/>
      <c r="P48" s="4">
        <v>0.1659</v>
      </c>
      <c r="Q48" s="5">
        <f t="shared" si="0"/>
        <v>1034.8839</v>
      </c>
      <c r="R48" s="3"/>
    </row>
    <row r="49" spans="1:18" ht="18.75">
      <c r="A49" s="349"/>
      <c r="B49" s="350"/>
      <c r="C49" s="222" t="s">
        <v>14</v>
      </c>
      <c r="D49" s="51">
        <v>13.453</v>
      </c>
      <c r="E49" s="184">
        <v>844.759</v>
      </c>
      <c r="F49" s="58"/>
      <c r="G49" s="60">
        <v>29341.067</v>
      </c>
      <c r="H49" s="142">
        <v>28820.256</v>
      </c>
      <c r="I49" s="60"/>
      <c r="J49" s="31"/>
      <c r="K49" s="142">
        <v>17349.921</v>
      </c>
      <c r="L49" s="6">
        <v>72.571</v>
      </c>
      <c r="M49" s="6"/>
      <c r="N49" s="6"/>
      <c r="O49" s="6"/>
      <c r="P49" s="6">
        <v>103.037</v>
      </c>
      <c r="Q49" s="7">
        <f t="shared" si="0"/>
        <v>75686.852</v>
      </c>
      <c r="R49" s="3"/>
    </row>
    <row r="50" spans="1:18" ht="18.75">
      <c r="A50" s="347" t="s">
        <v>47</v>
      </c>
      <c r="B50" s="348"/>
      <c r="C50" s="219" t="s">
        <v>12</v>
      </c>
      <c r="D50" s="50">
        <v>14.82</v>
      </c>
      <c r="E50" s="183">
        <v>22.268</v>
      </c>
      <c r="F50" s="57"/>
      <c r="G50" s="59">
        <v>570.742</v>
      </c>
      <c r="H50" s="143">
        <v>5.268</v>
      </c>
      <c r="I50" s="59"/>
      <c r="J50" s="30"/>
      <c r="K50" s="143">
        <v>359.933</v>
      </c>
      <c r="L50" s="4"/>
      <c r="M50" s="4"/>
      <c r="N50" s="4"/>
      <c r="O50" s="4"/>
      <c r="P50" s="4"/>
      <c r="Q50" s="5">
        <f t="shared" si="0"/>
        <v>935.943</v>
      </c>
      <c r="R50" s="3"/>
    </row>
    <row r="51" spans="1:18" ht="18.75">
      <c r="A51" s="349"/>
      <c r="B51" s="350"/>
      <c r="C51" s="222" t="s">
        <v>14</v>
      </c>
      <c r="D51" s="51">
        <v>9340.527</v>
      </c>
      <c r="E51" s="184">
        <v>11854.542</v>
      </c>
      <c r="F51" s="58"/>
      <c r="G51" s="60">
        <v>113328.952</v>
      </c>
      <c r="H51" s="142">
        <v>2632.308</v>
      </c>
      <c r="I51" s="60"/>
      <c r="J51" s="31"/>
      <c r="K51" s="142">
        <v>68175.563</v>
      </c>
      <c r="L51" s="6"/>
      <c r="M51" s="6"/>
      <c r="N51" s="6"/>
      <c r="O51" s="6"/>
      <c r="P51" s="6"/>
      <c r="Q51" s="7">
        <f t="shared" si="0"/>
        <v>184136.823</v>
      </c>
      <c r="R51" s="3"/>
    </row>
    <row r="52" spans="1:18" ht="18.75">
      <c r="A52" s="347" t="s">
        <v>48</v>
      </c>
      <c r="B52" s="348"/>
      <c r="C52" s="219" t="s">
        <v>12</v>
      </c>
      <c r="D52" s="50">
        <v>0.0985</v>
      </c>
      <c r="E52" s="183">
        <v>0.1066</v>
      </c>
      <c r="F52" s="57"/>
      <c r="G52" s="59">
        <v>10.1271</v>
      </c>
      <c r="H52" s="143">
        <v>13.5314</v>
      </c>
      <c r="I52" s="59"/>
      <c r="J52" s="30"/>
      <c r="K52" s="143">
        <v>7.9374</v>
      </c>
      <c r="L52" s="4">
        <v>17.7451</v>
      </c>
      <c r="M52" s="4"/>
      <c r="N52" s="4">
        <v>0.1095</v>
      </c>
      <c r="O52" s="4"/>
      <c r="P52" s="4"/>
      <c r="Q52" s="5">
        <f t="shared" si="0"/>
        <v>49.4505</v>
      </c>
      <c r="R52" s="3"/>
    </row>
    <row r="53" spans="1:18" ht="18.75">
      <c r="A53" s="349"/>
      <c r="B53" s="350"/>
      <c r="C53" s="222" t="s">
        <v>14</v>
      </c>
      <c r="D53" s="51">
        <v>57.337</v>
      </c>
      <c r="E53" s="184">
        <v>42.266</v>
      </c>
      <c r="F53" s="58"/>
      <c r="G53" s="60">
        <v>2320.5</v>
      </c>
      <c r="H53" s="142">
        <v>3922.82</v>
      </c>
      <c r="I53" s="60"/>
      <c r="J53" s="31"/>
      <c r="K53" s="142">
        <v>2117.371</v>
      </c>
      <c r="L53" s="6">
        <v>6937.118</v>
      </c>
      <c r="M53" s="6"/>
      <c r="N53" s="6">
        <v>40.669</v>
      </c>
      <c r="O53" s="6"/>
      <c r="P53" s="6"/>
      <c r="Q53" s="7">
        <f t="shared" si="0"/>
        <v>15338.478</v>
      </c>
      <c r="R53" s="3"/>
    </row>
    <row r="54" spans="1:18" ht="18.75">
      <c r="A54" s="218" t="s">
        <v>0</v>
      </c>
      <c r="B54" s="345" t="s">
        <v>49</v>
      </c>
      <c r="C54" s="219" t="s">
        <v>12</v>
      </c>
      <c r="D54" s="50">
        <v>0.3268</v>
      </c>
      <c r="E54" s="183"/>
      <c r="F54" s="57"/>
      <c r="G54" s="59"/>
      <c r="H54" s="143">
        <v>46.6892</v>
      </c>
      <c r="I54" s="59"/>
      <c r="J54" s="30"/>
      <c r="K54" s="143">
        <v>0.211</v>
      </c>
      <c r="L54" s="4"/>
      <c r="M54" s="4"/>
      <c r="N54" s="4">
        <v>0.0111</v>
      </c>
      <c r="O54" s="4"/>
      <c r="P54" s="4">
        <v>0.0122</v>
      </c>
      <c r="Q54" s="5">
        <f t="shared" si="0"/>
        <v>46.9235</v>
      </c>
      <c r="R54" s="3"/>
    </row>
    <row r="55" spans="1:18" ht="18.75">
      <c r="A55" s="221" t="s">
        <v>37</v>
      </c>
      <c r="B55" s="346"/>
      <c r="C55" s="222" t="s">
        <v>14</v>
      </c>
      <c r="D55" s="51">
        <v>300.321</v>
      </c>
      <c r="E55" s="184"/>
      <c r="F55" s="58"/>
      <c r="G55" s="60"/>
      <c r="H55" s="142">
        <v>9483.188</v>
      </c>
      <c r="I55" s="60"/>
      <c r="J55" s="31"/>
      <c r="K55" s="142">
        <v>126.863</v>
      </c>
      <c r="L55" s="6"/>
      <c r="M55" s="6"/>
      <c r="N55" s="6">
        <v>20.465</v>
      </c>
      <c r="O55" s="6"/>
      <c r="P55" s="6">
        <v>15.677</v>
      </c>
      <c r="Q55" s="7">
        <f t="shared" si="0"/>
        <v>9646.193</v>
      </c>
      <c r="R55" s="3"/>
    </row>
    <row r="56" spans="1:18" ht="18.75">
      <c r="A56" s="221" t="s">
        <v>13</v>
      </c>
      <c r="B56" s="224" t="s">
        <v>16</v>
      </c>
      <c r="C56" s="219" t="s">
        <v>12</v>
      </c>
      <c r="D56" s="50">
        <v>17.6756</v>
      </c>
      <c r="E56" s="183">
        <v>0.0537</v>
      </c>
      <c r="F56" s="57"/>
      <c r="G56" s="59">
        <v>0.0316</v>
      </c>
      <c r="H56" s="143">
        <v>0.4</v>
      </c>
      <c r="I56" s="59"/>
      <c r="J56" s="30"/>
      <c r="K56" s="143">
        <v>0.6678</v>
      </c>
      <c r="L56" s="4">
        <v>0.054</v>
      </c>
      <c r="M56" s="4"/>
      <c r="N56" s="4">
        <v>0.1575</v>
      </c>
      <c r="O56" s="4"/>
      <c r="P56" s="4">
        <v>0.19</v>
      </c>
      <c r="Q56" s="5">
        <f t="shared" si="0"/>
        <v>1.5009</v>
      </c>
      <c r="R56" s="3"/>
    </row>
    <row r="57" spans="1:18" ht="18.75">
      <c r="A57" s="221" t="s">
        <v>19</v>
      </c>
      <c r="B57" s="222" t="s">
        <v>50</v>
      </c>
      <c r="C57" s="222" t="s">
        <v>14</v>
      </c>
      <c r="D57" s="51">
        <v>823.905</v>
      </c>
      <c r="E57" s="184">
        <v>38.832</v>
      </c>
      <c r="F57" s="58"/>
      <c r="G57" s="60">
        <v>15.947</v>
      </c>
      <c r="H57" s="142">
        <v>326.389</v>
      </c>
      <c r="I57" s="60"/>
      <c r="J57" s="31"/>
      <c r="K57" s="142">
        <v>144.373</v>
      </c>
      <c r="L57" s="6">
        <v>28.361</v>
      </c>
      <c r="M57" s="6"/>
      <c r="N57" s="6">
        <v>115.718</v>
      </c>
      <c r="O57" s="6"/>
      <c r="P57" s="6">
        <v>71.231</v>
      </c>
      <c r="Q57" s="7">
        <f t="shared" si="0"/>
        <v>702.019</v>
      </c>
      <c r="R57" s="3"/>
    </row>
    <row r="58" spans="1:18" ht="18.75">
      <c r="A58" s="10"/>
      <c r="B58" s="343" t="s">
        <v>20</v>
      </c>
      <c r="C58" s="219" t="s">
        <v>12</v>
      </c>
      <c r="D58" s="46">
        <v>18.002399999999998</v>
      </c>
      <c r="E58" s="187">
        <v>0.0537</v>
      </c>
      <c r="F58" s="57">
        <f>D58+E58</f>
        <v>18.056099999999997</v>
      </c>
      <c r="G58" s="63">
        <v>0.0316</v>
      </c>
      <c r="H58" s="148">
        <v>47.0892</v>
      </c>
      <c r="I58" s="63">
        <v>0</v>
      </c>
      <c r="J58" s="30">
        <f>H58+I58</f>
        <v>47.0892</v>
      </c>
      <c r="K58" s="148">
        <v>0.8787999999999999</v>
      </c>
      <c r="L58" s="4">
        <v>0.054</v>
      </c>
      <c r="M58" s="4">
        <v>0</v>
      </c>
      <c r="N58" s="4">
        <v>0.1686</v>
      </c>
      <c r="O58" s="4">
        <v>0</v>
      </c>
      <c r="P58" s="4">
        <v>0.2022</v>
      </c>
      <c r="Q58" s="5">
        <f t="shared" si="0"/>
        <v>66.48049999999999</v>
      </c>
      <c r="R58" s="3"/>
    </row>
    <row r="59" spans="1:18" ht="18.75">
      <c r="A59" s="226"/>
      <c r="B59" s="344"/>
      <c r="C59" s="222" t="s">
        <v>14</v>
      </c>
      <c r="D59" s="47">
        <v>1124.226</v>
      </c>
      <c r="E59" s="188">
        <v>38.832</v>
      </c>
      <c r="F59" s="58">
        <f>D59+E59</f>
        <v>1163.0580000000002</v>
      </c>
      <c r="G59" s="62">
        <v>15.947</v>
      </c>
      <c r="H59" s="149">
        <v>9809.577</v>
      </c>
      <c r="I59" s="62">
        <v>0</v>
      </c>
      <c r="J59" s="31">
        <f>H59+I59</f>
        <v>9809.577</v>
      </c>
      <c r="K59" s="149">
        <v>271.236</v>
      </c>
      <c r="L59" s="6">
        <v>28.361</v>
      </c>
      <c r="M59" s="6">
        <v>0</v>
      </c>
      <c r="N59" s="6">
        <v>136.183</v>
      </c>
      <c r="O59" s="6">
        <v>0</v>
      </c>
      <c r="P59" s="6">
        <v>86.90799999999999</v>
      </c>
      <c r="Q59" s="7">
        <f t="shared" si="0"/>
        <v>11511.27</v>
      </c>
      <c r="R59" s="3"/>
    </row>
    <row r="60" spans="1:18" ht="18.75">
      <c r="A60" s="218" t="s">
        <v>0</v>
      </c>
      <c r="B60" s="345" t="s">
        <v>51</v>
      </c>
      <c r="C60" s="219" t="s">
        <v>12</v>
      </c>
      <c r="D60" s="50">
        <v>1.625</v>
      </c>
      <c r="E60" s="183">
        <v>0.033</v>
      </c>
      <c r="F60" s="57"/>
      <c r="G60" s="59"/>
      <c r="H60" s="143">
        <v>0.256</v>
      </c>
      <c r="I60" s="59"/>
      <c r="J60" s="11"/>
      <c r="K60" s="143"/>
      <c r="L60" s="4"/>
      <c r="M60" s="4"/>
      <c r="N60" s="4"/>
      <c r="O60" s="4"/>
      <c r="P60" s="4"/>
      <c r="Q60" s="5">
        <f t="shared" si="0"/>
        <v>0.256</v>
      </c>
      <c r="R60" s="3"/>
    </row>
    <row r="61" spans="1:18" ht="18.75">
      <c r="A61" s="221" t="s">
        <v>52</v>
      </c>
      <c r="B61" s="346"/>
      <c r="C61" s="222" t="s">
        <v>14</v>
      </c>
      <c r="D61" s="51">
        <v>152.46</v>
      </c>
      <c r="E61" s="184">
        <v>3.812</v>
      </c>
      <c r="F61" s="58"/>
      <c r="G61" s="60"/>
      <c r="H61" s="142">
        <v>17.084</v>
      </c>
      <c r="I61" s="60"/>
      <c r="J61" s="31"/>
      <c r="K61" s="142"/>
      <c r="L61" s="6"/>
      <c r="M61" s="6"/>
      <c r="N61" s="6"/>
      <c r="O61" s="6"/>
      <c r="P61" s="6"/>
      <c r="Q61" s="7">
        <f t="shared" si="0"/>
        <v>17.084</v>
      </c>
      <c r="R61" s="3"/>
    </row>
    <row r="62" spans="1:18" ht="18.75">
      <c r="A62" s="221" t="s">
        <v>0</v>
      </c>
      <c r="B62" s="224" t="s">
        <v>53</v>
      </c>
      <c r="C62" s="219" t="s">
        <v>12</v>
      </c>
      <c r="D62" s="50">
        <v>63.476</v>
      </c>
      <c r="E62" s="183">
        <v>119.14</v>
      </c>
      <c r="F62" s="57"/>
      <c r="G62" s="59">
        <v>7.818</v>
      </c>
      <c r="H62" s="143">
        <v>0</v>
      </c>
      <c r="I62" s="59"/>
      <c r="J62" s="30"/>
      <c r="K62" s="143"/>
      <c r="L62" s="4"/>
      <c r="M62" s="4"/>
      <c r="N62" s="4"/>
      <c r="O62" s="4"/>
      <c r="P62" s="4"/>
      <c r="Q62" s="5">
        <f t="shared" si="0"/>
        <v>7.818</v>
      </c>
      <c r="R62" s="3"/>
    </row>
    <row r="63" spans="1:18" ht="18.75">
      <c r="A63" s="221" t="s">
        <v>54</v>
      </c>
      <c r="B63" s="222" t="s">
        <v>55</v>
      </c>
      <c r="C63" s="222" t="s">
        <v>14</v>
      </c>
      <c r="D63" s="51">
        <v>8433.565</v>
      </c>
      <c r="E63" s="184">
        <v>15951.566</v>
      </c>
      <c r="F63" s="58"/>
      <c r="G63" s="60">
        <v>1058.61</v>
      </c>
      <c r="H63" s="142">
        <v>0</v>
      </c>
      <c r="I63" s="60"/>
      <c r="J63" s="31"/>
      <c r="K63" s="142"/>
      <c r="L63" s="6"/>
      <c r="M63" s="6"/>
      <c r="N63" s="6"/>
      <c r="O63" s="6"/>
      <c r="P63" s="6"/>
      <c r="Q63" s="7">
        <f t="shared" si="0"/>
        <v>1058.61</v>
      </c>
      <c r="R63" s="3"/>
    </row>
    <row r="64" spans="1:18" ht="18.75">
      <c r="A64" s="221" t="s">
        <v>0</v>
      </c>
      <c r="B64" s="345" t="s">
        <v>56</v>
      </c>
      <c r="C64" s="219" t="s">
        <v>12</v>
      </c>
      <c r="D64" s="50">
        <v>0.245</v>
      </c>
      <c r="E64" s="183">
        <v>9.618</v>
      </c>
      <c r="F64" s="57"/>
      <c r="G64" s="59">
        <v>33.169</v>
      </c>
      <c r="H64" s="143">
        <v>0</v>
      </c>
      <c r="I64" s="59"/>
      <c r="J64" s="30"/>
      <c r="K64" s="143"/>
      <c r="L64" s="4"/>
      <c r="M64" s="4"/>
      <c r="N64" s="4"/>
      <c r="O64" s="4"/>
      <c r="P64" s="4"/>
      <c r="Q64" s="5">
        <f t="shared" si="0"/>
        <v>33.169</v>
      </c>
      <c r="R64" s="3"/>
    </row>
    <row r="65" spans="1:18" ht="18.75">
      <c r="A65" s="221" t="s">
        <v>19</v>
      </c>
      <c r="B65" s="346"/>
      <c r="C65" s="222" t="s">
        <v>14</v>
      </c>
      <c r="D65" s="51">
        <v>31.983</v>
      </c>
      <c r="E65" s="184">
        <v>2107.112</v>
      </c>
      <c r="F65" s="58"/>
      <c r="G65" s="60">
        <v>5475.07</v>
      </c>
      <c r="H65" s="142">
        <v>0</v>
      </c>
      <c r="I65" s="60"/>
      <c r="J65" s="31"/>
      <c r="K65" s="142"/>
      <c r="L65" s="6"/>
      <c r="M65" s="6"/>
      <c r="N65" s="6"/>
      <c r="O65" s="6"/>
      <c r="P65" s="6"/>
      <c r="Q65" s="7">
        <f t="shared" si="0"/>
        <v>5475.07</v>
      </c>
      <c r="R65" s="3"/>
    </row>
    <row r="66" spans="1:18" ht="18.75">
      <c r="A66" s="10"/>
      <c r="B66" s="224" t="s">
        <v>16</v>
      </c>
      <c r="C66" s="219" t="s">
        <v>12</v>
      </c>
      <c r="D66" s="50">
        <v>5.005</v>
      </c>
      <c r="E66" s="183">
        <v>5.781</v>
      </c>
      <c r="F66" s="57"/>
      <c r="G66" s="59">
        <v>1.5339</v>
      </c>
      <c r="H66" s="143">
        <v>0</v>
      </c>
      <c r="I66" s="59"/>
      <c r="J66" s="30"/>
      <c r="K66" s="143"/>
      <c r="L66" s="4">
        <v>0.002</v>
      </c>
      <c r="M66" s="4"/>
      <c r="N66" s="4"/>
      <c r="O66" s="4"/>
      <c r="P66" s="4"/>
      <c r="Q66" s="5">
        <f t="shared" si="0"/>
        <v>1.5359</v>
      </c>
      <c r="R66" s="3"/>
    </row>
    <row r="67" spans="1:18" ht="19.5" thickBot="1">
      <c r="A67" s="229" t="s">
        <v>0</v>
      </c>
      <c r="B67" s="230" t="s">
        <v>55</v>
      </c>
      <c r="C67" s="230" t="s">
        <v>14</v>
      </c>
      <c r="D67" s="52">
        <v>229.416</v>
      </c>
      <c r="E67" s="185">
        <v>323.018</v>
      </c>
      <c r="F67" s="203"/>
      <c r="G67" s="129">
        <v>974.209</v>
      </c>
      <c r="H67" s="144">
        <v>0</v>
      </c>
      <c r="I67" s="129"/>
      <c r="J67" s="32"/>
      <c r="K67" s="144"/>
      <c r="L67" s="8">
        <v>0.63</v>
      </c>
      <c r="M67" s="8"/>
      <c r="N67" s="8"/>
      <c r="O67" s="8"/>
      <c r="P67" s="8"/>
      <c r="Q67" s="9">
        <f t="shared" si="0"/>
        <v>974.8389999999999</v>
      </c>
      <c r="R67" s="3"/>
    </row>
    <row r="68" spans="4:17" ht="18.75">
      <c r="D68" s="3"/>
      <c r="E68" s="3"/>
      <c r="F68" s="232"/>
      <c r="G68" s="232"/>
      <c r="H68" s="232"/>
      <c r="I68" s="232"/>
      <c r="K68" s="232"/>
      <c r="Q68" s="1"/>
    </row>
    <row r="69" spans="1:17" ht="19.5" thickBot="1">
      <c r="A69" s="2"/>
      <c r="B69" s="212" t="s">
        <v>112</v>
      </c>
      <c r="C69" s="2"/>
      <c r="D69" s="233"/>
      <c r="E69" s="233"/>
      <c r="F69" s="234"/>
      <c r="G69" s="234"/>
      <c r="H69" s="234"/>
      <c r="I69" s="234"/>
      <c r="J69" s="2"/>
      <c r="K69" s="176"/>
      <c r="L69" s="2"/>
      <c r="M69" s="2"/>
      <c r="N69" s="2"/>
      <c r="O69" s="2"/>
      <c r="P69" s="2"/>
      <c r="Q69" s="2"/>
    </row>
    <row r="70" spans="1:18" ht="18.75">
      <c r="A70" s="226"/>
      <c r="B70" s="26"/>
      <c r="C70" s="26"/>
      <c r="D70" s="37" t="s">
        <v>1</v>
      </c>
      <c r="E70" s="37" t="s">
        <v>2</v>
      </c>
      <c r="F70" s="259" t="s">
        <v>3</v>
      </c>
      <c r="G70" s="216" t="s">
        <v>100</v>
      </c>
      <c r="H70" s="39" t="s">
        <v>4</v>
      </c>
      <c r="I70" s="37" t="s">
        <v>5</v>
      </c>
      <c r="J70" s="37" t="s">
        <v>95</v>
      </c>
      <c r="K70" s="39" t="s">
        <v>6</v>
      </c>
      <c r="L70" s="37" t="s">
        <v>105</v>
      </c>
      <c r="M70" s="37" t="s">
        <v>7</v>
      </c>
      <c r="N70" s="37" t="s">
        <v>8</v>
      </c>
      <c r="O70" s="37" t="s">
        <v>9</v>
      </c>
      <c r="P70" s="37" t="s">
        <v>99</v>
      </c>
      <c r="Q70" s="217" t="s">
        <v>10</v>
      </c>
      <c r="R70" s="3"/>
    </row>
    <row r="71" spans="1:18" ht="18.75">
      <c r="A71" s="221" t="s">
        <v>52</v>
      </c>
      <c r="B71" s="343" t="s">
        <v>20</v>
      </c>
      <c r="C71" s="219" t="s">
        <v>12</v>
      </c>
      <c r="D71" s="46">
        <v>70.351</v>
      </c>
      <c r="E71" s="46">
        <v>134.572</v>
      </c>
      <c r="F71" s="148">
        <f>D71+E71</f>
        <v>204.923</v>
      </c>
      <c r="G71" s="235">
        <v>42.5209</v>
      </c>
      <c r="H71" s="63">
        <v>0.256</v>
      </c>
      <c r="I71" s="63">
        <v>0</v>
      </c>
      <c r="J71" s="11">
        <f>H71+I71</f>
        <v>0.256</v>
      </c>
      <c r="K71" s="63">
        <v>0</v>
      </c>
      <c r="L71" s="4">
        <v>0.002</v>
      </c>
      <c r="M71" s="4">
        <v>0</v>
      </c>
      <c r="N71" s="4">
        <v>0</v>
      </c>
      <c r="O71" s="4">
        <v>0</v>
      </c>
      <c r="P71" s="4">
        <v>0</v>
      </c>
      <c r="Q71" s="5">
        <f aca="true" t="shared" si="2" ref="Q71:Q134">+F71+G71+H71+I71+K71+L71+M71+N71+O71+P71</f>
        <v>247.7019</v>
      </c>
      <c r="R71" s="10"/>
    </row>
    <row r="72" spans="1:18" ht="18.75">
      <c r="A72" s="213" t="s">
        <v>54</v>
      </c>
      <c r="B72" s="344"/>
      <c r="C72" s="222" t="s">
        <v>14</v>
      </c>
      <c r="D72" s="47">
        <v>8847.423999999999</v>
      </c>
      <c r="E72" s="47">
        <v>18385.508</v>
      </c>
      <c r="F72" s="149">
        <f>D72+E72</f>
        <v>27232.932</v>
      </c>
      <c r="G72" s="62">
        <v>7507.888999999999</v>
      </c>
      <c r="H72" s="62">
        <v>17.084</v>
      </c>
      <c r="I72" s="62">
        <v>0</v>
      </c>
      <c r="J72" s="31">
        <f>H72+I72</f>
        <v>17.084</v>
      </c>
      <c r="K72" s="62">
        <v>0</v>
      </c>
      <c r="L72" s="6">
        <v>0.63</v>
      </c>
      <c r="M72" s="6">
        <v>0</v>
      </c>
      <c r="N72" s="6">
        <v>0</v>
      </c>
      <c r="O72" s="6">
        <v>0</v>
      </c>
      <c r="P72" s="6">
        <v>0</v>
      </c>
      <c r="Q72" s="7">
        <f t="shared" si="2"/>
        <v>34758.534999999996</v>
      </c>
      <c r="R72" s="10"/>
    </row>
    <row r="73" spans="1:18" ht="18.75">
      <c r="A73" s="221" t="s">
        <v>0</v>
      </c>
      <c r="B73" s="345" t="s">
        <v>57</v>
      </c>
      <c r="C73" s="219" t="s">
        <v>12</v>
      </c>
      <c r="D73" s="50">
        <v>3.0617</v>
      </c>
      <c r="E73" s="50">
        <v>4.1835</v>
      </c>
      <c r="F73" s="148"/>
      <c r="G73" s="59">
        <v>0.3219</v>
      </c>
      <c r="H73" s="59">
        <v>3.7222</v>
      </c>
      <c r="I73" s="59"/>
      <c r="J73" s="11"/>
      <c r="K73" s="59">
        <v>0.2091</v>
      </c>
      <c r="L73" s="4">
        <v>0.0222</v>
      </c>
      <c r="M73" s="4"/>
      <c r="N73" s="4">
        <v>2.3929</v>
      </c>
      <c r="O73" s="4"/>
      <c r="P73" s="4">
        <v>1.8106</v>
      </c>
      <c r="Q73" s="5">
        <f t="shared" si="2"/>
        <v>8.4789</v>
      </c>
      <c r="R73" s="10"/>
    </row>
    <row r="74" spans="1:18" ht="18.75">
      <c r="A74" s="221" t="s">
        <v>32</v>
      </c>
      <c r="B74" s="346"/>
      <c r="C74" s="222" t="s">
        <v>14</v>
      </c>
      <c r="D74" s="51">
        <v>6849.701</v>
      </c>
      <c r="E74" s="51">
        <v>9592.223</v>
      </c>
      <c r="F74" s="149"/>
      <c r="G74" s="60">
        <v>286.534</v>
      </c>
      <c r="H74" s="60">
        <v>2998.337</v>
      </c>
      <c r="I74" s="60"/>
      <c r="J74" s="31"/>
      <c r="K74" s="60">
        <v>279.941</v>
      </c>
      <c r="L74" s="6">
        <v>10.863</v>
      </c>
      <c r="M74" s="6"/>
      <c r="N74" s="6">
        <v>5007.048</v>
      </c>
      <c r="O74" s="6"/>
      <c r="P74" s="6">
        <v>3532.606</v>
      </c>
      <c r="Q74" s="7">
        <f t="shared" si="2"/>
        <v>12115.329</v>
      </c>
      <c r="R74" s="10"/>
    </row>
    <row r="75" spans="1:18" ht="18.75">
      <c r="A75" s="221" t="s">
        <v>0</v>
      </c>
      <c r="B75" s="345" t="s">
        <v>58</v>
      </c>
      <c r="C75" s="219" t="s">
        <v>12</v>
      </c>
      <c r="D75" s="50"/>
      <c r="E75" s="50">
        <v>0.0516</v>
      </c>
      <c r="F75" s="148"/>
      <c r="G75" s="59">
        <v>0</v>
      </c>
      <c r="H75" s="59">
        <v>0.1222</v>
      </c>
      <c r="I75" s="59"/>
      <c r="J75" s="11"/>
      <c r="K75" s="59">
        <v>0.011</v>
      </c>
      <c r="L75" s="4"/>
      <c r="M75" s="4"/>
      <c r="N75" s="4"/>
      <c r="O75" s="4"/>
      <c r="P75" s="4"/>
      <c r="Q75" s="5">
        <f t="shared" si="2"/>
        <v>0.1332</v>
      </c>
      <c r="R75" s="10"/>
    </row>
    <row r="76" spans="1:18" ht="18.75">
      <c r="A76" s="221" t="s">
        <v>0</v>
      </c>
      <c r="B76" s="346"/>
      <c r="C76" s="222" t="s">
        <v>14</v>
      </c>
      <c r="D76" s="51"/>
      <c r="E76" s="51">
        <v>1.88</v>
      </c>
      <c r="F76" s="149"/>
      <c r="G76" s="60">
        <v>1.89</v>
      </c>
      <c r="H76" s="60">
        <v>5.933</v>
      </c>
      <c r="I76" s="60"/>
      <c r="J76" s="31"/>
      <c r="K76" s="60">
        <v>1.155</v>
      </c>
      <c r="L76" s="6"/>
      <c r="M76" s="6"/>
      <c r="N76" s="6"/>
      <c r="O76" s="6"/>
      <c r="P76" s="6"/>
      <c r="Q76" s="7">
        <f t="shared" si="2"/>
        <v>8.978</v>
      </c>
      <c r="R76" s="10"/>
    </row>
    <row r="77" spans="1:18" ht="18.75">
      <c r="A77" s="221" t="s">
        <v>59</v>
      </c>
      <c r="B77" s="224" t="s">
        <v>60</v>
      </c>
      <c r="C77" s="219" t="s">
        <v>12</v>
      </c>
      <c r="D77" s="50"/>
      <c r="E77" s="50"/>
      <c r="F77" s="148"/>
      <c r="G77" s="59"/>
      <c r="H77" s="59">
        <v>0</v>
      </c>
      <c r="I77" s="59"/>
      <c r="J77" s="11"/>
      <c r="K77" s="59"/>
      <c r="L77" s="4">
        <v>0.01</v>
      </c>
      <c r="M77" s="4"/>
      <c r="N77" s="4"/>
      <c r="O77" s="4"/>
      <c r="P77" s="4"/>
      <c r="Q77" s="5">
        <f t="shared" si="2"/>
        <v>0.01</v>
      </c>
      <c r="R77" s="10"/>
    </row>
    <row r="78" spans="1:18" ht="18.75">
      <c r="A78" s="221"/>
      <c r="B78" s="222" t="s">
        <v>61</v>
      </c>
      <c r="C78" s="222" t="s">
        <v>14</v>
      </c>
      <c r="D78" s="51"/>
      <c r="E78" s="51"/>
      <c r="F78" s="149"/>
      <c r="G78" s="60"/>
      <c r="H78" s="60">
        <v>0</v>
      </c>
      <c r="I78" s="60"/>
      <c r="J78" s="31"/>
      <c r="K78" s="60"/>
      <c r="L78" s="6">
        <v>10.5</v>
      </c>
      <c r="M78" s="6"/>
      <c r="N78" s="6"/>
      <c r="O78" s="6"/>
      <c r="P78" s="6"/>
      <c r="Q78" s="7">
        <f t="shared" si="2"/>
        <v>10.5</v>
      </c>
      <c r="R78" s="10"/>
    </row>
    <row r="79" spans="1:18" ht="18.75">
      <c r="A79" s="221"/>
      <c r="B79" s="345" t="s">
        <v>62</v>
      </c>
      <c r="C79" s="219" t="s">
        <v>12</v>
      </c>
      <c r="D79" s="50"/>
      <c r="E79" s="50"/>
      <c r="F79" s="148"/>
      <c r="G79" s="59"/>
      <c r="H79" s="59">
        <v>0</v>
      </c>
      <c r="I79" s="59"/>
      <c r="J79" s="11"/>
      <c r="K79" s="59"/>
      <c r="L79" s="4"/>
      <c r="M79" s="4"/>
      <c r="N79" s="4"/>
      <c r="O79" s="4"/>
      <c r="P79" s="4"/>
      <c r="Q79" s="5">
        <f t="shared" si="2"/>
        <v>0</v>
      </c>
      <c r="R79" s="10"/>
    </row>
    <row r="80" spans="1:18" ht="18.75">
      <c r="A80" s="221" t="s">
        <v>13</v>
      </c>
      <c r="B80" s="346"/>
      <c r="C80" s="222" t="s">
        <v>14</v>
      </c>
      <c r="D80" s="51"/>
      <c r="E80" s="51"/>
      <c r="F80" s="149"/>
      <c r="G80" s="60"/>
      <c r="H80" s="60">
        <v>0</v>
      </c>
      <c r="I80" s="60"/>
      <c r="J80" s="31"/>
      <c r="K80" s="60"/>
      <c r="L80" s="6"/>
      <c r="M80" s="6"/>
      <c r="N80" s="6"/>
      <c r="O80" s="6"/>
      <c r="P80" s="6"/>
      <c r="Q80" s="7">
        <f t="shared" si="2"/>
        <v>0</v>
      </c>
      <c r="R80" s="10"/>
    </row>
    <row r="81" spans="1:18" ht="18.75">
      <c r="A81" s="221"/>
      <c r="B81" s="224" t="s">
        <v>16</v>
      </c>
      <c r="C81" s="219" t="s">
        <v>12</v>
      </c>
      <c r="D81" s="50">
        <v>5.0702</v>
      </c>
      <c r="E81" s="50">
        <v>3.4177</v>
      </c>
      <c r="F81" s="148"/>
      <c r="G81" s="59">
        <v>0.0983</v>
      </c>
      <c r="H81" s="59">
        <v>51.5874</v>
      </c>
      <c r="I81" s="59"/>
      <c r="J81" s="11"/>
      <c r="K81" s="59">
        <v>1.5089</v>
      </c>
      <c r="L81" s="4">
        <v>0.0372</v>
      </c>
      <c r="M81" s="4"/>
      <c r="N81" s="4">
        <v>0.7386</v>
      </c>
      <c r="O81" s="4"/>
      <c r="P81" s="4">
        <v>0.3077</v>
      </c>
      <c r="Q81" s="5">
        <f t="shared" si="2"/>
        <v>54.278099999999995</v>
      </c>
      <c r="R81" s="10"/>
    </row>
    <row r="82" spans="1:18" ht="18.75">
      <c r="A82" s="221"/>
      <c r="B82" s="222" t="s">
        <v>63</v>
      </c>
      <c r="C82" s="222" t="s">
        <v>14</v>
      </c>
      <c r="D82" s="51">
        <v>4981.192</v>
      </c>
      <c r="E82" s="51">
        <v>2580.216</v>
      </c>
      <c r="F82" s="149"/>
      <c r="G82" s="60">
        <v>142.934</v>
      </c>
      <c r="H82" s="60">
        <v>20260.583</v>
      </c>
      <c r="I82" s="60"/>
      <c r="J82" s="31"/>
      <c r="K82" s="60">
        <v>640.389</v>
      </c>
      <c r="L82" s="6">
        <v>24.812</v>
      </c>
      <c r="M82" s="6"/>
      <c r="N82" s="6">
        <v>1037.739</v>
      </c>
      <c r="O82" s="6"/>
      <c r="P82" s="6">
        <v>655.424</v>
      </c>
      <c r="Q82" s="7">
        <f t="shared" si="2"/>
        <v>22761.881</v>
      </c>
      <c r="R82" s="10"/>
    </row>
    <row r="83" spans="1:18" ht="18.75">
      <c r="A83" s="221" t="s">
        <v>19</v>
      </c>
      <c r="B83" s="343" t="s">
        <v>20</v>
      </c>
      <c r="C83" s="219" t="s">
        <v>12</v>
      </c>
      <c r="D83" s="46">
        <v>8.1319</v>
      </c>
      <c r="E83" s="46">
        <v>7.6528</v>
      </c>
      <c r="F83" s="148">
        <f>D83+E83</f>
        <v>15.7847</v>
      </c>
      <c r="G83" s="63">
        <v>0.4202</v>
      </c>
      <c r="H83" s="61">
        <v>55.4318</v>
      </c>
      <c r="I83" s="63">
        <v>0</v>
      </c>
      <c r="J83" s="30">
        <f>H83+I83</f>
        <v>55.4318</v>
      </c>
      <c r="K83" s="63">
        <v>1.7289999999999999</v>
      </c>
      <c r="L83" s="4">
        <v>0.06939999999999999</v>
      </c>
      <c r="M83" s="4">
        <v>0</v>
      </c>
      <c r="N83" s="4">
        <v>3.1315</v>
      </c>
      <c r="O83" s="4">
        <v>0</v>
      </c>
      <c r="P83" s="4">
        <v>2.1183</v>
      </c>
      <c r="Q83" s="5">
        <f t="shared" si="2"/>
        <v>78.68490000000001</v>
      </c>
      <c r="R83" s="10"/>
    </row>
    <row r="84" spans="1:18" ht="18.75">
      <c r="A84" s="226"/>
      <c r="B84" s="344"/>
      <c r="C84" s="222" t="s">
        <v>14</v>
      </c>
      <c r="D84" s="47">
        <v>11830.893</v>
      </c>
      <c r="E84" s="47">
        <v>12174.319</v>
      </c>
      <c r="F84" s="149">
        <f>D84+E84</f>
        <v>24005.212</v>
      </c>
      <c r="G84" s="62">
        <v>431.35799999999995</v>
      </c>
      <c r="H84" s="62">
        <v>23264.853</v>
      </c>
      <c r="I84" s="62">
        <v>0</v>
      </c>
      <c r="J84" s="31">
        <f>H84+I84</f>
        <v>23264.853</v>
      </c>
      <c r="K84" s="62">
        <v>921.4849999999999</v>
      </c>
      <c r="L84" s="6">
        <v>46.175</v>
      </c>
      <c r="M84" s="6">
        <v>0</v>
      </c>
      <c r="N84" s="6">
        <v>6044.787</v>
      </c>
      <c r="O84" s="6">
        <v>0</v>
      </c>
      <c r="P84" s="6">
        <v>4188.030000000001</v>
      </c>
      <c r="Q84" s="7">
        <f t="shared" si="2"/>
        <v>58901.899999999994</v>
      </c>
      <c r="R84" s="10"/>
    </row>
    <row r="85" spans="1:18" ht="18.75">
      <c r="A85" s="347" t="s">
        <v>64</v>
      </c>
      <c r="B85" s="348"/>
      <c r="C85" s="219" t="s">
        <v>12</v>
      </c>
      <c r="D85" s="50"/>
      <c r="E85" s="50">
        <v>0.8527</v>
      </c>
      <c r="F85" s="148"/>
      <c r="G85" s="59">
        <v>1.1249</v>
      </c>
      <c r="H85" s="59">
        <v>5.6042</v>
      </c>
      <c r="I85" s="59"/>
      <c r="J85" s="11"/>
      <c r="K85" s="59">
        <v>0.0397</v>
      </c>
      <c r="L85" s="4">
        <v>0.1575</v>
      </c>
      <c r="M85" s="4"/>
      <c r="N85" s="4"/>
      <c r="O85" s="4"/>
      <c r="P85" s="4">
        <v>1.1961</v>
      </c>
      <c r="Q85" s="5">
        <f t="shared" si="2"/>
        <v>8.122399999999999</v>
      </c>
      <c r="R85" s="10"/>
    </row>
    <row r="86" spans="1:18" ht="18.75">
      <c r="A86" s="349"/>
      <c r="B86" s="350"/>
      <c r="C86" s="222" t="s">
        <v>14</v>
      </c>
      <c r="D86" s="51"/>
      <c r="E86" s="51">
        <v>1234.4</v>
      </c>
      <c r="F86" s="149"/>
      <c r="G86" s="60">
        <v>607.809</v>
      </c>
      <c r="H86" s="60">
        <v>1724.275</v>
      </c>
      <c r="I86" s="60"/>
      <c r="J86" s="31"/>
      <c r="K86" s="60">
        <v>37.921</v>
      </c>
      <c r="L86" s="6">
        <v>168.691</v>
      </c>
      <c r="M86" s="6"/>
      <c r="N86" s="6"/>
      <c r="O86" s="6"/>
      <c r="P86" s="6">
        <v>1530.618</v>
      </c>
      <c r="Q86" s="7">
        <f t="shared" si="2"/>
        <v>4069.3139999999994</v>
      </c>
      <c r="R86" s="10"/>
    </row>
    <row r="87" spans="1:18" ht="18.75">
      <c r="A87" s="347" t="s">
        <v>65</v>
      </c>
      <c r="B87" s="348"/>
      <c r="C87" s="219" t="s">
        <v>12</v>
      </c>
      <c r="D87" s="50"/>
      <c r="E87" s="50"/>
      <c r="F87" s="148"/>
      <c r="G87" s="59"/>
      <c r="H87" s="59">
        <v>0</v>
      </c>
      <c r="I87" s="59"/>
      <c r="J87" s="11"/>
      <c r="K87" s="59"/>
      <c r="L87" s="4"/>
      <c r="M87" s="4"/>
      <c r="N87" s="4"/>
      <c r="O87" s="4"/>
      <c r="P87" s="4"/>
      <c r="Q87" s="5">
        <f t="shared" si="2"/>
        <v>0</v>
      </c>
      <c r="R87" s="10"/>
    </row>
    <row r="88" spans="1:18" ht="18.75">
      <c r="A88" s="349"/>
      <c r="B88" s="350"/>
      <c r="C88" s="222" t="s">
        <v>14</v>
      </c>
      <c r="D88" s="51"/>
      <c r="E88" s="51"/>
      <c r="F88" s="149"/>
      <c r="G88" s="60"/>
      <c r="H88" s="60">
        <v>0</v>
      </c>
      <c r="I88" s="60"/>
      <c r="J88" s="31"/>
      <c r="K88" s="60"/>
      <c r="L88" s="6"/>
      <c r="M88" s="6"/>
      <c r="N88" s="6"/>
      <c r="O88" s="6"/>
      <c r="P88" s="6"/>
      <c r="Q88" s="7">
        <f t="shared" si="2"/>
        <v>0</v>
      </c>
      <c r="R88" s="10"/>
    </row>
    <row r="89" spans="1:18" ht="18.75">
      <c r="A89" s="347" t="s">
        <v>66</v>
      </c>
      <c r="B89" s="348"/>
      <c r="C89" s="219" t="s">
        <v>12</v>
      </c>
      <c r="D89" s="50"/>
      <c r="E89" s="50">
        <v>0.7431</v>
      </c>
      <c r="F89" s="148"/>
      <c r="G89" s="59"/>
      <c r="H89" s="59">
        <v>0.0084</v>
      </c>
      <c r="I89" s="59"/>
      <c r="J89" s="11"/>
      <c r="K89" s="59">
        <v>0.0033</v>
      </c>
      <c r="L89" s="4"/>
      <c r="M89" s="4"/>
      <c r="N89" s="4"/>
      <c r="O89" s="4"/>
      <c r="P89" s="4"/>
      <c r="Q89" s="5">
        <f t="shared" si="2"/>
        <v>0.011699999999999999</v>
      </c>
      <c r="R89" s="10"/>
    </row>
    <row r="90" spans="1:18" ht="18.75">
      <c r="A90" s="349"/>
      <c r="B90" s="350"/>
      <c r="C90" s="222" t="s">
        <v>14</v>
      </c>
      <c r="D90" s="51"/>
      <c r="E90" s="51">
        <v>295.281</v>
      </c>
      <c r="F90" s="149"/>
      <c r="G90" s="60"/>
      <c r="H90" s="60">
        <v>16.674</v>
      </c>
      <c r="I90" s="60"/>
      <c r="J90" s="31"/>
      <c r="K90" s="60">
        <v>4.988</v>
      </c>
      <c r="L90" s="6"/>
      <c r="M90" s="6"/>
      <c r="N90" s="6"/>
      <c r="O90" s="6"/>
      <c r="P90" s="6"/>
      <c r="Q90" s="7">
        <f t="shared" si="2"/>
        <v>21.662</v>
      </c>
      <c r="R90" s="10"/>
    </row>
    <row r="91" spans="1:18" ht="18.75">
      <c r="A91" s="347" t="s">
        <v>67</v>
      </c>
      <c r="B91" s="348"/>
      <c r="C91" s="219" t="s">
        <v>12</v>
      </c>
      <c r="D91" s="50"/>
      <c r="E91" s="50">
        <v>4.184</v>
      </c>
      <c r="F91" s="148"/>
      <c r="G91" s="59"/>
      <c r="H91" s="59">
        <v>4.2412</v>
      </c>
      <c r="I91" s="59"/>
      <c r="J91" s="11"/>
      <c r="K91" s="59">
        <v>0.548</v>
      </c>
      <c r="L91" s="4"/>
      <c r="M91" s="4"/>
      <c r="N91" s="4"/>
      <c r="O91" s="4"/>
      <c r="P91" s="4"/>
      <c r="Q91" s="5">
        <f t="shared" si="2"/>
        <v>4.7892</v>
      </c>
      <c r="R91" s="10"/>
    </row>
    <row r="92" spans="1:18" ht="18.75">
      <c r="A92" s="349"/>
      <c r="B92" s="350"/>
      <c r="C92" s="222" t="s">
        <v>14</v>
      </c>
      <c r="D92" s="51"/>
      <c r="E92" s="51">
        <v>5086.556</v>
      </c>
      <c r="F92" s="149"/>
      <c r="G92" s="60"/>
      <c r="H92" s="60">
        <v>5184.764</v>
      </c>
      <c r="I92" s="60"/>
      <c r="J92" s="31"/>
      <c r="K92" s="60">
        <v>887.502</v>
      </c>
      <c r="L92" s="6"/>
      <c r="M92" s="6"/>
      <c r="N92" s="6"/>
      <c r="O92" s="6"/>
      <c r="P92" s="6"/>
      <c r="Q92" s="7">
        <f t="shared" si="2"/>
        <v>6072.266</v>
      </c>
      <c r="R92" s="10"/>
    </row>
    <row r="93" spans="1:18" ht="18.75">
      <c r="A93" s="347" t="s">
        <v>68</v>
      </c>
      <c r="B93" s="348"/>
      <c r="C93" s="219" t="s">
        <v>12</v>
      </c>
      <c r="D93" s="50"/>
      <c r="E93" s="50">
        <v>0.0006</v>
      </c>
      <c r="F93" s="148"/>
      <c r="G93" s="59"/>
      <c r="H93" s="59">
        <v>0.0012</v>
      </c>
      <c r="I93" s="59"/>
      <c r="J93" s="11"/>
      <c r="K93" s="59"/>
      <c r="L93" s="4">
        <v>0.045</v>
      </c>
      <c r="M93" s="4"/>
      <c r="N93" s="4"/>
      <c r="O93" s="4"/>
      <c r="P93" s="4"/>
      <c r="Q93" s="5">
        <f t="shared" si="2"/>
        <v>0.0462</v>
      </c>
      <c r="R93" s="10"/>
    </row>
    <row r="94" spans="1:18" ht="18.75">
      <c r="A94" s="349"/>
      <c r="B94" s="350"/>
      <c r="C94" s="222" t="s">
        <v>14</v>
      </c>
      <c r="D94" s="51"/>
      <c r="E94" s="51">
        <v>1.05</v>
      </c>
      <c r="F94" s="149"/>
      <c r="G94" s="60"/>
      <c r="H94" s="60">
        <v>1.386</v>
      </c>
      <c r="I94" s="60"/>
      <c r="J94" s="31"/>
      <c r="K94" s="60"/>
      <c r="L94" s="6">
        <v>31.994</v>
      </c>
      <c r="M94" s="6"/>
      <c r="N94" s="6"/>
      <c r="O94" s="6"/>
      <c r="P94" s="6"/>
      <c r="Q94" s="7">
        <f t="shared" si="2"/>
        <v>33.38</v>
      </c>
      <c r="R94" s="10"/>
    </row>
    <row r="95" spans="1:18" ht="18.75">
      <c r="A95" s="347" t="s">
        <v>69</v>
      </c>
      <c r="B95" s="348"/>
      <c r="C95" s="219" t="s">
        <v>12</v>
      </c>
      <c r="D95" s="50">
        <v>0.0326</v>
      </c>
      <c r="E95" s="50">
        <v>0.0282</v>
      </c>
      <c r="F95" s="148"/>
      <c r="G95" s="59">
        <v>0.1611</v>
      </c>
      <c r="H95" s="59">
        <v>3.027</v>
      </c>
      <c r="I95" s="59"/>
      <c r="J95" s="11"/>
      <c r="K95" s="59">
        <v>0.042</v>
      </c>
      <c r="L95" s="4">
        <v>0.0252</v>
      </c>
      <c r="M95" s="4"/>
      <c r="N95" s="4">
        <v>0.9135</v>
      </c>
      <c r="O95" s="4"/>
      <c r="P95" s="4">
        <v>0.0267</v>
      </c>
      <c r="Q95" s="5">
        <f t="shared" si="2"/>
        <v>4.195499999999999</v>
      </c>
      <c r="R95" s="10"/>
    </row>
    <row r="96" spans="1:18" ht="18.75">
      <c r="A96" s="349"/>
      <c r="B96" s="350"/>
      <c r="C96" s="222" t="s">
        <v>14</v>
      </c>
      <c r="D96" s="51">
        <v>23.667</v>
      </c>
      <c r="E96" s="51">
        <v>40.919</v>
      </c>
      <c r="F96" s="149"/>
      <c r="G96" s="60">
        <v>241.479</v>
      </c>
      <c r="H96" s="60">
        <v>3869.301</v>
      </c>
      <c r="I96" s="60"/>
      <c r="J96" s="31"/>
      <c r="K96" s="60">
        <v>52.466</v>
      </c>
      <c r="L96" s="6">
        <v>19.636</v>
      </c>
      <c r="M96" s="6"/>
      <c r="N96" s="6">
        <v>1034.906</v>
      </c>
      <c r="O96" s="6"/>
      <c r="P96" s="6">
        <v>24.95</v>
      </c>
      <c r="Q96" s="7">
        <f t="shared" si="2"/>
        <v>5242.738</v>
      </c>
      <c r="R96" s="10"/>
    </row>
    <row r="97" spans="1:18" ht="18.75">
      <c r="A97" s="347" t="s">
        <v>70</v>
      </c>
      <c r="B97" s="348"/>
      <c r="C97" s="219" t="s">
        <v>12</v>
      </c>
      <c r="D97" s="50">
        <v>34.1108</v>
      </c>
      <c r="E97" s="50">
        <v>437.8497</v>
      </c>
      <c r="F97" s="148"/>
      <c r="G97" s="59">
        <v>24.6056</v>
      </c>
      <c r="H97" s="59">
        <v>202.4521</v>
      </c>
      <c r="I97" s="59"/>
      <c r="J97" s="11"/>
      <c r="K97" s="59">
        <v>59.1261</v>
      </c>
      <c r="L97" s="4">
        <v>0.2741</v>
      </c>
      <c r="M97" s="4"/>
      <c r="N97" s="4">
        <v>0.1554</v>
      </c>
      <c r="O97" s="4"/>
      <c r="P97" s="4">
        <v>1.8704</v>
      </c>
      <c r="Q97" s="5">
        <f t="shared" si="2"/>
        <v>288.4837</v>
      </c>
      <c r="R97" s="10"/>
    </row>
    <row r="98" spans="1:18" ht="18.75">
      <c r="A98" s="349"/>
      <c r="B98" s="350"/>
      <c r="C98" s="222" t="s">
        <v>14</v>
      </c>
      <c r="D98" s="51">
        <v>18028.074</v>
      </c>
      <c r="E98" s="51">
        <v>159348.354</v>
      </c>
      <c r="F98" s="149"/>
      <c r="G98" s="60">
        <v>1519.878</v>
      </c>
      <c r="H98" s="60">
        <v>19144.01</v>
      </c>
      <c r="I98" s="60"/>
      <c r="J98" s="31"/>
      <c r="K98" s="60">
        <v>7998.633</v>
      </c>
      <c r="L98" s="6">
        <v>187.818</v>
      </c>
      <c r="M98" s="6"/>
      <c r="N98" s="6">
        <v>90.971</v>
      </c>
      <c r="O98" s="6"/>
      <c r="P98" s="6">
        <v>2511.269</v>
      </c>
      <c r="Q98" s="7">
        <f t="shared" si="2"/>
        <v>31452.579</v>
      </c>
      <c r="R98" s="10"/>
    </row>
    <row r="99" spans="1:18" ht="18.75">
      <c r="A99" s="351" t="s">
        <v>71</v>
      </c>
      <c r="B99" s="352"/>
      <c r="C99" s="219" t="s">
        <v>12</v>
      </c>
      <c r="D99" s="46">
        <v>499.36330000000004</v>
      </c>
      <c r="E99" s="46">
        <v>978.3276999999999</v>
      </c>
      <c r="F99" s="148">
        <f>D99+E99</f>
        <v>1477.691</v>
      </c>
      <c r="G99" s="61">
        <v>6392.4829</v>
      </c>
      <c r="H99" s="63">
        <v>2601.1061000000004</v>
      </c>
      <c r="I99" s="61">
        <v>0</v>
      </c>
      <c r="J99" s="30">
        <f>H99+I99</f>
        <v>2601.1061000000004</v>
      </c>
      <c r="K99" s="61">
        <v>753.7701999999999</v>
      </c>
      <c r="L99" s="4">
        <v>20.020100000000003</v>
      </c>
      <c r="M99" s="4">
        <v>0</v>
      </c>
      <c r="N99" s="4">
        <v>6.3807</v>
      </c>
      <c r="O99" s="4">
        <v>0</v>
      </c>
      <c r="P99" s="4">
        <v>5.7071000000000005</v>
      </c>
      <c r="Q99" s="5">
        <f t="shared" si="2"/>
        <v>11257.1581</v>
      </c>
      <c r="R99" s="10"/>
    </row>
    <row r="100" spans="1:18" ht="18.75">
      <c r="A100" s="353"/>
      <c r="B100" s="354"/>
      <c r="C100" s="222" t="s">
        <v>14</v>
      </c>
      <c r="D100" s="47">
        <v>368238.0080000001</v>
      </c>
      <c r="E100" s="47">
        <v>522337.4100000002</v>
      </c>
      <c r="F100" s="149">
        <f>D100+E100</f>
        <v>890575.4180000003</v>
      </c>
      <c r="G100" s="64">
        <v>1581601.628</v>
      </c>
      <c r="H100" s="62">
        <v>335544.61600000004</v>
      </c>
      <c r="I100" s="64">
        <v>0</v>
      </c>
      <c r="J100" s="31">
        <f>H100+I100</f>
        <v>335544.61600000004</v>
      </c>
      <c r="K100" s="64">
        <v>109617.78199999999</v>
      </c>
      <c r="L100" s="6">
        <v>7622.604</v>
      </c>
      <c r="M100" s="6">
        <v>0</v>
      </c>
      <c r="N100" s="6">
        <v>7613.096</v>
      </c>
      <c r="O100" s="6">
        <v>0</v>
      </c>
      <c r="P100" s="6">
        <v>8469.445</v>
      </c>
      <c r="Q100" s="7">
        <f t="shared" si="2"/>
        <v>2941044.5889999997</v>
      </c>
      <c r="R100" s="10"/>
    </row>
    <row r="101" spans="1:18" ht="18.75">
      <c r="A101" s="218" t="s">
        <v>0</v>
      </c>
      <c r="B101" s="345" t="s">
        <v>72</v>
      </c>
      <c r="C101" s="219" t="s">
        <v>12</v>
      </c>
      <c r="D101" s="50"/>
      <c r="E101" s="50">
        <v>0.0144</v>
      </c>
      <c r="F101" s="143"/>
      <c r="G101" s="59"/>
      <c r="H101" s="59">
        <v>0.3547</v>
      </c>
      <c r="I101" s="59"/>
      <c r="J101" s="11"/>
      <c r="K101" s="59">
        <v>0.0463</v>
      </c>
      <c r="L101" s="4"/>
      <c r="M101" s="4"/>
      <c r="N101" s="4"/>
      <c r="O101" s="4"/>
      <c r="P101" s="4"/>
      <c r="Q101" s="5">
        <f t="shared" si="2"/>
        <v>0.401</v>
      </c>
      <c r="R101" s="10"/>
    </row>
    <row r="102" spans="1:18" ht="18.75">
      <c r="A102" s="218" t="s">
        <v>0</v>
      </c>
      <c r="B102" s="346"/>
      <c r="C102" s="222" t="s">
        <v>14</v>
      </c>
      <c r="D102" s="51"/>
      <c r="E102" s="51">
        <v>46.222</v>
      </c>
      <c r="F102" s="142"/>
      <c r="G102" s="60"/>
      <c r="H102" s="60">
        <v>907.974</v>
      </c>
      <c r="I102" s="60"/>
      <c r="J102" s="31"/>
      <c r="K102" s="60">
        <v>167.613</v>
      </c>
      <c r="L102" s="6"/>
      <c r="M102" s="6"/>
      <c r="N102" s="6"/>
      <c r="O102" s="6"/>
      <c r="P102" s="6"/>
      <c r="Q102" s="7">
        <f t="shared" si="2"/>
        <v>1075.587</v>
      </c>
      <c r="R102" s="10"/>
    </row>
    <row r="103" spans="1:18" ht="18.75">
      <c r="A103" s="221" t="s">
        <v>73</v>
      </c>
      <c r="B103" s="345" t="s">
        <v>74</v>
      </c>
      <c r="C103" s="219" t="s">
        <v>12</v>
      </c>
      <c r="D103" s="50">
        <v>3.464</v>
      </c>
      <c r="E103" s="50">
        <v>3.9571</v>
      </c>
      <c r="F103" s="148"/>
      <c r="G103" s="59">
        <v>0.4924</v>
      </c>
      <c r="H103" s="59">
        <v>113.9748</v>
      </c>
      <c r="I103" s="59"/>
      <c r="J103" s="11"/>
      <c r="K103" s="59">
        <v>2.7033</v>
      </c>
      <c r="L103" s="4">
        <v>0.3013</v>
      </c>
      <c r="M103" s="4"/>
      <c r="N103" s="4"/>
      <c r="O103" s="4"/>
      <c r="P103" s="4">
        <v>0.005</v>
      </c>
      <c r="Q103" s="5">
        <f t="shared" si="2"/>
        <v>117.4768</v>
      </c>
      <c r="R103" s="10"/>
    </row>
    <row r="104" spans="1:18" ht="18.75">
      <c r="A104" s="221" t="s">
        <v>0</v>
      </c>
      <c r="B104" s="346"/>
      <c r="C104" s="222" t="s">
        <v>14</v>
      </c>
      <c r="D104" s="51">
        <v>1265.031</v>
      </c>
      <c r="E104" s="51">
        <v>1331.678</v>
      </c>
      <c r="F104" s="149"/>
      <c r="G104" s="60">
        <v>389.871</v>
      </c>
      <c r="H104" s="60">
        <v>34344.272</v>
      </c>
      <c r="I104" s="60"/>
      <c r="J104" s="31"/>
      <c r="K104" s="60">
        <v>407.208</v>
      </c>
      <c r="L104" s="6">
        <v>128.434</v>
      </c>
      <c r="M104" s="6"/>
      <c r="N104" s="6"/>
      <c r="O104" s="6"/>
      <c r="P104" s="6">
        <v>3.319</v>
      </c>
      <c r="Q104" s="7">
        <f t="shared" si="2"/>
        <v>35273.104</v>
      </c>
      <c r="R104" s="10"/>
    </row>
    <row r="105" spans="1:18" ht="18.75">
      <c r="A105" s="221" t="s">
        <v>0</v>
      </c>
      <c r="B105" s="345" t="s">
        <v>75</v>
      </c>
      <c r="C105" s="219" t="s">
        <v>12</v>
      </c>
      <c r="D105" s="50">
        <v>9.3997</v>
      </c>
      <c r="E105" s="50">
        <v>426.4691</v>
      </c>
      <c r="F105" s="148"/>
      <c r="G105" s="59">
        <v>34.3409</v>
      </c>
      <c r="H105" s="59">
        <v>1090.3925</v>
      </c>
      <c r="I105" s="59"/>
      <c r="J105" s="11"/>
      <c r="K105" s="59">
        <v>147.3721</v>
      </c>
      <c r="L105" s="4"/>
      <c r="M105" s="4"/>
      <c r="N105" s="4"/>
      <c r="O105" s="4"/>
      <c r="P105" s="4"/>
      <c r="Q105" s="5">
        <f t="shared" si="2"/>
        <v>1272.1055</v>
      </c>
      <c r="R105" s="10"/>
    </row>
    <row r="106" spans="1:18" ht="18.75">
      <c r="A106" s="221"/>
      <c r="B106" s="346"/>
      <c r="C106" s="222" t="s">
        <v>14</v>
      </c>
      <c r="D106" s="51">
        <v>2960.817</v>
      </c>
      <c r="E106" s="51">
        <v>59288.506</v>
      </c>
      <c r="F106" s="149"/>
      <c r="G106" s="60">
        <v>12367.548</v>
      </c>
      <c r="H106" s="60">
        <v>138257.195</v>
      </c>
      <c r="I106" s="60"/>
      <c r="J106" s="31"/>
      <c r="K106" s="60">
        <v>26103.189</v>
      </c>
      <c r="L106" s="6"/>
      <c r="M106" s="6"/>
      <c r="N106" s="6"/>
      <c r="O106" s="6"/>
      <c r="P106" s="6"/>
      <c r="Q106" s="7">
        <f t="shared" si="2"/>
        <v>176727.93200000003</v>
      </c>
      <c r="R106" s="10"/>
    </row>
    <row r="107" spans="1:18" ht="18.75">
      <c r="A107" s="221" t="s">
        <v>76</v>
      </c>
      <c r="B107" s="345" t="s">
        <v>77</v>
      </c>
      <c r="C107" s="219" t="s">
        <v>12</v>
      </c>
      <c r="D107" s="50"/>
      <c r="E107" s="50">
        <v>0.0575</v>
      </c>
      <c r="F107" s="148"/>
      <c r="G107" s="59">
        <v>0.008</v>
      </c>
      <c r="H107" s="59">
        <v>0.157</v>
      </c>
      <c r="I107" s="59"/>
      <c r="J107" s="11"/>
      <c r="K107" s="59"/>
      <c r="L107" s="4"/>
      <c r="M107" s="4"/>
      <c r="N107" s="4"/>
      <c r="O107" s="4"/>
      <c r="P107" s="4">
        <v>0.0182</v>
      </c>
      <c r="Q107" s="5">
        <f t="shared" si="2"/>
        <v>0.1832</v>
      </c>
      <c r="R107" s="10"/>
    </row>
    <row r="108" spans="1:18" ht="18.75">
      <c r="A108" s="221"/>
      <c r="B108" s="346"/>
      <c r="C108" s="222" t="s">
        <v>14</v>
      </c>
      <c r="D108" s="51"/>
      <c r="E108" s="51">
        <v>211.681</v>
      </c>
      <c r="F108" s="149"/>
      <c r="G108" s="60">
        <v>4.568</v>
      </c>
      <c r="H108" s="60">
        <v>541.496</v>
      </c>
      <c r="I108" s="60"/>
      <c r="J108" s="31"/>
      <c r="K108" s="60"/>
      <c r="L108" s="6"/>
      <c r="M108" s="6"/>
      <c r="N108" s="6"/>
      <c r="O108" s="6"/>
      <c r="P108" s="6">
        <v>25.799</v>
      </c>
      <c r="Q108" s="7">
        <f t="shared" si="2"/>
        <v>571.8629999999999</v>
      </c>
      <c r="R108" s="10"/>
    </row>
    <row r="109" spans="1:18" ht="18.75">
      <c r="A109" s="221"/>
      <c r="B109" s="345" t="s">
        <v>78</v>
      </c>
      <c r="C109" s="219" t="s">
        <v>12</v>
      </c>
      <c r="D109" s="50">
        <v>0.575</v>
      </c>
      <c r="E109" s="50">
        <v>1.336</v>
      </c>
      <c r="F109" s="148"/>
      <c r="G109" s="59">
        <v>0.0161</v>
      </c>
      <c r="H109" s="59">
        <v>8.699</v>
      </c>
      <c r="I109" s="59"/>
      <c r="J109" s="11"/>
      <c r="K109" s="59">
        <v>0.3179</v>
      </c>
      <c r="L109" s="4"/>
      <c r="M109" s="4"/>
      <c r="N109" s="4">
        <v>0.2439</v>
      </c>
      <c r="O109" s="4"/>
      <c r="P109" s="4">
        <v>1.4538</v>
      </c>
      <c r="Q109" s="5">
        <f t="shared" si="2"/>
        <v>10.730699999999999</v>
      </c>
      <c r="R109" s="10"/>
    </row>
    <row r="110" spans="1:18" ht="18.75">
      <c r="A110" s="221"/>
      <c r="B110" s="346"/>
      <c r="C110" s="222" t="s">
        <v>14</v>
      </c>
      <c r="D110" s="51">
        <v>646.8</v>
      </c>
      <c r="E110" s="51">
        <v>1061.16</v>
      </c>
      <c r="F110" s="149"/>
      <c r="G110" s="60">
        <v>11.365</v>
      </c>
      <c r="H110" s="60">
        <v>2548.447</v>
      </c>
      <c r="I110" s="60"/>
      <c r="J110" s="31"/>
      <c r="K110" s="60">
        <v>122.367</v>
      </c>
      <c r="L110" s="6"/>
      <c r="M110" s="6"/>
      <c r="N110" s="6">
        <v>102.678</v>
      </c>
      <c r="O110" s="6"/>
      <c r="P110" s="6">
        <v>1127.193</v>
      </c>
      <c r="Q110" s="7">
        <f t="shared" si="2"/>
        <v>3912.05</v>
      </c>
      <c r="R110" s="10"/>
    </row>
    <row r="111" spans="1:18" ht="18.75">
      <c r="A111" s="221" t="s">
        <v>79</v>
      </c>
      <c r="B111" s="345" t="s">
        <v>80</v>
      </c>
      <c r="C111" s="219" t="s">
        <v>12</v>
      </c>
      <c r="D111" s="50"/>
      <c r="E111" s="50"/>
      <c r="F111" s="143"/>
      <c r="G111" s="59"/>
      <c r="H111" s="59">
        <v>0</v>
      </c>
      <c r="I111" s="59"/>
      <c r="J111" s="11"/>
      <c r="K111" s="59"/>
      <c r="L111" s="4"/>
      <c r="M111" s="4"/>
      <c r="N111" s="4"/>
      <c r="O111" s="4"/>
      <c r="P111" s="4"/>
      <c r="Q111" s="5">
        <f t="shared" si="2"/>
        <v>0</v>
      </c>
      <c r="R111" s="10"/>
    </row>
    <row r="112" spans="1:18" ht="18.75">
      <c r="A112" s="221"/>
      <c r="B112" s="346"/>
      <c r="C112" s="222" t="s">
        <v>14</v>
      </c>
      <c r="D112" s="51"/>
      <c r="E112" s="51"/>
      <c r="F112" s="142"/>
      <c r="G112" s="60"/>
      <c r="H112" s="60">
        <v>0</v>
      </c>
      <c r="I112" s="60"/>
      <c r="J112" s="31"/>
      <c r="K112" s="60"/>
      <c r="L112" s="6"/>
      <c r="M112" s="6"/>
      <c r="N112" s="6"/>
      <c r="O112" s="6"/>
      <c r="P112" s="6"/>
      <c r="Q112" s="7">
        <f t="shared" si="2"/>
        <v>0</v>
      </c>
      <c r="R112" s="10"/>
    </row>
    <row r="113" spans="1:18" ht="18.75">
      <c r="A113" s="221"/>
      <c r="B113" s="345" t="s">
        <v>81</v>
      </c>
      <c r="C113" s="219" t="s">
        <v>12</v>
      </c>
      <c r="D113" s="50">
        <v>0.0177</v>
      </c>
      <c r="E113" s="50">
        <v>0.0088</v>
      </c>
      <c r="F113" s="148"/>
      <c r="G113" s="59"/>
      <c r="H113" s="59">
        <v>0</v>
      </c>
      <c r="I113" s="59"/>
      <c r="J113" s="11"/>
      <c r="K113" s="59"/>
      <c r="L113" s="4">
        <v>0.001</v>
      </c>
      <c r="M113" s="4"/>
      <c r="N113" s="4"/>
      <c r="O113" s="4"/>
      <c r="P113" s="4"/>
      <c r="Q113" s="5">
        <f t="shared" si="2"/>
        <v>0.001</v>
      </c>
      <c r="R113" s="10"/>
    </row>
    <row r="114" spans="1:18" ht="18.75">
      <c r="A114" s="221"/>
      <c r="B114" s="346"/>
      <c r="C114" s="222" t="s">
        <v>14</v>
      </c>
      <c r="D114" s="51">
        <v>9.691</v>
      </c>
      <c r="E114" s="51">
        <v>4.579</v>
      </c>
      <c r="F114" s="149"/>
      <c r="G114" s="60"/>
      <c r="H114" s="60">
        <v>0</v>
      </c>
      <c r="I114" s="60"/>
      <c r="J114" s="31"/>
      <c r="K114" s="60"/>
      <c r="L114" s="6">
        <v>1.05</v>
      </c>
      <c r="M114" s="6"/>
      <c r="N114" s="6"/>
      <c r="O114" s="6"/>
      <c r="P114" s="6"/>
      <c r="Q114" s="7">
        <f t="shared" si="2"/>
        <v>1.05</v>
      </c>
      <c r="R114" s="10"/>
    </row>
    <row r="115" spans="1:18" ht="18.75">
      <c r="A115" s="221" t="s">
        <v>82</v>
      </c>
      <c r="B115" s="345" t="s">
        <v>83</v>
      </c>
      <c r="C115" s="219" t="s">
        <v>12</v>
      </c>
      <c r="D115" s="50">
        <v>0.172</v>
      </c>
      <c r="E115" s="50"/>
      <c r="F115" s="148"/>
      <c r="G115" s="59"/>
      <c r="H115" s="59">
        <v>0</v>
      </c>
      <c r="I115" s="59"/>
      <c r="J115" s="11"/>
      <c r="K115" s="59"/>
      <c r="L115" s="4"/>
      <c r="M115" s="4"/>
      <c r="N115" s="4"/>
      <c r="O115" s="4"/>
      <c r="P115" s="4"/>
      <c r="Q115" s="5">
        <f t="shared" si="2"/>
        <v>0</v>
      </c>
      <c r="R115" s="10"/>
    </row>
    <row r="116" spans="1:18" ht="18.75">
      <c r="A116" s="221"/>
      <c r="B116" s="346"/>
      <c r="C116" s="222" t="s">
        <v>14</v>
      </c>
      <c r="D116" s="51">
        <v>114.24</v>
      </c>
      <c r="E116" s="51"/>
      <c r="F116" s="149"/>
      <c r="G116" s="60"/>
      <c r="H116" s="60">
        <v>0</v>
      </c>
      <c r="I116" s="60"/>
      <c r="J116" s="31"/>
      <c r="K116" s="60"/>
      <c r="L116" s="6"/>
      <c r="M116" s="6"/>
      <c r="N116" s="6"/>
      <c r="O116" s="6"/>
      <c r="P116" s="6"/>
      <c r="Q116" s="7">
        <f t="shared" si="2"/>
        <v>0</v>
      </c>
      <c r="R116" s="10"/>
    </row>
    <row r="117" spans="1:18" ht="18.75">
      <c r="A117" s="221"/>
      <c r="B117" s="345" t="s">
        <v>84</v>
      </c>
      <c r="C117" s="219" t="s">
        <v>12</v>
      </c>
      <c r="D117" s="50">
        <v>3.5761</v>
      </c>
      <c r="E117" s="50">
        <v>0.43</v>
      </c>
      <c r="F117" s="148"/>
      <c r="G117" s="59"/>
      <c r="H117" s="59">
        <v>0.135</v>
      </c>
      <c r="I117" s="59"/>
      <c r="J117" s="11"/>
      <c r="K117" s="59"/>
      <c r="L117" s="4"/>
      <c r="M117" s="4">
        <v>0.305</v>
      </c>
      <c r="N117" s="4"/>
      <c r="O117" s="4"/>
      <c r="P117" s="4"/>
      <c r="Q117" s="5">
        <f t="shared" si="2"/>
        <v>0.44</v>
      </c>
      <c r="R117" s="10"/>
    </row>
    <row r="118" spans="1:18" ht="18.75">
      <c r="A118" s="221"/>
      <c r="B118" s="346"/>
      <c r="C118" s="222" t="s">
        <v>14</v>
      </c>
      <c r="D118" s="51">
        <v>2505.41</v>
      </c>
      <c r="E118" s="51">
        <v>367.28</v>
      </c>
      <c r="F118" s="149"/>
      <c r="G118" s="60"/>
      <c r="H118" s="60">
        <v>113.664</v>
      </c>
      <c r="I118" s="60"/>
      <c r="J118" s="31"/>
      <c r="K118" s="60"/>
      <c r="L118" s="6"/>
      <c r="M118" s="6">
        <v>156.975</v>
      </c>
      <c r="N118" s="6"/>
      <c r="O118" s="6"/>
      <c r="P118" s="6"/>
      <c r="Q118" s="7">
        <f t="shared" si="2"/>
        <v>270.639</v>
      </c>
      <c r="R118" s="10"/>
    </row>
    <row r="119" spans="1:18" ht="18.75">
      <c r="A119" s="221" t="s">
        <v>19</v>
      </c>
      <c r="B119" s="345" t="s">
        <v>85</v>
      </c>
      <c r="C119" s="219" t="s">
        <v>12</v>
      </c>
      <c r="D119" s="50">
        <v>2.2671</v>
      </c>
      <c r="E119" s="50">
        <v>0.0342</v>
      </c>
      <c r="F119" s="148"/>
      <c r="G119" s="59"/>
      <c r="H119" s="59">
        <v>0.1306</v>
      </c>
      <c r="I119" s="59"/>
      <c r="J119" s="11"/>
      <c r="K119" s="59">
        <v>0.0168</v>
      </c>
      <c r="L119" s="4"/>
      <c r="M119" s="4"/>
      <c r="N119" s="4">
        <v>0.0571</v>
      </c>
      <c r="O119" s="4"/>
      <c r="P119" s="4">
        <v>0.0044</v>
      </c>
      <c r="Q119" s="5">
        <f t="shared" si="2"/>
        <v>0.2089</v>
      </c>
      <c r="R119" s="10"/>
    </row>
    <row r="120" spans="1:18" ht="18.75">
      <c r="A120" s="10"/>
      <c r="B120" s="346"/>
      <c r="C120" s="222" t="s">
        <v>14</v>
      </c>
      <c r="D120" s="51">
        <v>2421.62</v>
      </c>
      <c r="E120" s="51">
        <v>20.097</v>
      </c>
      <c r="F120" s="149"/>
      <c r="G120" s="60"/>
      <c r="H120" s="60">
        <v>50.003</v>
      </c>
      <c r="I120" s="60"/>
      <c r="J120" s="31"/>
      <c r="K120" s="60">
        <v>8.075</v>
      </c>
      <c r="L120" s="6"/>
      <c r="M120" s="6"/>
      <c r="N120" s="6">
        <v>27.416</v>
      </c>
      <c r="O120" s="6"/>
      <c r="P120" s="6">
        <v>3.696</v>
      </c>
      <c r="Q120" s="7">
        <f t="shared" si="2"/>
        <v>89.19</v>
      </c>
      <c r="R120" s="10"/>
    </row>
    <row r="121" spans="1:18" ht="18.75">
      <c r="A121" s="10"/>
      <c r="B121" s="224" t="s">
        <v>16</v>
      </c>
      <c r="C121" s="219" t="s">
        <v>12</v>
      </c>
      <c r="D121" s="50">
        <v>0.438</v>
      </c>
      <c r="E121" s="50">
        <v>0.0017</v>
      </c>
      <c r="F121" s="148"/>
      <c r="G121" s="59"/>
      <c r="H121" s="59">
        <v>0.066</v>
      </c>
      <c r="I121" s="59"/>
      <c r="J121" s="11"/>
      <c r="K121" s="59"/>
      <c r="L121" s="4"/>
      <c r="M121" s="4"/>
      <c r="N121" s="4"/>
      <c r="O121" s="4"/>
      <c r="P121" s="4"/>
      <c r="Q121" s="5">
        <f t="shared" si="2"/>
        <v>0.066</v>
      </c>
      <c r="R121" s="10"/>
    </row>
    <row r="122" spans="1:18" ht="18.75">
      <c r="A122" s="10"/>
      <c r="B122" s="222" t="s">
        <v>86</v>
      </c>
      <c r="C122" s="222" t="s">
        <v>14</v>
      </c>
      <c r="D122" s="51">
        <v>269.87</v>
      </c>
      <c r="E122" s="51">
        <v>10.71</v>
      </c>
      <c r="F122" s="149"/>
      <c r="G122" s="60"/>
      <c r="H122" s="60">
        <v>1208.55</v>
      </c>
      <c r="I122" s="60"/>
      <c r="J122" s="31"/>
      <c r="K122" s="60"/>
      <c r="L122" s="6"/>
      <c r="M122" s="6"/>
      <c r="N122" s="6"/>
      <c r="O122" s="6"/>
      <c r="P122" s="6"/>
      <c r="Q122" s="7">
        <f t="shared" si="2"/>
        <v>1208.55</v>
      </c>
      <c r="R122" s="10"/>
    </row>
    <row r="123" spans="1:18" ht="18.75">
      <c r="A123" s="10"/>
      <c r="B123" s="343" t="s">
        <v>20</v>
      </c>
      <c r="C123" s="219" t="s">
        <v>12</v>
      </c>
      <c r="D123" s="46">
        <v>19.909599999999998</v>
      </c>
      <c r="E123" s="46">
        <v>432.3088000000001</v>
      </c>
      <c r="F123" s="148">
        <f>D123+E123</f>
        <v>452.2184000000001</v>
      </c>
      <c r="G123" s="63">
        <v>34.857400000000005</v>
      </c>
      <c r="H123" s="61">
        <v>1213.9096</v>
      </c>
      <c r="I123" s="63">
        <v>0</v>
      </c>
      <c r="J123" s="11">
        <f>H123+I123</f>
        <v>1213.9096</v>
      </c>
      <c r="K123" s="63">
        <v>150.45639999999997</v>
      </c>
      <c r="L123" s="11">
        <v>0.3023</v>
      </c>
      <c r="M123" s="4">
        <v>0.305</v>
      </c>
      <c r="N123" s="4">
        <v>0.301</v>
      </c>
      <c r="O123" s="11">
        <v>0</v>
      </c>
      <c r="P123" s="11">
        <v>1.4814</v>
      </c>
      <c r="Q123" s="43">
        <f t="shared" si="2"/>
        <v>1853.8315</v>
      </c>
      <c r="R123" s="10"/>
    </row>
    <row r="124" spans="1:18" ht="18.75">
      <c r="A124" s="226"/>
      <c r="B124" s="344"/>
      <c r="C124" s="222" t="s">
        <v>14</v>
      </c>
      <c r="D124" s="47">
        <v>10193.479000000001</v>
      </c>
      <c r="E124" s="47">
        <v>62341.913</v>
      </c>
      <c r="F124" s="149">
        <f>D124+E124</f>
        <v>72535.392</v>
      </c>
      <c r="G124" s="62">
        <v>12773.351999999999</v>
      </c>
      <c r="H124" s="64">
        <v>177971.601</v>
      </c>
      <c r="I124" s="62">
        <v>0</v>
      </c>
      <c r="J124" s="31">
        <f>H124+I124</f>
        <v>177971.601</v>
      </c>
      <c r="K124" s="64">
        <v>26808.451999999997</v>
      </c>
      <c r="L124" s="6">
        <v>129.484</v>
      </c>
      <c r="M124" s="6">
        <v>156.975</v>
      </c>
      <c r="N124" s="6">
        <v>130.094</v>
      </c>
      <c r="O124" s="6">
        <v>0</v>
      </c>
      <c r="P124" s="6">
        <v>1160.0069999999998</v>
      </c>
      <c r="Q124" s="7">
        <f t="shared" si="2"/>
        <v>291665.3569999999</v>
      </c>
      <c r="R124" s="10"/>
    </row>
    <row r="125" spans="1:18" ht="18.75">
      <c r="A125" s="218" t="s">
        <v>0</v>
      </c>
      <c r="B125" s="345" t="s">
        <v>87</v>
      </c>
      <c r="C125" s="219" t="s">
        <v>12</v>
      </c>
      <c r="D125" s="50"/>
      <c r="E125" s="50"/>
      <c r="F125" s="148"/>
      <c r="G125" s="59"/>
      <c r="H125" s="59">
        <v>0</v>
      </c>
      <c r="I125" s="59"/>
      <c r="J125" s="11"/>
      <c r="K125" s="59"/>
      <c r="L125" s="4"/>
      <c r="M125" s="4"/>
      <c r="N125" s="4"/>
      <c r="O125" s="4"/>
      <c r="P125" s="4"/>
      <c r="Q125" s="5">
        <f t="shared" si="2"/>
        <v>0</v>
      </c>
      <c r="R125" s="10"/>
    </row>
    <row r="126" spans="1:18" ht="18.75">
      <c r="A126" s="218" t="s">
        <v>0</v>
      </c>
      <c r="B126" s="346"/>
      <c r="C126" s="222" t="s">
        <v>14</v>
      </c>
      <c r="D126" s="51"/>
      <c r="E126" s="51"/>
      <c r="F126" s="149"/>
      <c r="G126" s="60"/>
      <c r="H126" s="60">
        <v>0</v>
      </c>
      <c r="I126" s="60"/>
      <c r="J126" s="31"/>
      <c r="K126" s="60"/>
      <c r="L126" s="6"/>
      <c r="M126" s="6"/>
      <c r="N126" s="6"/>
      <c r="O126" s="6"/>
      <c r="P126" s="6"/>
      <c r="Q126" s="7">
        <f t="shared" si="2"/>
        <v>0</v>
      </c>
      <c r="R126" s="10"/>
    </row>
    <row r="127" spans="1:18" ht="18.75">
      <c r="A127" s="221" t="s">
        <v>88</v>
      </c>
      <c r="B127" s="345" t="s">
        <v>89</v>
      </c>
      <c r="C127" s="219" t="s">
        <v>12</v>
      </c>
      <c r="D127" s="50"/>
      <c r="E127" s="50"/>
      <c r="F127" s="148"/>
      <c r="G127" s="59"/>
      <c r="H127" s="59">
        <v>0</v>
      </c>
      <c r="I127" s="59"/>
      <c r="J127" s="11"/>
      <c r="K127" s="59"/>
      <c r="L127" s="4"/>
      <c r="M127" s="4"/>
      <c r="N127" s="4"/>
      <c r="O127" s="4"/>
      <c r="P127" s="4"/>
      <c r="Q127" s="5">
        <f t="shared" si="2"/>
        <v>0</v>
      </c>
      <c r="R127" s="10"/>
    </row>
    <row r="128" spans="1:18" ht="18.75">
      <c r="A128" s="221"/>
      <c r="B128" s="346"/>
      <c r="C128" s="222" t="s">
        <v>14</v>
      </c>
      <c r="D128" s="51"/>
      <c r="E128" s="51"/>
      <c r="F128" s="149"/>
      <c r="G128" s="60"/>
      <c r="H128" s="60">
        <v>0</v>
      </c>
      <c r="I128" s="60"/>
      <c r="J128" s="31"/>
      <c r="K128" s="60"/>
      <c r="L128" s="6"/>
      <c r="M128" s="6"/>
      <c r="N128" s="6"/>
      <c r="O128" s="6"/>
      <c r="P128" s="6"/>
      <c r="Q128" s="7">
        <f t="shared" si="2"/>
        <v>0</v>
      </c>
      <c r="R128" s="10"/>
    </row>
    <row r="129" spans="1:18" ht="18.75">
      <c r="A129" s="221" t="s">
        <v>90</v>
      </c>
      <c r="B129" s="224" t="s">
        <v>16</v>
      </c>
      <c r="C129" s="224" t="s">
        <v>12</v>
      </c>
      <c r="D129" s="53">
        <v>0.008</v>
      </c>
      <c r="E129" s="53"/>
      <c r="F129" s="204"/>
      <c r="G129" s="65">
        <v>0</v>
      </c>
      <c r="H129" s="65">
        <v>0</v>
      </c>
      <c r="I129" s="65"/>
      <c r="J129" s="42"/>
      <c r="K129" s="65"/>
      <c r="L129" s="13"/>
      <c r="M129" s="13"/>
      <c r="N129" s="13"/>
      <c r="O129" s="13"/>
      <c r="P129" s="13"/>
      <c r="Q129" s="14">
        <f t="shared" si="2"/>
        <v>0</v>
      </c>
      <c r="R129" s="10"/>
    </row>
    <row r="130" spans="1:18" ht="18.75">
      <c r="A130" s="221"/>
      <c r="B130" s="224" t="s">
        <v>91</v>
      </c>
      <c r="C130" s="219" t="s">
        <v>92</v>
      </c>
      <c r="D130" s="50"/>
      <c r="E130" s="50"/>
      <c r="F130" s="143"/>
      <c r="G130" s="59"/>
      <c r="H130" s="59">
        <v>0</v>
      </c>
      <c r="I130" s="59"/>
      <c r="J130" s="30"/>
      <c r="K130" s="59"/>
      <c r="L130" s="4"/>
      <c r="M130" s="30"/>
      <c r="N130" s="4"/>
      <c r="O130" s="4"/>
      <c r="P130" s="4"/>
      <c r="Q130" s="5">
        <f t="shared" si="2"/>
        <v>0</v>
      </c>
      <c r="R130" s="10"/>
    </row>
    <row r="131" spans="1:18" ht="18.75">
      <c r="A131" s="221" t="s">
        <v>19</v>
      </c>
      <c r="B131" s="6"/>
      <c r="C131" s="222" t="s">
        <v>14</v>
      </c>
      <c r="D131" s="51">
        <v>5.04</v>
      </c>
      <c r="E131" s="51"/>
      <c r="F131" s="149"/>
      <c r="G131" s="60">
        <v>3.78</v>
      </c>
      <c r="H131" s="152">
        <v>0</v>
      </c>
      <c r="I131" s="60"/>
      <c r="J131" s="41"/>
      <c r="K131" s="145"/>
      <c r="L131" s="6"/>
      <c r="M131" s="6"/>
      <c r="N131" s="6"/>
      <c r="O131" s="6"/>
      <c r="P131" s="6"/>
      <c r="Q131" s="7">
        <f t="shared" si="2"/>
        <v>3.78</v>
      </c>
      <c r="R131" s="10"/>
    </row>
    <row r="132" spans="1:18" ht="18.75">
      <c r="A132" s="10"/>
      <c r="B132" s="240" t="s">
        <v>0</v>
      </c>
      <c r="C132" s="224" t="s">
        <v>12</v>
      </c>
      <c r="D132" s="45">
        <v>0.008</v>
      </c>
      <c r="E132" s="45">
        <v>0</v>
      </c>
      <c r="F132" s="45">
        <f>F125+F127+F129</f>
        <v>0</v>
      </c>
      <c r="G132" s="131">
        <v>0</v>
      </c>
      <c r="H132" s="294">
        <v>0</v>
      </c>
      <c r="I132" s="131">
        <v>0</v>
      </c>
      <c r="J132" s="45">
        <f>J125+J127+J129</f>
        <v>0</v>
      </c>
      <c r="K132" s="131">
        <v>0</v>
      </c>
      <c r="L132" s="13">
        <v>0</v>
      </c>
      <c r="M132" s="45">
        <v>0</v>
      </c>
      <c r="N132" s="45">
        <v>0</v>
      </c>
      <c r="O132" s="13">
        <v>0</v>
      </c>
      <c r="P132" s="13">
        <v>0</v>
      </c>
      <c r="Q132" s="14">
        <f t="shared" si="2"/>
        <v>0</v>
      </c>
      <c r="R132" s="10"/>
    </row>
    <row r="133" spans="1:18" ht="18.75">
      <c r="A133" s="10"/>
      <c r="B133" s="241" t="s">
        <v>20</v>
      </c>
      <c r="C133" s="219" t="s">
        <v>92</v>
      </c>
      <c r="D133" s="46">
        <v>0</v>
      </c>
      <c r="E133" s="46">
        <v>0</v>
      </c>
      <c r="F133" s="46">
        <f>F130</f>
        <v>0</v>
      </c>
      <c r="G133" s="63">
        <v>0</v>
      </c>
      <c r="H133" s="63">
        <v>0</v>
      </c>
      <c r="I133" s="63">
        <v>0</v>
      </c>
      <c r="J133" s="46">
        <f>J130</f>
        <v>0</v>
      </c>
      <c r="K133" s="63">
        <v>0</v>
      </c>
      <c r="L133" s="4">
        <v>0</v>
      </c>
      <c r="M133" s="46">
        <v>0</v>
      </c>
      <c r="N133" s="46">
        <v>0</v>
      </c>
      <c r="O133" s="4">
        <v>0</v>
      </c>
      <c r="P133" s="4">
        <v>0</v>
      </c>
      <c r="Q133" s="5">
        <f t="shared" si="2"/>
        <v>0</v>
      </c>
      <c r="R133" s="10"/>
    </row>
    <row r="134" spans="1:18" ht="18.75">
      <c r="A134" s="226"/>
      <c r="B134" s="6"/>
      <c r="C134" s="222" t="s">
        <v>14</v>
      </c>
      <c r="D134" s="47">
        <v>5.04</v>
      </c>
      <c r="E134" s="47">
        <v>0</v>
      </c>
      <c r="F134" s="47">
        <f>F126+F128+F131</f>
        <v>0</v>
      </c>
      <c r="G134" s="62">
        <v>3.78</v>
      </c>
      <c r="H134" s="62">
        <v>0</v>
      </c>
      <c r="I134" s="62">
        <v>0</v>
      </c>
      <c r="J134" s="47">
        <f>J126+J128+J131</f>
        <v>0</v>
      </c>
      <c r="K134" s="62">
        <v>0</v>
      </c>
      <c r="L134" s="6">
        <v>0</v>
      </c>
      <c r="M134" s="47">
        <v>0</v>
      </c>
      <c r="N134" s="47">
        <v>0</v>
      </c>
      <c r="O134" s="6">
        <v>0</v>
      </c>
      <c r="P134" s="6">
        <v>0</v>
      </c>
      <c r="Q134" s="7">
        <f t="shared" si="2"/>
        <v>3.78</v>
      </c>
      <c r="R134" s="10"/>
    </row>
    <row r="135" spans="1:18" ht="18.75">
      <c r="A135" s="242"/>
      <c r="B135" s="243" t="s">
        <v>0</v>
      </c>
      <c r="C135" s="244" t="s">
        <v>12</v>
      </c>
      <c r="D135" s="45">
        <v>519.2809000000001</v>
      </c>
      <c r="E135" s="45">
        <v>1410.6365</v>
      </c>
      <c r="F135" s="45">
        <f>F132+F123+F99</f>
        <v>1929.9094</v>
      </c>
      <c r="G135" s="78">
        <v>6427.3403</v>
      </c>
      <c r="H135" s="131">
        <v>3815.0157000000004</v>
      </c>
      <c r="I135" s="78">
        <v>0</v>
      </c>
      <c r="J135" s="45">
        <f>J132+J123+J99</f>
        <v>3815.0157000000004</v>
      </c>
      <c r="K135" s="78">
        <v>904.2266</v>
      </c>
      <c r="L135" s="15">
        <v>20.322400000000002</v>
      </c>
      <c r="M135" s="68">
        <v>0.305</v>
      </c>
      <c r="N135" s="68">
        <v>6.6817</v>
      </c>
      <c r="O135" s="15">
        <v>0</v>
      </c>
      <c r="P135" s="15">
        <v>7.1885</v>
      </c>
      <c r="Q135" s="16">
        <f>+F135+G135+H135+I135+K135+L135+M135+N135+O135+P135</f>
        <v>13110.989599999999</v>
      </c>
      <c r="R135" s="10"/>
    </row>
    <row r="136" spans="1:18" ht="18.75">
      <c r="A136" s="242"/>
      <c r="B136" s="245" t="s">
        <v>93</v>
      </c>
      <c r="C136" s="246" t="s">
        <v>92</v>
      </c>
      <c r="D136" s="46">
        <v>0</v>
      </c>
      <c r="E136" s="46">
        <v>0</v>
      </c>
      <c r="F136" s="46">
        <f>F133</f>
        <v>0</v>
      </c>
      <c r="G136" s="61">
        <v>0</v>
      </c>
      <c r="H136" s="63">
        <v>0</v>
      </c>
      <c r="I136" s="63">
        <v>0</v>
      </c>
      <c r="J136" s="46">
        <f>J133</f>
        <v>0</v>
      </c>
      <c r="K136" s="61">
        <v>0</v>
      </c>
      <c r="L136" s="17">
        <v>0</v>
      </c>
      <c r="M136" s="69">
        <v>0</v>
      </c>
      <c r="N136" s="69">
        <v>0</v>
      </c>
      <c r="O136" s="17">
        <v>0</v>
      </c>
      <c r="P136" s="17">
        <v>0</v>
      </c>
      <c r="Q136" s="44">
        <f>+F136+G136+H136+I136+K136+L136+M136+N136+O136+P136</f>
        <v>0</v>
      </c>
      <c r="R136" s="10"/>
    </row>
    <row r="137" spans="1:18" ht="19.5" thickBot="1">
      <c r="A137" s="247"/>
      <c r="B137" s="29"/>
      <c r="C137" s="248" t="s">
        <v>14</v>
      </c>
      <c r="D137" s="178">
        <v>378436.5270000001</v>
      </c>
      <c r="E137" s="178">
        <v>584679.3230000002</v>
      </c>
      <c r="F137" s="178">
        <f>F134+F124+F100</f>
        <v>963110.8100000003</v>
      </c>
      <c r="G137" s="249">
        <v>1594378.76</v>
      </c>
      <c r="H137" s="250">
        <v>513516.21700000006</v>
      </c>
      <c r="I137" s="177">
        <v>0</v>
      </c>
      <c r="J137" s="178">
        <f>J134+J124+J100</f>
        <v>513516.21700000006</v>
      </c>
      <c r="K137" s="177">
        <v>136426.234</v>
      </c>
      <c r="L137" s="18">
        <v>7752.088000000001</v>
      </c>
      <c r="M137" s="70">
        <v>156.975</v>
      </c>
      <c r="N137" s="70">
        <v>7743.19</v>
      </c>
      <c r="O137" s="18">
        <v>0</v>
      </c>
      <c r="P137" s="18">
        <v>9629.452</v>
      </c>
      <c r="Q137" s="19">
        <f>+F137+G137+H137+I137+K137+L137+M137+N137+O137+P137</f>
        <v>3232713.7260000007</v>
      </c>
      <c r="R137" s="10"/>
    </row>
    <row r="138" spans="15:17" ht="18.75">
      <c r="O138" s="251"/>
      <c r="Q138" s="252" t="s">
        <v>103</v>
      </c>
    </row>
  </sheetData>
  <sheetProtection/>
  <mergeCells count="51">
    <mergeCell ref="B123:B124"/>
    <mergeCell ref="B125:B126"/>
    <mergeCell ref="B127:B128"/>
    <mergeCell ref="B113:B114"/>
    <mergeCell ref="B115:B116"/>
    <mergeCell ref="B117:B118"/>
    <mergeCell ref="B119:B120"/>
    <mergeCell ref="B105:B106"/>
    <mergeCell ref="B107:B108"/>
    <mergeCell ref="B109:B110"/>
    <mergeCell ref="B111:B112"/>
    <mergeCell ref="A97:B98"/>
    <mergeCell ref="A99:B100"/>
    <mergeCell ref="B101:B102"/>
    <mergeCell ref="B103:B104"/>
    <mergeCell ref="A89:B90"/>
    <mergeCell ref="A91:B92"/>
    <mergeCell ref="A93:B94"/>
    <mergeCell ref="A95:B96"/>
    <mergeCell ref="B79:B80"/>
    <mergeCell ref="B83:B84"/>
    <mergeCell ref="A85:B86"/>
    <mergeCell ref="A87:B88"/>
    <mergeCell ref="B64:B65"/>
    <mergeCell ref="B71:B72"/>
    <mergeCell ref="B73:B74"/>
    <mergeCell ref="B75:B76"/>
    <mergeCell ref="A52:B53"/>
    <mergeCell ref="B54:B55"/>
    <mergeCell ref="B58:B59"/>
    <mergeCell ref="B60:B61"/>
    <mergeCell ref="A44:B45"/>
    <mergeCell ref="A46:B47"/>
    <mergeCell ref="A48:B49"/>
    <mergeCell ref="A50:B51"/>
    <mergeCell ref="B36:B37"/>
    <mergeCell ref="A38:B39"/>
    <mergeCell ref="A40:B41"/>
    <mergeCell ref="A42:B43"/>
    <mergeCell ref="B30:B31"/>
    <mergeCell ref="B32:B33"/>
    <mergeCell ref="B14:B15"/>
    <mergeCell ref="B16:B17"/>
    <mergeCell ref="B20:B21"/>
    <mergeCell ref="B22:B23"/>
    <mergeCell ref="B4:B5"/>
    <mergeCell ref="B8:B9"/>
    <mergeCell ref="A10:B11"/>
    <mergeCell ref="B12:B13"/>
    <mergeCell ref="B24:B25"/>
    <mergeCell ref="B28:B29"/>
  </mergeCells>
  <printOptions/>
  <pageMargins left="1.1811023622047245" right="0.7874015748031497" top="0.7874015748031497" bottom="0.7874015748031497" header="0.5118110236220472" footer="0.5118110236220472"/>
  <pageSetup firstPageNumber="5" useFirstPageNumber="1" horizontalDpi="600" verticalDpi="600" orientation="landscape" paperSize="12" scale="50" r:id="rId1"/>
  <rowBreaks count="1" manualBreakCount="1">
    <brk id="68" max="16" man="1"/>
  </rowBreaks>
  <ignoredErrors>
    <ignoredError sqref="F68:F69 F8:F23 J8:J57 F73:F131 J73:J131 J68:J69 F71:F72 J71:J72 F28:F67 J59:J6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漁政課</dc:creator>
  <cp:keywords/>
  <dc:description/>
  <cp:lastModifiedBy>宮城県</cp:lastModifiedBy>
  <cp:lastPrinted>2012-08-15T01:41:46Z</cp:lastPrinted>
  <dcterms:created xsi:type="dcterms:W3CDTF">1999-03-08T06:25:39Z</dcterms:created>
  <dcterms:modified xsi:type="dcterms:W3CDTF">2013-05-09T02:02:28Z</dcterms:modified>
  <cp:category/>
  <cp:version/>
  <cp:contentType/>
  <cp:contentStatus/>
</cp:coreProperties>
</file>