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8010" firstSheet="7" activeTab="12"/>
  </bookViews>
  <sheets>
    <sheet name="１月" sheetId="1" r:id="rId1"/>
    <sheet name="２月" sheetId="2" r:id="rId2"/>
    <sheet name="３月" sheetId="3" r:id="rId3"/>
    <sheet name="４月" sheetId="4" r:id="rId4"/>
    <sheet name="５月" sheetId="5" r:id="rId5"/>
    <sheet name="６月" sheetId="6" r:id="rId6"/>
    <sheet name="７月" sheetId="7" r:id="rId7"/>
    <sheet name="８月" sheetId="8" r:id="rId8"/>
    <sheet name="９月" sheetId="9" r:id="rId9"/>
    <sheet name="１０月" sheetId="10" r:id="rId10"/>
    <sheet name="１１月" sheetId="11" r:id="rId11"/>
    <sheet name="１２月" sheetId="12" r:id="rId12"/>
    <sheet name="総括表" sheetId="13" r:id="rId13"/>
  </sheets>
  <calcPr calcId="145621"/>
</workbook>
</file>

<file path=xl/calcChain.xml><?xml version="1.0" encoding="utf-8"?>
<calcChain xmlns="http://schemas.openxmlformats.org/spreadsheetml/2006/main">
  <c r="Q48" i="13" l="1"/>
  <c r="Q24" i="13"/>
  <c r="Q32" i="13"/>
  <c r="Q44" i="13"/>
  <c r="Q53" i="13"/>
  <c r="Q52" i="13"/>
  <c r="Q41" i="13"/>
  <c r="Q33" i="13"/>
  <c r="Q17" i="13"/>
  <c r="Q13" i="13"/>
  <c r="Q5" i="13"/>
  <c r="P136" i="12"/>
  <c r="P134" i="12"/>
  <c r="P133" i="12"/>
  <c r="P132" i="12"/>
  <c r="P124" i="12"/>
  <c r="P123" i="12"/>
  <c r="P84" i="12"/>
  <c r="P83" i="12"/>
  <c r="P72" i="12"/>
  <c r="P71" i="12"/>
  <c r="P59" i="12"/>
  <c r="P58" i="12"/>
  <c r="P37" i="12"/>
  <c r="P36" i="12"/>
  <c r="P29" i="12"/>
  <c r="P28" i="12"/>
  <c r="P23" i="12"/>
  <c r="P22" i="12"/>
  <c r="P9" i="12"/>
  <c r="P100" i="12" s="1"/>
  <c r="P8" i="12"/>
  <c r="P99" i="12" s="1"/>
  <c r="P136" i="11"/>
  <c r="P134" i="11"/>
  <c r="P137" i="11" s="1"/>
  <c r="P133" i="11"/>
  <c r="P132" i="11"/>
  <c r="P124" i="11"/>
  <c r="P123" i="11"/>
  <c r="P84" i="11"/>
  <c r="P83" i="11"/>
  <c r="P72" i="11"/>
  <c r="P71" i="11"/>
  <c r="P59" i="11"/>
  <c r="P58" i="11"/>
  <c r="P37" i="11"/>
  <c r="P36" i="11"/>
  <c r="P29" i="11"/>
  <c r="P28" i="11"/>
  <c r="P23" i="11"/>
  <c r="P100" i="11" s="1"/>
  <c r="P22" i="11"/>
  <c r="P9" i="11"/>
  <c r="P8" i="11"/>
  <c r="P99" i="11" s="1"/>
  <c r="P136" i="10"/>
  <c r="P134" i="10"/>
  <c r="P133" i="10"/>
  <c r="P132" i="10"/>
  <c r="P124" i="10"/>
  <c r="P123" i="10"/>
  <c r="P84" i="10"/>
  <c r="P83" i="10"/>
  <c r="P72" i="10"/>
  <c r="P71" i="10"/>
  <c r="P59" i="10"/>
  <c r="P58" i="10"/>
  <c r="P37" i="10"/>
  <c r="P36" i="10"/>
  <c r="P29" i="10"/>
  <c r="P28" i="10"/>
  <c r="P23" i="10"/>
  <c r="P100" i="10" s="1"/>
  <c r="P22" i="10"/>
  <c r="P9" i="10"/>
  <c r="P8" i="10"/>
  <c r="P99" i="10" s="1"/>
  <c r="P136" i="9"/>
  <c r="P134" i="9"/>
  <c r="P137" i="9" s="1"/>
  <c r="P133" i="9"/>
  <c r="P132" i="9"/>
  <c r="P124" i="9"/>
  <c r="P123" i="9"/>
  <c r="P135" i="9" s="1"/>
  <c r="P84" i="9"/>
  <c r="P83" i="9"/>
  <c r="P72" i="9"/>
  <c r="P71" i="9"/>
  <c r="P59" i="9"/>
  <c r="P58" i="9"/>
  <c r="P37" i="9"/>
  <c r="P36" i="9"/>
  <c r="P29" i="9"/>
  <c r="P28" i="9"/>
  <c r="P23" i="9"/>
  <c r="P22" i="9"/>
  <c r="P9" i="9"/>
  <c r="P100" i="9" s="1"/>
  <c r="P8" i="9"/>
  <c r="P99" i="9" s="1"/>
  <c r="P136" i="8"/>
  <c r="P134" i="8"/>
  <c r="P133" i="8"/>
  <c r="P132" i="8"/>
  <c r="P124" i="8"/>
  <c r="P123" i="8"/>
  <c r="P84" i="8"/>
  <c r="P83" i="8"/>
  <c r="P72" i="8"/>
  <c r="P71" i="8"/>
  <c r="P59" i="8"/>
  <c r="P58" i="8"/>
  <c r="P37" i="8"/>
  <c r="P36" i="8"/>
  <c r="P29" i="8"/>
  <c r="P28" i="8"/>
  <c r="P23" i="8"/>
  <c r="P22" i="8"/>
  <c r="P9" i="8"/>
  <c r="P100" i="8" s="1"/>
  <c r="P8" i="8"/>
  <c r="P99" i="8" s="1"/>
  <c r="P136" i="7"/>
  <c r="P134" i="7"/>
  <c r="P133" i="7"/>
  <c r="P132" i="7"/>
  <c r="P124" i="7"/>
  <c r="P123" i="7"/>
  <c r="P84" i="7"/>
  <c r="P83" i="7"/>
  <c r="P72" i="7"/>
  <c r="P71" i="7"/>
  <c r="P59" i="7"/>
  <c r="P58" i="7"/>
  <c r="P37" i="7"/>
  <c r="P36" i="7"/>
  <c r="P29" i="7"/>
  <c r="P28" i="7"/>
  <c r="P23" i="7"/>
  <c r="P22" i="7"/>
  <c r="P9" i="7"/>
  <c r="P100" i="7" s="1"/>
  <c r="P8" i="7"/>
  <c r="P99" i="7" s="1"/>
  <c r="P137" i="6"/>
  <c r="P136" i="6"/>
  <c r="P134" i="6"/>
  <c r="P133" i="6"/>
  <c r="P132" i="6"/>
  <c r="P124" i="6"/>
  <c r="P123" i="6"/>
  <c r="P84" i="6"/>
  <c r="P83" i="6"/>
  <c r="P72" i="6"/>
  <c r="P71" i="6"/>
  <c r="P59" i="6"/>
  <c r="P58" i="6"/>
  <c r="P37" i="6"/>
  <c r="P36" i="6"/>
  <c r="P29" i="6"/>
  <c r="P28" i="6"/>
  <c r="P23" i="6"/>
  <c r="P100" i="6" s="1"/>
  <c r="P22" i="6"/>
  <c r="P9" i="6"/>
  <c r="P8" i="6"/>
  <c r="P99" i="6" s="1"/>
  <c r="P136" i="5"/>
  <c r="P134" i="5"/>
  <c r="P137" i="5" s="1"/>
  <c r="P133" i="5"/>
  <c r="P132" i="5"/>
  <c r="P124" i="5"/>
  <c r="P123" i="5"/>
  <c r="P135" i="5" s="1"/>
  <c r="P84" i="5"/>
  <c r="P83" i="5"/>
  <c r="P72" i="5"/>
  <c r="P71" i="5"/>
  <c r="P59" i="5"/>
  <c r="P58" i="5"/>
  <c r="P37" i="5"/>
  <c r="P36" i="5"/>
  <c r="P29" i="5"/>
  <c r="P28" i="5"/>
  <c r="P23" i="5"/>
  <c r="P22" i="5"/>
  <c r="P9" i="5"/>
  <c r="P100" i="5" s="1"/>
  <c r="P8" i="5"/>
  <c r="P99" i="5" s="1"/>
  <c r="P136" i="4"/>
  <c r="P134" i="4"/>
  <c r="P133" i="4"/>
  <c r="P132" i="4"/>
  <c r="P124" i="4"/>
  <c r="P123" i="4"/>
  <c r="P84" i="4"/>
  <c r="P83" i="4"/>
  <c r="P72" i="4"/>
  <c r="P71" i="4"/>
  <c r="P59" i="4"/>
  <c r="P58" i="4"/>
  <c r="P37" i="4"/>
  <c r="P36" i="4"/>
  <c r="P29" i="4"/>
  <c r="P28" i="4"/>
  <c r="P23" i="4"/>
  <c r="P22" i="4"/>
  <c r="P9" i="4"/>
  <c r="P100" i="4" s="1"/>
  <c r="P8" i="4"/>
  <c r="P99" i="4" s="1"/>
  <c r="P136" i="3"/>
  <c r="P134" i="3"/>
  <c r="P137" i="3" s="1"/>
  <c r="P133" i="3"/>
  <c r="P132" i="3"/>
  <c r="P124" i="3"/>
  <c r="P123" i="3"/>
  <c r="P84" i="3"/>
  <c r="P83" i="3"/>
  <c r="P72" i="3"/>
  <c r="P71" i="3"/>
  <c r="P59" i="3"/>
  <c r="P58" i="3"/>
  <c r="P37" i="3"/>
  <c r="P36" i="3"/>
  <c r="P29" i="3"/>
  <c r="P28" i="3"/>
  <c r="P23" i="3"/>
  <c r="P100" i="3" s="1"/>
  <c r="P22" i="3"/>
  <c r="P9" i="3"/>
  <c r="P8" i="3"/>
  <c r="P99" i="3" s="1"/>
  <c r="P136" i="2"/>
  <c r="P134" i="2"/>
  <c r="P133" i="2"/>
  <c r="P132" i="2"/>
  <c r="P124" i="2"/>
  <c r="P123" i="2"/>
  <c r="P84" i="2"/>
  <c r="P83" i="2"/>
  <c r="P72" i="2"/>
  <c r="P71" i="2"/>
  <c r="P59" i="2"/>
  <c r="P58" i="2"/>
  <c r="P37" i="2"/>
  <c r="P36" i="2"/>
  <c r="P29" i="2"/>
  <c r="P28" i="2"/>
  <c r="P23" i="2"/>
  <c r="P22" i="2"/>
  <c r="P9" i="2"/>
  <c r="P100" i="2" s="1"/>
  <c r="P8" i="2"/>
  <c r="P99" i="2" s="1"/>
  <c r="P136" i="1"/>
  <c r="P134" i="1"/>
  <c r="P137" i="1" s="1"/>
  <c r="P133" i="1"/>
  <c r="P132" i="1"/>
  <c r="P124" i="1"/>
  <c r="P123" i="1"/>
  <c r="P135" i="1" s="1"/>
  <c r="P84" i="1"/>
  <c r="P83" i="1"/>
  <c r="P72" i="1"/>
  <c r="P71" i="1"/>
  <c r="P59" i="1"/>
  <c r="P58" i="1"/>
  <c r="P37" i="1"/>
  <c r="P36" i="1"/>
  <c r="P29" i="1"/>
  <c r="P28" i="1"/>
  <c r="P23" i="1"/>
  <c r="P22" i="1"/>
  <c r="P9" i="1"/>
  <c r="P100" i="1" s="1"/>
  <c r="P8" i="1"/>
  <c r="P99" i="1" s="1"/>
  <c r="O134" i="12"/>
  <c r="O133" i="12"/>
  <c r="O136" i="12" s="1"/>
  <c r="O132" i="12"/>
  <c r="O124" i="12"/>
  <c r="O123" i="12"/>
  <c r="O135" i="12" s="1"/>
  <c r="O84" i="12"/>
  <c r="O83" i="12"/>
  <c r="O72" i="12"/>
  <c r="O71" i="12"/>
  <c r="O59" i="12"/>
  <c r="O58" i="12"/>
  <c r="O37" i="12"/>
  <c r="O36" i="12"/>
  <c r="O29" i="12"/>
  <c r="O28" i="12"/>
  <c r="O23" i="12"/>
  <c r="O22" i="12"/>
  <c r="O9" i="12"/>
  <c r="O100" i="12" s="1"/>
  <c r="O8" i="12"/>
  <c r="O99" i="12" s="1"/>
  <c r="O136" i="11"/>
  <c r="O134" i="11"/>
  <c r="O137" i="11" s="1"/>
  <c r="O133" i="11"/>
  <c r="O132" i="11"/>
  <c r="O124" i="11"/>
  <c r="O123" i="11"/>
  <c r="O84" i="11"/>
  <c r="O83" i="11"/>
  <c r="O72" i="11"/>
  <c r="O71" i="11"/>
  <c r="O59" i="11"/>
  <c r="O58" i="11"/>
  <c r="O37" i="11"/>
  <c r="O36" i="11"/>
  <c r="O29" i="11"/>
  <c r="O28" i="11"/>
  <c r="O23" i="11"/>
  <c r="O22" i="11"/>
  <c r="O9" i="11"/>
  <c r="O100" i="11" s="1"/>
  <c r="O8" i="11"/>
  <c r="O99" i="11" s="1"/>
  <c r="O136" i="10"/>
  <c r="O134" i="10"/>
  <c r="O137" i="10" s="1"/>
  <c r="O133" i="10"/>
  <c r="O132" i="10"/>
  <c r="O124" i="10"/>
  <c r="O123" i="10"/>
  <c r="O84" i="10"/>
  <c r="O83" i="10"/>
  <c r="O72" i="10"/>
  <c r="O71" i="10"/>
  <c r="O59" i="10"/>
  <c r="O58" i="10"/>
  <c r="O37" i="10"/>
  <c r="O36" i="10"/>
  <c r="O29" i="10"/>
  <c r="O28" i="10"/>
  <c r="O23" i="10"/>
  <c r="O100" i="10" s="1"/>
  <c r="O22" i="10"/>
  <c r="O99" i="10" s="1"/>
  <c r="O9" i="10"/>
  <c r="O8" i="10"/>
  <c r="O136" i="9"/>
  <c r="O134" i="9"/>
  <c r="O137" i="9" s="1"/>
  <c r="O133" i="9"/>
  <c r="O132" i="9"/>
  <c r="Q132" i="9" s="1"/>
  <c r="O124" i="9"/>
  <c r="O123" i="9"/>
  <c r="O84" i="9"/>
  <c r="O83" i="9"/>
  <c r="O72" i="9"/>
  <c r="O71" i="9"/>
  <c r="O59" i="9"/>
  <c r="O58" i="9"/>
  <c r="O37" i="9"/>
  <c r="O36" i="9"/>
  <c r="O29" i="9"/>
  <c r="O28" i="9"/>
  <c r="O23" i="9"/>
  <c r="O100" i="9" s="1"/>
  <c r="O22" i="9"/>
  <c r="O9" i="9"/>
  <c r="O8" i="9"/>
  <c r="O99" i="9" s="1"/>
  <c r="O136" i="8"/>
  <c r="O134" i="8"/>
  <c r="O133" i="8"/>
  <c r="O132" i="8"/>
  <c r="O124" i="8"/>
  <c r="O123" i="8"/>
  <c r="O84" i="8"/>
  <c r="O83" i="8"/>
  <c r="O72" i="8"/>
  <c r="O71" i="8"/>
  <c r="O59" i="8"/>
  <c r="O58" i="8"/>
  <c r="O37" i="8"/>
  <c r="O36" i="8"/>
  <c r="O29" i="8"/>
  <c r="O28" i="8"/>
  <c r="O23" i="8"/>
  <c r="O100" i="8" s="1"/>
  <c r="O22" i="8"/>
  <c r="O9" i="8"/>
  <c r="O8" i="8"/>
  <c r="O99" i="8" s="1"/>
  <c r="O134" i="7"/>
  <c r="O133" i="7"/>
  <c r="O136" i="7" s="1"/>
  <c r="O132" i="7"/>
  <c r="O124" i="7"/>
  <c r="O123" i="7"/>
  <c r="O135" i="7" s="1"/>
  <c r="O84" i="7"/>
  <c r="O83" i="7"/>
  <c r="O72" i="7"/>
  <c r="O71" i="7"/>
  <c r="O59" i="7"/>
  <c r="O58" i="7"/>
  <c r="O37" i="7"/>
  <c r="O36" i="7"/>
  <c r="O29" i="7"/>
  <c r="O28" i="7"/>
  <c r="O23" i="7"/>
  <c r="O22" i="7"/>
  <c r="O9" i="7"/>
  <c r="O100" i="7" s="1"/>
  <c r="O8" i="7"/>
  <c r="O99" i="7" s="1"/>
  <c r="O136" i="6"/>
  <c r="O134" i="6"/>
  <c r="O137" i="6" s="1"/>
  <c r="O133" i="6"/>
  <c r="O132" i="6"/>
  <c r="O124" i="6"/>
  <c r="O123" i="6"/>
  <c r="O84" i="6"/>
  <c r="O83" i="6"/>
  <c r="O72" i="6"/>
  <c r="O71" i="6"/>
  <c r="O59" i="6"/>
  <c r="O58" i="6"/>
  <c r="O37" i="6"/>
  <c r="O36" i="6"/>
  <c r="O29" i="6"/>
  <c r="O28" i="6"/>
  <c r="O23" i="6"/>
  <c r="O100" i="6" s="1"/>
  <c r="O22" i="6"/>
  <c r="O9" i="6"/>
  <c r="O8" i="6"/>
  <c r="O99" i="6" s="1"/>
  <c r="O136" i="5"/>
  <c r="O134" i="5"/>
  <c r="O137" i="5" s="1"/>
  <c r="O133" i="5"/>
  <c r="O132" i="5"/>
  <c r="O124" i="5"/>
  <c r="O123" i="5"/>
  <c r="O135" i="5" s="1"/>
  <c r="O84" i="5"/>
  <c r="O83" i="5"/>
  <c r="O72" i="5"/>
  <c r="O71" i="5"/>
  <c r="O59" i="5"/>
  <c r="O58" i="5"/>
  <c r="O37" i="5"/>
  <c r="O36" i="5"/>
  <c r="O29" i="5"/>
  <c r="O28" i="5"/>
  <c r="O23" i="5"/>
  <c r="O22" i="5"/>
  <c r="O9" i="5"/>
  <c r="O100" i="5" s="1"/>
  <c r="O8" i="5"/>
  <c r="O99" i="5" s="1"/>
  <c r="O136" i="4"/>
  <c r="O134" i="4"/>
  <c r="O133" i="4"/>
  <c r="O132" i="4"/>
  <c r="O124" i="4"/>
  <c r="O123" i="4"/>
  <c r="O84" i="4"/>
  <c r="O83" i="4"/>
  <c r="O72" i="4"/>
  <c r="O71" i="4"/>
  <c r="O59" i="4"/>
  <c r="O58" i="4"/>
  <c r="O37" i="4"/>
  <c r="O36" i="4"/>
  <c r="O29" i="4"/>
  <c r="O28" i="4"/>
  <c r="O23" i="4"/>
  <c r="O100" i="4" s="1"/>
  <c r="O22" i="4"/>
  <c r="O9" i="4"/>
  <c r="O8" i="4"/>
  <c r="O99" i="4" s="1"/>
  <c r="O134" i="3"/>
  <c r="O137" i="3" s="1"/>
  <c r="O133" i="3"/>
  <c r="O136" i="3" s="1"/>
  <c r="O132" i="3"/>
  <c r="O124" i="3"/>
  <c r="O123" i="3"/>
  <c r="O84" i="3"/>
  <c r="O83" i="3"/>
  <c r="O72" i="3"/>
  <c r="O71" i="3"/>
  <c r="O59" i="3"/>
  <c r="O58" i="3"/>
  <c r="O37" i="3"/>
  <c r="O36" i="3"/>
  <c r="O29" i="3"/>
  <c r="O28" i="3"/>
  <c r="O23" i="3"/>
  <c r="O22" i="3"/>
  <c r="O9" i="3"/>
  <c r="O100" i="3" s="1"/>
  <c r="O8" i="3"/>
  <c r="O99" i="3" s="1"/>
  <c r="O134" i="2"/>
  <c r="O137" i="2" s="1"/>
  <c r="O133" i="2"/>
  <c r="O136" i="2" s="1"/>
  <c r="O132" i="2"/>
  <c r="O124" i="2"/>
  <c r="O123" i="2"/>
  <c r="O84" i="2"/>
  <c r="O83" i="2"/>
  <c r="O72" i="2"/>
  <c r="O71" i="2"/>
  <c r="O59" i="2"/>
  <c r="O58" i="2"/>
  <c r="O37" i="2"/>
  <c r="O36" i="2"/>
  <c r="O29" i="2"/>
  <c r="O28" i="2"/>
  <c r="O23" i="2"/>
  <c r="O22" i="2"/>
  <c r="O9" i="2"/>
  <c r="O100" i="2" s="1"/>
  <c r="O8" i="2"/>
  <c r="O99" i="2" s="1"/>
  <c r="Q21" i="13"/>
  <c r="Q25" i="13"/>
  <c r="Q57" i="13"/>
  <c r="N134" i="12"/>
  <c r="N133" i="12"/>
  <c r="N136" i="12" s="1"/>
  <c r="N132" i="12"/>
  <c r="N124" i="12"/>
  <c r="N123" i="12"/>
  <c r="N135" i="12" s="1"/>
  <c r="N84" i="12"/>
  <c r="N83" i="12"/>
  <c r="N72" i="12"/>
  <c r="N71" i="12"/>
  <c r="N59" i="12"/>
  <c r="N58" i="12"/>
  <c r="N37" i="12"/>
  <c r="N36" i="12"/>
  <c r="N29" i="12"/>
  <c r="N28" i="12"/>
  <c r="N23" i="12"/>
  <c r="N22" i="12"/>
  <c r="N9" i="12"/>
  <c r="N100" i="12" s="1"/>
  <c r="N8" i="12"/>
  <c r="N99" i="12" s="1"/>
  <c r="N136" i="11"/>
  <c r="N134" i="11"/>
  <c r="N133" i="11"/>
  <c r="N132" i="11"/>
  <c r="N124" i="11"/>
  <c r="N123" i="11"/>
  <c r="N84" i="11"/>
  <c r="N83" i="11"/>
  <c r="N72" i="11"/>
  <c r="N71" i="11"/>
  <c r="N59" i="11"/>
  <c r="N58" i="11"/>
  <c r="N37" i="11"/>
  <c r="N36" i="11"/>
  <c r="N29" i="11"/>
  <c r="N28" i="11"/>
  <c r="N23" i="11"/>
  <c r="N22" i="11"/>
  <c r="N9" i="11"/>
  <c r="N100" i="11" s="1"/>
  <c r="N8" i="11"/>
  <c r="N99" i="11" s="1"/>
  <c r="N134" i="10"/>
  <c r="N133" i="10"/>
  <c r="N136" i="10" s="1"/>
  <c r="N132" i="10"/>
  <c r="N124" i="10"/>
  <c r="N123" i="10"/>
  <c r="N84" i="10"/>
  <c r="N83" i="10"/>
  <c r="N72" i="10"/>
  <c r="N71" i="10"/>
  <c r="N59" i="10"/>
  <c r="N58" i="10"/>
  <c r="N37" i="10"/>
  <c r="N36" i="10"/>
  <c r="N29" i="10"/>
  <c r="N28" i="10"/>
  <c r="N23" i="10"/>
  <c r="N100" i="10" s="1"/>
  <c r="N137" i="10" s="1"/>
  <c r="N22" i="10"/>
  <c r="N9" i="10"/>
  <c r="N8" i="10"/>
  <c r="N99" i="10" s="1"/>
  <c r="N136" i="9"/>
  <c r="N134" i="9"/>
  <c r="N133" i="9"/>
  <c r="N132" i="9"/>
  <c r="N124" i="9"/>
  <c r="N123" i="9"/>
  <c r="N84" i="9"/>
  <c r="N83" i="9"/>
  <c r="N72" i="9"/>
  <c r="N71" i="9"/>
  <c r="N59" i="9"/>
  <c r="N58" i="9"/>
  <c r="N37" i="9"/>
  <c r="N36" i="9"/>
  <c r="N29" i="9"/>
  <c r="N28" i="9"/>
  <c r="N23" i="9"/>
  <c r="N22" i="9"/>
  <c r="N9" i="9"/>
  <c r="N100" i="9" s="1"/>
  <c r="N8" i="9"/>
  <c r="N99" i="9" s="1"/>
  <c r="N136" i="8"/>
  <c r="N134" i="8"/>
  <c r="N133" i="8"/>
  <c r="N132" i="8"/>
  <c r="N124" i="8"/>
  <c r="N123" i="8"/>
  <c r="N84" i="8"/>
  <c r="N83" i="8"/>
  <c r="N72" i="8"/>
  <c r="N71" i="8"/>
  <c r="N59" i="8"/>
  <c r="N58" i="8"/>
  <c r="N37" i="8"/>
  <c r="N36" i="8"/>
  <c r="N29" i="8"/>
  <c r="N28" i="8"/>
  <c r="N23" i="8"/>
  <c r="N22" i="8"/>
  <c r="N9" i="8"/>
  <c r="N100" i="8" s="1"/>
  <c r="N8" i="8"/>
  <c r="N99" i="8" s="1"/>
  <c r="N136" i="7"/>
  <c r="N134" i="7"/>
  <c r="N133" i="7"/>
  <c r="N132" i="7"/>
  <c r="N124" i="7"/>
  <c r="N123" i="7"/>
  <c r="N84" i="7"/>
  <c r="N83" i="7"/>
  <c r="N72" i="7"/>
  <c r="N71" i="7"/>
  <c r="N59" i="7"/>
  <c r="N58" i="7"/>
  <c r="N37" i="7"/>
  <c r="N36" i="7"/>
  <c r="N29" i="7"/>
  <c r="N28" i="7"/>
  <c r="N23" i="7"/>
  <c r="N100" i="7" s="1"/>
  <c r="N22" i="7"/>
  <c r="N9" i="7"/>
  <c r="N8" i="7"/>
  <c r="N99" i="7" s="1"/>
  <c r="Q112" i="7"/>
  <c r="Q111" i="7"/>
  <c r="Q33" i="7"/>
  <c r="Q74" i="7"/>
  <c r="Q75" i="7"/>
  <c r="N134" i="6"/>
  <c r="N133" i="6"/>
  <c r="N136" i="6" s="1"/>
  <c r="N132" i="6"/>
  <c r="N124" i="6"/>
  <c r="N123" i="6"/>
  <c r="N135" i="6" s="1"/>
  <c r="N84" i="6"/>
  <c r="N83" i="6"/>
  <c r="N72" i="6"/>
  <c r="N71" i="6"/>
  <c r="N59" i="6"/>
  <c r="N58" i="6"/>
  <c r="N37" i="6"/>
  <c r="N36" i="6"/>
  <c r="N29" i="6"/>
  <c r="N28" i="6"/>
  <c r="N23" i="6"/>
  <c r="N22" i="6"/>
  <c r="N9" i="6"/>
  <c r="N100" i="6" s="1"/>
  <c r="N8" i="6"/>
  <c r="N99" i="6" s="1"/>
  <c r="N136" i="5"/>
  <c r="N134" i="5"/>
  <c r="N137" i="5" s="1"/>
  <c r="N133" i="5"/>
  <c r="N132" i="5"/>
  <c r="N124" i="5"/>
  <c r="N123" i="5"/>
  <c r="N84" i="5"/>
  <c r="N83" i="5"/>
  <c r="N72" i="5"/>
  <c r="N71" i="5"/>
  <c r="N59" i="5"/>
  <c r="N58" i="5"/>
  <c r="N37" i="5"/>
  <c r="N36" i="5"/>
  <c r="N29" i="5"/>
  <c r="N28" i="5"/>
  <c r="N23" i="5"/>
  <c r="N100" i="5" s="1"/>
  <c r="N22" i="5"/>
  <c r="N9" i="5"/>
  <c r="N8" i="5"/>
  <c r="N99" i="5" s="1"/>
  <c r="N136" i="4"/>
  <c r="N134" i="4"/>
  <c r="N137" i="4" s="1"/>
  <c r="N133" i="4"/>
  <c r="N132" i="4"/>
  <c r="N124" i="4"/>
  <c r="N123" i="4"/>
  <c r="N84" i="4"/>
  <c r="N83" i="4"/>
  <c r="N72" i="4"/>
  <c r="N71" i="4"/>
  <c r="N59" i="4"/>
  <c r="N58" i="4"/>
  <c r="N37" i="4"/>
  <c r="N36" i="4"/>
  <c r="N29" i="4"/>
  <c r="N28" i="4"/>
  <c r="N23" i="4"/>
  <c r="N100" i="4" s="1"/>
  <c r="N22" i="4"/>
  <c r="N9" i="4"/>
  <c r="N8" i="4"/>
  <c r="N99" i="4" s="1"/>
  <c r="N134" i="3"/>
  <c r="N133" i="3"/>
  <c r="N136" i="3" s="1"/>
  <c r="N132" i="3"/>
  <c r="N124" i="3"/>
  <c r="N123" i="3"/>
  <c r="N135" i="3" s="1"/>
  <c r="N84" i="3"/>
  <c r="N83" i="3"/>
  <c r="N72" i="3"/>
  <c r="N71" i="3"/>
  <c r="N59" i="3"/>
  <c r="N58" i="3"/>
  <c r="N37" i="3"/>
  <c r="N36" i="3"/>
  <c r="N29" i="3"/>
  <c r="N28" i="3"/>
  <c r="N23" i="3"/>
  <c r="N22" i="3"/>
  <c r="N9" i="3"/>
  <c r="N100" i="3" s="1"/>
  <c r="N8" i="3"/>
  <c r="N99" i="3" s="1"/>
  <c r="N136" i="2"/>
  <c r="N134" i="2"/>
  <c r="N133" i="2"/>
  <c r="N132" i="2"/>
  <c r="N124" i="2"/>
  <c r="N123" i="2"/>
  <c r="N84" i="2"/>
  <c r="N83" i="2"/>
  <c r="N72" i="2"/>
  <c r="N71" i="2"/>
  <c r="N59" i="2"/>
  <c r="N58" i="2"/>
  <c r="N37" i="2"/>
  <c r="N36" i="2"/>
  <c r="N29" i="2"/>
  <c r="N28" i="2"/>
  <c r="N23" i="2"/>
  <c r="N22" i="2"/>
  <c r="N9" i="2"/>
  <c r="N100" i="2" s="1"/>
  <c r="N137" i="2" s="1"/>
  <c r="N8" i="2"/>
  <c r="N99" i="2" s="1"/>
  <c r="N135" i="2" s="1"/>
  <c r="Q107" i="2"/>
  <c r="Q97" i="2"/>
  <c r="Q96" i="2"/>
  <c r="Q57" i="2"/>
  <c r="Q56" i="2"/>
  <c r="Q32" i="2"/>
  <c r="Q108" i="2"/>
  <c r="N136" i="1"/>
  <c r="N134" i="1"/>
  <c r="N133" i="1"/>
  <c r="N132" i="1"/>
  <c r="N124" i="1"/>
  <c r="N123" i="1"/>
  <c r="N84" i="1"/>
  <c r="N83" i="1"/>
  <c r="N72" i="1"/>
  <c r="N71" i="1"/>
  <c r="N59" i="1"/>
  <c r="N58" i="1"/>
  <c r="N37" i="1"/>
  <c r="N36" i="1"/>
  <c r="N29" i="1"/>
  <c r="N28" i="1"/>
  <c r="N23" i="1"/>
  <c r="N100" i="1" s="1"/>
  <c r="N137" i="1" s="1"/>
  <c r="N22" i="1"/>
  <c r="N99" i="1" s="1"/>
  <c r="N135" i="1" s="1"/>
  <c r="N9" i="1"/>
  <c r="N8" i="1"/>
  <c r="Q45" i="13"/>
  <c r="Q49" i="13"/>
  <c r="M136" i="12"/>
  <c r="M134" i="12"/>
  <c r="M133" i="12"/>
  <c r="M132" i="12"/>
  <c r="M124" i="12"/>
  <c r="M123" i="12"/>
  <c r="M84" i="12"/>
  <c r="M83" i="12"/>
  <c r="M72" i="12"/>
  <c r="M71" i="12"/>
  <c r="M59" i="12"/>
  <c r="M58" i="12"/>
  <c r="M37" i="12"/>
  <c r="M36" i="12"/>
  <c r="M29" i="12"/>
  <c r="M28" i="12"/>
  <c r="M23" i="12"/>
  <c r="M22" i="12"/>
  <c r="M9" i="12"/>
  <c r="M100" i="12" s="1"/>
  <c r="M8" i="12"/>
  <c r="M99" i="12" s="1"/>
  <c r="M136" i="11"/>
  <c r="M134" i="11"/>
  <c r="M137" i="11" s="1"/>
  <c r="M133" i="11"/>
  <c r="M132" i="11"/>
  <c r="M124" i="11"/>
  <c r="M123" i="11"/>
  <c r="M84" i="11"/>
  <c r="M83" i="11"/>
  <c r="M72" i="11"/>
  <c r="M71" i="11"/>
  <c r="M59" i="11"/>
  <c r="M58" i="11"/>
  <c r="M37" i="11"/>
  <c r="M36" i="11"/>
  <c r="M29" i="11"/>
  <c r="M28" i="11"/>
  <c r="M23" i="11"/>
  <c r="M100" i="11" s="1"/>
  <c r="M22" i="11"/>
  <c r="M99" i="11" s="1"/>
  <c r="M9" i="11"/>
  <c r="M8" i="11"/>
  <c r="M134" i="10"/>
  <c r="M137" i="10" s="1"/>
  <c r="M133" i="10"/>
  <c r="M136" i="10" s="1"/>
  <c r="M132" i="10"/>
  <c r="M124" i="10"/>
  <c r="M123" i="10"/>
  <c r="M84" i="10"/>
  <c r="M83" i="10"/>
  <c r="M72" i="10"/>
  <c r="M71" i="10"/>
  <c r="M59" i="10"/>
  <c r="M58" i="10"/>
  <c r="M37" i="10"/>
  <c r="M36" i="10"/>
  <c r="M29" i="10"/>
  <c r="M28" i="10"/>
  <c r="M23" i="10"/>
  <c r="M22" i="10"/>
  <c r="M9" i="10"/>
  <c r="M100" i="10" s="1"/>
  <c r="M8" i="10"/>
  <c r="M99" i="10" s="1"/>
  <c r="M136" i="9"/>
  <c r="M134" i="9"/>
  <c r="M133" i="9"/>
  <c r="M132" i="9"/>
  <c r="M124" i="9"/>
  <c r="M123" i="9"/>
  <c r="M84" i="9"/>
  <c r="M83" i="9"/>
  <c r="M72" i="9"/>
  <c r="M71" i="9"/>
  <c r="M59" i="9"/>
  <c r="M58" i="9"/>
  <c r="M37" i="9"/>
  <c r="M36" i="9"/>
  <c r="M29" i="9"/>
  <c r="M28" i="9"/>
  <c r="M23" i="9"/>
  <c r="M22" i="9"/>
  <c r="M9" i="9"/>
  <c r="M100" i="9" s="1"/>
  <c r="M8" i="9"/>
  <c r="M99" i="9" s="1"/>
  <c r="M134" i="7"/>
  <c r="M137" i="7" s="1"/>
  <c r="M133" i="7"/>
  <c r="M136" i="7" s="1"/>
  <c r="M132" i="7"/>
  <c r="M124" i="7"/>
  <c r="M123" i="7"/>
  <c r="M84" i="7"/>
  <c r="M83" i="7"/>
  <c r="M72" i="7"/>
  <c r="M71" i="7"/>
  <c r="M59" i="7"/>
  <c r="M58" i="7"/>
  <c r="M37" i="7"/>
  <c r="M36" i="7"/>
  <c r="M29" i="7"/>
  <c r="M28" i="7"/>
  <c r="M23" i="7"/>
  <c r="M22" i="7"/>
  <c r="M9" i="7"/>
  <c r="M100" i="7" s="1"/>
  <c r="M8" i="7"/>
  <c r="M99" i="7" s="1"/>
  <c r="M134" i="6"/>
  <c r="M137" i="6" s="1"/>
  <c r="M133" i="6"/>
  <c r="M136" i="6" s="1"/>
  <c r="M132" i="6"/>
  <c r="M124" i="6"/>
  <c r="M123" i="6"/>
  <c r="M84" i="6"/>
  <c r="M83" i="6"/>
  <c r="M72" i="6"/>
  <c r="M71" i="6"/>
  <c r="M59" i="6"/>
  <c r="M58" i="6"/>
  <c r="M37" i="6"/>
  <c r="M36" i="6"/>
  <c r="M29" i="6"/>
  <c r="M28" i="6"/>
  <c r="M23" i="6"/>
  <c r="M22" i="6"/>
  <c r="M9" i="6"/>
  <c r="M100" i="6" s="1"/>
  <c r="M8" i="6"/>
  <c r="M99" i="6" s="1"/>
  <c r="M134" i="5"/>
  <c r="M137" i="5" s="1"/>
  <c r="M133" i="5"/>
  <c r="M136" i="5" s="1"/>
  <c r="M132" i="5"/>
  <c r="M124" i="5"/>
  <c r="M123" i="5"/>
  <c r="M84" i="5"/>
  <c r="M83" i="5"/>
  <c r="M72" i="5"/>
  <c r="M71" i="5"/>
  <c r="M59" i="5"/>
  <c r="M58" i="5"/>
  <c r="M37" i="5"/>
  <c r="M36" i="5"/>
  <c r="M29" i="5"/>
  <c r="M28" i="5"/>
  <c r="M23" i="5"/>
  <c r="M22" i="5"/>
  <c r="M9" i="5"/>
  <c r="M100" i="5" s="1"/>
  <c r="M8" i="5"/>
  <c r="M99" i="5" s="1"/>
  <c r="M134" i="4"/>
  <c r="M133" i="4"/>
  <c r="M136" i="4" s="1"/>
  <c r="M132" i="4"/>
  <c r="M124" i="4"/>
  <c r="M123" i="4"/>
  <c r="M135" i="4" s="1"/>
  <c r="M84" i="4"/>
  <c r="M83" i="4"/>
  <c r="M72" i="4"/>
  <c r="M71" i="4"/>
  <c r="M59" i="4"/>
  <c r="M58" i="4"/>
  <c r="M37" i="4"/>
  <c r="M36" i="4"/>
  <c r="M29" i="4"/>
  <c r="M28" i="4"/>
  <c r="M23" i="4"/>
  <c r="M22" i="4"/>
  <c r="M9" i="4"/>
  <c r="M100" i="4" s="1"/>
  <c r="M8" i="4"/>
  <c r="M99" i="4" s="1"/>
  <c r="M134" i="3"/>
  <c r="M133" i="3"/>
  <c r="M136" i="3" s="1"/>
  <c r="M132" i="3"/>
  <c r="M124" i="3"/>
  <c r="M123" i="3"/>
  <c r="M84" i="3"/>
  <c r="M83" i="3"/>
  <c r="M72" i="3"/>
  <c r="M71" i="3"/>
  <c r="M59" i="3"/>
  <c r="M58" i="3"/>
  <c r="M37" i="3"/>
  <c r="M36" i="3"/>
  <c r="M29" i="3"/>
  <c r="M28" i="3"/>
  <c r="M23" i="3"/>
  <c r="M22" i="3"/>
  <c r="M9" i="3"/>
  <c r="M100" i="3" s="1"/>
  <c r="M8" i="3"/>
  <c r="M99" i="3" s="1"/>
  <c r="M136" i="2"/>
  <c r="M134" i="2"/>
  <c r="M133" i="2"/>
  <c r="M132" i="2"/>
  <c r="M124" i="2"/>
  <c r="M123" i="2"/>
  <c r="M84" i="2"/>
  <c r="M83" i="2"/>
  <c r="M72" i="2"/>
  <c r="M71" i="2"/>
  <c r="M59" i="2"/>
  <c r="M58" i="2"/>
  <c r="M37" i="2"/>
  <c r="M36" i="2"/>
  <c r="M29" i="2"/>
  <c r="M28" i="2"/>
  <c r="M23" i="2"/>
  <c r="M100" i="2" s="1"/>
  <c r="M22" i="2"/>
  <c r="M9" i="2"/>
  <c r="M8" i="2"/>
  <c r="M99" i="2" s="1"/>
  <c r="M136" i="1"/>
  <c r="M134" i="1"/>
  <c r="M137" i="1" s="1"/>
  <c r="M133" i="1"/>
  <c r="M132" i="1"/>
  <c r="M124" i="1"/>
  <c r="M123" i="1"/>
  <c r="M135" i="1" s="1"/>
  <c r="M84" i="1"/>
  <c r="M83" i="1"/>
  <c r="M72" i="1"/>
  <c r="M71" i="1"/>
  <c r="M59" i="1"/>
  <c r="M58" i="1"/>
  <c r="M37" i="1"/>
  <c r="M36" i="1"/>
  <c r="M29" i="1"/>
  <c r="M28" i="1"/>
  <c r="M23" i="1"/>
  <c r="M22" i="1"/>
  <c r="M9" i="1"/>
  <c r="M100" i="1" s="1"/>
  <c r="M8" i="1"/>
  <c r="M99" i="1" s="1"/>
  <c r="L134" i="12"/>
  <c r="L137" i="12" s="1"/>
  <c r="L133" i="12"/>
  <c r="L136" i="12" s="1"/>
  <c r="L132" i="12"/>
  <c r="L124" i="12"/>
  <c r="L123" i="12"/>
  <c r="L84" i="12"/>
  <c r="L83" i="12"/>
  <c r="L72" i="12"/>
  <c r="L71" i="12"/>
  <c r="L59" i="12"/>
  <c r="L58" i="12"/>
  <c r="L37" i="12"/>
  <c r="L36" i="12"/>
  <c r="L29" i="12"/>
  <c r="L28" i="12"/>
  <c r="L23" i="12"/>
  <c r="L22" i="12"/>
  <c r="L9" i="12"/>
  <c r="L100" i="12" s="1"/>
  <c r="L8" i="12"/>
  <c r="L99" i="12" s="1"/>
  <c r="L134" i="11"/>
  <c r="L133" i="11"/>
  <c r="L136" i="11" s="1"/>
  <c r="L132" i="11"/>
  <c r="L124" i="11"/>
  <c r="L123" i="11"/>
  <c r="L135" i="11" s="1"/>
  <c r="L84" i="11"/>
  <c r="L83" i="11"/>
  <c r="L72" i="11"/>
  <c r="L71" i="11"/>
  <c r="L59" i="11"/>
  <c r="L58" i="11"/>
  <c r="L37" i="11"/>
  <c r="L36" i="11"/>
  <c r="L29" i="11"/>
  <c r="L28" i="11"/>
  <c r="L23" i="11"/>
  <c r="L22" i="11"/>
  <c r="L9" i="11"/>
  <c r="L100" i="11" s="1"/>
  <c r="L8" i="11"/>
  <c r="L99" i="11" s="1"/>
  <c r="L134" i="10"/>
  <c r="L133" i="10"/>
  <c r="L136" i="10" s="1"/>
  <c r="L132" i="10"/>
  <c r="L124" i="10"/>
  <c r="L123" i="10"/>
  <c r="L135" i="10" s="1"/>
  <c r="L84" i="10"/>
  <c r="L83" i="10"/>
  <c r="L72" i="10"/>
  <c r="L71" i="10"/>
  <c r="L59" i="10"/>
  <c r="L58" i="10"/>
  <c r="L37" i="10"/>
  <c r="L36" i="10"/>
  <c r="L29" i="10"/>
  <c r="L28" i="10"/>
  <c r="L23" i="10"/>
  <c r="L22" i="10"/>
  <c r="L9" i="10"/>
  <c r="L100" i="10" s="1"/>
  <c r="L8" i="10"/>
  <c r="L99" i="10" s="1"/>
  <c r="L134" i="9"/>
  <c r="L137" i="9" s="1"/>
  <c r="L133" i="9"/>
  <c r="L136" i="9" s="1"/>
  <c r="L132" i="9"/>
  <c r="L124" i="9"/>
  <c r="L123" i="9"/>
  <c r="L84" i="9"/>
  <c r="L83" i="9"/>
  <c r="L72" i="9"/>
  <c r="L71" i="9"/>
  <c r="L59" i="9"/>
  <c r="L58" i="9"/>
  <c r="L37" i="9"/>
  <c r="L36" i="9"/>
  <c r="L29" i="9"/>
  <c r="L28" i="9"/>
  <c r="L23" i="9"/>
  <c r="L22" i="9"/>
  <c r="L9" i="9"/>
  <c r="L100" i="9" s="1"/>
  <c r="L8" i="9"/>
  <c r="L99" i="9" s="1"/>
  <c r="L136" i="8"/>
  <c r="L134" i="8"/>
  <c r="L133" i="8"/>
  <c r="L132" i="8"/>
  <c r="L124" i="8"/>
  <c r="L123" i="8"/>
  <c r="L84" i="8"/>
  <c r="L83" i="8"/>
  <c r="L72" i="8"/>
  <c r="L71" i="8"/>
  <c r="L59" i="8"/>
  <c r="L58" i="8"/>
  <c r="L37" i="8"/>
  <c r="L36" i="8"/>
  <c r="L29" i="8"/>
  <c r="L28" i="8"/>
  <c r="L23" i="8"/>
  <c r="L22" i="8"/>
  <c r="L9" i="8"/>
  <c r="L100" i="8" s="1"/>
  <c r="L8" i="8"/>
  <c r="L99" i="8" s="1"/>
  <c r="L136" i="7"/>
  <c r="L134" i="7"/>
  <c r="L137" i="7" s="1"/>
  <c r="L133" i="7"/>
  <c r="L132" i="7"/>
  <c r="L124" i="7"/>
  <c r="L123" i="7"/>
  <c r="L135" i="7" s="1"/>
  <c r="L84" i="7"/>
  <c r="L83" i="7"/>
  <c r="L72" i="7"/>
  <c r="L71" i="7"/>
  <c r="L59" i="7"/>
  <c r="L58" i="7"/>
  <c r="L37" i="7"/>
  <c r="L36" i="7"/>
  <c r="L29" i="7"/>
  <c r="L28" i="7"/>
  <c r="L23" i="7"/>
  <c r="L22" i="7"/>
  <c r="L9" i="7"/>
  <c r="L100" i="7" s="1"/>
  <c r="L8" i="7"/>
  <c r="L99" i="7" s="1"/>
  <c r="L134" i="6"/>
  <c r="L133" i="6"/>
  <c r="L136" i="6" s="1"/>
  <c r="L132" i="6"/>
  <c r="L124" i="6"/>
  <c r="L123" i="6"/>
  <c r="L84" i="6"/>
  <c r="L83" i="6"/>
  <c r="L72" i="6"/>
  <c r="L71" i="6"/>
  <c r="L59" i="6"/>
  <c r="L58" i="6"/>
  <c r="L37" i="6"/>
  <c r="L36" i="6"/>
  <c r="L29" i="6"/>
  <c r="L28" i="6"/>
  <c r="L23" i="6"/>
  <c r="L22" i="6"/>
  <c r="L9" i="6"/>
  <c r="L8" i="6"/>
  <c r="L136" i="5"/>
  <c r="L134" i="5"/>
  <c r="L137" i="5" s="1"/>
  <c r="L133" i="5"/>
  <c r="L132" i="5"/>
  <c r="L124" i="5"/>
  <c r="L123" i="5"/>
  <c r="L84" i="5"/>
  <c r="L83" i="5"/>
  <c r="L72" i="5"/>
  <c r="L71" i="5"/>
  <c r="L59" i="5"/>
  <c r="L58" i="5"/>
  <c r="L37" i="5"/>
  <c r="L36" i="5"/>
  <c r="L29" i="5"/>
  <c r="L28" i="5"/>
  <c r="L23" i="5"/>
  <c r="L100" i="5" s="1"/>
  <c r="L22" i="5"/>
  <c r="L9" i="5"/>
  <c r="L8" i="5"/>
  <c r="L99" i="5" s="1"/>
  <c r="L136" i="4"/>
  <c r="L134" i="4"/>
  <c r="L137" i="4" s="1"/>
  <c r="L133" i="4"/>
  <c r="L132" i="4"/>
  <c r="L124" i="4"/>
  <c r="L123" i="4"/>
  <c r="L135" i="4" s="1"/>
  <c r="L84" i="4"/>
  <c r="L83" i="4"/>
  <c r="L72" i="4"/>
  <c r="L71" i="4"/>
  <c r="L59" i="4"/>
  <c r="L58" i="4"/>
  <c r="L37" i="4"/>
  <c r="L36" i="4"/>
  <c r="L29" i="4"/>
  <c r="L28" i="4"/>
  <c r="L23" i="4"/>
  <c r="L22" i="4"/>
  <c r="L9" i="4"/>
  <c r="L100" i="4" s="1"/>
  <c r="L8" i="4"/>
  <c r="L99" i="4" s="1"/>
  <c r="L134" i="3"/>
  <c r="L137" i="3" s="1"/>
  <c r="L133" i="3"/>
  <c r="L136" i="3" s="1"/>
  <c r="L132" i="3"/>
  <c r="L124" i="3"/>
  <c r="L123" i="3"/>
  <c r="L84" i="3"/>
  <c r="L83" i="3"/>
  <c r="L72" i="3"/>
  <c r="L71" i="3"/>
  <c r="L59" i="3"/>
  <c r="L58" i="3"/>
  <c r="L37" i="3"/>
  <c r="L36" i="3"/>
  <c r="L29" i="3"/>
  <c r="L28" i="3"/>
  <c r="L23" i="3"/>
  <c r="L22" i="3"/>
  <c r="L9" i="3"/>
  <c r="L100" i="3" s="1"/>
  <c r="L8" i="3"/>
  <c r="L99" i="3" s="1"/>
  <c r="L134" i="2"/>
  <c r="L133" i="2"/>
  <c r="L136" i="2" s="1"/>
  <c r="L132" i="2"/>
  <c r="L124" i="2"/>
  <c r="L123" i="2"/>
  <c r="L84" i="2"/>
  <c r="L83" i="2"/>
  <c r="L72" i="2"/>
  <c r="L71" i="2"/>
  <c r="L59" i="2"/>
  <c r="L58" i="2"/>
  <c r="L37" i="2"/>
  <c r="L36" i="2"/>
  <c r="L29" i="2"/>
  <c r="L28" i="2"/>
  <c r="L23" i="2"/>
  <c r="L22" i="2"/>
  <c r="L9" i="2"/>
  <c r="L100" i="2" s="1"/>
  <c r="L8" i="2"/>
  <c r="L99" i="2" s="1"/>
  <c r="L134" i="1"/>
  <c r="L133" i="1"/>
  <c r="L136" i="1" s="1"/>
  <c r="L132" i="1"/>
  <c r="L124" i="1"/>
  <c r="L123" i="1"/>
  <c r="L84" i="1"/>
  <c r="L83" i="1"/>
  <c r="L72" i="1"/>
  <c r="L71" i="1"/>
  <c r="L59" i="1"/>
  <c r="L58" i="1"/>
  <c r="L37" i="1"/>
  <c r="L36" i="1"/>
  <c r="L29" i="1"/>
  <c r="L28" i="1"/>
  <c r="L23" i="1"/>
  <c r="L100" i="1" s="1"/>
  <c r="L137" i="1" s="1"/>
  <c r="L22" i="1"/>
  <c r="L9" i="1"/>
  <c r="L8" i="1"/>
  <c r="L99" i="1" s="1"/>
  <c r="K136" i="12"/>
  <c r="K134" i="12"/>
  <c r="K137" i="12" s="1"/>
  <c r="K133" i="12"/>
  <c r="K132" i="12"/>
  <c r="K124" i="12"/>
  <c r="K123" i="12"/>
  <c r="K84" i="12"/>
  <c r="K83" i="12"/>
  <c r="K72" i="12"/>
  <c r="K71" i="12"/>
  <c r="K59" i="12"/>
  <c r="K58" i="12"/>
  <c r="K37" i="12"/>
  <c r="K36" i="12"/>
  <c r="K23" i="12"/>
  <c r="K22" i="12"/>
  <c r="K9" i="12"/>
  <c r="K100" i="12" s="1"/>
  <c r="K8" i="12"/>
  <c r="K99" i="12" s="1"/>
  <c r="K134" i="11"/>
  <c r="K137" i="11" s="1"/>
  <c r="K133" i="11"/>
  <c r="K136" i="11" s="1"/>
  <c r="K132" i="11"/>
  <c r="K124" i="11"/>
  <c r="K123" i="11"/>
  <c r="K84" i="11"/>
  <c r="K83" i="11"/>
  <c r="K72" i="11"/>
  <c r="K71" i="11"/>
  <c r="K59" i="11"/>
  <c r="K58" i="11"/>
  <c r="K37" i="11"/>
  <c r="K36" i="11"/>
  <c r="K29" i="11"/>
  <c r="K28" i="11"/>
  <c r="K23" i="11"/>
  <c r="K22" i="11"/>
  <c r="K9" i="11"/>
  <c r="K100" i="11" s="1"/>
  <c r="K8" i="11"/>
  <c r="K99" i="11" s="1"/>
  <c r="K136" i="10"/>
  <c r="K134" i="10"/>
  <c r="K137" i="10" s="1"/>
  <c r="K133" i="10"/>
  <c r="K132" i="10"/>
  <c r="K124" i="10"/>
  <c r="K123" i="10"/>
  <c r="K84" i="10"/>
  <c r="K83" i="10"/>
  <c r="K72" i="10"/>
  <c r="K71" i="10"/>
  <c r="K59" i="10"/>
  <c r="K58" i="10"/>
  <c r="K37" i="10"/>
  <c r="K36" i="10"/>
  <c r="K29" i="10"/>
  <c r="K28" i="10"/>
  <c r="K23" i="10"/>
  <c r="K100" i="10" s="1"/>
  <c r="K22" i="10"/>
  <c r="K9" i="10"/>
  <c r="K8" i="10"/>
  <c r="K99" i="10" s="1"/>
  <c r="K134" i="9"/>
  <c r="K133" i="9"/>
  <c r="K136" i="9" s="1"/>
  <c r="K132" i="9"/>
  <c r="K124" i="9"/>
  <c r="K123" i="9"/>
  <c r="K84" i="9"/>
  <c r="K83" i="9"/>
  <c r="K72" i="9"/>
  <c r="K71" i="9"/>
  <c r="K59" i="9"/>
  <c r="K58" i="9"/>
  <c r="K37" i="9"/>
  <c r="K36" i="9"/>
  <c r="K29" i="9"/>
  <c r="K28" i="9"/>
  <c r="K23" i="9"/>
  <c r="K22" i="9"/>
  <c r="K9" i="9"/>
  <c r="K100" i="9" s="1"/>
  <c r="K8" i="9"/>
  <c r="K99" i="9" s="1"/>
  <c r="K134" i="8"/>
  <c r="K133" i="8"/>
  <c r="K136" i="8" s="1"/>
  <c r="K132" i="8"/>
  <c r="K124" i="8"/>
  <c r="K123" i="8"/>
  <c r="K135" i="8" s="1"/>
  <c r="K84" i="8"/>
  <c r="K83" i="8"/>
  <c r="K72" i="8"/>
  <c r="K71" i="8"/>
  <c r="K59" i="8"/>
  <c r="K58" i="8"/>
  <c r="K37" i="8"/>
  <c r="K36" i="8"/>
  <c r="K29" i="8"/>
  <c r="K28" i="8"/>
  <c r="K23" i="8"/>
  <c r="K22" i="8"/>
  <c r="K9" i="8"/>
  <c r="K100" i="8" s="1"/>
  <c r="K8" i="8"/>
  <c r="K99" i="8" s="1"/>
  <c r="K136" i="7"/>
  <c r="K134" i="7"/>
  <c r="K137" i="7" s="1"/>
  <c r="K133" i="7"/>
  <c r="K132" i="7"/>
  <c r="K124" i="7"/>
  <c r="K123" i="7"/>
  <c r="K84" i="7"/>
  <c r="K83" i="7"/>
  <c r="K72" i="7"/>
  <c r="K71" i="7"/>
  <c r="K59" i="7"/>
  <c r="K58" i="7"/>
  <c r="K37" i="7"/>
  <c r="K36" i="7"/>
  <c r="K29" i="7"/>
  <c r="K28" i="7"/>
  <c r="K23" i="7"/>
  <c r="K100" i="7" s="1"/>
  <c r="K22" i="7"/>
  <c r="K9" i="7"/>
  <c r="K8" i="7"/>
  <c r="K99" i="7" s="1"/>
  <c r="K134" i="6"/>
  <c r="K133" i="6"/>
  <c r="K136" i="6" s="1"/>
  <c r="K132" i="6"/>
  <c r="K124" i="6"/>
  <c r="K123" i="6"/>
  <c r="K84" i="6"/>
  <c r="K83" i="6"/>
  <c r="K72" i="6"/>
  <c r="K71" i="6"/>
  <c r="K59" i="6"/>
  <c r="K58" i="6"/>
  <c r="K37" i="6"/>
  <c r="K36" i="6"/>
  <c r="K29" i="6"/>
  <c r="K28" i="6"/>
  <c r="K23" i="6"/>
  <c r="K22" i="6"/>
  <c r="K9" i="6"/>
  <c r="K100" i="6" s="1"/>
  <c r="K8" i="6"/>
  <c r="K136" i="5"/>
  <c r="K134" i="5"/>
  <c r="K137" i="5" s="1"/>
  <c r="K133" i="5"/>
  <c r="K132" i="5"/>
  <c r="K124" i="5"/>
  <c r="K123" i="5"/>
  <c r="K135" i="5" s="1"/>
  <c r="K84" i="5"/>
  <c r="K83" i="5"/>
  <c r="K72" i="5"/>
  <c r="K71" i="5"/>
  <c r="K59" i="5"/>
  <c r="K58" i="5"/>
  <c r="K37" i="5"/>
  <c r="K36" i="5"/>
  <c r="K29" i="5"/>
  <c r="K28" i="5"/>
  <c r="K23" i="5"/>
  <c r="K22" i="5"/>
  <c r="K9" i="5"/>
  <c r="K100" i="5" s="1"/>
  <c r="K8" i="5"/>
  <c r="K99" i="5" s="1"/>
  <c r="K136" i="4"/>
  <c r="K134" i="4"/>
  <c r="K137" i="4" s="1"/>
  <c r="K133" i="4"/>
  <c r="K132" i="4"/>
  <c r="K124" i="4"/>
  <c r="K123" i="4"/>
  <c r="K84" i="4"/>
  <c r="K83" i="4"/>
  <c r="K72" i="4"/>
  <c r="K71" i="4"/>
  <c r="K59" i="4"/>
  <c r="K58" i="4"/>
  <c r="K37" i="4"/>
  <c r="K36" i="4"/>
  <c r="K29" i="4"/>
  <c r="K28" i="4"/>
  <c r="K23" i="4"/>
  <c r="K100" i="4" s="1"/>
  <c r="K22" i="4"/>
  <c r="K9" i="4"/>
  <c r="K8" i="4"/>
  <c r="K99" i="4" s="1"/>
  <c r="K136" i="3"/>
  <c r="K134" i="3"/>
  <c r="K133" i="3"/>
  <c r="K132" i="3"/>
  <c r="K124" i="3"/>
  <c r="K123" i="3"/>
  <c r="K84" i="3"/>
  <c r="K83" i="3"/>
  <c r="K72" i="3"/>
  <c r="K71" i="3"/>
  <c r="K59" i="3"/>
  <c r="K58" i="3"/>
  <c r="K37" i="3"/>
  <c r="K36" i="3"/>
  <c r="K29" i="3"/>
  <c r="K28" i="3"/>
  <c r="K23" i="3"/>
  <c r="K22" i="3"/>
  <c r="K9" i="3"/>
  <c r="K100" i="3" s="1"/>
  <c r="K8" i="3"/>
  <c r="K99" i="3" s="1"/>
  <c r="K136" i="2"/>
  <c r="K134" i="2"/>
  <c r="K133" i="2"/>
  <c r="K132" i="2"/>
  <c r="K135" i="2" s="1"/>
  <c r="K124" i="2"/>
  <c r="K123" i="2"/>
  <c r="K84" i="2"/>
  <c r="K83" i="2"/>
  <c r="K72" i="2"/>
  <c r="K71" i="2"/>
  <c r="K59" i="2"/>
  <c r="K58" i="2"/>
  <c r="K37" i="2"/>
  <c r="K36" i="2"/>
  <c r="K29" i="2"/>
  <c r="K28" i="2"/>
  <c r="K23" i="2"/>
  <c r="K100" i="2" s="1"/>
  <c r="K22" i="2"/>
  <c r="K99" i="2" s="1"/>
  <c r="K9" i="2"/>
  <c r="K8" i="2"/>
  <c r="K134" i="1"/>
  <c r="K133" i="1"/>
  <c r="K136" i="1" s="1"/>
  <c r="K132" i="1"/>
  <c r="K124" i="1"/>
  <c r="K123" i="1"/>
  <c r="K135" i="1" s="1"/>
  <c r="K84" i="1"/>
  <c r="K83" i="1"/>
  <c r="K72" i="1"/>
  <c r="K71" i="1"/>
  <c r="K59" i="1"/>
  <c r="K58" i="1"/>
  <c r="K37" i="1"/>
  <c r="K36" i="1"/>
  <c r="K29" i="1"/>
  <c r="K28" i="1"/>
  <c r="K23" i="1"/>
  <c r="K22" i="1"/>
  <c r="K9" i="1"/>
  <c r="K100" i="1" s="1"/>
  <c r="K8" i="1"/>
  <c r="K99" i="1" s="1"/>
  <c r="I134" i="13"/>
  <c r="I137" i="13" s="1"/>
  <c r="I133" i="13"/>
  <c r="I136" i="13" s="1"/>
  <c r="I132" i="13"/>
  <c r="I124" i="13"/>
  <c r="I123" i="13"/>
  <c r="I84" i="13"/>
  <c r="I83" i="13"/>
  <c r="I72" i="13"/>
  <c r="I71" i="13"/>
  <c r="I59" i="13"/>
  <c r="I58" i="13"/>
  <c r="I37" i="13"/>
  <c r="I36" i="13"/>
  <c r="I29" i="13"/>
  <c r="I28" i="13"/>
  <c r="J28" i="13" s="1"/>
  <c r="I23" i="13"/>
  <c r="I22" i="13"/>
  <c r="I9" i="13"/>
  <c r="I100" i="13" s="1"/>
  <c r="I8" i="13"/>
  <c r="I99" i="13" s="1"/>
  <c r="I136" i="12"/>
  <c r="I134" i="12"/>
  <c r="I137" i="12" s="1"/>
  <c r="I133" i="12"/>
  <c r="I132" i="12"/>
  <c r="I124" i="12"/>
  <c r="I123" i="12"/>
  <c r="J123" i="12" s="1"/>
  <c r="I84" i="12"/>
  <c r="I83" i="12"/>
  <c r="I72" i="12"/>
  <c r="I71" i="12"/>
  <c r="I59" i="12"/>
  <c r="I58" i="12"/>
  <c r="I37" i="12"/>
  <c r="I36" i="12"/>
  <c r="J36" i="12" s="1"/>
  <c r="I29" i="12"/>
  <c r="I28" i="12"/>
  <c r="I23" i="12"/>
  <c r="I100" i="12" s="1"/>
  <c r="I22" i="12"/>
  <c r="J22" i="12" s="1"/>
  <c r="I9" i="12"/>
  <c r="I8" i="12"/>
  <c r="I99" i="12" s="1"/>
  <c r="I136" i="11"/>
  <c r="I134" i="11"/>
  <c r="I133" i="11"/>
  <c r="I132" i="11"/>
  <c r="I124" i="11"/>
  <c r="I123" i="11"/>
  <c r="I84" i="11"/>
  <c r="I83" i="11"/>
  <c r="I72" i="11"/>
  <c r="I71" i="11"/>
  <c r="I59" i="11"/>
  <c r="I58" i="11"/>
  <c r="J58" i="11" s="1"/>
  <c r="I37" i="11"/>
  <c r="I36" i="11"/>
  <c r="J36" i="11" s="1"/>
  <c r="I29" i="11"/>
  <c r="J29" i="11" s="1"/>
  <c r="I28" i="11"/>
  <c r="J28" i="11" s="1"/>
  <c r="I23" i="11"/>
  <c r="I22" i="11"/>
  <c r="J22" i="11" s="1"/>
  <c r="I9" i="11"/>
  <c r="I100" i="11" s="1"/>
  <c r="I8" i="11"/>
  <c r="I99" i="11" s="1"/>
  <c r="I134" i="10"/>
  <c r="I137" i="10" s="1"/>
  <c r="I133" i="10"/>
  <c r="I136" i="10" s="1"/>
  <c r="I132" i="10"/>
  <c r="I124" i="10"/>
  <c r="I123" i="10"/>
  <c r="I84" i="10"/>
  <c r="I83" i="10"/>
  <c r="I72" i="10"/>
  <c r="I71" i="10"/>
  <c r="I59" i="10"/>
  <c r="I58" i="10"/>
  <c r="I37" i="10"/>
  <c r="I36" i="10"/>
  <c r="I29" i="10"/>
  <c r="I28" i="10"/>
  <c r="I23" i="10"/>
  <c r="I22" i="10"/>
  <c r="I9" i="10"/>
  <c r="I100" i="10" s="1"/>
  <c r="I8" i="10"/>
  <c r="I99" i="10" s="1"/>
  <c r="I134" i="9"/>
  <c r="I137" i="9" s="1"/>
  <c r="I133" i="9"/>
  <c r="I136" i="9" s="1"/>
  <c r="I132" i="9"/>
  <c r="I124" i="9"/>
  <c r="I123" i="9"/>
  <c r="J123" i="9" s="1"/>
  <c r="I84" i="9"/>
  <c r="J84" i="9" s="1"/>
  <c r="I83" i="9"/>
  <c r="J83" i="9" s="1"/>
  <c r="I72" i="9"/>
  <c r="I71" i="9"/>
  <c r="I59" i="9"/>
  <c r="I58" i="9"/>
  <c r="J58" i="9" s="1"/>
  <c r="I37" i="9"/>
  <c r="I36" i="9"/>
  <c r="I29" i="9"/>
  <c r="I28" i="9"/>
  <c r="I23" i="9"/>
  <c r="I22" i="9"/>
  <c r="I9" i="9"/>
  <c r="I100" i="9" s="1"/>
  <c r="I8" i="9"/>
  <c r="I99" i="9" s="1"/>
  <c r="I136" i="8"/>
  <c r="I134" i="8"/>
  <c r="I137" i="8" s="1"/>
  <c r="I133" i="8"/>
  <c r="I132" i="8"/>
  <c r="Q132" i="8" s="1"/>
  <c r="I124" i="8"/>
  <c r="I123" i="8"/>
  <c r="I84" i="8"/>
  <c r="I83" i="8"/>
  <c r="I72" i="8"/>
  <c r="I71" i="8"/>
  <c r="J71" i="8" s="1"/>
  <c r="I59" i="8"/>
  <c r="I58" i="8"/>
  <c r="I37" i="8"/>
  <c r="I36" i="8"/>
  <c r="J36" i="8" s="1"/>
  <c r="I29" i="8"/>
  <c r="I28" i="8"/>
  <c r="I23" i="8"/>
  <c r="I100" i="8" s="1"/>
  <c r="I22" i="8"/>
  <c r="Q22" i="8" s="1"/>
  <c r="I9" i="8"/>
  <c r="I8" i="8"/>
  <c r="I99" i="8" s="1"/>
  <c r="I136" i="7"/>
  <c r="I134" i="7"/>
  <c r="I133" i="7"/>
  <c r="I132" i="7"/>
  <c r="I124" i="7"/>
  <c r="I123" i="7"/>
  <c r="I84" i="7"/>
  <c r="I83" i="7"/>
  <c r="I72" i="7"/>
  <c r="I71" i="7"/>
  <c r="I59" i="7"/>
  <c r="I58" i="7"/>
  <c r="I37" i="7"/>
  <c r="I36" i="7"/>
  <c r="I29" i="7"/>
  <c r="I28" i="7"/>
  <c r="J28" i="7" s="1"/>
  <c r="I23" i="7"/>
  <c r="I100" i="7" s="1"/>
  <c r="I22" i="7"/>
  <c r="J22" i="7" s="1"/>
  <c r="I9" i="7"/>
  <c r="I8" i="7"/>
  <c r="I99" i="7" s="1"/>
  <c r="I134" i="6"/>
  <c r="I133" i="6"/>
  <c r="I136" i="6" s="1"/>
  <c r="I132" i="6"/>
  <c r="I124" i="6"/>
  <c r="I123" i="6"/>
  <c r="I84" i="6"/>
  <c r="I83" i="6"/>
  <c r="I72" i="6"/>
  <c r="I71" i="6"/>
  <c r="I59" i="6"/>
  <c r="I58" i="6"/>
  <c r="I37" i="6"/>
  <c r="I36" i="6"/>
  <c r="I29" i="6"/>
  <c r="I28" i="6"/>
  <c r="I23" i="6"/>
  <c r="I22" i="6"/>
  <c r="I9" i="6"/>
  <c r="I8" i="6"/>
  <c r="I136" i="5"/>
  <c r="I134" i="5"/>
  <c r="I133" i="5"/>
  <c r="I132" i="5"/>
  <c r="I124" i="5"/>
  <c r="J124" i="5" s="1"/>
  <c r="I123" i="5"/>
  <c r="I84" i="5"/>
  <c r="I83" i="5"/>
  <c r="I72" i="5"/>
  <c r="I71" i="5"/>
  <c r="I59" i="5"/>
  <c r="J59" i="5" s="1"/>
  <c r="I58" i="5"/>
  <c r="J58" i="5" s="1"/>
  <c r="I37" i="5"/>
  <c r="I36" i="5"/>
  <c r="I29" i="5"/>
  <c r="I28" i="5"/>
  <c r="I23" i="5"/>
  <c r="I22" i="5"/>
  <c r="I9" i="5"/>
  <c r="I100" i="5" s="1"/>
  <c r="I8" i="5"/>
  <c r="I99" i="5" s="1"/>
  <c r="I134" i="4"/>
  <c r="I137" i="4" s="1"/>
  <c r="I133" i="4"/>
  <c r="I136" i="4" s="1"/>
  <c r="I132" i="4"/>
  <c r="I124" i="4"/>
  <c r="I123" i="4"/>
  <c r="I135" i="4" s="1"/>
  <c r="I84" i="4"/>
  <c r="I83" i="4"/>
  <c r="I72" i="4"/>
  <c r="I71" i="4"/>
  <c r="I59" i="4"/>
  <c r="I58" i="4"/>
  <c r="I37" i="4"/>
  <c r="I36" i="4"/>
  <c r="I29" i="4"/>
  <c r="J29" i="4" s="1"/>
  <c r="I28" i="4"/>
  <c r="I23" i="4"/>
  <c r="I22" i="4"/>
  <c r="I9" i="4"/>
  <c r="I100" i="4" s="1"/>
  <c r="I8" i="4"/>
  <c r="I99" i="4" s="1"/>
  <c r="I134" i="3"/>
  <c r="I133" i="3"/>
  <c r="I136" i="3" s="1"/>
  <c r="I132" i="3"/>
  <c r="I124" i="3"/>
  <c r="J124" i="3" s="1"/>
  <c r="I123" i="3"/>
  <c r="J123" i="3" s="1"/>
  <c r="I84" i="3"/>
  <c r="I83" i="3"/>
  <c r="I72" i="3"/>
  <c r="I71" i="3"/>
  <c r="I59" i="3"/>
  <c r="J59" i="3" s="1"/>
  <c r="I58" i="3"/>
  <c r="J58" i="3" s="1"/>
  <c r="I37" i="3"/>
  <c r="I36" i="3"/>
  <c r="I29" i="3"/>
  <c r="I28" i="3"/>
  <c r="J28" i="3" s="1"/>
  <c r="I23" i="3"/>
  <c r="I22" i="3"/>
  <c r="I9" i="3"/>
  <c r="I100" i="3" s="1"/>
  <c r="I8" i="3"/>
  <c r="I99" i="3" s="1"/>
  <c r="I134" i="2"/>
  <c r="I133" i="2"/>
  <c r="I136" i="2" s="1"/>
  <c r="I132" i="2"/>
  <c r="I124" i="2"/>
  <c r="J124" i="2" s="1"/>
  <c r="I123" i="2"/>
  <c r="J123" i="2" s="1"/>
  <c r="I84" i="2"/>
  <c r="I83" i="2"/>
  <c r="I72" i="2"/>
  <c r="I71" i="2"/>
  <c r="I59" i="2"/>
  <c r="J59" i="2" s="1"/>
  <c r="I58" i="2"/>
  <c r="I37" i="2"/>
  <c r="I36" i="2"/>
  <c r="I29" i="2"/>
  <c r="I28" i="2"/>
  <c r="I23" i="2"/>
  <c r="I22" i="2"/>
  <c r="I9" i="2"/>
  <c r="I100" i="2" s="1"/>
  <c r="I8" i="2"/>
  <c r="I99" i="2" s="1"/>
  <c r="I136" i="1"/>
  <c r="I134" i="1"/>
  <c r="I133" i="1"/>
  <c r="I132" i="1"/>
  <c r="I124" i="1"/>
  <c r="I123" i="1"/>
  <c r="I84" i="1"/>
  <c r="I83" i="1"/>
  <c r="I72" i="1"/>
  <c r="J72" i="1" s="1"/>
  <c r="I71" i="1"/>
  <c r="J71" i="1" s="1"/>
  <c r="I59" i="1"/>
  <c r="I58" i="1"/>
  <c r="I37" i="1"/>
  <c r="J37" i="1" s="1"/>
  <c r="I36" i="1"/>
  <c r="J36" i="1" s="1"/>
  <c r="I29" i="1"/>
  <c r="I28" i="1"/>
  <c r="I23" i="1"/>
  <c r="I100" i="1" s="1"/>
  <c r="I137" i="1" s="1"/>
  <c r="I22" i="1"/>
  <c r="J22" i="1" s="1"/>
  <c r="I9" i="1"/>
  <c r="I8" i="1"/>
  <c r="J6" i="13"/>
  <c r="J10" i="13"/>
  <c r="J11" i="13"/>
  <c r="J12" i="13"/>
  <c r="J16" i="13"/>
  <c r="J20" i="13"/>
  <c r="J35" i="13"/>
  <c r="J40" i="13"/>
  <c r="J42" i="13"/>
  <c r="J43" i="13"/>
  <c r="J51" i="13"/>
  <c r="J52" i="13"/>
  <c r="J62" i="13"/>
  <c r="J67" i="13"/>
  <c r="J71" i="13"/>
  <c r="J82" i="13"/>
  <c r="J87" i="13"/>
  <c r="J91" i="13"/>
  <c r="J94" i="13"/>
  <c r="J95" i="13"/>
  <c r="J98" i="13"/>
  <c r="J105" i="13"/>
  <c r="J106" i="13"/>
  <c r="J107" i="13"/>
  <c r="J109" i="13"/>
  <c r="J110" i="13"/>
  <c r="J111" i="13"/>
  <c r="J115" i="13"/>
  <c r="J117" i="13"/>
  <c r="J118" i="13"/>
  <c r="J127" i="13"/>
  <c r="J130" i="13"/>
  <c r="J128" i="13"/>
  <c r="J122" i="13"/>
  <c r="J119" i="13"/>
  <c r="J116" i="13"/>
  <c r="J114" i="13"/>
  <c r="J103" i="13"/>
  <c r="J86" i="13"/>
  <c r="J65" i="13"/>
  <c r="J64" i="13"/>
  <c r="J61" i="13"/>
  <c r="J44" i="13"/>
  <c r="J41" i="13"/>
  <c r="J39" i="13"/>
  <c r="J36" i="13"/>
  <c r="J31" i="13"/>
  <c r="J23" i="13"/>
  <c r="J21" i="13"/>
  <c r="J17" i="13"/>
  <c r="J15" i="13"/>
  <c r="J7" i="13"/>
  <c r="Q4" i="13"/>
  <c r="H134" i="12"/>
  <c r="H133" i="12"/>
  <c r="H136" i="12" s="1"/>
  <c r="H132" i="12"/>
  <c r="H124" i="12"/>
  <c r="J124" i="12" s="1"/>
  <c r="H123" i="12"/>
  <c r="H135" i="12" s="1"/>
  <c r="H84" i="12"/>
  <c r="H83" i="12"/>
  <c r="J83" i="12" s="1"/>
  <c r="H72" i="12"/>
  <c r="H71" i="12"/>
  <c r="H59" i="12"/>
  <c r="H58" i="12"/>
  <c r="J58" i="12" s="1"/>
  <c r="H37" i="12"/>
  <c r="H36" i="12"/>
  <c r="H29" i="12"/>
  <c r="H28" i="12"/>
  <c r="J28" i="12" s="1"/>
  <c r="H23" i="12"/>
  <c r="H22" i="12"/>
  <c r="H9" i="12"/>
  <c r="H100" i="12" s="1"/>
  <c r="H8" i="12"/>
  <c r="H99" i="12" s="1"/>
  <c r="H134" i="11"/>
  <c r="H137" i="11" s="1"/>
  <c r="H133" i="11"/>
  <c r="H136" i="11" s="1"/>
  <c r="H132" i="11"/>
  <c r="H124" i="11"/>
  <c r="J124" i="11" s="1"/>
  <c r="H123" i="11"/>
  <c r="H84" i="11"/>
  <c r="H83" i="11"/>
  <c r="H72" i="11"/>
  <c r="H71" i="11"/>
  <c r="H59" i="11"/>
  <c r="H58" i="11"/>
  <c r="H37" i="11"/>
  <c r="H36" i="11"/>
  <c r="H29" i="11"/>
  <c r="H28" i="11"/>
  <c r="H23" i="11"/>
  <c r="H22" i="11"/>
  <c r="H9" i="11"/>
  <c r="H100" i="11" s="1"/>
  <c r="H8" i="11"/>
  <c r="H99" i="11" s="1"/>
  <c r="H134" i="10"/>
  <c r="H133" i="10"/>
  <c r="H136" i="10" s="1"/>
  <c r="H132" i="10"/>
  <c r="H124" i="10"/>
  <c r="H123" i="10"/>
  <c r="H84" i="10"/>
  <c r="H83" i="10"/>
  <c r="H72" i="10"/>
  <c r="H71" i="10"/>
  <c r="H59" i="10"/>
  <c r="H58" i="10"/>
  <c r="H37" i="10"/>
  <c r="H36" i="10"/>
  <c r="H29" i="10"/>
  <c r="H28" i="10"/>
  <c r="H23" i="10"/>
  <c r="H22" i="10"/>
  <c r="H9" i="10"/>
  <c r="H100" i="10" s="1"/>
  <c r="H8" i="10"/>
  <c r="H99" i="10" s="1"/>
  <c r="H134" i="9"/>
  <c r="H133" i="9"/>
  <c r="H136" i="9" s="1"/>
  <c r="H132" i="9"/>
  <c r="H124" i="9"/>
  <c r="H123" i="9"/>
  <c r="H84" i="9"/>
  <c r="H83" i="9"/>
  <c r="H72" i="9"/>
  <c r="J72" i="9" s="1"/>
  <c r="H71" i="9"/>
  <c r="H59" i="9"/>
  <c r="H58" i="9"/>
  <c r="H37" i="9"/>
  <c r="H36" i="9"/>
  <c r="H29" i="9"/>
  <c r="H28" i="9"/>
  <c r="H23" i="9"/>
  <c r="H100" i="9" s="1"/>
  <c r="H22" i="9"/>
  <c r="H9" i="9"/>
  <c r="H8" i="9"/>
  <c r="H99" i="9" s="1"/>
  <c r="H134" i="8"/>
  <c r="H133" i="8"/>
  <c r="H136" i="8" s="1"/>
  <c r="H132" i="8"/>
  <c r="H124" i="8"/>
  <c r="J124" i="8" s="1"/>
  <c r="H123" i="8"/>
  <c r="H135" i="8" s="1"/>
  <c r="H84" i="8"/>
  <c r="J84" i="8" s="1"/>
  <c r="H83" i="8"/>
  <c r="H72" i="8"/>
  <c r="H71" i="8"/>
  <c r="H59" i="8"/>
  <c r="H58" i="8"/>
  <c r="H37" i="8"/>
  <c r="H36" i="8"/>
  <c r="H29" i="8"/>
  <c r="H28" i="8"/>
  <c r="H23" i="8"/>
  <c r="H22" i="8"/>
  <c r="H9" i="8"/>
  <c r="H100" i="8" s="1"/>
  <c r="H8" i="8"/>
  <c r="H99" i="8" s="1"/>
  <c r="H136" i="7"/>
  <c r="H134" i="7"/>
  <c r="H133" i="7"/>
  <c r="H132" i="7"/>
  <c r="H124" i="7"/>
  <c r="H123" i="7"/>
  <c r="J123" i="7" s="1"/>
  <c r="H84" i="7"/>
  <c r="H83" i="7"/>
  <c r="J83" i="7" s="1"/>
  <c r="H72" i="7"/>
  <c r="H71" i="7"/>
  <c r="H59" i="7"/>
  <c r="H58" i="7"/>
  <c r="H37" i="7"/>
  <c r="H36" i="7"/>
  <c r="J36" i="7" s="1"/>
  <c r="H29" i="7"/>
  <c r="H28" i="7"/>
  <c r="H23" i="7"/>
  <c r="H100" i="7" s="1"/>
  <c r="H22" i="7"/>
  <c r="H9" i="7"/>
  <c r="H8" i="7"/>
  <c r="H99" i="7" s="1"/>
  <c r="H134" i="6"/>
  <c r="H133" i="6"/>
  <c r="H136" i="6" s="1"/>
  <c r="H132" i="6"/>
  <c r="H124" i="6"/>
  <c r="H123" i="6"/>
  <c r="H84" i="6"/>
  <c r="H83" i="6"/>
  <c r="H72" i="6"/>
  <c r="H71" i="6"/>
  <c r="J71" i="6" s="1"/>
  <c r="H59" i="6"/>
  <c r="J59" i="6" s="1"/>
  <c r="H58" i="6"/>
  <c r="H37" i="6"/>
  <c r="H36" i="6"/>
  <c r="J36" i="6" s="1"/>
  <c r="H29" i="6"/>
  <c r="H28" i="6"/>
  <c r="J28" i="6" s="1"/>
  <c r="H23" i="6"/>
  <c r="H22" i="6"/>
  <c r="H9" i="6"/>
  <c r="H8" i="6"/>
  <c r="H136" i="5"/>
  <c r="H134" i="5"/>
  <c r="H137" i="5" s="1"/>
  <c r="H133" i="5"/>
  <c r="H132" i="5"/>
  <c r="H124" i="5"/>
  <c r="H123" i="5"/>
  <c r="J123" i="5" s="1"/>
  <c r="H84" i="5"/>
  <c r="H83" i="5"/>
  <c r="H72" i="5"/>
  <c r="H71" i="5"/>
  <c r="H59" i="5"/>
  <c r="H58" i="5"/>
  <c r="H37" i="5"/>
  <c r="H36" i="5"/>
  <c r="J36" i="5" s="1"/>
  <c r="H29" i="5"/>
  <c r="H28" i="5"/>
  <c r="H23" i="5"/>
  <c r="H100" i="5" s="1"/>
  <c r="H22" i="5"/>
  <c r="H9" i="5"/>
  <c r="H8" i="5"/>
  <c r="H99" i="5" s="1"/>
  <c r="H136" i="4"/>
  <c r="H134" i="4"/>
  <c r="H133" i="4"/>
  <c r="H132" i="4"/>
  <c r="H124" i="4"/>
  <c r="H123" i="4"/>
  <c r="H84" i="4"/>
  <c r="H83" i="4"/>
  <c r="H72" i="4"/>
  <c r="H71" i="4"/>
  <c r="H59" i="4"/>
  <c r="H58" i="4"/>
  <c r="H37" i="4"/>
  <c r="H36" i="4"/>
  <c r="J36" i="4" s="1"/>
  <c r="H29" i="4"/>
  <c r="H28" i="4"/>
  <c r="H23" i="4"/>
  <c r="H22" i="4"/>
  <c r="H9" i="4"/>
  <c r="H100" i="4" s="1"/>
  <c r="H8" i="4"/>
  <c r="H99" i="4" s="1"/>
  <c r="H136" i="3"/>
  <c r="H134" i="3"/>
  <c r="H133" i="3"/>
  <c r="H132" i="3"/>
  <c r="H124" i="3"/>
  <c r="H123" i="3"/>
  <c r="H84" i="3"/>
  <c r="H83" i="3"/>
  <c r="H72" i="3"/>
  <c r="J72" i="3" s="1"/>
  <c r="H71" i="3"/>
  <c r="J71" i="3" s="1"/>
  <c r="H59" i="3"/>
  <c r="H58" i="3"/>
  <c r="H37" i="3"/>
  <c r="H36" i="3"/>
  <c r="J36" i="3" s="1"/>
  <c r="H29" i="3"/>
  <c r="H28" i="3"/>
  <c r="H23" i="3"/>
  <c r="H100" i="3" s="1"/>
  <c r="H22" i="3"/>
  <c r="J22" i="3" s="1"/>
  <c r="H9" i="3"/>
  <c r="H8" i="3"/>
  <c r="F137" i="2"/>
  <c r="F135" i="2"/>
  <c r="F134" i="2"/>
  <c r="F133" i="2"/>
  <c r="F132" i="2"/>
  <c r="F124" i="2"/>
  <c r="F123" i="2"/>
  <c r="F100" i="2"/>
  <c r="F99" i="2"/>
  <c r="F84" i="2"/>
  <c r="F83" i="2"/>
  <c r="F72" i="2"/>
  <c r="F71" i="2"/>
  <c r="F59" i="2"/>
  <c r="F58" i="2"/>
  <c r="F37" i="2"/>
  <c r="Q37" i="2" s="1"/>
  <c r="F36" i="2"/>
  <c r="F29" i="2"/>
  <c r="F28" i="2"/>
  <c r="F23" i="2"/>
  <c r="F22" i="2"/>
  <c r="F9" i="2"/>
  <c r="F8" i="2"/>
  <c r="F137" i="3"/>
  <c r="F132" i="4"/>
  <c r="F133" i="4"/>
  <c r="F136" i="4" s="1"/>
  <c r="F134" i="4"/>
  <c r="F135" i="4"/>
  <c r="F137" i="4"/>
  <c r="G134" i="2"/>
  <c r="G137" i="2" s="1"/>
  <c r="G133" i="2"/>
  <c r="G136" i="2" s="1"/>
  <c r="G132" i="2"/>
  <c r="G124" i="2"/>
  <c r="G123" i="2"/>
  <c r="G135" i="2" s="1"/>
  <c r="G84" i="2"/>
  <c r="G83" i="2"/>
  <c r="G72" i="2"/>
  <c r="G71" i="2"/>
  <c r="G59" i="2"/>
  <c r="G58" i="2"/>
  <c r="G37" i="2"/>
  <c r="G36" i="2"/>
  <c r="G29" i="2"/>
  <c r="G28" i="2"/>
  <c r="G23" i="2"/>
  <c r="G22" i="2"/>
  <c r="G9" i="2"/>
  <c r="G100" i="2" s="1"/>
  <c r="G8" i="2"/>
  <c r="G99" i="2" s="1"/>
  <c r="H136" i="2"/>
  <c r="H134" i="2"/>
  <c r="H137" i="2" s="1"/>
  <c r="H133" i="2"/>
  <c r="H132" i="2"/>
  <c r="H124" i="2"/>
  <c r="H123" i="2"/>
  <c r="H84" i="2"/>
  <c r="H83" i="2"/>
  <c r="H72" i="2"/>
  <c r="H71" i="2"/>
  <c r="H59" i="2"/>
  <c r="H58" i="2"/>
  <c r="H37" i="2"/>
  <c r="H36" i="2"/>
  <c r="H29" i="2"/>
  <c r="H28" i="2"/>
  <c r="H23" i="2"/>
  <c r="H100" i="2" s="1"/>
  <c r="H22" i="2"/>
  <c r="J22" i="2" s="1"/>
  <c r="H9" i="2"/>
  <c r="H8" i="2"/>
  <c r="H99" i="2" s="1"/>
  <c r="H134" i="1"/>
  <c r="H137" i="1" s="1"/>
  <c r="H133" i="1"/>
  <c r="H136" i="1" s="1"/>
  <c r="H132" i="1"/>
  <c r="H124" i="1"/>
  <c r="J124" i="1" s="1"/>
  <c r="H123" i="1"/>
  <c r="J123" i="1" s="1"/>
  <c r="H84" i="1"/>
  <c r="J84" i="1" s="1"/>
  <c r="H83" i="1"/>
  <c r="J83" i="1" s="1"/>
  <c r="H72" i="1"/>
  <c r="H71" i="1"/>
  <c r="H59" i="1"/>
  <c r="H58" i="1"/>
  <c r="J58" i="1" s="1"/>
  <c r="H37" i="1"/>
  <c r="H36" i="1"/>
  <c r="H29" i="1"/>
  <c r="H28" i="1"/>
  <c r="H23" i="1"/>
  <c r="H22" i="1"/>
  <c r="H9" i="1"/>
  <c r="H100" i="1" s="1"/>
  <c r="H8" i="1"/>
  <c r="J8" i="1" s="1"/>
  <c r="G136" i="12"/>
  <c r="G134" i="12"/>
  <c r="G137" i="12" s="1"/>
  <c r="G133" i="12"/>
  <c r="G132" i="12"/>
  <c r="G124" i="12"/>
  <c r="G123" i="12"/>
  <c r="G84" i="12"/>
  <c r="G83" i="12"/>
  <c r="G72" i="12"/>
  <c r="G71" i="12"/>
  <c r="G59" i="12"/>
  <c r="G58" i="12"/>
  <c r="G37" i="12"/>
  <c r="G36" i="12"/>
  <c r="G29" i="12"/>
  <c r="G28" i="12"/>
  <c r="G23" i="12"/>
  <c r="G100" i="12" s="1"/>
  <c r="G22" i="12"/>
  <c r="G9" i="12"/>
  <c r="G8" i="12"/>
  <c r="G99" i="12" s="1"/>
  <c r="G134" i="11"/>
  <c r="G133" i="11"/>
  <c r="G136" i="11" s="1"/>
  <c r="G132" i="11"/>
  <c r="G124" i="11"/>
  <c r="G123" i="11"/>
  <c r="G84" i="11"/>
  <c r="G83" i="11"/>
  <c r="G72" i="11"/>
  <c r="G71" i="11"/>
  <c r="G59" i="11"/>
  <c r="G58" i="11"/>
  <c r="G37" i="11"/>
  <c r="G36" i="11"/>
  <c r="G29" i="11"/>
  <c r="G28" i="11"/>
  <c r="G9" i="11"/>
  <c r="G100" i="11" s="1"/>
  <c r="G8" i="11"/>
  <c r="G99" i="11" s="1"/>
  <c r="G134" i="10"/>
  <c r="G133" i="10"/>
  <c r="G136" i="10" s="1"/>
  <c r="G132" i="10"/>
  <c r="G124" i="10"/>
  <c r="G123" i="10"/>
  <c r="G84" i="10"/>
  <c r="G83" i="10"/>
  <c r="G72" i="10"/>
  <c r="G71" i="10"/>
  <c r="G59" i="10"/>
  <c r="G58" i="10"/>
  <c r="G37" i="10"/>
  <c r="G36" i="10"/>
  <c r="G29" i="10"/>
  <c r="G28" i="10"/>
  <c r="G23" i="10"/>
  <c r="G22" i="10"/>
  <c r="G9" i="10"/>
  <c r="G100" i="10" s="1"/>
  <c r="G8" i="10"/>
  <c r="G99" i="10" s="1"/>
  <c r="G134" i="9"/>
  <c r="G137" i="9" s="1"/>
  <c r="G133" i="9"/>
  <c r="G136" i="9" s="1"/>
  <c r="G132" i="9"/>
  <c r="G124" i="9"/>
  <c r="G123" i="9"/>
  <c r="G84" i="9"/>
  <c r="G83" i="9"/>
  <c r="G72" i="9"/>
  <c r="G71" i="9"/>
  <c r="G59" i="9"/>
  <c r="G58" i="9"/>
  <c r="G37" i="9"/>
  <c r="G36" i="9"/>
  <c r="G29" i="9"/>
  <c r="G28" i="9"/>
  <c r="G23" i="9"/>
  <c r="G22" i="9"/>
  <c r="G9" i="9"/>
  <c r="G100" i="9" s="1"/>
  <c r="G8" i="9"/>
  <c r="G99" i="9" s="1"/>
  <c r="G134" i="8"/>
  <c r="G137" i="8" s="1"/>
  <c r="G133" i="8"/>
  <c r="G136" i="8" s="1"/>
  <c r="G132" i="8"/>
  <c r="G124" i="8"/>
  <c r="G123" i="8"/>
  <c r="G135" i="8" s="1"/>
  <c r="G84" i="8"/>
  <c r="G83" i="8"/>
  <c r="G72" i="8"/>
  <c r="G71" i="8"/>
  <c r="G59" i="8"/>
  <c r="G58" i="8"/>
  <c r="G37" i="8"/>
  <c r="G36" i="8"/>
  <c r="G29" i="8"/>
  <c r="G28" i="8"/>
  <c r="G23" i="8"/>
  <c r="G22" i="8"/>
  <c r="G9" i="8"/>
  <c r="G100" i="8" s="1"/>
  <c r="G8" i="8"/>
  <c r="G99" i="8" s="1"/>
  <c r="G136" i="7"/>
  <c r="G134" i="7"/>
  <c r="G137" i="7" s="1"/>
  <c r="G133" i="7"/>
  <c r="G132" i="7"/>
  <c r="G124" i="7"/>
  <c r="G123" i="7"/>
  <c r="G135" i="7" s="1"/>
  <c r="G84" i="7"/>
  <c r="G83" i="7"/>
  <c r="G72" i="7"/>
  <c r="G71" i="7"/>
  <c r="G59" i="7"/>
  <c r="G58" i="7"/>
  <c r="G37" i="7"/>
  <c r="G36" i="7"/>
  <c r="G29" i="7"/>
  <c r="G28" i="7"/>
  <c r="G23" i="7"/>
  <c r="G22" i="7"/>
  <c r="G9" i="7"/>
  <c r="G100" i="7" s="1"/>
  <c r="G8" i="7"/>
  <c r="G99" i="7" s="1"/>
  <c r="G134" i="5"/>
  <c r="G137" i="5" s="1"/>
  <c r="G133" i="5"/>
  <c r="G136" i="5" s="1"/>
  <c r="G132" i="5"/>
  <c r="G124" i="5"/>
  <c r="G123" i="5"/>
  <c r="G84" i="5"/>
  <c r="G83" i="5"/>
  <c r="G72" i="5"/>
  <c r="G71" i="5"/>
  <c r="G59" i="5"/>
  <c r="G58" i="5"/>
  <c r="G37" i="5"/>
  <c r="G36" i="5"/>
  <c r="G29" i="5"/>
  <c r="G28" i="5"/>
  <c r="G23" i="5"/>
  <c r="G22" i="5"/>
  <c r="G9" i="5"/>
  <c r="G100" i="5" s="1"/>
  <c r="G8" i="5"/>
  <c r="G99" i="5" s="1"/>
  <c r="G134" i="4"/>
  <c r="G137" i="4" s="1"/>
  <c r="G133" i="4"/>
  <c r="G136" i="4" s="1"/>
  <c r="G132" i="4"/>
  <c r="G124" i="4"/>
  <c r="G123" i="4"/>
  <c r="G84" i="4"/>
  <c r="G83" i="4"/>
  <c r="G72" i="4"/>
  <c r="G71" i="4"/>
  <c r="G59" i="4"/>
  <c r="G58" i="4"/>
  <c r="G37" i="4"/>
  <c r="G36" i="4"/>
  <c r="G29" i="4"/>
  <c r="G28" i="4"/>
  <c r="G23" i="4"/>
  <c r="G22" i="4"/>
  <c r="G9" i="4"/>
  <c r="G100" i="4" s="1"/>
  <c r="G8" i="4"/>
  <c r="G99" i="4" s="1"/>
  <c r="G136" i="3"/>
  <c r="G134" i="3"/>
  <c r="G137" i="3" s="1"/>
  <c r="G133" i="3"/>
  <c r="G132" i="3"/>
  <c r="G124" i="3"/>
  <c r="G123" i="3"/>
  <c r="G84" i="3"/>
  <c r="G83" i="3"/>
  <c r="G72" i="3"/>
  <c r="G71" i="3"/>
  <c r="G59" i="3"/>
  <c r="G58" i="3"/>
  <c r="G37" i="3"/>
  <c r="G36" i="3"/>
  <c r="G29" i="3"/>
  <c r="G28" i="3"/>
  <c r="G23" i="3"/>
  <c r="G100" i="3" s="1"/>
  <c r="G22" i="3"/>
  <c r="G9" i="3"/>
  <c r="G8" i="3"/>
  <c r="G99" i="3" s="1"/>
  <c r="F136" i="2"/>
  <c r="F11" i="13"/>
  <c r="F14" i="13"/>
  <c r="F15" i="13"/>
  <c r="F18" i="13"/>
  <c r="F19" i="13"/>
  <c r="F31" i="13"/>
  <c r="F35" i="13"/>
  <c r="F39" i="13"/>
  <c r="F46" i="13"/>
  <c r="F47" i="13"/>
  <c r="F50" i="13"/>
  <c r="F51" i="13"/>
  <c r="F65" i="13"/>
  <c r="F66" i="13"/>
  <c r="F76" i="13"/>
  <c r="F105" i="13"/>
  <c r="F108" i="13"/>
  <c r="F109" i="13"/>
  <c r="F121" i="13"/>
  <c r="F128" i="13"/>
  <c r="F129" i="13"/>
  <c r="F43" i="13"/>
  <c r="E136" i="12"/>
  <c r="E134" i="12"/>
  <c r="E133" i="12"/>
  <c r="E132" i="12"/>
  <c r="E135" i="12" s="1"/>
  <c r="E124" i="12"/>
  <c r="E123" i="12"/>
  <c r="F123" i="12" s="1"/>
  <c r="E84" i="12"/>
  <c r="E83" i="12"/>
  <c r="F83" i="12" s="1"/>
  <c r="E72" i="12"/>
  <c r="E71" i="12"/>
  <c r="F71" i="12" s="1"/>
  <c r="E59" i="12"/>
  <c r="E58" i="12"/>
  <c r="F58" i="12" s="1"/>
  <c r="E37" i="12"/>
  <c r="E36" i="12"/>
  <c r="F36" i="12" s="1"/>
  <c r="E23" i="12"/>
  <c r="E22" i="12"/>
  <c r="F22" i="12" s="1"/>
  <c r="E9" i="12"/>
  <c r="E100" i="12" s="1"/>
  <c r="E8" i="12"/>
  <c r="E99" i="12" s="1"/>
  <c r="E134" i="11"/>
  <c r="E133" i="11"/>
  <c r="E136" i="11" s="1"/>
  <c r="E132" i="11"/>
  <c r="E124" i="11"/>
  <c r="E123" i="11"/>
  <c r="E84" i="11"/>
  <c r="E83" i="11"/>
  <c r="E72" i="11"/>
  <c r="E71" i="11"/>
  <c r="E59" i="11"/>
  <c r="E58" i="11"/>
  <c r="E37" i="11"/>
  <c r="E36" i="11"/>
  <c r="E29" i="11"/>
  <c r="F29" i="11" s="1"/>
  <c r="E28" i="11"/>
  <c r="E23" i="11"/>
  <c r="E22" i="11"/>
  <c r="E9" i="11"/>
  <c r="E100" i="11" s="1"/>
  <c r="E8" i="11"/>
  <c r="E99" i="11" s="1"/>
  <c r="E134" i="10"/>
  <c r="E137" i="10" s="1"/>
  <c r="E133" i="10"/>
  <c r="E136" i="10" s="1"/>
  <c r="E132" i="10"/>
  <c r="E124" i="10"/>
  <c r="E123" i="10"/>
  <c r="E84" i="10"/>
  <c r="E83" i="10"/>
  <c r="E72" i="10"/>
  <c r="E71" i="10"/>
  <c r="E59" i="10"/>
  <c r="E58" i="10"/>
  <c r="E37" i="10"/>
  <c r="E36" i="10"/>
  <c r="E29" i="10"/>
  <c r="E28" i="10"/>
  <c r="E23" i="10"/>
  <c r="E22" i="10"/>
  <c r="E9" i="10"/>
  <c r="E100" i="10" s="1"/>
  <c r="E8" i="10"/>
  <c r="E99" i="10" s="1"/>
  <c r="E134" i="9"/>
  <c r="E133" i="9"/>
  <c r="E136" i="9" s="1"/>
  <c r="E132" i="9"/>
  <c r="E124" i="9"/>
  <c r="E123" i="9"/>
  <c r="E135" i="9" s="1"/>
  <c r="E84" i="9"/>
  <c r="F84" i="9" s="1"/>
  <c r="E83" i="9"/>
  <c r="E72" i="9"/>
  <c r="E71" i="9"/>
  <c r="E59" i="9"/>
  <c r="F59" i="9" s="1"/>
  <c r="E58" i="9"/>
  <c r="E37" i="9"/>
  <c r="E36" i="9"/>
  <c r="E29" i="9"/>
  <c r="F29" i="9" s="1"/>
  <c r="E28" i="9"/>
  <c r="E23" i="9"/>
  <c r="E22" i="9"/>
  <c r="E9" i="9"/>
  <c r="E100" i="9" s="1"/>
  <c r="E8" i="9"/>
  <c r="E99" i="9" s="1"/>
  <c r="E134" i="8"/>
  <c r="E137" i="8" s="1"/>
  <c r="E133" i="8"/>
  <c r="E136" i="8" s="1"/>
  <c r="E132" i="8"/>
  <c r="E124" i="8"/>
  <c r="F124" i="8" s="1"/>
  <c r="E123" i="8"/>
  <c r="E84" i="8"/>
  <c r="E83" i="8"/>
  <c r="E72" i="8"/>
  <c r="E71" i="8"/>
  <c r="E59" i="8"/>
  <c r="E58" i="8"/>
  <c r="E37" i="8"/>
  <c r="E36" i="8"/>
  <c r="E29" i="8"/>
  <c r="E28" i="8"/>
  <c r="E23" i="8"/>
  <c r="E22" i="8"/>
  <c r="E9" i="8"/>
  <c r="E100" i="8" s="1"/>
  <c r="E8" i="8"/>
  <c r="E99" i="8" s="1"/>
  <c r="E134" i="7"/>
  <c r="E133" i="7"/>
  <c r="E132" i="7"/>
  <c r="E124" i="7"/>
  <c r="F124" i="7" s="1"/>
  <c r="E123" i="7"/>
  <c r="E84" i="7"/>
  <c r="F84" i="7" s="1"/>
  <c r="E83" i="7"/>
  <c r="E72" i="7"/>
  <c r="E71" i="7"/>
  <c r="F71" i="7" s="1"/>
  <c r="E59" i="7"/>
  <c r="F59" i="7" s="1"/>
  <c r="E58" i="7"/>
  <c r="E37" i="7"/>
  <c r="E36" i="7"/>
  <c r="E29" i="7"/>
  <c r="E28" i="7"/>
  <c r="E23" i="7"/>
  <c r="E22" i="7"/>
  <c r="F22" i="7" s="1"/>
  <c r="E9" i="7"/>
  <c r="E100" i="7" s="1"/>
  <c r="E8" i="7"/>
  <c r="E134" i="6"/>
  <c r="E133" i="6"/>
  <c r="E136" i="6" s="1"/>
  <c r="E132" i="6"/>
  <c r="E124" i="6"/>
  <c r="E123" i="6"/>
  <c r="E84" i="6"/>
  <c r="E83" i="6"/>
  <c r="F83" i="6" s="1"/>
  <c r="E72" i="6"/>
  <c r="E71" i="6"/>
  <c r="E59" i="6"/>
  <c r="E58" i="6"/>
  <c r="F58" i="6" s="1"/>
  <c r="E37" i="6"/>
  <c r="E36" i="6"/>
  <c r="E29" i="6"/>
  <c r="E28" i="6"/>
  <c r="F28" i="6" s="1"/>
  <c r="E23" i="6"/>
  <c r="E22" i="6"/>
  <c r="E9" i="6"/>
  <c r="E100" i="6" s="1"/>
  <c r="E8" i="6"/>
  <c r="E99" i="6" s="1"/>
  <c r="E134" i="5"/>
  <c r="E133" i="5"/>
  <c r="E132" i="5"/>
  <c r="E124" i="5"/>
  <c r="E123" i="5"/>
  <c r="E84" i="5"/>
  <c r="E83" i="5"/>
  <c r="F83" i="5" s="1"/>
  <c r="E72" i="5"/>
  <c r="E71" i="5"/>
  <c r="E59" i="5"/>
  <c r="E58" i="5"/>
  <c r="E37" i="5"/>
  <c r="E36" i="5"/>
  <c r="E29" i="5"/>
  <c r="E28" i="5"/>
  <c r="E23" i="5"/>
  <c r="E22" i="5"/>
  <c r="E9" i="5"/>
  <c r="E100" i="5" s="1"/>
  <c r="E8" i="5"/>
  <c r="E99" i="5" s="1"/>
  <c r="E136" i="4"/>
  <c r="E134" i="4"/>
  <c r="E137" i="4" s="1"/>
  <c r="E133" i="4"/>
  <c r="E132" i="4"/>
  <c r="E124" i="4"/>
  <c r="E123" i="4"/>
  <c r="E84" i="4"/>
  <c r="E83" i="4"/>
  <c r="E72" i="4"/>
  <c r="E71" i="4"/>
  <c r="E59" i="4"/>
  <c r="E58" i="4"/>
  <c r="F58" i="4" s="1"/>
  <c r="E37" i="4"/>
  <c r="E36" i="4"/>
  <c r="E29" i="4"/>
  <c r="E28" i="4"/>
  <c r="E23" i="4"/>
  <c r="E100" i="4" s="1"/>
  <c r="F100" i="4" s="1"/>
  <c r="E22" i="4"/>
  <c r="E9" i="4"/>
  <c r="E8" i="4"/>
  <c r="E99" i="4" s="1"/>
  <c r="E134" i="3"/>
  <c r="E137" i="3" s="1"/>
  <c r="E133" i="3"/>
  <c r="E136" i="3" s="1"/>
  <c r="E132" i="3"/>
  <c r="E124" i="3"/>
  <c r="E123" i="3"/>
  <c r="E84" i="3"/>
  <c r="E83" i="3"/>
  <c r="F83" i="3" s="1"/>
  <c r="E72" i="3"/>
  <c r="E71" i="3"/>
  <c r="E59" i="3"/>
  <c r="E58" i="3"/>
  <c r="E37" i="3"/>
  <c r="E36" i="3"/>
  <c r="E29" i="3"/>
  <c r="F29" i="3" s="1"/>
  <c r="E28" i="3"/>
  <c r="F28" i="3" s="1"/>
  <c r="E23" i="3"/>
  <c r="E22" i="3"/>
  <c r="E9" i="3"/>
  <c r="E100" i="3" s="1"/>
  <c r="E8" i="3"/>
  <c r="E99" i="3" s="1"/>
  <c r="D8" i="3"/>
  <c r="D99" i="3" s="1"/>
  <c r="D135" i="3" s="1"/>
  <c r="D9" i="3"/>
  <c r="D22" i="3"/>
  <c r="D23" i="3"/>
  <c r="D28" i="3"/>
  <c r="D29" i="3"/>
  <c r="D36" i="3"/>
  <c r="D37" i="3"/>
  <c r="F37" i="3" s="1"/>
  <c r="D58" i="3"/>
  <c r="D59" i="3"/>
  <c r="D71" i="3"/>
  <c r="D72" i="3"/>
  <c r="D83" i="3"/>
  <c r="D84" i="3"/>
  <c r="D100" i="3"/>
  <c r="D123" i="3"/>
  <c r="D124" i="3"/>
  <c r="D132" i="3"/>
  <c r="D133" i="3"/>
  <c r="D136" i="3" s="1"/>
  <c r="D134" i="3"/>
  <c r="D137" i="3"/>
  <c r="E136" i="2"/>
  <c r="E134" i="2"/>
  <c r="E137" i="2" s="1"/>
  <c r="E133" i="2"/>
  <c r="E132" i="2"/>
  <c r="E124" i="2"/>
  <c r="E123" i="2"/>
  <c r="E84" i="2"/>
  <c r="E83" i="2"/>
  <c r="E72" i="2"/>
  <c r="E71" i="2"/>
  <c r="E59" i="2"/>
  <c r="E58" i="2"/>
  <c r="E37" i="2"/>
  <c r="E36" i="2"/>
  <c r="E29" i="2"/>
  <c r="E28" i="2"/>
  <c r="E23" i="2"/>
  <c r="E100" i="2" s="1"/>
  <c r="E22" i="2"/>
  <c r="E9" i="2"/>
  <c r="E8" i="2"/>
  <c r="E99" i="2" s="1"/>
  <c r="E134" i="1"/>
  <c r="E133" i="1"/>
  <c r="E132" i="1"/>
  <c r="E124" i="1"/>
  <c r="F124" i="1" s="1"/>
  <c r="E123" i="1"/>
  <c r="E84" i="1"/>
  <c r="E83" i="1"/>
  <c r="E72" i="1"/>
  <c r="E71" i="1"/>
  <c r="E59" i="1"/>
  <c r="F59" i="1" s="1"/>
  <c r="E58" i="1"/>
  <c r="E37" i="1"/>
  <c r="F37" i="1" s="1"/>
  <c r="E36" i="1"/>
  <c r="E29" i="1"/>
  <c r="E28" i="1"/>
  <c r="E23" i="1"/>
  <c r="F23" i="1" s="1"/>
  <c r="E22" i="1"/>
  <c r="E9" i="1"/>
  <c r="E100" i="1" s="1"/>
  <c r="E8" i="1"/>
  <c r="E99" i="1" s="1"/>
  <c r="Q71" i="2"/>
  <c r="D8" i="4"/>
  <c r="D9" i="4"/>
  <c r="D22" i="4"/>
  <c r="D23" i="4"/>
  <c r="D28" i="4"/>
  <c r="D29" i="4"/>
  <c r="D36" i="4"/>
  <c r="D37" i="4"/>
  <c r="D58" i="4"/>
  <c r="D59" i="4"/>
  <c r="D71" i="4"/>
  <c r="D72" i="4"/>
  <c r="F72" i="4" s="1"/>
  <c r="Q72" i="4" s="1"/>
  <c r="D83" i="4"/>
  <c r="D84" i="4"/>
  <c r="D99" i="4"/>
  <c r="D100" i="4"/>
  <c r="D123" i="4"/>
  <c r="D124" i="4"/>
  <c r="D132" i="4"/>
  <c r="D135" i="4" s="1"/>
  <c r="D133" i="4"/>
  <c r="D136" i="4" s="1"/>
  <c r="D134" i="4"/>
  <c r="D137" i="4"/>
  <c r="F84" i="5"/>
  <c r="F59" i="5"/>
  <c r="D8" i="5"/>
  <c r="D9" i="5"/>
  <c r="D22" i="5"/>
  <c r="D23" i="5"/>
  <c r="F23" i="5" s="1"/>
  <c r="Q23" i="5" s="1"/>
  <c r="D28" i="5"/>
  <c r="D29" i="5"/>
  <c r="D36" i="5"/>
  <c r="D37" i="5"/>
  <c r="F37" i="5" s="1"/>
  <c r="Q37" i="5" s="1"/>
  <c r="D58" i="5"/>
  <c r="D59" i="5"/>
  <c r="D71" i="5"/>
  <c r="F71" i="5" s="1"/>
  <c r="D72" i="5"/>
  <c r="F72" i="5" s="1"/>
  <c r="Q72" i="5" s="1"/>
  <c r="D83" i="5"/>
  <c r="D84" i="5"/>
  <c r="D99" i="5"/>
  <c r="D135" i="5" s="1"/>
  <c r="D100" i="5"/>
  <c r="D137" i="5" s="1"/>
  <c r="D123" i="5"/>
  <c r="D124" i="5"/>
  <c r="D136" i="5"/>
  <c r="F22" i="5"/>
  <c r="F123" i="4"/>
  <c r="F28" i="4"/>
  <c r="F72" i="1"/>
  <c r="F28" i="1"/>
  <c r="F10" i="13"/>
  <c r="F38" i="13"/>
  <c r="F42" i="13"/>
  <c r="F77" i="13"/>
  <c r="F81" i="13"/>
  <c r="F113" i="13"/>
  <c r="F117" i="13"/>
  <c r="F60" i="13"/>
  <c r="D136" i="12"/>
  <c r="D134" i="12"/>
  <c r="D137" i="12" s="1"/>
  <c r="D133" i="12"/>
  <c r="D132" i="12"/>
  <c r="D124" i="12"/>
  <c r="D123" i="12"/>
  <c r="D84" i="12"/>
  <c r="D83" i="12"/>
  <c r="D72" i="12"/>
  <c r="D71" i="12"/>
  <c r="D59" i="12"/>
  <c r="D58" i="12"/>
  <c r="D37" i="12"/>
  <c r="D36" i="12"/>
  <c r="D29" i="12"/>
  <c r="D28" i="12"/>
  <c r="D23" i="12"/>
  <c r="D100" i="12" s="1"/>
  <c r="D22" i="12"/>
  <c r="D9" i="12"/>
  <c r="D8" i="12"/>
  <c r="D99" i="12" s="1"/>
  <c r="D134" i="11"/>
  <c r="D137" i="11" s="1"/>
  <c r="D133" i="11"/>
  <c r="D136" i="11" s="1"/>
  <c r="D132" i="11"/>
  <c r="D124" i="11"/>
  <c r="D123" i="11"/>
  <c r="D84" i="11"/>
  <c r="F84" i="11" s="1"/>
  <c r="D83" i="11"/>
  <c r="D72" i="11"/>
  <c r="D71" i="11"/>
  <c r="D59" i="11"/>
  <c r="D58" i="11"/>
  <c r="D37" i="11"/>
  <c r="D36" i="11"/>
  <c r="D29" i="11"/>
  <c r="D28" i="11"/>
  <c r="D23" i="11"/>
  <c r="D22" i="11"/>
  <c r="D9" i="11"/>
  <c r="D100" i="11" s="1"/>
  <c r="D8" i="11"/>
  <c r="D99" i="11" s="1"/>
  <c r="D136" i="10"/>
  <c r="D134" i="10"/>
  <c r="D137" i="10" s="1"/>
  <c r="D133" i="10"/>
  <c r="D132" i="10"/>
  <c r="D124" i="10"/>
  <c r="D123" i="10"/>
  <c r="F123" i="10" s="1"/>
  <c r="D84" i="10"/>
  <c r="D83" i="10"/>
  <c r="D72" i="10"/>
  <c r="D71" i="10"/>
  <c r="F71" i="10" s="1"/>
  <c r="D59" i="10"/>
  <c r="D58" i="10"/>
  <c r="D37" i="10"/>
  <c r="D36" i="10"/>
  <c r="F36" i="10" s="1"/>
  <c r="D29" i="10"/>
  <c r="D28" i="10"/>
  <c r="D23" i="10"/>
  <c r="D100" i="10" s="1"/>
  <c r="D22" i="10"/>
  <c r="F22" i="10" s="1"/>
  <c r="D9" i="10"/>
  <c r="D8" i="10"/>
  <c r="D99" i="10" s="1"/>
  <c r="D136" i="9"/>
  <c r="D134" i="9"/>
  <c r="D133" i="9"/>
  <c r="D132" i="9"/>
  <c r="D124" i="9"/>
  <c r="D123" i="9"/>
  <c r="D84" i="9"/>
  <c r="D83" i="9"/>
  <c r="D72" i="9"/>
  <c r="D71" i="9"/>
  <c r="F71" i="9" s="1"/>
  <c r="D59" i="9"/>
  <c r="D58" i="9"/>
  <c r="D37" i="9"/>
  <c r="D36" i="9"/>
  <c r="F36" i="9" s="1"/>
  <c r="D29" i="9"/>
  <c r="D28" i="9"/>
  <c r="D23" i="9"/>
  <c r="D100" i="9" s="1"/>
  <c r="D22" i="9"/>
  <c r="F22" i="9" s="1"/>
  <c r="D9" i="9"/>
  <c r="D8" i="9"/>
  <c r="D134" i="8"/>
  <c r="D137" i="8" s="1"/>
  <c r="D133" i="8"/>
  <c r="D136" i="8" s="1"/>
  <c r="D132" i="8"/>
  <c r="D124" i="8"/>
  <c r="D123" i="8"/>
  <c r="D84" i="8"/>
  <c r="D83" i="8"/>
  <c r="D72" i="8"/>
  <c r="D71" i="8"/>
  <c r="D59" i="8"/>
  <c r="D58" i="8"/>
  <c r="D37" i="8"/>
  <c r="D36" i="8"/>
  <c r="D29" i="8"/>
  <c r="D28" i="8"/>
  <c r="D23" i="8"/>
  <c r="D22" i="8"/>
  <c r="D9" i="8"/>
  <c r="D100" i="8" s="1"/>
  <c r="D8" i="8"/>
  <c r="D134" i="7"/>
  <c r="D137" i="7" s="1"/>
  <c r="D133" i="7"/>
  <c r="D136" i="7" s="1"/>
  <c r="D132" i="7"/>
  <c r="D124" i="7"/>
  <c r="D123" i="7"/>
  <c r="F123" i="7" s="1"/>
  <c r="D84" i="7"/>
  <c r="D83" i="7"/>
  <c r="F83" i="7" s="1"/>
  <c r="D72" i="7"/>
  <c r="D71" i="7"/>
  <c r="D59" i="7"/>
  <c r="D58" i="7"/>
  <c r="F58" i="7" s="1"/>
  <c r="D37" i="7"/>
  <c r="D36" i="7"/>
  <c r="D29" i="7"/>
  <c r="D28" i="7"/>
  <c r="D23" i="7"/>
  <c r="D22" i="7"/>
  <c r="D9" i="7"/>
  <c r="D100" i="7" s="1"/>
  <c r="D8" i="7"/>
  <c r="D99" i="7" s="1"/>
  <c r="D136" i="6"/>
  <c r="D124" i="6"/>
  <c r="D123" i="6"/>
  <c r="D84" i="6"/>
  <c r="D83" i="6"/>
  <c r="D72" i="6"/>
  <c r="D71" i="6"/>
  <c r="F71" i="6" s="1"/>
  <c r="D59" i="6"/>
  <c r="F59" i="6" s="1"/>
  <c r="D58" i="6"/>
  <c r="D37" i="6"/>
  <c r="F37" i="6" s="1"/>
  <c r="D36" i="6"/>
  <c r="F36" i="6" s="1"/>
  <c r="D29" i="6"/>
  <c r="F29" i="6" s="1"/>
  <c r="D28" i="6"/>
  <c r="D23" i="6"/>
  <c r="D22" i="6"/>
  <c r="D99" i="6" s="1"/>
  <c r="D9" i="6"/>
  <c r="D100" i="6" s="1"/>
  <c r="D8" i="6"/>
  <c r="F36" i="5"/>
  <c r="F29" i="5"/>
  <c r="F83" i="4"/>
  <c r="F29" i="4"/>
  <c r="D134" i="2"/>
  <c r="D137" i="2" s="1"/>
  <c r="D133" i="2"/>
  <c r="D136" i="2" s="1"/>
  <c r="D132" i="2"/>
  <c r="D124" i="2"/>
  <c r="D123" i="2"/>
  <c r="D84" i="2"/>
  <c r="D83" i="2"/>
  <c r="D72" i="2"/>
  <c r="D71" i="2"/>
  <c r="D59" i="2"/>
  <c r="D58" i="2"/>
  <c r="D37" i="2"/>
  <c r="D36" i="2"/>
  <c r="D29" i="2"/>
  <c r="D28" i="2"/>
  <c r="D23" i="2"/>
  <c r="D22" i="2"/>
  <c r="D9" i="2"/>
  <c r="D100" i="2" s="1"/>
  <c r="D8" i="2"/>
  <c r="D136" i="1"/>
  <c r="D134" i="1"/>
  <c r="D133" i="1"/>
  <c r="D132" i="1"/>
  <c r="D124" i="1"/>
  <c r="D123" i="1"/>
  <c r="F123" i="1" s="1"/>
  <c r="D84" i="1"/>
  <c r="D83" i="1"/>
  <c r="D72" i="1"/>
  <c r="D71" i="1"/>
  <c r="D59" i="1"/>
  <c r="D58" i="1"/>
  <c r="D37" i="1"/>
  <c r="D36" i="1"/>
  <c r="D29" i="1"/>
  <c r="D28" i="1"/>
  <c r="D23" i="1"/>
  <c r="D22" i="1"/>
  <c r="D9" i="1"/>
  <c r="D100" i="1" s="1"/>
  <c r="D8" i="1"/>
  <c r="D99" i="1" s="1"/>
  <c r="J129" i="13"/>
  <c r="J125" i="13"/>
  <c r="J121" i="13"/>
  <c r="J120" i="13"/>
  <c r="F120" i="13"/>
  <c r="F116" i="13"/>
  <c r="J113" i="13"/>
  <c r="J112" i="13"/>
  <c r="F112" i="13"/>
  <c r="J108" i="13"/>
  <c r="J104" i="13"/>
  <c r="F104" i="13"/>
  <c r="J101" i="13"/>
  <c r="J97" i="13"/>
  <c r="F97" i="13"/>
  <c r="J96" i="13"/>
  <c r="F96" i="13"/>
  <c r="J93" i="13"/>
  <c r="F93" i="13"/>
  <c r="J92" i="13"/>
  <c r="F92" i="13"/>
  <c r="J90" i="13"/>
  <c r="J89" i="13"/>
  <c r="F89" i="13"/>
  <c r="J88" i="13"/>
  <c r="F88" i="13"/>
  <c r="J85" i="13"/>
  <c r="F85" i="13"/>
  <c r="J81" i="13"/>
  <c r="J80" i="13"/>
  <c r="F80" i="13"/>
  <c r="J79" i="13"/>
  <c r="J78" i="13"/>
  <c r="J77" i="13"/>
  <c r="J76" i="13"/>
  <c r="J75" i="13"/>
  <c r="J73" i="13"/>
  <c r="J66" i="13"/>
  <c r="F61" i="13"/>
  <c r="J60" i="13"/>
  <c r="J57" i="13"/>
  <c r="J54" i="13"/>
  <c r="J53" i="13"/>
  <c r="J50" i="13"/>
  <c r="J49" i="13"/>
  <c r="J48" i="13"/>
  <c r="J47" i="13"/>
  <c r="J46" i="13"/>
  <c r="J38" i="13"/>
  <c r="J34" i="13"/>
  <c r="F34" i="13"/>
  <c r="J33" i="13"/>
  <c r="J32" i="13"/>
  <c r="J30" i="13"/>
  <c r="F30" i="13"/>
  <c r="J26" i="13"/>
  <c r="J25" i="13"/>
  <c r="J19" i="13"/>
  <c r="J18" i="13"/>
  <c r="J14" i="13"/>
  <c r="J5" i="13"/>
  <c r="F136" i="12"/>
  <c r="J134" i="12"/>
  <c r="F134" i="12"/>
  <c r="Q133" i="12"/>
  <c r="J133" i="12"/>
  <c r="J136" i="12" s="1"/>
  <c r="F133" i="12"/>
  <c r="J132" i="12"/>
  <c r="F132" i="12"/>
  <c r="Q131" i="12"/>
  <c r="Q130" i="12"/>
  <c r="Q129" i="12"/>
  <c r="Q128" i="12"/>
  <c r="Q127" i="12"/>
  <c r="Q126" i="12"/>
  <c r="Q125" i="12"/>
  <c r="F124" i="12"/>
  <c r="Q122" i="12"/>
  <c r="Q121" i="12"/>
  <c r="Q120" i="12"/>
  <c r="Q119" i="12"/>
  <c r="Q118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4" i="12"/>
  <c r="Q103" i="12"/>
  <c r="Q102" i="12"/>
  <c r="Q101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J84" i="12"/>
  <c r="F84" i="12"/>
  <c r="Q82" i="12"/>
  <c r="Q81" i="12"/>
  <c r="Q80" i="12"/>
  <c r="Q79" i="12"/>
  <c r="Q78" i="12"/>
  <c r="Q77" i="12"/>
  <c r="Q76" i="12"/>
  <c r="Q75" i="12"/>
  <c r="Q74" i="12"/>
  <c r="Q73" i="12"/>
  <c r="J72" i="12"/>
  <c r="F72" i="12"/>
  <c r="Q72" i="12" s="1"/>
  <c r="J71" i="12"/>
  <c r="Q67" i="12"/>
  <c r="Q66" i="12"/>
  <c r="Q65" i="12"/>
  <c r="Q64" i="12"/>
  <c r="Q63" i="12"/>
  <c r="Q62" i="12"/>
  <c r="Q61" i="12"/>
  <c r="Q60" i="12"/>
  <c r="J59" i="12"/>
  <c r="F59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J37" i="12"/>
  <c r="F37" i="12"/>
  <c r="Q37" i="12" s="1"/>
  <c r="Q35" i="12"/>
  <c r="Q34" i="12"/>
  <c r="Q33" i="12"/>
  <c r="Q32" i="12"/>
  <c r="Q31" i="12"/>
  <c r="Q30" i="12"/>
  <c r="J29" i="12"/>
  <c r="F29" i="12"/>
  <c r="F28" i="12"/>
  <c r="Q27" i="12"/>
  <c r="Q26" i="12"/>
  <c r="Q25" i="12"/>
  <c r="Q24" i="12"/>
  <c r="J23" i="12"/>
  <c r="F23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F9" i="12"/>
  <c r="Q7" i="12"/>
  <c r="Q6" i="12"/>
  <c r="Q5" i="12"/>
  <c r="Q4" i="12"/>
  <c r="J136" i="11"/>
  <c r="J134" i="11"/>
  <c r="F134" i="11"/>
  <c r="J133" i="11"/>
  <c r="F133" i="11"/>
  <c r="Q133" i="11" s="1"/>
  <c r="J132" i="11"/>
  <c r="F132" i="11"/>
  <c r="Q131" i="11"/>
  <c r="Q130" i="11"/>
  <c r="Q129" i="11"/>
  <c r="Q128" i="11"/>
  <c r="Q127" i="11"/>
  <c r="Q126" i="11"/>
  <c r="Q125" i="11"/>
  <c r="Q122" i="11"/>
  <c r="Q121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2" i="11"/>
  <c r="Q81" i="11"/>
  <c r="Q80" i="11"/>
  <c r="Q79" i="11"/>
  <c r="Q78" i="11"/>
  <c r="Q77" i="11"/>
  <c r="Q76" i="11"/>
  <c r="Q75" i="11"/>
  <c r="Q74" i="11"/>
  <c r="Q73" i="11"/>
  <c r="J72" i="11"/>
  <c r="F72" i="11"/>
  <c r="Q72" i="11" s="1"/>
  <c r="J71" i="11"/>
  <c r="F71" i="11"/>
  <c r="Q67" i="11"/>
  <c r="Q66" i="11"/>
  <c r="Q65" i="11"/>
  <c r="Q64" i="11"/>
  <c r="Q63" i="11"/>
  <c r="Q62" i="11"/>
  <c r="Q61" i="11"/>
  <c r="Q60" i="11"/>
  <c r="F59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J37" i="11"/>
  <c r="F37" i="11"/>
  <c r="Q37" i="11" s="1"/>
  <c r="F36" i="11"/>
  <c r="Q35" i="11"/>
  <c r="Q34" i="11"/>
  <c r="Q33" i="11"/>
  <c r="Q32" i="11"/>
  <c r="Q31" i="11"/>
  <c r="Q30" i="11"/>
  <c r="Q27" i="11"/>
  <c r="Q26" i="11"/>
  <c r="Q25" i="11"/>
  <c r="Q24" i="11"/>
  <c r="J23" i="11"/>
  <c r="F23" i="11"/>
  <c r="Q23" i="11" s="1"/>
  <c r="F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7" i="11"/>
  <c r="Q6" i="11"/>
  <c r="Q5" i="11"/>
  <c r="Q4" i="11"/>
  <c r="J136" i="10"/>
  <c r="J134" i="10"/>
  <c r="F134" i="10"/>
  <c r="J133" i="10"/>
  <c r="F133" i="10"/>
  <c r="Q133" i="10" s="1"/>
  <c r="J132" i="10"/>
  <c r="F132" i="10"/>
  <c r="Q131" i="10"/>
  <c r="Q130" i="10"/>
  <c r="Q129" i="10"/>
  <c r="Q128" i="10"/>
  <c r="Q127" i="10"/>
  <c r="Q126" i="10"/>
  <c r="Q125" i="10"/>
  <c r="J124" i="10"/>
  <c r="F124" i="10"/>
  <c r="Q122" i="10"/>
  <c r="Q121" i="10"/>
  <c r="Q120" i="10"/>
  <c r="Q119" i="10"/>
  <c r="Q118" i="10"/>
  <c r="Q117" i="10"/>
  <c r="Q116" i="10"/>
  <c r="Q115" i="10"/>
  <c r="Q114" i="10"/>
  <c r="Q113" i="10"/>
  <c r="Q112" i="10"/>
  <c r="Q111" i="10"/>
  <c r="Q110" i="10"/>
  <c r="Q109" i="10"/>
  <c r="Q108" i="10"/>
  <c r="Q107" i="10"/>
  <c r="Q106" i="10"/>
  <c r="Q105" i="10"/>
  <c r="Q104" i="10"/>
  <c r="Q103" i="10"/>
  <c r="Q102" i="10"/>
  <c r="Q101" i="10"/>
  <c r="Q98" i="10"/>
  <c r="Q97" i="10"/>
  <c r="Q96" i="10"/>
  <c r="Q95" i="10"/>
  <c r="Q94" i="10"/>
  <c r="Q93" i="10"/>
  <c r="Q92" i="10"/>
  <c r="Q91" i="10"/>
  <c r="Q90" i="10"/>
  <c r="Q89" i="10"/>
  <c r="Q88" i="10"/>
  <c r="Q87" i="10"/>
  <c r="Q86" i="10"/>
  <c r="Q85" i="10"/>
  <c r="F84" i="10"/>
  <c r="Q82" i="10"/>
  <c r="Q81" i="10"/>
  <c r="Q80" i="10"/>
  <c r="Q79" i="10"/>
  <c r="Q78" i="10"/>
  <c r="Q77" i="10"/>
  <c r="Q76" i="10"/>
  <c r="Q75" i="10"/>
  <c r="Q74" i="10"/>
  <c r="Q73" i="10"/>
  <c r="J72" i="10"/>
  <c r="F72" i="10"/>
  <c r="Q72" i="10" s="1"/>
  <c r="J71" i="10"/>
  <c r="Q67" i="10"/>
  <c r="Q66" i="10"/>
  <c r="Q65" i="10"/>
  <c r="Q64" i="10"/>
  <c r="Q63" i="10"/>
  <c r="Q62" i="10"/>
  <c r="Q61" i="10"/>
  <c r="Q60" i="10"/>
  <c r="F59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J37" i="10"/>
  <c r="F37" i="10"/>
  <c r="Q37" i="10" s="1"/>
  <c r="J36" i="10"/>
  <c r="Q35" i="10"/>
  <c r="Q34" i="10"/>
  <c r="Q33" i="10"/>
  <c r="Q32" i="10"/>
  <c r="Q31" i="10"/>
  <c r="Q30" i="10"/>
  <c r="F29" i="10"/>
  <c r="Q27" i="10"/>
  <c r="Q26" i="10"/>
  <c r="Q25" i="10"/>
  <c r="Q24" i="10"/>
  <c r="J23" i="10"/>
  <c r="F23" i="10"/>
  <c r="J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7" i="10"/>
  <c r="Q6" i="10"/>
  <c r="Q5" i="10"/>
  <c r="Q4" i="10"/>
  <c r="F136" i="9"/>
  <c r="J134" i="9"/>
  <c r="F134" i="9"/>
  <c r="J133" i="9"/>
  <c r="J136" i="9" s="1"/>
  <c r="F133" i="9"/>
  <c r="J132" i="9"/>
  <c r="F132" i="9"/>
  <c r="Q131" i="9"/>
  <c r="Q130" i="9"/>
  <c r="Q129" i="9"/>
  <c r="Q128" i="9"/>
  <c r="Q127" i="9"/>
  <c r="Q126" i="9"/>
  <c r="Q125" i="9"/>
  <c r="J124" i="9"/>
  <c r="F124" i="9"/>
  <c r="Q122" i="9"/>
  <c r="Q121" i="9"/>
  <c r="Q120" i="9"/>
  <c r="Q119" i="9"/>
  <c r="Q118" i="9"/>
  <c r="Q117" i="9"/>
  <c r="Q116" i="9"/>
  <c r="Q115" i="9"/>
  <c r="Q114" i="9"/>
  <c r="Q113" i="9"/>
  <c r="Q112" i="9"/>
  <c r="Q111" i="9"/>
  <c r="Q110" i="9"/>
  <c r="Q109" i="9"/>
  <c r="Q108" i="9"/>
  <c r="Q107" i="9"/>
  <c r="Q106" i="9"/>
  <c r="Q105" i="9"/>
  <c r="Q104" i="9"/>
  <c r="Q103" i="9"/>
  <c r="Q102" i="9"/>
  <c r="Q101" i="9"/>
  <c r="Q98" i="9"/>
  <c r="Q97" i="9"/>
  <c r="Q96" i="9"/>
  <c r="Q95" i="9"/>
  <c r="Q94" i="9"/>
  <c r="Q93" i="9"/>
  <c r="Q92" i="9"/>
  <c r="Q91" i="9"/>
  <c r="Q90" i="9"/>
  <c r="Q89" i="9"/>
  <c r="Q88" i="9"/>
  <c r="Q87" i="9"/>
  <c r="Q86" i="9"/>
  <c r="Q85" i="9"/>
  <c r="Q82" i="9"/>
  <c r="Q81" i="9"/>
  <c r="Q80" i="9"/>
  <c r="Q79" i="9"/>
  <c r="Q78" i="9"/>
  <c r="Q77" i="9"/>
  <c r="Q76" i="9"/>
  <c r="Q75" i="9"/>
  <c r="Q74" i="9"/>
  <c r="Q73" i="9"/>
  <c r="F72" i="9"/>
  <c r="Q72" i="9" s="1"/>
  <c r="J71" i="9"/>
  <c r="Q67" i="9"/>
  <c r="Q66" i="9"/>
  <c r="Q65" i="9"/>
  <c r="Q64" i="9"/>
  <c r="Q63" i="9"/>
  <c r="Q62" i="9"/>
  <c r="Q61" i="9"/>
  <c r="Q60" i="9"/>
  <c r="J59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J37" i="9"/>
  <c r="F37" i="9"/>
  <c r="J36" i="9"/>
  <c r="Q35" i="9"/>
  <c r="Q34" i="9"/>
  <c r="Q33" i="9"/>
  <c r="Q32" i="9"/>
  <c r="Q31" i="9"/>
  <c r="Q30" i="9"/>
  <c r="J29" i="9"/>
  <c r="Q27" i="9"/>
  <c r="Q26" i="9"/>
  <c r="Q25" i="9"/>
  <c r="Q24" i="9"/>
  <c r="F23" i="9"/>
  <c r="Q23" i="9" s="1"/>
  <c r="J22" i="9"/>
  <c r="Q21" i="9"/>
  <c r="Q20" i="9"/>
  <c r="Q19" i="9"/>
  <c r="Q18" i="9"/>
  <c r="Q17" i="9"/>
  <c r="Q16" i="9"/>
  <c r="Q15" i="9"/>
  <c r="Q14" i="9"/>
  <c r="Q13" i="9"/>
  <c r="Q12" i="9"/>
  <c r="Q11" i="9"/>
  <c r="Q10" i="9"/>
  <c r="F9" i="9"/>
  <c r="J8" i="9"/>
  <c r="Q7" i="9"/>
  <c r="Q6" i="9"/>
  <c r="Q5" i="9"/>
  <c r="Q4" i="9"/>
  <c r="J134" i="8"/>
  <c r="F134" i="8"/>
  <c r="J133" i="8"/>
  <c r="J136" i="8" s="1"/>
  <c r="F133" i="8"/>
  <c r="Q133" i="8" s="1"/>
  <c r="J132" i="8"/>
  <c r="F132" i="8"/>
  <c r="Q131" i="8"/>
  <c r="Q130" i="8"/>
  <c r="Q129" i="8"/>
  <c r="Q128" i="8"/>
  <c r="Q127" i="8"/>
  <c r="Q126" i="8"/>
  <c r="Q125" i="8"/>
  <c r="Q122" i="8"/>
  <c r="Q121" i="8"/>
  <c r="Q120" i="8"/>
  <c r="Q119" i="8"/>
  <c r="Q118" i="8"/>
  <c r="Q117" i="8"/>
  <c r="Q116" i="8"/>
  <c r="Q115" i="8"/>
  <c r="Q114" i="8"/>
  <c r="Q113" i="8"/>
  <c r="Q112" i="8"/>
  <c r="Q111" i="8"/>
  <c r="Q110" i="8"/>
  <c r="Q109" i="8"/>
  <c r="Q108" i="8"/>
  <c r="Q107" i="8"/>
  <c r="Q106" i="8"/>
  <c r="Q105" i="8"/>
  <c r="Q104" i="8"/>
  <c r="Q103" i="8"/>
  <c r="Q102" i="8"/>
  <c r="Q101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F84" i="8"/>
  <c r="J83" i="8"/>
  <c r="Q82" i="8"/>
  <c r="Q81" i="8"/>
  <c r="Q80" i="8"/>
  <c r="Q79" i="8"/>
  <c r="Q78" i="8"/>
  <c r="Q77" i="8"/>
  <c r="Q76" i="8"/>
  <c r="Q75" i="8"/>
  <c r="Q74" i="8"/>
  <c r="Q73" i="8"/>
  <c r="J72" i="8"/>
  <c r="F72" i="8"/>
  <c r="Q72" i="8" s="1"/>
  <c r="F71" i="8"/>
  <c r="Q67" i="8"/>
  <c r="Q66" i="8"/>
  <c r="Q65" i="8"/>
  <c r="Q64" i="8"/>
  <c r="Q63" i="8"/>
  <c r="Q62" i="8"/>
  <c r="Q61" i="8"/>
  <c r="Q60" i="8"/>
  <c r="J59" i="8"/>
  <c r="J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J37" i="8"/>
  <c r="F37" i="8"/>
  <c r="Q37" i="8" s="1"/>
  <c r="F36" i="8"/>
  <c r="Q36" i="8" s="1"/>
  <c r="Q35" i="8"/>
  <c r="Q34" i="8"/>
  <c r="Q33" i="8"/>
  <c r="Q32" i="8"/>
  <c r="Q31" i="8"/>
  <c r="Q30" i="8"/>
  <c r="J29" i="8"/>
  <c r="J28" i="8"/>
  <c r="Q27" i="8"/>
  <c r="Q26" i="8"/>
  <c r="Q25" i="8"/>
  <c r="Q24" i="8"/>
  <c r="J23" i="8"/>
  <c r="F23" i="8"/>
  <c r="Q23" i="8" s="1"/>
  <c r="J22" i="8"/>
  <c r="F22" i="8"/>
  <c r="Q21" i="8"/>
  <c r="Q20" i="8"/>
  <c r="Q19" i="8"/>
  <c r="Q18" i="8"/>
  <c r="Q17" i="8"/>
  <c r="Q16" i="8"/>
  <c r="Q15" i="8"/>
  <c r="Q14" i="8"/>
  <c r="Q13" i="8"/>
  <c r="Q12" i="8"/>
  <c r="Q11" i="8"/>
  <c r="Q10" i="8"/>
  <c r="F9" i="8"/>
  <c r="Q7" i="8"/>
  <c r="Q6" i="8"/>
  <c r="Q5" i="8"/>
  <c r="Q4" i="8"/>
  <c r="J136" i="7"/>
  <c r="J134" i="7"/>
  <c r="F134" i="7"/>
  <c r="J133" i="7"/>
  <c r="F133" i="7"/>
  <c r="Q133" i="7" s="1"/>
  <c r="J132" i="7"/>
  <c r="F132" i="7"/>
  <c r="Q131" i="7"/>
  <c r="Q130" i="7"/>
  <c r="Q129" i="7"/>
  <c r="Q128" i="7"/>
  <c r="Q127" i="7"/>
  <c r="Q126" i="7"/>
  <c r="Q125" i="7"/>
  <c r="J124" i="7"/>
  <c r="Q122" i="7"/>
  <c r="Q121" i="7"/>
  <c r="Q120" i="7"/>
  <c r="Q119" i="7"/>
  <c r="Q118" i="7"/>
  <c r="Q117" i="7"/>
  <c r="Q116" i="7"/>
  <c r="Q115" i="7"/>
  <c r="Q114" i="7"/>
  <c r="Q113" i="7"/>
  <c r="Q108" i="7"/>
  <c r="Q107" i="7"/>
  <c r="Q106" i="7"/>
  <c r="Q105" i="7"/>
  <c r="Q104" i="7"/>
  <c r="Q103" i="7"/>
  <c r="Q102" i="7"/>
  <c r="Q101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J84" i="7"/>
  <c r="Q82" i="7"/>
  <c r="Q81" i="7"/>
  <c r="Q80" i="7"/>
  <c r="Q79" i="7"/>
  <c r="Q78" i="7"/>
  <c r="Q77" i="7"/>
  <c r="Q76" i="7"/>
  <c r="Q73" i="7"/>
  <c r="J72" i="7"/>
  <c r="F72" i="7"/>
  <c r="Q72" i="7" s="1"/>
  <c r="J71" i="7"/>
  <c r="Q67" i="7"/>
  <c r="Q66" i="7"/>
  <c r="Q65" i="7"/>
  <c r="Q64" i="7"/>
  <c r="Q63" i="7"/>
  <c r="Q62" i="7"/>
  <c r="Q61" i="7"/>
  <c r="Q60" i="7"/>
  <c r="J59" i="7"/>
  <c r="J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J37" i="7"/>
  <c r="F37" i="7"/>
  <c r="Q37" i="7" s="1"/>
  <c r="F36" i="7"/>
  <c r="Q35" i="7"/>
  <c r="Q34" i="7"/>
  <c r="Q32" i="7"/>
  <c r="Q31" i="7"/>
  <c r="Q30" i="7"/>
  <c r="J29" i="7"/>
  <c r="F28" i="7"/>
  <c r="Q27" i="7"/>
  <c r="Q26" i="7"/>
  <c r="Q25" i="7"/>
  <c r="Q24" i="7"/>
  <c r="J23" i="7"/>
  <c r="F23" i="7"/>
  <c r="Q23" i="7" s="1"/>
  <c r="Q21" i="7"/>
  <c r="Q20" i="7"/>
  <c r="Q19" i="7"/>
  <c r="Q18" i="7"/>
  <c r="Q17" i="7"/>
  <c r="Q16" i="7"/>
  <c r="Q15" i="7"/>
  <c r="Q14" i="7"/>
  <c r="Q13" i="7"/>
  <c r="Q12" i="7"/>
  <c r="Q11" i="7"/>
  <c r="Q10" i="7"/>
  <c r="J9" i="7"/>
  <c r="F9" i="7"/>
  <c r="Q7" i="7"/>
  <c r="Q6" i="7"/>
  <c r="Q5" i="7"/>
  <c r="J136" i="6"/>
  <c r="J134" i="6"/>
  <c r="F134" i="6"/>
  <c r="J133" i="6"/>
  <c r="F133" i="6"/>
  <c r="J132" i="6"/>
  <c r="F132" i="6"/>
  <c r="Q131" i="6"/>
  <c r="Q130" i="6"/>
  <c r="Q129" i="6"/>
  <c r="Q128" i="6"/>
  <c r="Q127" i="6"/>
  <c r="Q126" i="6"/>
  <c r="Q125" i="6"/>
  <c r="J124" i="6"/>
  <c r="F124" i="6"/>
  <c r="Q124" i="6" s="1"/>
  <c r="Q122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J84" i="6"/>
  <c r="Q82" i="6"/>
  <c r="Q81" i="6"/>
  <c r="Q80" i="6"/>
  <c r="Q79" i="6"/>
  <c r="Q78" i="6"/>
  <c r="Q77" i="6"/>
  <c r="Q76" i="6"/>
  <c r="Q75" i="6"/>
  <c r="Q74" i="6"/>
  <c r="Q73" i="6"/>
  <c r="J72" i="6"/>
  <c r="F72" i="6"/>
  <c r="Q67" i="6"/>
  <c r="Q66" i="6"/>
  <c r="Q65" i="6"/>
  <c r="Q64" i="6"/>
  <c r="Q63" i="6"/>
  <c r="Q62" i="6"/>
  <c r="Q61" i="6"/>
  <c r="Q60" i="6"/>
  <c r="J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J37" i="6"/>
  <c r="Q35" i="6"/>
  <c r="Q34" i="6"/>
  <c r="Q33" i="6"/>
  <c r="Q32" i="6"/>
  <c r="Q31" i="6"/>
  <c r="Q30" i="6"/>
  <c r="J29" i="6"/>
  <c r="Q27" i="6"/>
  <c r="Q26" i="6"/>
  <c r="Q25" i="6"/>
  <c r="Q24" i="6"/>
  <c r="F23" i="6"/>
  <c r="J22" i="6"/>
  <c r="Q21" i="6"/>
  <c r="Q20" i="6"/>
  <c r="Q19" i="6"/>
  <c r="Q18" i="6"/>
  <c r="Q17" i="6"/>
  <c r="Q16" i="6"/>
  <c r="Q15" i="6"/>
  <c r="Q14" i="6"/>
  <c r="Q13" i="6"/>
  <c r="Q12" i="6"/>
  <c r="Q11" i="6"/>
  <c r="Q10" i="6"/>
  <c r="J9" i="6"/>
  <c r="J8" i="6"/>
  <c r="Q7" i="6"/>
  <c r="Q6" i="6"/>
  <c r="Q5" i="6"/>
  <c r="Q4" i="6"/>
  <c r="F136" i="5"/>
  <c r="J134" i="5"/>
  <c r="F134" i="5"/>
  <c r="Q133" i="5"/>
  <c r="J133" i="5"/>
  <c r="J136" i="5" s="1"/>
  <c r="F133" i="5"/>
  <c r="J132" i="5"/>
  <c r="F132" i="5"/>
  <c r="Q131" i="5"/>
  <c r="Q130" i="5"/>
  <c r="Q129" i="5"/>
  <c r="Q128" i="5"/>
  <c r="Q127" i="5"/>
  <c r="Q126" i="5"/>
  <c r="Q125" i="5"/>
  <c r="F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J84" i="5"/>
  <c r="J83" i="5"/>
  <c r="Q82" i="5"/>
  <c r="Q81" i="5"/>
  <c r="Q80" i="5"/>
  <c r="Q79" i="5"/>
  <c r="Q78" i="5"/>
  <c r="Q77" i="5"/>
  <c r="Q76" i="5"/>
  <c r="Q75" i="5"/>
  <c r="Q74" i="5"/>
  <c r="Q73" i="5"/>
  <c r="J72" i="5"/>
  <c r="J71" i="5"/>
  <c r="Q67" i="5"/>
  <c r="Q66" i="5"/>
  <c r="Q65" i="5"/>
  <c r="Q64" i="5"/>
  <c r="Q63" i="5"/>
  <c r="Q62" i="5"/>
  <c r="Q61" i="5"/>
  <c r="Q60" i="5"/>
  <c r="F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J37" i="5"/>
  <c r="Q35" i="5"/>
  <c r="Q34" i="5"/>
  <c r="Q33" i="5"/>
  <c r="Q32" i="5"/>
  <c r="Q31" i="5"/>
  <c r="Q30" i="5"/>
  <c r="J29" i="5"/>
  <c r="F28" i="5"/>
  <c r="Q27" i="5"/>
  <c r="Q26" i="5"/>
  <c r="Q25" i="5"/>
  <c r="Q24" i="5"/>
  <c r="J23" i="5"/>
  <c r="J22" i="5"/>
  <c r="Q21" i="5"/>
  <c r="Q20" i="5"/>
  <c r="Q19" i="5"/>
  <c r="Q18" i="5"/>
  <c r="Q17" i="5"/>
  <c r="Q16" i="5"/>
  <c r="Q15" i="5"/>
  <c r="Q14" i="5"/>
  <c r="Q13" i="5"/>
  <c r="Q12" i="5"/>
  <c r="Q11" i="5"/>
  <c r="Q10" i="5"/>
  <c r="J9" i="5"/>
  <c r="J8" i="5"/>
  <c r="F8" i="5"/>
  <c r="Q7" i="5"/>
  <c r="Q6" i="5"/>
  <c r="Q5" i="5"/>
  <c r="Q4" i="5"/>
  <c r="J136" i="4"/>
  <c r="J134" i="4"/>
  <c r="J133" i="4"/>
  <c r="Q133" i="4"/>
  <c r="J132" i="4"/>
  <c r="Q131" i="4"/>
  <c r="Q130" i="4"/>
  <c r="Q129" i="4"/>
  <c r="Q128" i="4"/>
  <c r="Q127" i="4"/>
  <c r="Q126" i="4"/>
  <c r="Q125" i="4"/>
  <c r="J124" i="4"/>
  <c r="F124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F84" i="4"/>
  <c r="Q82" i="4"/>
  <c r="Q81" i="4"/>
  <c r="Q80" i="4"/>
  <c r="Q79" i="4"/>
  <c r="Q78" i="4"/>
  <c r="Q77" i="4"/>
  <c r="Q76" i="4"/>
  <c r="Q75" i="4"/>
  <c r="Q74" i="4"/>
  <c r="Q73" i="4"/>
  <c r="J72" i="4"/>
  <c r="J71" i="4"/>
  <c r="Q67" i="4"/>
  <c r="Q66" i="4"/>
  <c r="Q65" i="4"/>
  <c r="Q64" i="4"/>
  <c r="Q63" i="4"/>
  <c r="Q62" i="4"/>
  <c r="Q61" i="4"/>
  <c r="Q60" i="4"/>
  <c r="J59" i="4"/>
  <c r="F59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J37" i="4"/>
  <c r="F37" i="4"/>
  <c r="Q37" i="4" s="1"/>
  <c r="Q35" i="4"/>
  <c r="Q34" i="4"/>
  <c r="Q33" i="4"/>
  <c r="Q32" i="4"/>
  <c r="Q31" i="4"/>
  <c r="Q30" i="4"/>
  <c r="Q27" i="4"/>
  <c r="Q26" i="4"/>
  <c r="Q25" i="4"/>
  <c r="Q24" i="4"/>
  <c r="J23" i="4"/>
  <c r="F23" i="4"/>
  <c r="Q23" i="4" s="1"/>
  <c r="J22" i="4"/>
  <c r="Q21" i="4"/>
  <c r="Q20" i="4"/>
  <c r="Q19" i="4"/>
  <c r="Q18" i="4"/>
  <c r="Q17" i="4"/>
  <c r="Q16" i="4"/>
  <c r="Q15" i="4"/>
  <c r="Q14" i="4"/>
  <c r="Q13" i="4"/>
  <c r="Q12" i="4"/>
  <c r="Q11" i="4"/>
  <c r="Q10" i="4"/>
  <c r="F9" i="4"/>
  <c r="Q7" i="4"/>
  <c r="Q6" i="4"/>
  <c r="Q5" i="4"/>
  <c r="Q4" i="4"/>
  <c r="J136" i="3"/>
  <c r="J134" i="3"/>
  <c r="F134" i="3"/>
  <c r="J133" i="3"/>
  <c r="F133" i="3"/>
  <c r="Q133" i="3" s="1"/>
  <c r="J132" i="3"/>
  <c r="F132" i="3"/>
  <c r="Q131" i="3"/>
  <c r="Q130" i="3"/>
  <c r="Q129" i="3"/>
  <c r="Q128" i="3"/>
  <c r="Q127" i="3"/>
  <c r="Q126" i="3"/>
  <c r="Q125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J84" i="3"/>
  <c r="J83" i="3"/>
  <c r="Q82" i="3"/>
  <c r="Q81" i="3"/>
  <c r="Q80" i="3"/>
  <c r="Q79" i="3"/>
  <c r="Q78" i="3"/>
  <c r="Q77" i="3"/>
  <c r="Q76" i="3"/>
  <c r="Q75" i="3"/>
  <c r="Q74" i="3"/>
  <c r="Q73" i="3"/>
  <c r="F72" i="3"/>
  <c r="F71" i="3"/>
  <c r="Q67" i="3"/>
  <c r="Q66" i="3"/>
  <c r="Q65" i="3"/>
  <c r="Q64" i="3"/>
  <c r="Q63" i="3"/>
  <c r="Q62" i="3"/>
  <c r="Q61" i="3"/>
  <c r="Q60" i="3"/>
  <c r="F59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J37" i="3"/>
  <c r="F36" i="3"/>
  <c r="Q35" i="3"/>
  <c r="Q34" i="3"/>
  <c r="Q33" i="3"/>
  <c r="Q32" i="3"/>
  <c r="Q31" i="3"/>
  <c r="Q30" i="3"/>
  <c r="J29" i="3"/>
  <c r="Q27" i="3"/>
  <c r="Q26" i="3"/>
  <c r="Q25" i="3"/>
  <c r="Q24" i="3"/>
  <c r="J23" i="3"/>
  <c r="F23" i="3"/>
  <c r="Q23" i="3" s="1"/>
  <c r="F22" i="3"/>
  <c r="Q21" i="3"/>
  <c r="Q20" i="3"/>
  <c r="Q19" i="3"/>
  <c r="Q18" i="3"/>
  <c r="Q17" i="3"/>
  <c r="Q16" i="3"/>
  <c r="Q15" i="3"/>
  <c r="Q14" i="3"/>
  <c r="Q13" i="3"/>
  <c r="Q12" i="3"/>
  <c r="Q11" i="3"/>
  <c r="Q10" i="3"/>
  <c r="Q7" i="3"/>
  <c r="Q6" i="3"/>
  <c r="Q5" i="3"/>
  <c r="Q4" i="3"/>
  <c r="J134" i="2"/>
  <c r="J133" i="2"/>
  <c r="J136" i="2" s="1"/>
  <c r="Q133" i="2"/>
  <c r="J132" i="2"/>
  <c r="Q131" i="2"/>
  <c r="Q130" i="2"/>
  <c r="Q129" i="2"/>
  <c r="Q128" i="2"/>
  <c r="Q127" i="2"/>
  <c r="Q126" i="2"/>
  <c r="Q125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09" i="2"/>
  <c r="Q106" i="2"/>
  <c r="Q105" i="2"/>
  <c r="Q104" i="2"/>
  <c r="Q103" i="2"/>
  <c r="Q102" i="2"/>
  <c r="Q101" i="2"/>
  <c r="Q98" i="2"/>
  <c r="Q95" i="2"/>
  <c r="Q94" i="2"/>
  <c r="Q93" i="2"/>
  <c r="Q92" i="2"/>
  <c r="Q91" i="2"/>
  <c r="Q90" i="2"/>
  <c r="Q89" i="2"/>
  <c r="Q88" i="2"/>
  <c r="Q87" i="2"/>
  <c r="Q86" i="2"/>
  <c r="Q85" i="2"/>
  <c r="J84" i="2"/>
  <c r="J83" i="2"/>
  <c r="Q82" i="2"/>
  <c r="Q81" i="2"/>
  <c r="Q80" i="2"/>
  <c r="Q79" i="2"/>
  <c r="Q78" i="2"/>
  <c r="Q77" i="2"/>
  <c r="Q76" i="2"/>
  <c r="Q75" i="2"/>
  <c r="Q74" i="2"/>
  <c r="J72" i="2"/>
  <c r="J71" i="2"/>
  <c r="Q67" i="2"/>
  <c r="Q66" i="2"/>
  <c r="Q65" i="2"/>
  <c r="Q64" i="2"/>
  <c r="Q63" i="2"/>
  <c r="Q62" i="2"/>
  <c r="Q61" i="2"/>
  <c r="Q60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J37" i="2"/>
  <c r="J36" i="2"/>
  <c r="Q35" i="2"/>
  <c r="Q34" i="2"/>
  <c r="Q33" i="2"/>
  <c r="Q31" i="2"/>
  <c r="Q30" i="2"/>
  <c r="J29" i="2"/>
  <c r="Q27" i="2"/>
  <c r="Q26" i="2"/>
  <c r="Q25" i="2"/>
  <c r="Q24" i="2"/>
  <c r="J23" i="2"/>
  <c r="Q21" i="2"/>
  <c r="Q20" i="2"/>
  <c r="Q19" i="2"/>
  <c r="Q18" i="2"/>
  <c r="Q17" i="2"/>
  <c r="Q16" i="2"/>
  <c r="Q15" i="2"/>
  <c r="Q14" i="2"/>
  <c r="Q13" i="2"/>
  <c r="Q12" i="2"/>
  <c r="Q11" i="2"/>
  <c r="Q10" i="2"/>
  <c r="Q7" i="2"/>
  <c r="Q6" i="2"/>
  <c r="Q5" i="2"/>
  <c r="Q4" i="2"/>
  <c r="F136" i="1"/>
  <c r="J134" i="1"/>
  <c r="F134" i="1"/>
  <c r="J133" i="1"/>
  <c r="J136" i="1" s="1"/>
  <c r="F133" i="1"/>
  <c r="J132" i="1"/>
  <c r="F132" i="1"/>
  <c r="Q131" i="1"/>
  <c r="Q130" i="1"/>
  <c r="Q129" i="1"/>
  <c r="Q128" i="1"/>
  <c r="Q127" i="1"/>
  <c r="Q126" i="1"/>
  <c r="Q125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2" i="1"/>
  <c r="Q81" i="1"/>
  <c r="Q80" i="1"/>
  <c r="Q79" i="1"/>
  <c r="Q78" i="1"/>
  <c r="Q77" i="1"/>
  <c r="Q76" i="1"/>
  <c r="Q75" i="1"/>
  <c r="Q74" i="1"/>
  <c r="Q73" i="1"/>
  <c r="F71" i="1"/>
  <c r="Q67" i="1"/>
  <c r="Q66" i="1"/>
  <c r="Q65" i="1"/>
  <c r="Q64" i="1"/>
  <c r="Q63" i="1"/>
  <c r="Q62" i="1"/>
  <c r="Q61" i="1"/>
  <c r="Q60" i="1"/>
  <c r="J59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F36" i="1"/>
  <c r="Q35" i="1"/>
  <c r="Q34" i="1"/>
  <c r="Q33" i="1"/>
  <c r="Q32" i="1"/>
  <c r="Q31" i="1"/>
  <c r="Q30" i="1"/>
  <c r="J29" i="1"/>
  <c r="J28" i="1"/>
  <c r="Q27" i="1"/>
  <c r="Q26" i="1"/>
  <c r="Q25" i="1"/>
  <c r="Q24" i="1"/>
  <c r="J23" i="1"/>
  <c r="F22" i="1"/>
  <c r="Q21" i="1"/>
  <c r="Q20" i="1"/>
  <c r="Q19" i="1"/>
  <c r="Q18" i="1"/>
  <c r="Q17" i="1"/>
  <c r="Q16" i="1"/>
  <c r="Q15" i="1"/>
  <c r="Q14" i="1"/>
  <c r="Q13" i="1"/>
  <c r="Q12" i="1"/>
  <c r="Q11" i="1"/>
  <c r="Q10" i="1"/>
  <c r="J9" i="1"/>
  <c r="Q7" i="1"/>
  <c r="Q6" i="1"/>
  <c r="Q5" i="1"/>
  <c r="Q4" i="1"/>
  <c r="P135" i="12" l="1"/>
  <c r="P137" i="12"/>
  <c r="P135" i="11"/>
  <c r="P135" i="10"/>
  <c r="P137" i="10"/>
  <c r="P135" i="8"/>
  <c r="P137" i="8"/>
  <c r="P135" i="7"/>
  <c r="P137" i="7"/>
  <c r="P135" i="6"/>
  <c r="Q37" i="6"/>
  <c r="Q23" i="6"/>
  <c r="Q72" i="6"/>
  <c r="Q133" i="6"/>
  <c r="P135" i="4"/>
  <c r="P137" i="4"/>
  <c r="P135" i="3"/>
  <c r="P135" i="2"/>
  <c r="P137" i="2"/>
  <c r="O137" i="12"/>
  <c r="O135" i="11"/>
  <c r="O135" i="10"/>
  <c r="Q132" i="10"/>
  <c r="Q22" i="10"/>
  <c r="Q36" i="10"/>
  <c r="Q71" i="10"/>
  <c r="O135" i="9"/>
  <c r="Q22" i="9"/>
  <c r="Q36" i="9"/>
  <c r="Q71" i="9"/>
  <c r="O135" i="8"/>
  <c r="O137" i="8"/>
  <c r="Q71" i="8"/>
  <c r="O137" i="7"/>
  <c r="Q84" i="7"/>
  <c r="O135" i="6"/>
  <c r="Q71" i="6"/>
  <c r="O135" i="4"/>
  <c r="O137" i="4"/>
  <c r="Q132" i="4"/>
  <c r="O135" i="3"/>
  <c r="O135" i="2"/>
  <c r="Q62" i="13"/>
  <c r="N137" i="12"/>
  <c r="N137" i="11"/>
  <c r="N135" i="11"/>
  <c r="N135" i="10"/>
  <c r="Q23" i="10"/>
  <c r="N135" i="9"/>
  <c r="N137" i="9"/>
  <c r="N135" i="8"/>
  <c r="N137" i="8"/>
  <c r="N135" i="7"/>
  <c r="N137" i="7"/>
  <c r="Q110" i="7"/>
  <c r="Q4" i="7"/>
  <c r="Q98" i="7"/>
  <c r="Q59" i="7"/>
  <c r="Q109" i="7"/>
  <c r="N137" i="6"/>
  <c r="N135" i="5"/>
  <c r="Q22" i="5"/>
  <c r="N135" i="4"/>
  <c r="N137" i="3"/>
  <c r="Q132" i="2"/>
  <c r="Q110" i="2"/>
  <c r="Q73" i="2"/>
  <c r="M135" i="12"/>
  <c r="M137" i="12"/>
  <c r="Q124" i="12"/>
  <c r="M135" i="11"/>
  <c r="Q22" i="11"/>
  <c r="Q36" i="11"/>
  <c r="Q71" i="11"/>
  <c r="Q132" i="11"/>
  <c r="M135" i="10"/>
  <c r="M135" i="9"/>
  <c r="M137" i="9"/>
  <c r="M135" i="7"/>
  <c r="M135" i="6"/>
  <c r="Q29" i="6"/>
  <c r="Q59" i="6"/>
  <c r="I100" i="6"/>
  <c r="L100" i="6"/>
  <c r="F84" i="6"/>
  <c r="J123" i="6"/>
  <c r="I137" i="6"/>
  <c r="F8" i="6"/>
  <c r="Q8" i="6" s="1"/>
  <c r="F123" i="6"/>
  <c r="F135" i="6" s="1"/>
  <c r="E137" i="6"/>
  <c r="H100" i="6"/>
  <c r="J23" i="6"/>
  <c r="H99" i="6"/>
  <c r="J99" i="6" s="1"/>
  <c r="J135" i="6" s="1"/>
  <c r="I99" i="6"/>
  <c r="J83" i="6"/>
  <c r="Q132" i="6"/>
  <c r="K99" i="6"/>
  <c r="K135" i="6" s="1"/>
  <c r="L99" i="6"/>
  <c r="L135" i="6" s="1"/>
  <c r="M135" i="5"/>
  <c r="M137" i="4"/>
  <c r="M135" i="3"/>
  <c r="M137" i="3"/>
  <c r="M137" i="2"/>
  <c r="M135" i="2"/>
  <c r="Q124" i="1"/>
  <c r="L135" i="12"/>
  <c r="Q9" i="12"/>
  <c r="Q29" i="12"/>
  <c r="L137" i="11"/>
  <c r="L137" i="10"/>
  <c r="L135" i="9"/>
  <c r="L135" i="8"/>
  <c r="L137" i="8"/>
  <c r="L137" i="6"/>
  <c r="L135" i="5"/>
  <c r="L135" i="3"/>
  <c r="Q29" i="3"/>
  <c r="L135" i="2"/>
  <c r="L137" i="2"/>
  <c r="L135" i="1"/>
  <c r="Q133" i="1"/>
  <c r="K135" i="12"/>
  <c r="Q23" i="12"/>
  <c r="Q84" i="12"/>
  <c r="Q59" i="12"/>
  <c r="K135" i="11"/>
  <c r="Q84" i="11"/>
  <c r="K135" i="10"/>
  <c r="K135" i="9"/>
  <c r="K137" i="9"/>
  <c r="K137" i="8"/>
  <c r="K135" i="7"/>
  <c r="K137" i="6"/>
  <c r="Q28" i="5"/>
  <c r="Q29" i="5"/>
  <c r="Q59" i="5"/>
  <c r="K135" i="4"/>
  <c r="K135" i="3"/>
  <c r="K137" i="3"/>
  <c r="Q71" i="3"/>
  <c r="K137" i="2"/>
  <c r="Q58" i="2"/>
  <c r="K137" i="1"/>
  <c r="Q134" i="1"/>
  <c r="I135" i="13"/>
  <c r="I135" i="12"/>
  <c r="J99" i="12"/>
  <c r="J8" i="12"/>
  <c r="J100" i="12"/>
  <c r="I135" i="11"/>
  <c r="I137" i="11"/>
  <c r="J99" i="11"/>
  <c r="J100" i="11"/>
  <c r="J137" i="11" s="1"/>
  <c r="J59" i="11"/>
  <c r="J84" i="11"/>
  <c r="J83" i="11"/>
  <c r="I135" i="10"/>
  <c r="J28" i="10"/>
  <c r="J58" i="10"/>
  <c r="J8" i="10"/>
  <c r="J100" i="10"/>
  <c r="J29" i="10"/>
  <c r="J59" i="10"/>
  <c r="J84" i="10"/>
  <c r="J99" i="10"/>
  <c r="J83" i="10"/>
  <c r="J9" i="10"/>
  <c r="J123" i="10"/>
  <c r="J135" i="10" s="1"/>
  <c r="J99" i="9"/>
  <c r="I135" i="9"/>
  <c r="J9" i="9"/>
  <c r="Q29" i="9"/>
  <c r="Q59" i="9"/>
  <c r="Q84" i="9"/>
  <c r="J28" i="9"/>
  <c r="J8" i="8"/>
  <c r="I135" i="8"/>
  <c r="J99" i="8"/>
  <c r="J100" i="8"/>
  <c r="I135" i="7"/>
  <c r="I137" i="7"/>
  <c r="Q22" i="7"/>
  <c r="Q71" i="7"/>
  <c r="J100" i="7"/>
  <c r="J99" i="7"/>
  <c r="Q36" i="7"/>
  <c r="Q36" i="6"/>
  <c r="J100" i="6"/>
  <c r="J137" i="6" s="1"/>
  <c r="I135" i="6"/>
  <c r="I135" i="5"/>
  <c r="I137" i="5"/>
  <c r="J100" i="5"/>
  <c r="J137" i="5" s="1"/>
  <c r="Q84" i="5"/>
  <c r="J99" i="5"/>
  <c r="J28" i="5"/>
  <c r="J135" i="5"/>
  <c r="J28" i="4"/>
  <c r="J58" i="4"/>
  <c r="J100" i="4"/>
  <c r="J84" i="4"/>
  <c r="J99" i="4"/>
  <c r="J83" i="4"/>
  <c r="I137" i="3"/>
  <c r="I135" i="3"/>
  <c r="J8" i="3"/>
  <c r="Q59" i="3"/>
  <c r="J9" i="3"/>
  <c r="Q134" i="3"/>
  <c r="I137" i="2"/>
  <c r="I135" i="2"/>
  <c r="J58" i="2"/>
  <c r="J100" i="2"/>
  <c r="J9" i="2"/>
  <c r="J99" i="2"/>
  <c r="J135" i="2" s="1"/>
  <c r="J28" i="2"/>
  <c r="I135" i="1"/>
  <c r="I99" i="1"/>
  <c r="J137" i="1"/>
  <c r="Q23" i="1"/>
  <c r="Q37" i="1"/>
  <c r="J100" i="1"/>
  <c r="J131" i="13"/>
  <c r="Q12" i="13"/>
  <c r="Q20" i="13"/>
  <c r="J27" i="13"/>
  <c r="J63" i="13"/>
  <c r="Q16" i="13"/>
  <c r="Q40" i="13"/>
  <c r="J72" i="13"/>
  <c r="J45" i="13"/>
  <c r="J56" i="13"/>
  <c r="J137" i="12"/>
  <c r="H137" i="12"/>
  <c r="J135" i="12"/>
  <c r="Q134" i="12"/>
  <c r="J9" i="12"/>
  <c r="H135" i="11"/>
  <c r="J8" i="11"/>
  <c r="J123" i="11"/>
  <c r="J135" i="11" s="1"/>
  <c r="J9" i="11"/>
  <c r="Q134" i="11"/>
  <c r="H137" i="10"/>
  <c r="H135" i="10"/>
  <c r="Q29" i="10"/>
  <c r="Q59" i="10"/>
  <c r="Q84" i="10"/>
  <c r="J137" i="10"/>
  <c r="Q134" i="10"/>
  <c r="J100" i="9"/>
  <c r="J137" i="9" s="1"/>
  <c r="H137" i="9"/>
  <c r="H135" i="9"/>
  <c r="J135" i="9"/>
  <c r="J23" i="9"/>
  <c r="Q133" i="9"/>
  <c r="Q37" i="9"/>
  <c r="Q134" i="9"/>
  <c r="Q136" i="9"/>
  <c r="H137" i="8"/>
  <c r="J137" i="8"/>
  <c r="J123" i="8"/>
  <c r="J135" i="8" s="1"/>
  <c r="J9" i="8"/>
  <c r="J135" i="7"/>
  <c r="H137" i="7"/>
  <c r="H135" i="7"/>
  <c r="J8" i="7"/>
  <c r="J137" i="7"/>
  <c r="Q132" i="7"/>
  <c r="Q28" i="7"/>
  <c r="H137" i="6"/>
  <c r="H135" i="5"/>
  <c r="Q36" i="5"/>
  <c r="Q71" i="5"/>
  <c r="H135" i="4"/>
  <c r="H137" i="4"/>
  <c r="Q137" i="4" s="1"/>
  <c r="J137" i="4"/>
  <c r="J8" i="4"/>
  <c r="J123" i="4"/>
  <c r="J135" i="4" s="1"/>
  <c r="Q58" i="4"/>
  <c r="J9" i="4"/>
  <c r="Q59" i="4"/>
  <c r="Q124" i="4"/>
  <c r="J100" i="3"/>
  <c r="J137" i="3" s="1"/>
  <c r="H137" i="3"/>
  <c r="Q132" i="3"/>
  <c r="Q22" i="3"/>
  <c r="Q36" i="3"/>
  <c r="Q72" i="3"/>
  <c r="H99" i="3"/>
  <c r="J99" i="3" s="1"/>
  <c r="J135" i="3" s="1"/>
  <c r="Q36" i="2"/>
  <c r="Q29" i="2"/>
  <c r="Q100" i="2"/>
  <c r="Q124" i="2"/>
  <c r="H135" i="2"/>
  <c r="J8" i="2"/>
  <c r="Q23" i="2"/>
  <c r="J137" i="2"/>
  <c r="Q22" i="2"/>
  <c r="Q136" i="1"/>
  <c r="Q28" i="1"/>
  <c r="Q59" i="1"/>
  <c r="H99" i="1"/>
  <c r="J99" i="1" s="1"/>
  <c r="J135" i="1" s="1"/>
  <c r="G135" i="12"/>
  <c r="Q36" i="12"/>
  <c r="Q71" i="12"/>
  <c r="Q123" i="12"/>
  <c r="Q28" i="12"/>
  <c r="Q136" i="12"/>
  <c r="Q22" i="12"/>
  <c r="Q58" i="12"/>
  <c r="Q83" i="12"/>
  <c r="G135" i="11"/>
  <c r="G137" i="11"/>
  <c r="Q59" i="11"/>
  <c r="Q29" i="11"/>
  <c r="G135" i="10"/>
  <c r="G137" i="10"/>
  <c r="Q124" i="10"/>
  <c r="G135" i="9"/>
  <c r="Q9" i="9"/>
  <c r="Q124" i="9"/>
  <c r="Q124" i="8"/>
  <c r="Q134" i="8"/>
  <c r="Q9" i="8"/>
  <c r="Q84" i="8"/>
  <c r="Q134" i="7"/>
  <c r="Q58" i="7"/>
  <c r="Q83" i="7"/>
  <c r="Q9" i="7"/>
  <c r="Q124" i="7"/>
  <c r="Q28" i="6"/>
  <c r="Q58" i="6"/>
  <c r="Q134" i="6"/>
  <c r="Q84" i="6"/>
  <c r="Q83" i="6"/>
  <c r="G135" i="5"/>
  <c r="Q134" i="5"/>
  <c r="Q83" i="5"/>
  <c r="Q123" i="5"/>
  <c r="Q8" i="5"/>
  <c r="Q58" i="5"/>
  <c r="Q136" i="5"/>
  <c r="G135" i="4"/>
  <c r="Q28" i="4"/>
  <c r="Q134" i="4"/>
  <c r="Q29" i="4"/>
  <c r="Q9" i="4"/>
  <c r="Q84" i="4"/>
  <c r="Q83" i="4"/>
  <c r="Q100" i="4"/>
  <c r="Q37" i="3"/>
  <c r="Q28" i="3"/>
  <c r="Q83" i="3"/>
  <c r="G135" i="3"/>
  <c r="Q72" i="2"/>
  <c r="Q134" i="2"/>
  <c r="Q36" i="1"/>
  <c r="Q22" i="1"/>
  <c r="Q71" i="1"/>
  <c r="Q132" i="1"/>
  <c r="Q72" i="1"/>
  <c r="Q123" i="1"/>
  <c r="F54" i="13"/>
  <c r="F125" i="13"/>
  <c r="F26" i="13"/>
  <c r="E137" i="12"/>
  <c r="F100" i="12"/>
  <c r="Q100" i="12" s="1"/>
  <c r="F8" i="12"/>
  <c r="Q8" i="12" s="1"/>
  <c r="F99" i="12"/>
  <c r="Q99" i="12" s="1"/>
  <c r="E135" i="11"/>
  <c r="E137" i="11"/>
  <c r="F124" i="11"/>
  <c r="Q124" i="11" s="1"/>
  <c r="F100" i="11"/>
  <c r="Q100" i="11" s="1"/>
  <c r="F99" i="11"/>
  <c r="Q99" i="11" s="1"/>
  <c r="F28" i="11"/>
  <c r="Q28" i="11" s="1"/>
  <c r="F58" i="11"/>
  <c r="Q58" i="11" s="1"/>
  <c r="F83" i="11"/>
  <c r="Q83" i="11" s="1"/>
  <c r="E135" i="10"/>
  <c r="F9" i="10"/>
  <c r="Q9" i="10" s="1"/>
  <c r="F99" i="10"/>
  <c r="Q99" i="10" s="1"/>
  <c r="F28" i="10"/>
  <c r="Q28" i="10" s="1"/>
  <c r="F58" i="10"/>
  <c r="Q58" i="10" s="1"/>
  <c r="F83" i="10"/>
  <c r="Q83" i="10" s="1"/>
  <c r="F100" i="10"/>
  <c r="Q100" i="10" s="1"/>
  <c r="E137" i="9"/>
  <c r="F100" i="9"/>
  <c r="Q100" i="9" s="1"/>
  <c r="F58" i="9"/>
  <c r="Q58" i="9" s="1"/>
  <c r="F8" i="9"/>
  <c r="Q8" i="9" s="1"/>
  <c r="F28" i="9"/>
  <c r="Q28" i="9" s="1"/>
  <c r="F83" i="9"/>
  <c r="Q83" i="9" s="1"/>
  <c r="F123" i="9"/>
  <c r="Q123" i="9" s="1"/>
  <c r="E135" i="8"/>
  <c r="F8" i="8"/>
  <c r="Q8" i="8" s="1"/>
  <c r="F58" i="8"/>
  <c r="Q58" i="8" s="1"/>
  <c r="F100" i="8"/>
  <c r="Q100" i="8" s="1"/>
  <c r="F29" i="8"/>
  <c r="Q29" i="8" s="1"/>
  <c r="F59" i="8"/>
  <c r="Q59" i="8" s="1"/>
  <c r="F28" i="8"/>
  <c r="Q28" i="8" s="1"/>
  <c r="F83" i="8"/>
  <c r="Q83" i="8" s="1"/>
  <c r="F123" i="8"/>
  <c r="Q123" i="8" s="1"/>
  <c r="F100" i="7"/>
  <c r="Q100" i="7" s="1"/>
  <c r="E99" i="7"/>
  <c r="F99" i="7"/>
  <c r="Q99" i="7" s="1"/>
  <c r="F29" i="7"/>
  <c r="Q29" i="7" s="1"/>
  <c r="E135" i="6"/>
  <c r="F9" i="6"/>
  <c r="Q9" i="6" s="1"/>
  <c r="F100" i="6"/>
  <c r="Q100" i="6" s="1"/>
  <c r="E135" i="4"/>
  <c r="F99" i="4"/>
  <c r="Q99" i="4" s="1"/>
  <c r="F71" i="4"/>
  <c r="Q71" i="4" s="1"/>
  <c r="F36" i="4"/>
  <c r="Q36" i="4" s="1"/>
  <c r="F22" i="4"/>
  <c r="Q22" i="4" s="1"/>
  <c r="E135" i="3"/>
  <c r="F84" i="3"/>
  <c r="Q84" i="3" s="1"/>
  <c r="F100" i="3"/>
  <c r="Q100" i="3" s="1"/>
  <c r="F124" i="3"/>
  <c r="Q124" i="3" s="1"/>
  <c r="F58" i="3"/>
  <c r="Q58" i="3" s="1"/>
  <c r="E135" i="2"/>
  <c r="F29" i="1"/>
  <c r="Q29" i="1" s="1"/>
  <c r="F9" i="5"/>
  <c r="Q9" i="5" s="1"/>
  <c r="F8" i="3"/>
  <c r="Q8" i="3" s="1"/>
  <c r="Q83" i="2"/>
  <c r="Q8" i="2"/>
  <c r="Q123" i="2"/>
  <c r="F99" i="1"/>
  <c r="Q99" i="1" s="1"/>
  <c r="F58" i="1"/>
  <c r="Q58" i="1" s="1"/>
  <c r="F83" i="1"/>
  <c r="Q83" i="1" s="1"/>
  <c r="F100" i="1"/>
  <c r="Q100" i="1" s="1"/>
  <c r="F7" i="13"/>
  <c r="Q73" i="13"/>
  <c r="F101" i="13"/>
  <c r="F27" i="13"/>
  <c r="F55" i="13"/>
  <c r="F6" i="13"/>
  <c r="F56" i="13"/>
  <c r="D135" i="12"/>
  <c r="F137" i="12"/>
  <c r="Q137" i="12" s="1"/>
  <c r="D135" i="11"/>
  <c r="F8" i="11"/>
  <c r="Q8" i="11" s="1"/>
  <c r="F123" i="11"/>
  <c r="F135" i="11" s="1"/>
  <c r="F9" i="11"/>
  <c r="Q9" i="11" s="1"/>
  <c r="D135" i="10"/>
  <c r="F8" i="10"/>
  <c r="Q8" i="10" s="1"/>
  <c r="D137" i="9"/>
  <c r="D99" i="9"/>
  <c r="F99" i="9" s="1"/>
  <c r="Q99" i="9" s="1"/>
  <c r="D135" i="8"/>
  <c r="D99" i="8"/>
  <c r="F99" i="8" s="1"/>
  <c r="Q99" i="8" s="1"/>
  <c r="F135" i="7"/>
  <c r="Q135" i="7" s="1"/>
  <c r="D135" i="7"/>
  <c r="F8" i="7"/>
  <c r="Q8" i="7" s="1"/>
  <c r="F99" i="6"/>
  <c r="D135" i="6"/>
  <c r="D137" i="6"/>
  <c r="F22" i="6"/>
  <c r="Q22" i="6" s="1"/>
  <c r="F100" i="5"/>
  <c r="Q100" i="5" s="1"/>
  <c r="F124" i="5"/>
  <c r="Q124" i="5" s="1"/>
  <c r="F8" i="4"/>
  <c r="Q8" i="4" s="1"/>
  <c r="F123" i="3"/>
  <c r="Q123" i="3" s="1"/>
  <c r="F99" i="3"/>
  <c r="F9" i="3"/>
  <c r="Q9" i="3" s="1"/>
  <c r="Q59" i="2"/>
  <c r="Q84" i="2"/>
  <c r="D99" i="2"/>
  <c r="D135" i="2" s="1"/>
  <c r="Q28" i="2"/>
  <c r="Q9" i="2"/>
  <c r="D137" i="1"/>
  <c r="D135" i="1"/>
  <c r="F9" i="1"/>
  <c r="Q9" i="1" s="1"/>
  <c r="F8" i="1"/>
  <c r="Q8" i="1" s="1"/>
  <c r="F84" i="1"/>
  <c r="Q84" i="1" s="1"/>
  <c r="J8" i="13"/>
  <c r="J22" i="13"/>
  <c r="Q74" i="13"/>
  <c r="F74" i="13"/>
  <c r="Q78" i="13"/>
  <c r="F78" i="13"/>
  <c r="Q82" i="13"/>
  <c r="F82" i="13"/>
  <c r="J29" i="13"/>
  <c r="J37" i="13"/>
  <c r="F63" i="13"/>
  <c r="F67" i="13"/>
  <c r="F4" i="13"/>
  <c r="J4" i="13"/>
  <c r="Q6" i="13"/>
  <c r="Q10" i="13"/>
  <c r="F12" i="13"/>
  <c r="Q14" i="13"/>
  <c r="F16" i="13"/>
  <c r="Q18" i="13"/>
  <c r="F20" i="13"/>
  <c r="F24" i="13"/>
  <c r="J24" i="13"/>
  <c r="Q26" i="13"/>
  <c r="Q30" i="13"/>
  <c r="F32" i="13"/>
  <c r="Q34" i="13"/>
  <c r="Q38" i="13"/>
  <c r="F40" i="13"/>
  <c r="Q42" i="13"/>
  <c r="F44" i="13"/>
  <c r="Q46" i="13"/>
  <c r="F48" i="13"/>
  <c r="Q50" i="13"/>
  <c r="F52" i="13"/>
  <c r="Q54" i="13"/>
  <c r="J58" i="13"/>
  <c r="F72" i="13"/>
  <c r="Q87" i="13"/>
  <c r="F87" i="13"/>
  <c r="Q91" i="13"/>
  <c r="F91" i="13"/>
  <c r="Q95" i="13"/>
  <c r="F95" i="13"/>
  <c r="Q124" i="13"/>
  <c r="F124" i="13"/>
  <c r="F5" i="13"/>
  <c r="Q7" i="13"/>
  <c r="Q11" i="13"/>
  <c r="F13" i="13"/>
  <c r="J13" i="13"/>
  <c r="Q15" i="13"/>
  <c r="F17" i="13"/>
  <c r="Q19" i="13"/>
  <c r="F21" i="13"/>
  <c r="F25" i="13"/>
  <c r="Q27" i="13"/>
  <c r="Q31" i="13"/>
  <c r="F33" i="13"/>
  <c r="Q35" i="13"/>
  <c r="Q39" i="13"/>
  <c r="F41" i="13"/>
  <c r="Q43" i="13"/>
  <c r="F45" i="13"/>
  <c r="Q47" i="13"/>
  <c r="F49" i="13"/>
  <c r="Q51" i="13"/>
  <c r="F53" i="13"/>
  <c r="J55" i="13"/>
  <c r="Q59" i="13"/>
  <c r="Q55" i="13"/>
  <c r="Q56" i="13"/>
  <c r="F132" i="13"/>
  <c r="J126" i="13"/>
  <c r="Q127" i="13"/>
  <c r="F127" i="13"/>
  <c r="Q131" i="13"/>
  <c r="F131" i="13"/>
  <c r="F59" i="13"/>
  <c r="Q60" i="13"/>
  <c r="F62" i="13"/>
  <c r="F64" i="13"/>
  <c r="F73" i="13"/>
  <c r="J123" i="13"/>
  <c r="J124" i="13"/>
  <c r="J102" i="13"/>
  <c r="Q103" i="13"/>
  <c r="F103" i="13"/>
  <c r="Q107" i="13"/>
  <c r="F107" i="13"/>
  <c r="Q111" i="13"/>
  <c r="F111" i="13"/>
  <c r="Q115" i="13"/>
  <c r="F115" i="13"/>
  <c r="Q119" i="13"/>
  <c r="F119" i="13"/>
  <c r="Q126" i="13"/>
  <c r="F126" i="13"/>
  <c r="Q130" i="13"/>
  <c r="F130" i="13"/>
  <c r="Q102" i="13"/>
  <c r="F102" i="13"/>
  <c r="Q106" i="13"/>
  <c r="F106" i="13"/>
  <c r="Q110" i="13"/>
  <c r="F110" i="13"/>
  <c r="Q114" i="13"/>
  <c r="F114" i="13"/>
  <c r="Q118" i="13"/>
  <c r="F118" i="13"/>
  <c r="Q122" i="13"/>
  <c r="F122" i="13"/>
  <c r="F133" i="13"/>
  <c r="F57" i="13"/>
  <c r="J83" i="13"/>
  <c r="J84" i="13"/>
  <c r="J74" i="13"/>
  <c r="Q75" i="13"/>
  <c r="F75" i="13"/>
  <c r="Q79" i="13"/>
  <c r="F79" i="13"/>
  <c r="Q86" i="13"/>
  <c r="F86" i="13"/>
  <c r="Q90" i="13"/>
  <c r="F90" i="13"/>
  <c r="Q94" i="13"/>
  <c r="F94" i="13"/>
  <c r="Q98" i="13"/>
  <c r="F98" i="13"/>
  <c r="Q61" i="13"/>
  <c r="Q76" i="13"/>
  <c r="Q80" i="13"/>
  <c r="Q88" i="13"/>
  <c r="Q92" i="13"/>
  <c r="Q96" i="13"/>
  <c r="Q104" i="13"/>
  <c r="Q108" i="13"/>
  <c r="Q112" i="13"/>
  <c r="Q116" i="13"/>
  <c r="Q120" i="13"/>
  <c r="Q128" i="13"/>
  <c r="Q77" i="13"/>
  <c r="Q81" i="13"/>
  <c r="Q85" i="13"/>
  <c r="Q89" i="13"/>
  <c r="Q93" i="13"/>
  <c r="Q97" i="13"/>
  <c r="Q101" i="13"/>
  <c r="Q105" i="13"/>
  <c r="Q109" i="13"/>
  <c r="Q113" i="13"/>
  <c r="Q117" i="13"/>
  <c r="Q121" i="13"/>
  <c r="Q125" i="13"/>
  <c r="Q129" i="13"/>
  <c r="Q132" i="12"/>
  <c r="F136" i="11"/>
  <c r="Q136" i="11" s="1"/>
  <c r="Q123" i="11"/>
  <c r="F136" i="10"/>
  <c r="Q136" i="10" s="1"/>
  <c r="Q123" i="10"/>
  <c r="F137" i="9"/>
  <c r="Q137" i="9" s="1"/>
  <c r="F136" i="8"/>
  <c r="Q136" i="8" s="1"/>
  <c r="F137" i="7"/>
  <c r="Q137" i="7" s="1"/>
  <c r="F136" i="7"/>
  <c r="Q136" i="7" s="1"/>
  <c r="Q123" i="7"/>
  <c r="F136" i="6"/>
  <c r="Q136" i="6" s="1"/>
  <c r="Q132" i="5"/>
  <c r="Q136" i="4"/>
  <c r="Q123" i="4"/>
  <c r="F136" i="3"/>
  <c r="Q136" i="3" s="1"/>
  <c r="Q136" i="2"/>
  <c r="Q67" i="13" l="1"/>
  <c r="Q72" i="13"/>
  <c r="Q65" i="13"/>
  <c r="Q63" i="13"/>
  <c r="Q135" i="6"/>
  <c r="Q123" i="6"/>
  <c r="Q99" i="6"/>
  <c r="H135" i="6"/>
  <c r="Q135" i="11"/>
  <c r="Q99" i="3"/>
  <c r="H135" i="3"/>
  <c r="Q137" i="2"/>
  <c r="H135" i="1"/>
  <c r="Q135" i="4"/>
  <c r="F135" i="12"/>
  <c r="Q135" i="12" s="1"/>
  <c r="F137" i="11"/>
  <c r="Q137" i="11" s="1"/>
  <c r="F137" i="10"/>
  <c r="Q137" i="10" s="1"/>
  <c r="F135" i="10"/>
  <c r="Q135" i="10" s="1"/>
  <c r="F135" i="8"/>
  <c r="Q135" i="8" s="1"/>
  <c r="F137" i="8"/>
  <c r="Q137" i="8" s="1"/>
  <c r="F137" i="6"/>
  <c r="Q137" i="6" s="1"/>
  <c r="Q137" i="3"/>
  <c r="F135" i="1"/>
  <c r="F137" i="1"/>
  <c r="Q137" i="1" s="1"/>
  <c r="F137" i="5"/>
  <c r="Q137" i="5" s="1"/>
  <c r="F135" i="9"/>
  <c r="Q135" i="9" s="1"/>
  <c r="D135" i="9"/>
  <c r="F99" i="5"/>
  <c r="F135" i="3"/>
  <c r="Q135" i="3" s="1"/>
  <c r="J135" i="13"/>
  <c r="J132" i="13"/>
  <c r="Q134" i="13"/>
  <c r="F134" i="13"/>
  <c r="Q9" i="13"/>
  <c r="F9" i="13"/>
  <c r="F136" i="13"/>
  <c r="Q123" i="13"/>
  <c r="F123" i="13"/>
  <c r="F71" i="13"/>
  <c r="J137" i="13"/>
  <c r="J134" i="13"/>
  <c r="Q132" i="13"/>
  <c r="Q22" i="13"/>
  <c r="F22" i="13"/>
  <c r="Q23" i="13"/>
  <c r="F23" i="13"/>
  <c r="Q8" i="13"/>
  <c r="F8" i="13"/>
  <c r="Q83" i="13"/>
  <c r="F83" i="13"/>
  <c r="J59" i="13"/>
  <c r="Q37" i="13"/>
  <c r="F37" i="13"/>
  <c r="Q29" i="13"/>
  <c r="F29" i="13"/>
  <c r="Q58" i="13"/>
  <c r="F58" i="13"/>
  <c r="J100" i="13"/>
  <c r="J9" i="13"/>
  <c r="Q36" i="13"/>
  <c r="F36" i="13"/>
  <c r="Q84" i="13"/>
  <c r="F84" i="13"/>
  <c r="Q28" i="13"/>
  <c r="F28" i="13"/>
  <c r="J99" i="13"/>
  <c r="Q64" i="13" l="1"/>
  <c r="Q71" i="13"/>
  <c r="Q66" i="13"/>
  <c r="Q135" i="1"/>
  <c r="Q99" i="5"/>
  <c r="F135" i="5"/>
  <c r="Q135" i="5" s="1"/>
  <c r="Q99" i="2"/>
  <c r="Q135" i="2"/>
  <c r="Q100" i="13"/>
  <c r="F100" i="13"/>
  <c r="Q99" i="13"/>
  <c r="F99" i="13"/>
  <c r="J133" i="13"/>
  <c r="J136" i="13" l="1"/>
  <c r="Q137" i="13"/>
  <c r="F137" i="13"/>
  <c r="Q135" i="13"/>
  <c r="F135" i="13"/>
  <c r="Q136" i="13" l="1"/>
  <c r="Q133" i="13"/>
</calcChain>
</file>

<file path=xl/sharedStrings.xml><?xml version="1.0" encoding="utf-8"?>
<sst xmlns="http://schemas.openxmlformats.org/spreadsheetml/2006/main" count="3865" uniqueCount="152">
  <si>
    <t/>
  </si>
  <si>
    <t>（単位：トン，千円）</t>
    <phoneticPr fontId="6"/>
  </si>
  <si>
    <t>(株) 塩 釜</t>
  </si>
  <si>
    <t>機船漁協組</t>
  </si>
  <si>
    <t>塩 釜 合 計</t>
  </si>
  <si>
    <t>気 仙 沼</t>
  </si>
  <si>
    <t>石 巻 第 一</t>
  </si>
  <si>
    <t>石 巻 第 二</t>
  </si>
  <si>
    <t>石 巻 合 計</t>
    <phoneticPr fontId="6"/>
  </si>
  <si>
    <t>女      川</t>
  </si>
  <si>
    <t>南　三　陸</t>
    <rPh sb="0" eb="1">
      <t>ミナミ</t>
    </rPh>
    <rPh sb="2" eb="3">
      <t>サン</t>
    </rPh>
    <rPh sb="4" eb="5">
      <t>リク</t>
    </rPh>
    <phoneticPr fontId="6"/>
  </si>
  <si>
    <t>閖    　上</t>
  </si>
  <si>
    <t>亘    　理</t>
  </si>
  <si>
    <t>牡      鹿</t>
  </si>
  <si>
    <t>七ヶ浜</t>
    <rPh sb="0" eb="3">
      <t>シチガハマ</t>
    </rPh>
    <phoneticPr fontId="6"/>
  </si>
  <si>
    <t>合    　計</t>
  </si>
  <si>
    <t>まいわし</t>
  </si>
  <si>
    <t>数 量</t>
  </si>
  <si>
    <t>い</t>
  </si>
  <si>
    <t>金 額</t>
  </si>
  <si>
    <t>わ</t>
  </si>
  <si>
    <t>その他の</t>
  </si>
  <si>
    <t>し</t>
  </si>
  <si>
    <t>　　いわし</t>
  </si>
  <si>
    <t>類</t>
  </si>
  <si>
    <t>　小　計</t>
  </si>
  <si>
    <t xml:space="preserve">  か　つ　お</t>
  </si>
  <si>
    <t>ま　ぐ　ろ</t>
  </si>
  <si>
    <t>ま</t>
  </si>
  <si>
    <t>めじまぐろ</t>
  </si>
  <si>
    <t>ぐ</t>
  </si>
  <si>
    <t>め　ば　ち</t>
  </si>
  <si>
    <t>ろ</t>
  </si>
  <si>
    <t>きはだ</t>
  </si>
  <si>
    <t>　　まぐろ</t>
  </si>
  <si>
    <t>びんちょう</t>
  </si>
  <si>
    <t>めかじき</t>
  </si>
  <si>
    <t>か</t>
  </si>
  <si>
    <t>じ</t>
  </si>
  <si>
    <t>き</t>
  </si>
  <si>
    <t>　　かじき</t>
  </si>
  <si>
    <t>た　　ら</t>
  </si>
  <si>
    <t>た</t>
  </si>
  <si>
    <t>すけとう</t>
  </si>
  <si>
    <t>ら</t>
  </si>
  <si>
    <t>　　　たら</t>
  </si>
  <si>
    <t>　あ　　　じ</t>
  </si>
  <si>
    <t>　ぶ　　　り</t>
  </si>
  <si>
    <t>　ぎんたら</t>
  </si>
  <si>
    <t>　ほ　っ　け</t>
  </si>
  <si>
    <t>　に　し　ん</t>
  </si>
  <si>
    <t>　さ　　　ば</t>
  </si>
  <si>
    <t>　さ　ん　ま</t>
  </si>
  <si>
    <t>　さけ・ます</t>
  </si>
  <si>
    <t>まだい</t>
  </si>
  <si>
    <t>　　　たい</t>
  </si>
  <si>
    <t>油さめ</t>
  </si>
  <si>
    <t>さ</t>
  </si>
  <si>
    <t>よしきり</t>
  </si>
  <si>
    <t>め</t>
  </si>
  <si>
    <t>　　　さめ</t>
  </si>
  <si>
    <t>もうかさめ</t>
  </si>
  <si>
    <t>５月</t>
    <phoneticPr fontId="6"/>
  </si>
  <si>
    <t>石 巻 合 計</t>
  </si>
  <si>
    <t>ひ　ら　め</t>
  </si>
  <si>
    <t>油かれい</t>
  </si>
  <si>
    <t>れ</t>
  </si>
  <si>
    <t>からす</t>
  </si>
  <si>
    <t>　　がれい</t>
  </si>
  <si>
    <t>おひょう</t>
  </si>
  <si>
    <t>　　かれい</t>
  </si>
  <si>
    <t>　あなご</t>
  </si>
  <si>
    <t>　めろうど</t>
  </si>
  <si>
    <t>　めぬけ</t>
  </si>
  <si>
    <t>　きちじ</t>
  </si>
  <si>
    <t>　あかうお</t>
  </si>
  <si>
    <t>　すずき</t>
  </si>
  <si>
    <t>その他の魚類</t>
  </si>
  <si>
    <t>魚　類　計</t>
  </si>
  <si>
    <t>　くじら</t>
  </si>
  <si>
    <t>水</t>
  </si>
  <si>
    <t>　た　こ</t>
  </si>
  <si>
    <t>　いか類</t>
  </si>
  <si>
    <t>産</t>
  </si>
  <si>
    <t>　えび類</t>
  </si>
  <si>
    <t>　かに類</t>
  </si>
  <si>
    <t>動</t>
  </si>
  <si>
    <t>　いさだ</t>
  </si>
  <si>
    <t>　なまこ</t>
  </si>
  <si>
    <t>物</t>
  </si>
  <si>
    <t>　か　き</t>
  </si>
  <si>
    <t>二枚貝類</t>
  </si>
  <si>
    <t>　巻貝類</t>
  </si>
  <si>
    <t>　海産動物</t>
  </si>
  <si>
    <t>こ　ん　ぶ</t>
  </si>
  <si>
    <t>海</t>
  </si>
  <si>
    <t>わ　か　め</t>
  </si>
  <si>
    <t>草</t>
  </si>
  <si>
    <t>　　海草類</t>
  </si>
  <si>
    <t>の り</t>
  </si>
  <si>
    <t>合　　計</t>
  </si>
  <si>
    <t>のり取扱量 単位：千枚</t>
    <rPh sb="2" eb="5">
      <t>トリアツカイリョウ</t>
    </rPh>
    <rPh sb="6" eb="8">
      <t>タンイ</t>
    </rPh>
    <rPh sb="9" eb="11">
      <t>センマイ</t>
    </rPh>
    <phoneticPr fontId="6"/>
  </si>
  <si>
    <t>（単位：トン，千円）</t>
    <phoneticPr fontId="6"/>
  </si>
  <si>
    <t>石 巻 合 計</t>
    <phoneticPr fontId="6"/>
  </si>
  <si>
    <t>５．魚種別・魚市場別水揚高  （総括表）</t>
    <phoneticPr fontId="3"/>
  </si>
  <si>
    <t>総括表</t>
    <rPh sb="0" eb="2">
      <t>ソウカツ</t>
    </rPh>
    <rPh sb="2" eb="3">
      <t>ヒョウ</t>
    </rPh>
    <phoneticPr fontId="3"/>
  </si>
  <si>
    <t>（単位：トン，千円）</t>
    <phoneticPr fontId="3"/>
  </si>
  <si>
    <t>機船漁協</t>
    <phoneticPr fontId="6"/>
  </si>
  <si>
    <t>気仙沼</t>
    <phoneticPr fontId="6"/>
  </si>
  <si>
    <t>石 巻 合 計</t>
    <rPh sb="0" eb="3">
      <t>イシノマキ</t>
    </rPh>
    <rPh sb="4" eb="7">
      <t>ゴウケイ</t>
    </rPh>
    <phoneticPr fontId="3"/>
  </si>
  <si>
    <t>南　三　陸</t>
    <rPh sb="0" eb="1">
      <t>ミナミ</t>
    </rPh>
    <rPh sb="2" eb="3">
      <t>サン</t>
    </rPh>
    <rPh sb="4" eb="5">
      <t>リク</t>
    </rPh>
    <phoneticPr fontId="3"/>
  </si>
  <si>
    <t>総括表</t>
    <phoneticPr fontId="3"/>
  </si>
  <si>
    <t>１月</t>
  </si>
  <si>
    <t>１月</t>
    <rPh sb="1" eb="2">
      <t>ガツ</t>
    </rPh>
    <phoneticPr fontId="6"/>
  </si>
  <si>
    <t>２月</t>
  </si>
  <si>
    <t>２月</t>
    <rPh sb="1" eb="2">
      <t>ガツ</t>
    </rPh>
    <phoneticPr fontId="6"/>
  </si>
  <si>
    <t>３月</t>
  </si>
  <si>
    <t>３月</t>
    <rPh sb="1" eb="2">
      <t>ガツ</t>
    </rPh>
    <phoneticPr fontId="6"/>
  </si>
  <si>
    <t>４月</t>
  </si>
  <si>
    <t>４月</t>
    <rPh sb="1" eb="2">
      <t>ガツ</t>
    </rPh>
    <phoneticPr fontId="6"/>
  </si>
  <si>
    <t>６月</t>
  </si>
  <si>
    <t>６月</t>
    <rPh sb="1" eb="2">
      <t>ガツ</t>
    </rPh>
    <phoneticPr fontId="6"/>
  </si>
  <si>
    <t>７月</t>
  </si>
  <si>
    <t>７月</t>
    <rPh sb="1" eb="2">
      <t>ガツ</t>
    </rPh>
    <phoneticPr fontId="6"/>
  </si>
  <si>
    <t>８月</t>
  </si>
  <si>
    <t>８月</t>
    <rPh sb="1" eb="2">
      <t>ガツ</t>
    </rPh>
    <phoneticPr fontId="6"/>
  </si>
  <si>
    <t>９月</t>
  </si>
  <si>
    <t>９月</t>
    <rPh sb="1" eb="2">
      <t>ガツ</t>
    </rPh>
    <phoneticPr fontId="6"/>
  </si>
  <si>
    <t>１０月</t>
  </si>
  <si>
    <t>１０月</t>
    <rPh sb="2" eb="3">
      <t>ガツ</t>
    </rPh>
    <phoneticPr fontId="6"/>
  </si>
  <si>
    <t>１１月</t>
  </si>
  <si>
    <t>１１月</t>
    <rPh sb="2" eb="3">
      <t>ガツ</t>
    </rPh>
    <phoneticPr fontId="6"/>
  </si>
  <si>
    <t>１２月</t>
  </si>
  <si>
    <t>１２月</t>
    <rPh sb="2" eb="3">
      <t>ガツ</t>
    </rPh>
    <phoneticPr fontId="4"/>
  </si>
  <si>
    <t>(株)塩釜</t>
  </si>
  <si>
    <t>機船漁協</t>
  </si>
  <si>
    <t>石巻第一</t>
  </si>
  <si>
    <t>石巻第二</t>
  </si>
  <si>
    <t>５月</t>
  </si>
  <si>
    <t>1月</t>
    <phoneticPr fontId="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</si>
  <si>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</si>
  <si>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</si>
  <si>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</si>
  <si>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</si>
  <si>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</si>
  <si>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</si>
  <si>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</si>
  <si>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</si>
  <si>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</si>
  <si>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</si>
  <si>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</si>
  <si>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１月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</si>
</sst>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\(#,##0\)"/>
    <numFmt numFmtId="177" formatCode="0_);[Red]\(0\)"/>
    <numFmt numFmtId="178" formatCode="#,##0_);[Red]\(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明朝"/>
      <family val="1"/>
      <charset val="128"/>
    </font>
    <font>
      <sz val="16"/>
      <name val="ＭＳ Ｐゴシック"/>
      <family val="3"/>
      <charset val="128"/>
    </font>
    <font>
      <sz val="16"/>
      <name val="明朝"/>
      <family val="1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44">
    <xf numFmtId="0" fontId="0" fillId="0" borderId="0" xfId="0">
      <alignment vertical="center"/>
    </xf>
    <xf numFmtId="41" fontId="3" fillId="0" borderId="0" xfId="1" applyNumberFormat="1" applyFont="1" applyAlignment="1" applyProtection="1"/>
    <xf numFmtId="41" fontId="3" fillId="0" borderId="0" xfId="1" applyNumberFormat="1" applyFont="1" applyAlignment="1" applyProtection="1">
      <alignment horizontal="left"/>
    </xf>
    <xf numFmtId="41" fontId="5" fillId="0" borderId="0" xfId="1" applyNumberFormat="1" applyFont="1" applyAlignment="1" applyProtection="1"/>
    <xf numFmtId="41" fontId="3" fillId="0" borderId="1" xfId="1" applyNumberFormat="1" applyFont="1" applyBorder="1" applyAlignment="1" applyProtection="1"/>
    <xf numFmtId="41" fontId="3" fillId="0" borderId="1" xfId="1" applyNumberFormat="1" applyFont="1" applyBorder="1" applyAlignment="1" applyProtection="1">
      <alignment horizontal="left"/>
    </xf>
    <xf numFmtId="41" fontId="3" fillId="0" borderId="2" xfId="1" applyNumberFormat="1" applyFont="1" applyBorder="1" applyAlignment="1" applyProtection="1">
      <alignment horizontal="center"/>
    </xf>
    <xf numFmtId="41" fontId="3" fillId="0" borderId="3" xfId="1" applyNumberFormat="1" applyFont="1" applyBorder="1" applyAlignment="1" applyProtection="1">
      <alignment horizontal="center"/>
    </xf>
    <xf numFmtId="41" fontId="3" fillId="0" borderId="4" xfId="1" applyNumberFormat="1" applyFont="1" applyBorder="1" applyAlignment="1" applyProtection="1">
      <alignment horizontal="center"/>
    </xf>
    <xf numFmtId="41" fontId="3" fillId="0" borderId="5" xfId="1" applyNumberFormat="1" applyFont="1" applyBorder="1" applyAlignment="1" applyProtection="1">
      <alignment horizontal="center"/>
    </xf>
    <xf numFmtId="41" fontId="3" fillId="0" borderId="6" xfId="0" applyNumberFormat="1" applyFont="1" applyBorder="1" applyAlignment="1" applyProtection="1">
      <alignment horizontal="center"/>
    </xf>
    <xf numFmtId="41" fontId="3" fillId="0" borderId="7" xfId="1" applyNumberFormat="1" applyFont="1" applyBorder="1" applyAlignment="1" applyProtection="1">
      <alignment horizontal="center"/>
    </xf>
    <xf numFmtId="41" fontId="3" fillId="0" borderId="8" xfId="1" applyNumberFormat="1" applyFont="1" applyBorder="1" applyAlignment="1" applyProtection="1">
      <alignment horizontal="center"/>
    </xf>
    <xf numFmtId="41" fontId="3" fillId="0" borderId="0" xfId="1" applyNumberFormat="1" applyFont="1" applyBorder="1" applyAlignment="1" applyProtection="1"/>
    <xf numFmtId="41" fontId="3" fillId="0" borderId="9" xfId="1" applyNumberFormat="1" applyFont="1" applyBorder="1" applyAlignment="1" applyProtection="1">
      <alignment horizontal="left"/>
    </xf>
    <xf numFmtId="41" fontId="3" fillId="0" borderId="10" xfId="1" applyNumberFormat="1" applyFont="1" applyBorder="1" applyAlignment="1" applyProtection="1">
      <alignment horizontal="center" vertical="center"/>
    </xf>
    <xf numFmtId="41" fontId="3" fillId="0" borderId="11" xfId="1" applyNumberFormat="1" applyFont="1" applyBorder="1" applyAlignment="1" applyProtection="1">
      <alignment horizontal="center"/>
    </xf>
    <xf numFmtId="41" fontId="3" fillId="0" borderId="13" xfId="0" applyNumberFormat="1" applyFont="1" applyBorder="1" applyAlignment="1" applyProtection="1"/>
    <xf numFmtId="41" fontId="3" fillId="0" borderId="14" xfId="0" applyNumberFormat="1" applyFont="1" applyBorder="1" applyAlignment="1" applyProtection="1">
      <alignment shrinkToFit="1"/>
      <protection locked="0"/>
    </xf>
    <xf numFmtId="41" fontId="3" fillId="0" borderId="16" xfId="1" applyNumberFormat="1" applyFont="1" applyBorder="1" applyAlignment="1" applyProtection="1"/>
    <xf numFmtId="41" fontId="3" fillId="0" borderId="11" xfId="1" applyNumberFormat="1" applyFont="1" applyBorder="1" applyAlignment="1" applyProtection="1"/>
    <xf numFmtId="41" fontId="3" fillId="0" borderId="17" xfId="1" applyNumberFormat="1" applyFont="1" applyBorder="1" applyAlignment="1" applyProtection="1"/>
    <xf numFmtId="41" fontId="3" fillId="0" borderId="9" xfId="1" applyNumberFormat="1" applyFont="1" applyBorder="1" applyAlignment="1" applyProtection="1">
      <alignment horizontal="center"/>
    </xf>
    <xf numFmtId="41" fontId="3" fillId="0" borderId="18" xfId="1" applyNumberFormat="1" applyFont="1" applyBorder="1" applyAlignment="1" applyProtection="1">
      <alignment horizontal="center" vertical="center"/>
    </xf>
    <xf numFmtId="41" fontId="3" fillId="0" borderId="19" xfId="1" applyNumberFormat="1" applyFont="1" applyBorder="1" applyAlignment="1" applyProtection="1">
      <alignment horizontal="center"/>
    </xf>
    <xf numFmtId="41" fontId="3" fillId="0" borderId="22" xfId="0" applyNumberFormat="1" applyFont="1" applyBorder="1" applyAlignment="1" applyProtection="1"/>
    <xf numFmtId="41" fontId="3" fillId="0" borderId="21" xfId="0" applyNumberFormat="1" applyFont="1" applyBorder="1" applyAlignment="1" applyProtection="1">
      <alignment shrinkToFit="1"/>
      <protection locked="0"/>
    </xf>
    <xf numFmtId="41" fontId="3" fillId="0" borderId="18" xfId="1" applyNumberFormat="1" applyFont="1" applyBorder="1" applyAlignment="1" applyProtection="1"/>
    <xf numFmtId="41" fontId="3" fillId="0" borderId="19" xfId="1" applyNumberFormat="1" applyFont="1" applyBorder="1" applyAlignment="1" applyProtection="1"/>
    <xf numFmtId="41" fontId="3" fillId="0" borderId="24" xfId="1" applyNumberFormat="1" applyFont="1" applyBorder="1" applyAlignment="1" applyProtection="1"/>
    <xf numFmtId="41" fontId="3" fillId="0" borderId="25" xfId="1" applyNumberFormat="1" applyFont="1" applyBorder="1" applyAlignment="1" applyProtection="1">
      <alignment horizontal="center"/>
    </xf>
    <xf numFmtId="41" fontId="3" fillId="0" borderId="26" xfId="0" applyNumberFormat="1" applyFont="1" applyBorder="1" applyAlignment="1" applyProtection="1">
      <alignment shrinkToFit="1"/>
      <protection locked="0"/>
    </xf>
    <xf numFmtId="41" fontId="3" fillId="0" borderId="28" xfId="1" applyNumberFormat="1" applyFont="1" applyBorder="1" applyAlignment="1" applyProtection="1"/>
    <xf numFmtId="41" fontId="7" fillId="0" borderId="10" xfId="1" applyNumberFormat="1" applyFont="1" applyBorder="1" applyAlignment="1" applyProtection="1">
      <alignment horizontal="center" vertical="center"/>
    </xf>
    <xf numFmtId="41" fontId="3" fillId="0" borderId="26" xfId="1" applyNumberFormat="1" applyFont="1" applyBorder="1" applyAlignment="1" applyProtection="1">
      <alignment shrinkToFit="1"/>
    </xf>
    <xf numFmtId="41" fontId="3" fillId="0" borderId="29" xfId="0" applyNumberFormat="1" applyFont="1" applyBorder="1" applyAlignment="1" applyProtection="1"/>
    <xf numFmtId="41" fontId="3" fillId="0" borderId="2" xfId="1" applyNumberFormat="1" applyFont="1" applyBorder="1" applyAlignment="1" applyProtection="1"/>
    <xf numFmtId="41" fontId="7" fillId="0" borderId="18" xfId="1" applyNumberFormat="1" applyFont="1" applyBorder="1" applyAlignment="1" applyProtection="1">
      <alignment horizontal="center" vertical="center"/>
    </xf>
    <xf numFmtId="41" fontId="3" fillId="0" borderId="21" xfId="1" applyNumberFormat="1" applyFont="1" applyBorder="1" applyAlignment="1" applyProtection="1">
      <alignment shrinkToFit="1"/>
    </xf>
    <xf numFmtId="41" fontId="3" fillId="0" borderId="31" xfId="1" applyNumberFormat="1" applyFont="1" applyBorder="1" applyAlignment="1" applyProtection="1">
      <alignment horizontal="center" vertical="center"/>
    </xf>
    <xf numFmtId="41" fontId="3" fillId="0" borderId="32" xfId="1" applyNumberFormat="1" applyFont="1" applyBorder="1" applyAlignment="1" applyProtection="1">
      <alignment horizontal="center" vertical="center"/>
    </xf>
    <xf numFmtId="41" fontId="3" fillId="0" borderId="2" xfId="1" applyNumberFormat="1" applyFont="1" applyBorder="1" applyAlignment="1" applyProtection="1">
      <alignment horizontal="center" vertical="center"/>
    </xf>
    <xf numFmtId="41" fontId="3" fillId="0" borderId="33" xfId="1" applyNumberFormat="1" applyFont="1" applyBorder="1" applyAlignment="1" applyProtection="1">
      <alignment horizontal="center" vertical="center"/>
    </xf>
    <xf numFmtId="41" fontId="3" fillId="0" borderId="9" xfId="1" applyNumberFormat="1" applyFont="1" applyBorder="1" applyAlignment="1" applyProtection="1"/>
    <xf numFmtId="41" fontId="3" fillId="0" borderId="26" xfId="0" applyNumberFormat="1" applyFont="1" applyBorder="1" applyAlignment="1" applyProtection="1">
      <alignment shrinkToFit="1"/>
    </xf>
    <xf numFmtId="41" fontId="3" fillId="0" borderId="21" xfId="0" applyNumberFormat="1" applyFont="1" applyBorder="1" applyAlignment="1" applyProtection="1">
      <alignment shrinkToFit="1"/>
    </xf>
    <xf numFmtId="41" fontId="3" fillId="0" borderId="14" xfId="0" applyNumberFormat="1" applyFont="1" applyBorder="1" applyAlignment="1" applyProtection="1"/>
    <xf numFmtId="41" fontId="3" fillId="0" borderId="21" xfId="0" applyNumberFormat="1" applyFont="1" applyBorder="1" applyAlignment="1" applyProtection="1"/>
    <xf numFmtId="41" fontId="3" fillId="0" borderId="37" xfId="1" applyNumberFormat="1" applyFont="1" applyBorder="1" applyAlignment="1" applyProtection="1">
      <alignment horizontal="left"/>
    </xf>
    <xf numFmtId="41" fontId="3" fillId="0" borderId="38" xfId="1" applyNumberFormat="1" applyFont="1" applyBorder="1" applyAlignment="1" applyProtection="1">
      <alignment horizontal="center"/>
    </xf>
    <xf numFmtId="41" fontId="3" fillId="0" borderId="40" xfId="0" applyNumberFormat="1" applyFont="1" applyBorder="1" applyAlignment="1" applyProtection="1"/>
    <xf numFmtId="41" fontId="3" fillId="0" borderId="39" xfId="0" applyNumberFormat="1" applyFont="1" applyBorder="1" applyAlignment="1" applyProtection="1">
      <alignment shrinkToFit="1"/>
      <protection locked="0"/>
    </xf>
    <xf numFmtId="41" fontId="3" fillId="0" borderId="41" xfId="1" applyNumberFormat="1" applyFont="1" applyBorder="1" applyAlignment="1" applyProtection="1"/>
    <xf numFmtId="41" fontId="3" fillId="0" borderId="38" xfId="1" applyNumberFormat="1" applyFont="1" applyBorder="1" applyAlignment="1" applyProtection="1"/>
    <xf numFmtId="41" fontId="3" fillId="0" borderId="42" xfId="1" applyNumberFormat="1" applyFont="1" applyBorder="1" applyAlignment="1" applyProtection="1"/>
    <xf numFmtId="41" fontId="3" fillId="0" borderId="0" xfId="0" applyNumberFormat="1" applyFont="1" applyBorder="1" applyAlignment="1" applyProtection="1"/>
    <xf numFmtId="41" fontId="3" fillId="0" borderId="43" xfId="0" applyNumberFormat="1" applyFont="1" applyBorder="1" applyAlignment="1" applyProtection="1"/>
    <xf numFmtId="41" fontId="3" fillId="0" borderId="3" xfId="1" applyNumberFormat="1" applyFont="1" applyBorder="1" applyAlignment="1" applyProtection="1"/>
    <xf numFmtId="41" fontId="3" fillId="0" borderId="7" xfId="1" applyNumberFormat="1" applyFont="1" applyBorder="1" applyAlignment="1" applyProtection="1"/>
    <xf numFmtId="41" fontId="3" fillId="0" borderId="28" xfId="1" applyNumberFormat="1" applyFont="1" applyBorder="1" applyAlignment="1" applyProtection="1">
      <alignment horizontal="center"/>
    </xf>
    <xf numFmtId="41" fontId="3" fillId="0" borderId="27" xfId="0" applyNumberFormat="1" applyFont="1" applyBorder="1" applyAlignment="1" applyProtection="1"/>
    <xf numFmtId="41" fontId="3" fillId="0" borderId="12" xfId="0" applyNumberFormat="1" applyFont="1" applyBorder="1" applyAlignment="1" applyProtection="1">
      <alignment shrinkToFit="1"/>
    </xf>
    <xf numFmtId="41" fontId="3" fillId="0" borderId="18" xfId="1" applyNumberFormat="1" applyFont="1" applyBorder="1" applyAlignment="1" applyProtection="1">
      <alignment horizontal="center"/>
    </xf>
    <xf numFmtId="41" fontId="3" fillId="0" borderId="23" xfId="0" applyNumberFormat="1" applyFont="1" applyBorder="1" applyAlignment="1" applyProtection="1"/>
    <xf numFmtId="41" fontId="3" fillId="0" borderId="45" xfId="1" applyNumberFormat="1" applyFont="1" applyBorder="1" applyAlignment="1">
      <alignment vertical="center" shrinkToFit="1"/>
    </xf>
    <xf numFmtId="41" fontId="3" fillId="0" borderId="0" xfId="1" applyNumberFormat="1" applyFont="1" applyAlignment="1">
      <alignment vertical="center" shrinkToFit="1"/>
    </xf>
    <xf numFmtId="41" fontId="7" fillId="0" borderId="31" xfId="1" applyNumberFormat="1" applyFont="1" applyBorder="1" applyAlignment="1" applyProtection="1">
      <alignment horizontal="center" vertical="center"/>
    </xf>
    <xf numFmtId="41" fontId="7" fillId="0" borderId="32" xfId="1" applyNumberFormat="1" applyFont="1" applyBorder="1" applyAlignment="1" applyProtection="1">
      <alignment horizontal="center" vertical="center"/>
    </xf>
    <xf numFmtId="41" fontId="7" fillId="0" borderId="2" xfId="1" applyNumberFormat="1" applyFont="1" applyBorder="1" applyAlignment="1" applyProtection="1">
      <alignment horizontal="center" vertical="center"/>
    </xf>
    <xf numFmtId="41" fontId="7" fillId="0" borderId="33" xfId="1" applyNumberFormat="1" applyFont="1" applyBorder="1" applyAlignment="1" applyProtection="1">
      <alignment horizontal="center" vertical="center"/>
    </xf>
    <xf numFmtId="41" fontId="3" fillId="0" borderId="27" xfId="0" applyNumberFormat="1" applyFont="1" applyBorder="1" applyAlignment="1" applyProtection="1">
      <protection locked="0"/>
    </xf>
    <xf numFmtId="41" fontId="3" fillId="0" borderId="23" xfId="0" applyNumberFormat="1" applyFont="1" applyBorder="1" applyAlignment="1" applyProtection="1">
      <protection locked="0"/>
    </xf>
    <xf numFmtId="41" fontId="3" fillId="0" borderId="50" xfId="1" applyNumberFormat="1" applyFont="1" applyBorder="1" applyAlignment="1" applyProtection="1"/>
    <xf numFmtId="41" fontId="3" fillId="0" borderId="51" xfId="1" applyNumberFormat="1" applyFont="1" applyBorder="1" applyAlignment="1" applyProtection="1">
      <alignment horizontal="center"/>
    </xf>
    <xf numFmtId="41" fontId="3" fillId="0" borderId="51" xfId="0" applyNumberFormat="1" applyFont="1" applyBorder="1" applyAlignment="1" applyProtection="1"/>
    <xf numFmtId="41" fontId="3" fillId="0" borderId="53" xfId="0" applyNumberFormat="1" applyFont="1" applyBorder="1" applyAlignment="1" applyProtection="1">
      <alignment shrinkToFit="1"/>
      <protection locked="0"/>
    </xf>
    <xf numFmtId="41" fontId="3" fillId="0" borderId="10" xfId="1" applyNumberFormat="1" applyFont="1" applyBorder="1" applyAlignment="1" applyProtection="1"/>
    <xf numFmtId="41" fontId="3" fillId="0" borderId="25" xfId="1" applyNumberFormat="1" applyFont="1" applyBorder="1" applyAlignment="1" applyProtection="1"/>
    <xf numFmtId="41" fontId="3" fillId="0" borderId="54" xfId="1" applyNumberFormat="1" applyFont="1" applyBorder="1" applyAlignment="1" applyProtection="1"/>
    <xf numFmtId="176" fontId="3" fillId="0" borderId="28" xfId="1" applyNumberFormat="1" applyFont="1" applyBorder="1" applyAlignment="1" applyProtection="1"/>
    <xf numFmtId="176" fontId="3" fillId="0" borderId="11" xfId="1" applyNumberFormat="1" applyFont="1" applyBorder="1" applyAlignment="1" applyProtection="1"/>
    <xf numFmtId="41" fontId="3" fillId="0" borderId="57" xfId="1" applyNumberFormat="1" applyFont="1" applyBorder="1" applyAlignment="1" applyProtection="1"/>
    <xf numFmtId="41" fontId="3" fillId="0" borderId="25" xfId="1" applyNumberFormat="1" applyFont="1" applyBorder="1" applyAlignment="1" applyProtection="1">
      <alignment horizontal="left"/>
    </xf>
    <xf numFmtId="41" fontId="3" fillId="0" borderId="52" xfId="1" applyNumberFormat="1" applyFont="1" applyBorder="1" applyAlignment="1" applyProtection="1"/>
    <xf numFmtId="41" fontId="3" fillId="0" borderId="53" xfId="1" applyNumberFormat="1" applyFont="1" applyBorder="1" applyAlignment="1" applyProtection="1">
      <alignment shrinkToFit="1"/>
    </xf>
    <xf numFmtId="41" fontId="7" fillId="0" borderId="25" xfId="1" applyNumberFormat="1" applyFont="1" applyBorder="1" applyAlignment="1" applyProtection="1">
      <alignment horizontal="center"/>
    </xf>
    <xf numFmtId="41" fontId="3" fillId="0" borderId="35" xfId="1" applyNumberFormat="1" applyFont="1" applyBorder="1" applyAlignment="1" applyProtection="1"/>
    <xf numFmtId="41" fontId="3" fillId="0" borderId="36" xfId="1" applyNumberFormat="1" applyFont="1" applyBorder="1" applyAlignment="1" applyProtection="1"/>
    <xf numFmtId="41" fontId="3" fillId="0" borderId="9" xfId="1" applyNumberFormat="1" applyFont="1" applyFill="1" applyBorder="1" applyAlignment="1" applyProtection="1"/>
    <xf numFmtId="41" fontId="3" fillId="0" borderId="0" xfId="1" applyNumberFormat="1" applyFont="1" applyFill="1" applyAlignment="1" applyProtection="1">
      <alignment horizontal="left"/>
    </xf>
    <xf numFmtId="41" fontId="3" fillId="0" borderId="51" xfId="1" applyNumberFormat="1" applyFont="1" applyFill="1" applyBorder="1" applyAlignment="1" applyProtection="1">
      <alignment horizontal="center"/>
    </xf>
    <xf numFmtId="41" fontId="3" fillId="0" borderId="25" xfId="1" applyNumberFormat="1" applyFont="1" applyFill="1" applyBorder="1" applyAlignment="1" applyProtection="1"/>
    <xf numFmtId="41" fontId="3" fillId="0" borderId="54" xfId="1" applyNumberFormat="1" applyFont="1" applyFill="1" applyBorder="1" applyAlignment="1" applyProtection="1"/>
    <xf numFmtId="41" fontId="7" fillId="0" borderId="0" xfId="1" applyNumberFormat="1" applyFont="1" applyFill="1" applyAlignment="1" applyProtection="1">
      <alignment horizontal="left"/>
    </xf>
    <xf numFmtId="41" fontId="3" fillId="0" borderId="28" xfId="1" applyNumberFormat="1" applyFont="1" applyFill="1" applyBorder="1" applyAlignment="1" applyProtection="1">
      <alignment horizontal="center"/>
    </xf>
    <xf numFmtId="41" fontId="3" fillId="0" borderId="11" xfId="1" applyNumberFormat="1" applyFont="1" applyFill="1" applyBorder="1" applyAlignment="1" applyProtection="1"/>
    <xf numFmtId="41" fontId="3" fillId="0" borderId="17" xfId="1" applyNumberFormat="1" applyFont="1" applyFill="1" applyBorder="1" applyAlignment="1" applyProtection="1"/>
    <xf numFmtId="41" fontId="3" fillId="0" borderId="37" xfId="1" applyNumberFormat="1" applyFont="1" applyFill="1" applyBorder="1" applyAlignment="1" applyProtection="1"/>
    <xf numFmtId="41" fontId="3" fillId="0" borderId="1" xfId="1" applyNumberFormat="1" applyFont="1" applyFill="1" applyBorder="1" applyAlignment="1" applyProtection="1"/>
    <xf numFmtId="41" fontId="3" fillId="0" borderId="41" xfId="1" applyNumberFormat="1" applyFont="1" applyFill="1" applyBorder="1" applyAlignment="1" applyProtection="1">
      <alignment horizontal="center"/>
    </xf>
    <xf numFmtId="41" fontId="3" fillId="0" borderId="58" xfId="1" applyNumberFormat="1" applyFont="1" applyBorder="1" applyAlignment="1" applyProtection="1"/>
    <xf numFmtId="41" fontId="3" fillId="0" borderId="39" xfId="1" applyNumberFormat="1" applyFont="1" applyFill="1" applyBorder="1" applyAlignment="1" applyProtection="1">
      <alignment shrinkToFit="1"/>
    </xf>
    <xf numFmtId="41" fontId="3" fillId="0" borderId="38" xfId="1" applyNumberFormat="1" applyFont="1" applyFill="1" applyBorder="1" applyAlignment="1" applyProtection="1"/>
    <xf numFmtId="41" fontId="3" fillId="0" borderId="42" xfId="1" applyNumberFormat="1" applyFont="1" applyFill="1" applyBorder="1" applyAlignment="1" applyProtection="1"/>
    <xf numFmtId="0" fontId="8" fillId="0" borderId="0" xfId="0" applyFont="1" applyAlignment="1"/>
    <xf numFmtId="0" fontId="8" fillId="0" borderId="0" xfId="0" applyFont="1" applyAlignment="1">
      <alignment horizontal="right" vertical="center"/>
    </xf>
    <xf numFmtId="41" fontId="9" fillId="0" borderId="0" xfId="1" applyNumberFormat="1" applyFont="1" applyAlignment="1" applyProtection="1">
      <alignment horizontal="center"/>
      <protection locked="0"/>
    </xf>
    <xf numFmtId="41" fontId="3" fillId="0" borderId="0" xfId="1" applyNumberFormat="1" applyFont="1" applyAlignment="1"/>
    <xf numFmtId="41" fontId="3" fillId="0" borderId="1" xfId="1" applyNumberFormat="1" applyFont="1" applyBorder="1" applyAlignment="1" applyProtection="1">
      <protection locked="0"/>
    </xf>
    <xf numFmtId="41" fontId="3" fillId="0" borderId="1" xfId="1" applyNumberFormat="1" applyFont="1" applyBorder="1" applyAlignment="1" applyProtection="1">
      <alignment horizontal="left"/>
      <protection locked="0"/>
    </xf>
    <xf numFmtId="41" fontId="10" fillId="0" borderId="1" xfId="1" applyNumberFormat="1" applyFont="1" applyBorder="1" applyAlignment="1" applyProtection="1">
      <protection locked="0"/>
    </xf>
    <xf numFmtId="41" fontId="3" fillId="0" borderId="4" xfId="1" applyNumberFormat="1" applyFont="1" applyBorder="1" applyAlignment="1">
      <alignment horizontal="center"/>
    </xf>
    <xf numFmtId="41" fontId="3" fillId="0" borderId="7" xfId="1" applyNumberFormat="1" applyFont="1" applyBorder="1" applyAlignment="1">
      <alignment horizontal="center"/>
    </xf>
    <xf numFmtId="41" fontId="3" fillId="0" borderId="8" xfId="1" applyNumberFormat="1" applyFont="1" applyBorder="1" applyAlignment="1">
      <alignment horizontal="center"/>
    </xf>
    <xf numFmtId="41" fontId="3" fillId="0" borderId="0" xfId="1" applyNumberFormat="1" applyFont="1" applyBorder="1" applyAlignment="1"/>
    <xf numFmtId="41" fontId="3" fillId="0" borderId="59" xfId="1" applyNumberFormat="1" applyFont="1" applyBorder="1" applyAlignment="1" applyProtection="1"/>
    <xf numFmtId="41" fontId="3" fillId="0" borderId="9" xfId="1" applyNumberFormat="1" applyFont="1" applyBorder="1" applyAlignment="1"/>
    <xf numFmtId="41" fontId="3" fillId="0" borderId="60" xfId="1" applyNumberFormat="1" applyFont="1" applyBorder="1" applyAlignment="1" applyProtection="1"/>
    <xf numFmtId="41" fontId="3" fillId="0" borderId="61" xfId="1" applyNumberFormat="1" applyFont="1" applyBorder="1" applyAlignment="1" applyProtection="1"/>
    <xf numFmtId="41" fontId="3" fillId="0" borderId="62" xfId="1" applyNumberFormat="1" applyFont="1" applyBorder="1" applyAlignment="1" applyProtection="1"/>
    <xf numFmtId="41" fontId="3" fillId="0" borderId="51" xfId="1" applyNumberFormat="1" applyFont="1" applyBorder="1" applyAlignment="1" applyProtection="1"/>
    <xf numFmtId="41" fontId="3" fillId="0" borderId="25" xfId="1" applyNumberFormat="1" applyFont="1" applyFill="1" applyBorder="1" applyAlignment="1" applyProtection="1">
      <alignment horizontal="center"/>
    </xf>
    <xf numFmtId="41" fontId="3" fillId="0" borderId="51" xfId="1" applyNumberFormat="1" applyFont="1" applyFill="1" applyBorder="1" applyAlignment="1" applyProtection="1"/>
    <xf numFmtId="41" fontId="3" fillId="0" borderId="0" xfId="1" applyNumberFormat="1" applyFont="1" applyFill="1" applyBorder="1" applyAlignment="1" applyProtection="1"/>
    <xf numFmtId="41" fontId="3" fillId="0" borderId="11" xfId="1" applyNumberFormat="1" applyFont="1" applyFill="1" applyBorder="1" applyAlignment="1" applyProtection="1">
      <alignment horizontal="center"/>
    </xf>
    <xf numFmtId="41" fontId="3" fillId="0" borderId="28" xfId="1" applyNumberFormat="1" applyFont="1" applyFill="1" applyBorder="1" applyAlignment="1" applyProtection="1"/>
    <xf numFmtId="41" fontId="3" fillId="0" borderId="59" xfId="1" applyNumberFormat="1" applyFont="1" applyFill="1" applyBorder="1" applyAlignment="1" applyProtection="1"/>
    <xf numFmtId="41" fontId="3" fillId="0" borderId="38" xfId="1" applyNumberFormat="1" applyFont="1" applyFill="1" applyBorder="1" applyAlignment="1" applyProtection="1">
      <alignment horizontal="center"/>
    </xf>
    <xf numFmtId="41" fontId="3" fillId="0" borderId="41" xfId="1" applyNumberFormat="1" applyFont="1" applyFill="1" applyBorder="1" applyAlignment="1" applyProtection="1"/>
    <xf numFmtId="41" fontId="3" fillId="0" borderId="0" xfId="1" applyNumberFormat="1" applyFont="1" applyAlignment="1" applyProtection="1">
      <alignment horizontal="right" vertical="center"/>
    </xf>
    <xf numFmtId="41" fontId="5" fillId="0" borderId="0" xfId="1" applyNumberFormat="1" applyFont="1" applyAlignment="1"/>
    <xf numFmtId="41" fontId="11" fillId="0" borderId="35" xfId="1" applyNumberFormat="1" applyFont="1" applyBorder="1" applyAlignment="1" applyProtection="1">
      <protection locked="0"/>
    </xf>
    <xf numFmtId="41" fontId="11" fillId="0" borderId="36" xfId="1" applyNumberFormat="1" applyFont="1" applyBorder="1" applyAlignment="1" applyProtection="1">
      <protection locked="0"/>
    </xf>
    <xf numFmtId="41" fontId="12" fillId="0" borderId="35" xfId="1" applyNumberFormat="1" applyFont="1" applyBorder="1" applyAlignment="1" applyProtection="1"/>
    <xf numFmtId="41" fontId="12" fillId="0" borderId="36" xfId="1" applyNumberFormat="1" applyFont="1" applyBorder="1" applyAlignment="1" applyProtection="1"/>
    <xf numFmtId="41" fontId="11" fillId="0" borderId="58" xfId="1" applyNumberFormat="1" applyFont="1" applyBorder="1" applyAlignment="1" applyProtection="1">
      <protection locked="0"/>
    </xf>
    <xf numFmtId="41" fontId="12" fillId="0" borderId="0" xfId="1" applyNumberFormat="1" applyFont="1" applyBorder="1" applyAlignment="1" applyProtection="1"/>
    <xf numFmtId="41" fontId="12" fillId="0" borderId="43" xfId="1" applyNumberFormat="1" applyFont="1" applyBorder="1" applyAlignment="1" applyProtection="1"/>
    <xf numFmtId="41" fontId="12" fillId="0" borderId="36" xfId="1" applyNumberFormat="1" applyFont="1" applyBorder="1" applyAlignment="1" applyProtection="1">
      <alignment horizontal="center"/>
    </xf>
    <xf numFmtId="41" fontId="13" fillId="0" borderId="45" xfId="1" applyNumberFormat="1" applyFont="1" applyBorder="1" applyAlignment="1">
      <alignment vertical="center" shrinkToFit="1"/>
    </xf>
    <xf numFmtId="41" fontId="11" fillId="0" borderId="52" xfId="1" applyNumberFormat="1" applyFont="1" applyBorder="1" applyAlignment="1" applyProtection="1">
      <protection locked="0"/>
    </xf>
    <xf numFmtId="41" fontId="12" fillId="0" borderId="52" xfId="1" applyNumberFormat="1" applyFont="1" applyBorder="1" applyAlignment="1" applyProtection="1"/>
    <xf numFmtId="41" fontId="12" fillId="0" borderId="58" xfId="1" applyNumberFormat="1" applyFont="1" applyBorder="1" applyAlignment="1" applyProtection="1"/>
    <xf numFmtId="41" fontId="12" fillId="0" borderId="35" xfId="0" applyNumberFormat="1" applyFont="1" applyBorder="1" applyAlignment="1" applyProtection="1"/>
    <xf numFmtId="41" fontId="12" fillId="0" borderId="36" xfId="0" applyNumberFormat="1" applyFont="1" applyBorder="1" applyAlignment="1" applyProtection="1"/>
    <xf numFmtId="41" fontId="12" fillId="0" borderId="35" xfId="0" applyNumberFormat="1" applyFont="1" applyFill="1" applyBorder="1" applyAlignment="1" applyProtection="1"/>
    <xf numFmtId="41" fontId="12" fillId="0" borderId="36" xfId="0" applyNumberFormat="1" applyFont="1" applyFill="1" applyBorder="1" applyAlignment="1" applyProtection="1"/>
    <xf numFmtId="41" fontId="12" fillId="0" borderId="35" xfId="1" applyNumberFormat="1" applyFont="1" applyFill="1" applyBorder="1" applyAlignment="1" applyProtection="1"/>
    <xf numFmtId="41" fontId="12" fillId="0" borderId="36" xfId="1" applyNumberFormat="1" applyFont="1" applyFill="1" applyBorder="1" applyAlignment="1" applyProtection="1"/>
    <xf numFmtId="41" fontId="11" fillId="0" borderId="35" xfId="1" applyNumberFormat="1" applyFont="1" applyFill="1" applyBorder="1" applyAlignment="1" applyProtection="1">
      <protection locked="0"/>
    </xf>
    <xf numFmtId="41" fontId="11" fillId="0" borderId="36" xfId="1" applyNumberFormat="1" applyFont="1" applyFill="1" applyBorder="1" applyAlignment="1" applyProtection="1">
      <protection locked="0"/>
    </xf>
    <xf numFmtId="41" fontId="14" fillId="0" borderId="52" xfId="1" applyNumberFormat="1" applyFont="1" applyBorder="1" applyAlignment="1" applyProtection="1"/>
    <xf numFmtId="177" fontId="14" fillId="0" borderId="35" xfId="1" applyNumberFormat="1" applyFont="1" applyBorder="1" applyAlignment="1" applyProtection="1"/>
    <xf numFmtId="178" fontId="14" fillId="0" borderId="58" xfId="1" applyNumberFormat="1" applyFont="1" applyBorder="1" applyAlignment="1" applyProtection="1"/>
    <xf numFmtId="41" fontId="11" fillId="0" borderId="63" xfId="1" applyNumberFormat="1" applyFont="1" applyBorder="1" applyAlignment="1" applyProtection="1">
      <protection locked="0"/>
    </xf>
    <xf numFmtId="38" fontId="12" fillId="0" borderId="36" xfId="1" applyFont="1" applyBorder="1" applyAlignment="1" applyProtection="1">
      <alignment horizontal="center"/>
    </xf>
    <xf numFmtId="41" fontId="12" fillId="0" borderId="64" xfId="1" applyNumberFormat="1" applyFont="1" applyBorder="1" applyAlignment="1" applyProtection="1"/>
    <xf numFmtId="41" fontId="12" fillId="0" borderId="47" xfId="1" applyNumberFormat="1" applyFont="1" applyBorder="1" applyAlignment="1" applyProtection="1"/>
    <xf numFmtId="41" fontId="12" fillId="0" borderId="65" xfId="1" applyNumberFormat="1" applyFont="1" applyBorder="1" applyAlignment="1" applyProtection="1"/>
    <xf numFmtId="41" fontId="11" fillId="0" borderId="15" xfId="1" applyNumberFormat="1" applyFont="1" applyBorder="1" applyAlignment="1" applyProtection="1">
      <alignment shrinkToFit="1"/>
      <protection locked="0"/>
    </xf>
    <xf numFmtId="41" fontId="11" fillId="0" borderId="23" xfId="1" applyNumberFormat="1" applyFont="1" applyBorder="1" applyAlignment="1" applyProtection="1">
      <alignment shrinkToFit="1"/>
      <protection locked="0"/>
    </xf>
    <xf numFmtId="41" fontId="11" fillId="0" borderId="27" xfId="1" applyNumberFormat="1" applyFont="1" applyBorder="1" applyAlignment="1" applyProtection="1">
      <alignment shrinkToFit="1"/>
      <protection locked="0"/>
    </xf>
    <xf numFmtId="41" fontId="3" fillId="0" borderId="66" xfId="1" applyNumberFormat="1" applyFont="1" applyBorder="1" applyAlignment="1">
      <alignment vertical="center" shrinkToFit="1"/>
    </xf>
    <xf numFmtId="41" fontId="3" fillId="0" borderId="51" xfId="1" applyNumberFormat="1" applyFont="1" applyBorder="1" applyAlignment="1">
      <alignment vertical="center" shrinkToFit="1"/>
    </xf>
    <xf numFmtId="41" fontId="11" fillId="0" borderId="30" xfId="1" applyNumberFormat="1" applyFont="1" applyBorder="1" applyAlignment="1" applyProtection="1">
      <alignment shrinkToFit="1"/>
      <protection locked="0"/>
    </xf>
    <xf numFmtId="41" fontId="3" fillId="0" borderId="23" xfId="1" applyNumberFormat="1" applyFont="1" applyBorder="1" applyAlignment="1">
      <alignment vertical="center" shrinkToFit="1"/>
    </xf>
    <xf numFmtId="41" fontId="11" fillId="0" borderId="67" xfId="1" applyNumberFormat="1" applyFont="1" applyBorder="1" applyAlignment="1" applyProtection="1">
      <alignment shrinkToFit="1"/>
      <protection locked="0"/>
    </xf>
    <xf numFmtId="41" fontId="3" fillId="0" borderId="68" xfId="1" applyNumberFormat="1" applyFont="1" applyBorder="1" applyAlignment="1">
      <alignment vertical="center" shrinkToFit="1"/>
    </xf>
    <xf numFmtId="41" fontId="11" fillId="0" borderId="51" xfId="1" applyNumberFormat="1" applyFont="1" applyBorder="1" applyAlignment="1" applyProtection="1">
      <alignment shrinkToFit="1"/>
      <protection locked="0"/>
    </xf>
    <xf numFmtId="41" fontId="12" fillId="0" borderId="69" xfId="1" applyNumberFormat="1" applyFont="1" applyBorder="1" applyAlignment="1" applyProtection="1"/>
    <xf numFmtId="41" fontId="12" fillId="0" borderId="70" xfId="1" applyNumberFormat="1" applyFont="1" applyBorder="1" applyAlignment="1" applyProtection="1">
      <alignment horizontal="center"/>
    </xf>
    <xf numFmtId="41" fontId="11" fillId="0" borderId="18" xfId="1" applyNumberFormat="1" applyFont="1" applyBorder="1" applyAlignment="1" applyProtection="1">
      <alignment shrinkToFit="1"/>
      <protection locked="0"/>
    </xf>
    <xf numFmtId="41" fontId="11" fillId="0" borderId="66" xfId="1" applyNumberFormat="1" applyFont="1" applyBorder="1" applyAlignment="1" applyProtection="1">
      <alignment shrinkToFit="1"/>
      <protection locked="0"/>
    </xf>
    <xf numFmtId="41" fontId="13" fillId="0" borderId="51" xfId="1" applyNumberFormat="1" applyFont="1" applyBorder="1" applyAlignment="1">
      <alignment vertical="center" shrinkToFit="1"/>
    </xf>
    <xf numFmtId="41" fontId="3" fillId="0" borderId="18" xfId="1" applyNumberFormat="1" applyFont="1" applyBorder="1" applyAlignment="1">
      <alignment vertical="center" shrinkToFit="1"/>
    </xf>
    <xf numFmtId="41" fontId="11" fillId="0" borderId="0" xfId="1" applyNumberFormat="1" applyFont="1" applyBorder="1" applyAlignment="1" applyProtection="1">
      <alignment shrinkToFit="1"/>
    </xf>
    <xf numFmtId="41" fontId="12" fillId="0" borderId="13" xfId="1" applyNumberFormat="1" applyFont="1" applyBorder="1" applyAlignment="1" applyProtection="1">
      <alignment shrinkToFit="1"/>
    </xf>
    <xf numFmtId="41" fontId="11" fillId="0" borderId="48" xfId="1" applyNumberFormat="1" applyFont="1" applyBorder="1" applyAlignment="1" applyProtection="1">
      <protection locked="0"/>
    </xf>
    <xf numFmtId="41" fontId="11" fillId="0" borderId="55" xfId="1" applyNumberFormat="1" applyFont="1" applyBorder="1" applyAlignment="1" applyProtection="1">
      <protection locked="0"/>
    </xf>
    <xf numFmtId="41" fontId="11" fillId="0" borderId="49" xfId="1" applyNumberFormat="1" applyFont="1" applyBorder="1" applyAlignment="1" applyProtection="1">
      <protection locked="0"/>
    </xf>
    <xf numFmtId="41" fontId="3" fillId="0" borderId="71" xfId="1" applyNumberFormat="1" applyFont="1" applyBorder="1" applyAlignment="1">
      <alignment vertical="center" shrinkToFit="1"/>
    </xf>
    <xf numFmtId="41" fontId="3" fillId="0" borderId="72" xfId="1" applyNumberFormat="1" applyFont="1" applyBorder="1" applyAlignment="1">
      <alignment vertical="center" shrinkToFit="1"/>
    </xf>
    <xf numFmtId="41" fontId="11" fillId="0" borderId="73" xfId="1" applyNumberFormat="1" applyFont="1" applyBorder="1" applyAlignment="1" applyProtection="1">
      <protection locked="0"/>
    </xf>
    <xf numFmtId="41" fontId="3" fillId="0" borderId="74" xfId="1" applyNumberFormat="1" applyFont="1" applyBorder="1" applyAlignment="1">
      <alignment vertical="center" shrinkToFit="1"/>
    </xf>
    <xf numFmtId="41" fontId="12" fillId="0" borderId="75" xfId="1" applyNumberFormat="1" applyFont="1" applyBorder="1" applyAlignment="1" applyProtection="1"/>
    <xf numFmtId="41" fontId="11" fillId="0" borderId="34" xfId="1" applyNumberFormat="1" applyFont="1" applyBorder="1" applyAlignment="1" applyProtection="1">
      <protection locked="0"/>
    </xf>
    <xf numFmtId="41" fontId="13" fillId="0" borderId="76" xfId="1" applyNumberFormat="1" applyFont="1" applyBorder="1" applyAlignment="1">
      <alignment vertical="center" shrinkToFit="1"/>
    </xf>
    <xf numFmtId="41" fontId="11" fillId="0" borderId="15" xfId="1" applyNumberFormat="1" applyFont="1" applyBorder="1" applyAlignment="1" applyProtection="1">
      <protection locked="0"/>
    </xf>
    <xf numFmtId="41" fontId="11" fillId="0" borderId="71" xfId="1" applyNumberFormat="1" applyFont="1" applyBorder="1" applyAlignment="1" applyProtection="1">
      <protection locked="0"/>
    </xf>
    <xf numFmtId="41" fontId="11" fillId="0" borderId="10" xfId="1" applyNumberFormat="1" applyFont="1" applyBorder="1" applyAlignment="1" applyProtection="1">
      <protection locked="0"/>
    </xf>
    <xf numFmtId="41" fontId="11" fillId="0" borderId="27" xfId="1" applyNumberFormat="1" applyFont="1" applyBorder="1" applyAlignment="1" applyProtection="1">
      <protection locked="0"/>
    </xf>
    <xf numFmtId="41" fontId="12" fillId="0" borderId="35" xfId="1" applyNumberFormat="1" applyFont="1" applyBorder="1" applyAlignment="1" applyProtection="1">
      <protection locked="0"/>
    </xf>
    <xf numFmtId="41" fontId="14" fillId="0" borderId="36" xfId="1" applyNumberFormat="1" applyFont="1" applyBorder="1" applyAlignment="1">
      <alignment vertical="center" shrinkToFit="1"/>
    </xf>
    <xf numFmtId="41" fontId="12" fillId="0" borderId="36" xfId="1" applyNumberFormat="1" applyFont="1" applyBorder="1" applyAlignment="1" applyProtection="1">
      <protection locked="0"/>
    </xf>
    <xf numFmtId="41" fontId="14" fillId="0" borderId="22" xfId="1" applyNumberFormat="1" applyFont="1" applyBorder="1" applyAlignment="1">
      <alignment vertical="center" shrinkToFit="1"/>
    </xf>
    <xf numFmtId="41" fontId="14" fillId="0" borderId="58" xfId="1" applyNumberFormat="1" applyFont="1" applyBorder="1" applyAlignment="1">
      <alignment vertical="center" shrinkToFit="1"/>
    </xf>
    <xf numFmtId="41" fontId="12" fillId="0" borderId="13" xfId="1" applyNumberFormat="1" applyFont="1" applyBorder="1" applyAlignment="1" applyProtection="1">
      <protection locked="0"/>
    </xf>
    <xf numFmtId="41" fontId="12" fillId="0" borderId="0" xfId="1" applyNumberFormat="1" applyFont="1" applyBorder="1" applyAlignment="1" applyProtection="1">
      <protection locked="0"/>
    </xf>
    <xf numFmtId="41" fontId="3" fillId="0" borderId="19" xfId="1" applyNumberFormat="1" applyFont="1" applyFill="1" applyBorder="1" applyAlignment="1" applyProtection="1"/>
    <xf numFmtId="41" fontId="3" fillId="0" borderId="16" xfId="1" applyNumberFormat="1" applyFont="1" applyFill="1" applyBorder="1" applyAlignment="1" applyProtection="1"/>
    <xf numFmtId="41" fontId="11" fillId="0" borderId="58" xfId="1" applyNumberFormat="1" applyFont="1" applyFill="1" applyBorder="1" applyAlignment="1" applyProtection="1">
      <protection locked="0"/>
    </xf>
    <xf numFmtId="41" fontId="12" fillId="0" borderId="0" xfId="1" applyNumberFormat="1" applyFont="1" applyFill="1" applyBorder="1" applyAlignment="1" applyProtection="1"/>
    <xf numFmtId="41" fontId="12" fillId="0" borderId="43" xfId="1" applyNumberFormat="1" applyFont="1" applyFill="1" applyBorder="1" applyAlignment="1" applyProtection="1"/>
    <xf numFmtId="41" fontId="12" fillId="0" borderId="36" xfId="1" applyNumberFormat="1" applyFont="1" applyFill="1" applyBorder="1" applyAlignment="1" applyProtection="1">
      <alignment horizontal="center"/>
    </xf>
    <xf numFmtId="41" fontId="3" fillId="0" borderId="57" xfId="1" applyNumberFormat="1" applyFont="1" applyFill="1" applyBorder="1" applyAlignment="1" applyProtection="1"/>
    <xf numFmtId="41" fontId="11" fillId="0" borderId="52" xfId="1" applyNumberFormat="1" applyFont="1" applyFill="1" applyBorder="1" applyAlignment="1" applyProtection="1">
      <protection locked="0"/>
    </xf>
    <xf numFmtId="41" fontId="12" fillId="0" borderId="52" xfId="1" applyNumberFormat="1" applyFont="1" applyFill="1" applyBorder="1" applyAlignment="1" applyProtection="1"/>
    <xf numFmtId="41" fontId="12" fillId="0" borderId="58" xfId="1" applyNumberFormat="1" applyFont="1" applyFill="1" applyBorder="1" applyAlignment="1" applyProtection="1"/>
    <xf numFmtId="41" fontId="11" fillId="0" borderId="26" xfId="1" applyNumberFormat="1" applyFont="1" applyBorder="1" applyAlignment="1" applyProtection="1">
      <protection locked="0"/>
    </xf>
    <xf numFmtId="41" fontId="11" fillId="0" borderId="21" xfId="1" applyNumberFormat="1" applyFont="1" applyBorder="1" applyAlignment="1" applyProtection="1">
      <protection locked="0"/>
    </xf>
    <xf numFmtId="41" fontId="13" fillId="0" borderId="56" xfId="2" applyNumberFormat="1" applyFont="1" applyBorder="1" applyAlignment="1">
      <alignment vertical="center" shrinkToFit="1"/>
    </xf>
    <xf numFmtId="41" fontId="13" fillId="0" borderId="56" xfId="2" applyNumberFormat="1" applyFont="1" applyBorder="1">
      <alignment vertical="center"/>
    </xf>
    <xf numFmtId="41" fontId="13" fillId="0" borderId="21" xfId="1" applyNumberFormat="1" applyFont="1" applyBorder="1" applyAlignment="1">
      <alignment vertical="center" shrinkToFit="1"/>
    </xf>
    <xf numFmtId="41" fontId="13" fillId="0" borderId="77" xfId="2" applyNumberFormat="1" applyFont="1" applyBorder="1">
      <alignment vertical="center"/>
    </xf>
    <xf numFmtId="41" fontId="12" fillId="0" borderId="78" xfId="1" applyNumberFormat="1" applyFont="1" applyBorder="1" applyAlignment="1" applyProtection="1">
      <alignment horizontal="center"/>
    </xf>
    <xf numFmtId="41" fontId="11" fillId="0" borderId="53" xfId="1" applyNumberFormat="1" applyFont="1" applyBorder="1" applyAlignment="1" applyProtection="1">
      <protection locked="0"/>
    </xf>
    <xf numFmtId="41" fontId="12" fillId="0" borderId="53" xfId="1" applyNumberFormat="1" applyFont="1" applyBorder="1" applyAlignment="1" applyProtection="1"/>
    <xf numFmtId="41" fontId="12" fillId="0" borderId="26" xfId="1" applyNumberFormat="1" applyFont="1" applyBorder="1" applyAlignment="1" applyProtection="1"/>
    <xf numFmtId="41" fontId="12" fillId="0" borderId="39" xfId="1" applyNumberFormat="1" applyFont="1" applyBorder="1" applyAlignment="1" applyProtection="1"/>
    <xf numFmtId="41" fontId="12" fillId="0" borderId="52" xfId="1" applyNumberFormat="1" applyFont="1" applyBorder="1" applyAlignment="1" applyProtection="1">
      <protection locked="0"/>
    </xf>
    <xf numFmtId="41" fontId="3" fillId="0" borderId="35" xfId="1" applyNumberFormat="1" applyFont="1" applyBorder="1" applyAlignment="1" applyProtection="1">
      <protection locked="0"/>
    </xf>
    <xf numFmtId="41" fontId="3" fillId="0" borderId="36" xfId="1" applyNumberFormat="1" applyFont="1" applyBorder="1" applyAlignment="1" applyProtection="1">
      <protection locked="0"/>
    </xf>
    <xf numFmtId="41" fontId="3" fillId="0" borderId="58" xfId="1" applyNumberFormat="1" applyFont="1" applyBorder="1" applyAlignment="1" applyProtection="1">
      <protection locked="0"/>
    </xf>
    <xf numFmtId="41" fontId="14" fillId="0" borderId="0" xfId="1" applyNumberFormat="1" applyFont="1" applyBorder="1" applyAlignment="1" applyProtection="1"/>
    <xf numFmtId="41" fontId="14" fillId="0" borderId="43" xfId="1" applyNumberFormat="1" applyFont="1" applyBorder="1" applyAlignment="1" applyProtection="1"/>
    <xf numFmtId="41" fontId="14" fillId="0" borderId="36" xfId="1" applyNumberFormat="1" applyFont="1" applyBorder="1" applyAlignment="1" applyProtection="1">
      <alignment horizontal="center"/>
    </xf>
    <xf numFmtId="41" fontId="3" fillId="0" borderId="52" xfId="1" applyNumberFormat="1" applyFont="1" applyBorder="1" applyAlignment="1" applyProtection="1">
      <protection locked="0"/>
    </xf>
    <xf numFmtId="177" fontId="14" fillId="0" borderId="52" xfId="1" applyNumberFormat="1" applyFont="1" applyBorder="1" applyAlignment="1" applyProtection="1">
      <alignment shrinkToFit="1"/>
    </xf>
    <xf numFmtId="177" fontId="14" fillId="0" borderId="35" xfId="1" applyNumberFormat="1" applyFont="1" applyBorder="1" applyAlignment="1" applyProtection="1">
      <alignment shrinkToFit="1"/>
    </xf>
    <xf numFmtId="178" fontId="14" fillId="0" borderId="58" xfId="1" applyNumberFormat="1" applyFont="1" applyBorder="1" applyAlignment="1" applyProtection="1">
      <alignment shrinkToFit="1"/>
    </xf>
    <xf numFmtId="38" fontId="11" fillId="0" borderId="14" xfId="1" applyFont="1" applyBorder="1" applyAlignment="1" applyProtection="1">
      <protection locked="0"/>
    </xf>
    <xf numFmtId="41" fontId="11" fillId="0" borderId="12" xfId="1" applyNumberFormat="1" applyFont="1" applyBorder="1" applyAlignment="1" applyProtection="1">
      <alignment shrinkToFit="1"/>
      <protection locked="0"/>
    </xf>
    <xf numFmtId="41" fontId="11" fillId="0" borderId="21" xfId="1" applyNumberFormat="1" applyFont="1" applyBorder="1" applyAlignment="1" applyProtection="1">
      <alignment shrinkToFit="1"/>
      <protection locked="0"/>
    </xf>
    <xf numFmtId="41" fontId="11" fillId="0" borderId="26" xfId="1" applyNumberFormat="1" applyFont="1" applyBorder="1" applyAlignment="1" applyProtection="1">
      <alignment shrinkToFit="1"/>
      <protection locked="0"/>
    </xf>
    <xf numFmtId="41" fontId="11" fillId="0" borderId="39" xfId="1" applyNumberFormat="1" applyFont="1" applyBorder="1" applyAlignment="1" applyProtection="1">
      <alignment shrinkToFit="1"/>
      <protection locked="0"/>
    </xf>
    <xf numFmtId="41" fontId="12" fillId="0" borderId="79" xfId="1" applyNumberFormat="1" applyFont="1" applyBorder="1" applyAlignment="1" applyProtection="1">
      <alignment horizontal="center"/>
    </xf>
    <xf numFmtId="41" fontId="11" fillId="0" borderId="47" xfId="1" applyNumberFormat="1" applyFont="1" applyBorder="1" applyAlignment="1" applyProtection="1">
      <alignment shrinkToFit="1"/>
      <protection locked="0"/>
    </xf>
    <xf numFmtId="41" fontId="11" fillId="0" borderId="46" xfId="1" applyNumberFormat="1" applyFont="1" applyBorder="1" applyAlignment="1" applyProtection="1">
      <alignment shrinkToFit="1"/>
      <protection locked="0"/>
    </xf>
    <xf numFmtId="41" fontId="11" fillId="0" borderId="35" xfId="1" applyNumberFormat="1" applyFont="1" applyBorder="1" applyAlignment="1" applyProtection="1">
      <alignment shrinkToFit="1"/>
      <protection locked="0"/>
    </xf>
    <xf numFmtId="41" fontId="11" fillId="0" borderId="36" xfId="1" applyNumberFormat="1" applyFont="1" applyBorder="1" applyAlignment="1" applyProtection="1">
      <alignment shrinkToFit="1"/>
      <protection locked="0"/>
    </xf>
    <xf numFmtId="41" fontId="11" fillId="0" borderId="20" xfId="1" applyNumberFormat="1" applyFont="1" applyBorder="1" applyAlignment="1" applyProtection="1">
      <alignment shrinkToFit="1"/>
      <protection locked="0"/>
    </xf>
    <xf numFmtId="41" fontId="11" fillId="0" borderId="44" xfId="1" applyNumberFormat="1" applyFont="1" applyBorder="1" applyAlignment="1" applyProtection="1">
      <alignment shrinkToFit="1"/>
      <protection locked="0"/>
    </xf>
    <xf numFmtId="41" fontId="11" fillId="0" borderId="64" xfId="1" applyNumberFormat="1" applyFont="1" applyBorder="1" applyAlignment="1" applyProtection="1">
      <alignment shrinkToFit="1"/>
      <protection locked="0"/>
    </xf>
    <xf numFmtId="41" fontId="11" fillId="0" borderId="52" xfId="1" applyNumberFormat="1" applyFont="1" applyBorder="1" applyAlignment="1" applyProtection="1">
      <alignment shrinkToFit="1"/>
    </xf>
    <xf numFmtId="41" fontId="12" fillId="0" borderId="35" xfId="1" applyNumberFormat="1" applyFont="1" applyBorder="1" applyAlignment="1" applyProtection="1">
      <alignment shrinkToFit="1"/>
    </xf>
    <xf numFmtId="41" fontId="12" fillId="0" borderId="58" xfId="1" applyNumberFormat="1" applyFont="1" applyBorder="1" applyAlignment="1" applyProtection="1">
      <alignment shrinkToFit="1"/>
    </xf>
    <xf numFmtId="41" fontId="11" fillId="0" borderId="13" xfId="1" applyNumberFormat="1" applyFont="1" applyBorder="1" applyAlignment="1" applyProtection="1">
      <protection locked="0"/>
    </xf>
    <xf numFmtId="41" fontId="11" fillId="0" borderId="22" xfId="1" applyNumberFormat="1" applyFont="1" applyBorder="1" applyAlignment="1" applyProtection="1">
      <protection locked="0"/>
    </xf>
    <xf numFmtId="41" fontId="11" fillId="0" borderId="14" xfId="1" applyNumberFormat="1" applyFont="1" applyBorder="1" applyAlignment="1" applyProtection="1">
      <protection locked="0"/>
    </xf>
    <xf numFmtId="41" fontId="3" fillId="0" borderId="80" xfId="1" applyNumberFormat="1" applyFont="1" applyBorder="1" applyAlignment="1">
      <alignment vertical="center" shrinkToFit="1"/>
    </xf>
    <xf numFmtId="41" fontId="3" fillId="0" borderId="81" xfId="1" applyNumberFormat="1" applyFont="1" applyBorder="1" applyAlignment="1">
      <alignment vertical="center" shrinkToFit="1"/>
    </xf>
    <xf numFmtId="41" fontId="12" fillId="0" borderId="22" xfId="1" applyNumberFormat="1" applyFont="1" applyBorder="1" applyAlignment="1" applyProtection="1">
      <alignment horizontal="center"/>
    </xf>
    <xf numFmtId="41" fontId="11" fillId="0" borderId="0" xfId="1" applyNumberFormat="1" applyFont="1" applyBorder="1" applyAlignment="1" applyProtection="1">
      <protection locked="0"/>
    </xf>
    <xf numFmtId="41" fontId="11" fillId="0" borderId="23" xfId="1" applyNumberFormat="1" applyFont="1" applyBorder="1" applyAlignment="1" applyProtection="1">
      <protection locked="0"/>
    </xf>
    <xf numFmtId="41" fontId="11" fillId="0" borderId="30" xfId="1" applyNumberFormat="1" applyFont="1" applyBorder="1" applyAlignment="1" applyProtection="1">
      <protection locked="0"/>
    </xf>
    <xf numFmtId="41" fontId="11" fillId="0" borderId="33" xfId="1" applyNumberFormat="1" applyFont="1" applyBorder="1" applyAlignment="1" applyProtection="1">
      <protection locked="0"/>
    </xf>
    <xf numFmtId="41" fontId="12" fillId="0" borderId="58" xfId="1" applyNumberFormat="1" applyFont="1" applyBorder="1" applyAlignment="1" applyProtection="1">
      <protection locked="0"/>
    </xf>
    <xf numFmtId="41" fontId="12" fillId="0" borderId="22" xfId="1" applyNumberFormat="1" applyFont="1" applyBorder="1" applyAlignment="1" applyProtection="1">
      <protection locked="0"/>
    </xf>
    <xf numFmtId="41" fontId="11" fillId="0" borderId="82" xfId="1" applyNumberFormat="1" applyFont="1" applyFill="1" applyBorder="1" applyAlignment="1" applyProtection="1">
      <protection locked="0"/>
    </xf>
    <xf numFmtId="41" fontId="15" fillId="0" borderId="83" xfId="0" applyNumberFormat="1" applyFont="1" applyBorder="1" applyAlignment="1" applyProtection="1">
      <protection locked="0"/>
    </xf>
    <xf numFmtId="41" fontId="15" fillId="0" borderId="84" xfId="0" applyNumberFormat="1" applyFont="1" applyBorder="1" applyAlignment="1" applyProtection="1">
      <protection locked="0"/>
    </xf>
    <xf numFmtId="41" fontId="15" fillId="0" borderId="85" xfId="0" applyNumberFormat="1" applyFont="1" applyBorder="1" applyAlignment="1" applyProtection="1">
      <protection locked="0"/>
    </xf>
    <xf numFmtId="41" fontId="15" fillId="0" borderId="22" xfId="0" applyNumberFormat="1" applyFont="1" applyBorder="1" applyAlignment="1" applyProtection="1">
      <protection locked="0"/>
    </xf>
    <xf numFmtId="41" fontId="3" fillId="0" borderId="86" xfId="1" applyNumberFormat="1" applyFont="1" applyBorder="1" applyAlignment="1" applyProtection="1"/>
    <xf numFmtId="41" fontId="15" fillId="0" borderId="87" xfId="0" applyNumberFormat="1" applyFont="1" applyBorder="1" applyAlignment="1" applyProtection="1">
      <protection locked="0"/>
    </xf>
    <xf numFmtId="41" fontId="12" fillId="0" borderId="0" xfId="0" applyNumberFormat="1" applyFont="1" applyBorder="1" applyAlignment="1" applyProtection="1"/>
    <xf numFmtId="41" fontId="12" fillId="0" borderId="43" xfId="0" applyNumberFormat="1" applyFont="1" applyBorder="1" applyAlignment="1" applyProtection="1"/>
    <xf numFmtId="41" fontId="15" fillId="0" borderId="84" xfId="0" applyNumberFormat="1" applyFont="1" applyBorder="1" applyAlignment="1" applyProtection="1">
      <alignment horizontal="center"/>
    </xf>
    <xf numFmtId="41" fontId="15" fillId="0" borderId="88" xfId="0" applyNumberFormat="1" applyFont="1" applyBorder="1" applyAlignment="1" applyProtection="1">
      <protection locked="0"/>
    </xf>
    <xf numFmtId="41" fontId="15" fillId="0" borderId="85" xfId="1" applyNumberFormat="1" applyFont="1" applyBorder="1" applyAlignment="1" applyProtection="1"/>
    <xf numFmtId="41" fontId="15" fillId="0" borderId="87" xfId="1" applyNumberFormat="1" applyFont="1" applyFill="1" applyBorder="1" applyAlignment="1" applyProtection="1"/>
    <xf numFmtId="41" fontId="15" fillId="0" borderId="89" xfId="0" applyNumberFormat="1" applyFont="1" applyBorder="1" applyAlignment="1" applyProtection="1">
      <protection locked="0"/>
    </xf>
    <xf numFmtId="41" fontId="15" fillId="0" borderId="13" xfId="0" applyNumberFormat="1" applyFont="1" applyBorder="1" applyAlignment="1" applyProtection="1">
      <protection locked="0"/>
    </xf>
    <xf numFmtId="41" fontId="15" fillId="0" borderId="0" xfId="1" applyNumberFormat="1" applyFont="1" applyBorder="1" applyAlignment="1" applyProtection="1"/>
    <xf numFmtId="41" fontId="11" fillId="0" borderId="83" xfId="0" applyNumberFormat="1" applyFont="1" applyFill="1" applyBorder="1" applyAlignment="1" applyProtection="1">
      <protection locked="0"/>
    </xf>
    <xf numFmtId="41" fontId="11" fillId="0" borderId="90" xfId="0" applyNumberFormat="1" applyFont="1" applyFill="1" applyBorder="1" applyAlignment="1" applyProtection="1">
      <protection locked="0"/>
    </xf>
    <xf numFmtId="41" fontId="3" fillId="0" borderId="91" xfId="1" applyNumberFormat="1" applyFont="1" applyBorder="1" applyAlignment="1" applyProtection="1"/>
    <xf numFmtId="41" fontId="11" fillId="0" borderId="92" xfId="0" applyNumberFormat="1" applyFont="1" applyFill="1" applyBorder="1" applyAlignment="1" applyProtection="1">
      <protection locked="0"/>
    </xf>
    <xf numFmtId="41" fontId="14" fillId="0" borderId="0" xfId="0" applyNumberFormat="1" applyFont="1" applyFill="1" applyBorder="1" applyAlignment="1" applyProtection="1"/>
    <xf numFmtId="41" fontId="16" fillId="0" borderId="93" xfId="0" applyNumberFormat="1" applyFont="1" applyFill="1" applyBorder="1" applyAlignment="1" applyProtection="1">
      <alignment horizontal="center"/>
    </xf>
    <xf numFmtId="41" fontId="11" fillId="0" borderId="94" xfId="0" applyNumberFormat="1" applyFont="1" applyFill="1" applyBorder="1" applyAlignment="1" applyProtection="1">
      <protection locked="0"/>
    </xf>
    <xf numFmtId="41" fontId="11" fillId="0" borderId="95" xfId="0" applyNumberFormat="1" applyFont="1" applyFill="1" applyBorder="1" applyAlignment="1" applyProtection="1">
      <protection locked="0"/>
    </xf>
    <xf numFmtId="41" fontId="3" fillId="0" borderId="95" xfId="1" applyNumberFormat="1" applyFont="1" applyBorder="1" applyAlignment="1" applyProtection="1"/>
    <xf numFmtId="177" fontId="16" fillId="0" borderId="95" xfId="1" applyNumberFormat="1" applyFont="1" applyFill="1" applyBorder="1" applyAlignment="1" applyProtection="1">
      <alignment shrinkToFit="1"/>
    </xf>
    <xf numFmtId="177" fontId="16" fillId="0" borderId="83" xfId="1" applyNumberFormat="1" applyFont="1" applyFill="1" applyBorder="1" applyAlignment="1" applyProtection="1">
      <alignment shrinkToFit="1"/>
    </xf>
    <xf numFmtId="178" fontId="16" fillId="0" borderId="92" xfId="1" applyNumberFormat="1" applyFont="1" applyFill="1" applyBorder="1" applyAlignment="1" applyProtection="1">
      <alignment shrinkToFit="1"/>
    </xf>
    <xf numFmtId="41" fontId="11" fillId="0" borderId="13" xfId="0" applyNumberFormat="1" applyFont="1" applyBorder="1" applyAlignment="1" applyProtection="1">
      <protection locked="0"/>
    </xf>
    <xf numFmtId="41" fontId="11" fillId="0" borderId="22" xfId="0" applyNumberFormat="1" applyFont="1" applyBorder="1" applyAlignment="1" applyProtection="1">
      <protection locked="0"/>
    </xf>
    <xf numFmtId="41" fontId="11" fillId="0" borderId="43" xfId="0" applyNumberFormat="1" applyFont="1" applyBorder="1" applyAlignment="1" applyProtection="1">
      <protection locked="0"/>
    </xf>
    <xf numFmtId="41" fontId="15" fillId="0" borderId="96" xfId="0" applyNumberFormat="1" applyFont="1" applyBorder="1" applyAlignment="1" applyProtection="1">
      <alignment horizontal="center"/>
    </xf>
    <xf numFmtId="41" fontId="11" fillId="0" borderId="97" xfId="0" applyNumberFormat="1" applyFont="1" applyBorder="1" applyAlignment="1" applyProtection="1">
      <protection locked="0"/>
    </xf>
    <xf numFmtId="41" fontId="15" fillId="0" borderId="13" xfId="1" applyNumberFormat="1" applyFont="1" applyBorder="1" applyAlignment="1" applyProtection="1"/>
    <xf numFmtId="41" fontId="15" fillId="0" borderId="43" xfId="1" applyNumberFormat="1" applyFont="1" applyFill="1" applyBorder="1" applyAlignment="1" applyProtection="1"/>
    <xf numFmtId="41" fontId="11" fillId="0" borderId="83" xfId="0" applyNumberFormat="1" applyFont="1" applyBorder="1" applyAlignment="1" applyProtection="1">
      <alignment shrinkToFit="1"/>
      <protection locked="0"/>
    </xf>
    <xf numFmtId="41" fontId="11" fillId="0" borderId="90" xfId="0" applyNumberFormat="1" applyFont="1" applyBorder="1" applyAlignment="1" applyProtection="1">
      <alignment shrinkToFit="1"/>
      <protection locked="0"/>
    </xf>
    <xf numFmtId="41" fontId="11" fillId="0" borderId="92" xfId="0" applyNumberFormat="1" applyFont="1" applyBorder="1" applyAlignment="1" applyProtection="1">
      <alignment shrinkToFit="1"/>
      <protection locked="0"/>
    </xf>
    <xf numFmtId="41" fontId="15" fillId="0" borderId="93" xfId="0" applyNumberFormat="1" applyFont="1" applyBorder="1" applyAlignment="1" applyProtection="1">
      <alignment horizontal="center"/>
    </xf>
    <xf numFmtId="41" fontId="11" fillId="0" borderId="95" xfId="0" applyNumberFormat="1" applyFont="1" applyBorder="1" applyAlignment="1" applyProtection="1">
      <alignment shrinkToFit="1"/>
      <protection locked="0"/>
    </xf>
    <xf numFmtId="41" fontId="11" fillId="0" borderId="95" xfId="1" applyNumberFormat="1" applyFont="1" applyBorder="1" applyAlignment="1" applyProtection="1">
      <alignment shrinkToFit="1"/>
    </xf>
    <xf numFmtId="41" fontId="11" fillId="0" borderId="83" xfId="1" applyNumberFormat="1" applyFont="1" applyBorder="1" applyAlignment="1" applyProtection="1">
      <alignment shrinkToFit="1"/>
    </xf>
    <xf numFmtId="41" fontId="15" fillId="0" borderId="92" xfId="1" applyNumberFormat="1" applyFont="1" applyFill="1" applyBorder="1" applyAlignment="1" applyProtection="1">
      <alignment shrinkToFit="1"/>
    </xf>
    <xf numFmtId="41" fontId="12" fillId="0" borderId="13" xfId="0" applyNumberFormat="1" applyFont="1" applyFill="1" applyBorder="1" applyAlignment="1" applyProtection="1"/>
    <xf numFmtId="41" fontId="15" fillId="0" borderId="22" xfId="0" applyNumberFormat="1" applyFont="1" applyFill="1" applyBorder="1" applyAlignment="1" applyProtection="1">
      <protection locked="0"/>
    </xf>
    <xf numFmtId="41" fontId="15" fillId="0" borderId="13" xfId="0" applyNumberFormat="1" applyFont="1" applyFill="1" applyBorder="1" applyAlignment="1" applyProtection="1">
      <protection locked="0"/>
    </xf>
    <xf numFmtId="41" fontId="3" fillId="0" borderId="3" xfId="1" applyNumberFormat="1" applyFont="1" applyFill="1" applyBorder="1" applyAlignment="1" applyProtection="1"/>
    <xf numFmtId="41" fontId="15" fillId="0" borderId="43" xfId="0" applyNumberFormat="1" applyFont="1" applyFill="1" applyBorder="1" applyAlignment="1" applyProtection="1">
      <protection locked="0"/>
    </xf>
    <xf numFmtId="41" fontId="12" fillId="0" borderId="0" xfId="0" applyNumberFormat="1" applyFont="1" applyFill="1" applyBorder="1" applyAlignment="1" applyProtection="1"/>
    <xf numFmtId="41" fontId="12" fillId="0" borderId="43" xfId="0" applyNumberFormat="1" applyFont="1" applyFill="1" applyBorder="1" applyAlignment="1" applyProtection="1"/>
    <xf numFmtId="41" fontId="15" fillId="0" borderId="22" xfId="0" applyNumberFormat="1" applyFont="1" applyFill="1" applyBorder="1" applyAlignment="1" applyProtection="1">
      <alignment horizontal="center"/>
    </xf>
    <xf numFmtId="41" fontId="15" fillId="0" borderId="0" xfId="0" applyNumberFormat="1" applyFont="1" applyFill="1" applyBorder="1" applyAlignment="1" applyProtection="1">
      <protection locked="0"/>
    </xf>
    <xf numFmtId="41" fontId="15" fillId="0" borderId="0" xfId="1" applyNumberFormat="1" applyFont="1" applyFill="1" applyBorder="1" applyAlignment="1" applyProtection="1"/>
    <xf numFmtId="41" fontId="15" fillId="0" borderId="13" xfId="1" applyNumberFormat="1" applyFont="1" applyFill="1" applyBorder="1" applyAlignment="1" applyProtection="1"/>
    <xf numFmtId="41" fontId="12" fillId="0" borderId="83" xfId="0" applyNumberFormat="1" applyFont="1" applyFill="1" applyBorder="1" applyAlignment="1" applyProtection="1">
      <protection locked="0"/>
    </xf>
    <xf numFmtId="41" fontId="12" fillId="0" borderId="90" xfId="0" applyNumberFormat="1" applyFont="1" applyFill="1" applyBorder="1" applyAlignment="1" applyProtection="1">
      <protection locked="0"/>
    </xf>
    <xf numFmtId="41" fontId="3" fillId="0" borderId="91" xfId="1" applyNumberFormat="1" applyFont="1" applyFill="1" applyBorder="1" applyAlignment="1" applyProtection="1"/>
    <xf numFmtId="41" fontId="3" fillId="0" borderId="86" xfId="1" applyNumberFormat="1" applyFont="1" applyFill="1" applyBorder="1" applyAlignment="1" applyProtection="1"/>
    <xf numFmtId="41" fontId="12" fillId="0" borderId="92" xfId="0" applyNumberFormat="1" applyFont="1" applyFill="1" applyBorder="1" applyAlignment="1" applyProtection="1">
      <protection locked="0"/>
    </xf>
    <xf numFmtId="41" fontId="12" fillId="0" borderId="93" xfId="0" applyNumberFormat="1" applyFont="1" applyFill="1" applyBorder="1" applyAlignment="1" applyProtection="1">
      <alignment horizontal="center"/>
    </xf>
    <xf numFmtId="41" fontId="12" fillId="0" borderId="95" xfId="0" applyNumberFormat="1" applyFont="1" applyFill="1" applyBorder="1" applyAlignment="1" applyProtection="1">
      <protection locked="0"/>
    </xf>
    <xf numFmtId="41" fontId="3" fillId="0" borderId="95" xfId="1" applyNumberFormat="1" applyFont="1" applyFill="1" applyBorder="1" applyAlignment="1" applyProtection="1"/>
    <xf numFmtId="41" fontId="12" fillId="0" borderId="95" xfId="1" applyNumberFormat="1" applyFont="1" applyFill="1" applyBorder="1" applyAlignment="1" applyProtection="1"/>
    <xf numFmtId="41" fontId="12" fillId="0" borderId="83" xfId="1" applyNumberFormat="1" applyFont="1" applyFill="1" applyBorder="1" applyAlignment="1" applyProtection="1"/>
    <xf numFmtId="41" fontId="12" fillId="0" borderId="92" xfId="1" applyNumberFormat="1" applyFont="1" applyFill="1" applyBorder="1" applyAlignment="1" applyProtection="1"/>
    <xf numFmtId="41" fontId="15" fillId="0" borderId="43" xfId="0" applyNumberFormat="1" applyFont="1" applyBorder="1" applyAlignment="1" applyProtection="1">
      <protection locked="0"/>
    </xf>
    <xf numFmtId="41" fontId="15" fillId="0" borderId="22" xfId="0" applyNumberFormat="1" applyFont="1" applyBorder="1" applyAlignment="1" applyProtection="1">
      <alignment horizontal="center"/>
    </xf>
    <xf numFmtId="41" fontId="15" fillId="0" borderId="0" xfId="0" applyNumberFormat="1" applyFont="1" applyBorder="1" applyAlignment="1" applyProtection="1">
      <protection locked="0"/>
    </xf>
    <xf numFmtId="41" fontId="15" fillId="0" borderId="90" xfId="0" applyNumberFormat="1" applyFont="1" applyBorder="1" applyAlignment="1" applyProtection="1">
      <protection locked="0"/>
    </xf>
    <xf numFmtId="41" fontId="15" fillId="0" borderId="92" xfId="0" applyNumberFormat="1" applyFont="1" applyBorder="1" applyAlignment="1" applyProtection="1">
      <protection locked="0"/>
    </xf>
    <xf numFmtId="41" fontId="3" fillId="0" borderId="98" xfId="1" applyNumberFormat="1" applyFont="1" applyFill="1" applyBorder="1" applyAlignment="1" applyProtection="1"/>
    <xf numFmtId="41" fontId="15" fillId="0" borderId="95" xfId="0" applyNumberFormat="1" applyFont="1" applyBorder="1" applyAlignment="1" applyProtection="1">
      <protection locked="0"/>
    </xf>
    <xf numFmtId="41" fontId="15" fillId="0" borderId="95" xfId="1" applyNumberFormat="1" applyFont="1" applyBorder="1" applyAlignment="1" applyProtection="1"/>
    <xf numFmtId="41" fontId="15" fillId="0" borderId="83" xfId="1" applyNumberFormat="1" applyFont="1" applyBorder="1" applyAlignment="1" applyProtection="1"/>
    <xf numFmtId="41" fontId="15" fillId="0" borderId="92" xfId="1" applyNumberFormat="1" applyFont="1" applyFill="1" applyBorder="1" applyAlignment="1" applyProtection="1"/>
    <xf numFmtId="41" fontId="3" fillId="0" borderId="99" xfId="1" applyNumberFormat="1" applyFont="1" applyFill="1" applyBorder="1" applyAlignment="1" applyProtection="1"/>
    <xf numFmtId="41" fontId="3" fillId="0" borderId="100" xfId="1" applyNumberFormat="1" applyFont="1" applyFill="1" applyBorder="1" applyAlignment="1" applyProtection="1"/>
    <xf numFmtId="41" fontId="15" fillId="0" borderId="83" xfId="0" applyNumberFormat="1" applyFont="1" applyFill="1" applyBorder="1" applyAlignment="1" applyProtection="1">
      <protection locked="0"/>
    </xf>
    <xf numFmtId="41" fontId="15" fillId="0" borderId="90" xfId="0" applyNumberFormat="1" applyFont="1" applyFill="1" applyBorder="1" applyAlignment="1" applyProtection="1">
      <protection locked="0"/>
    </xf>
    <xf numFmtId="41" fontId="15" fillId="0" borderId="92" xfId="0" applyNumberFormat="1" applyFont="1" applyFill="1" applyBorder="1" applyAlignment="1" applyProtection="1">
      <protection locked="0"/>
    </xf>
    <xf numFmtId="41" fontId="15" fillId="0" borderId="93" xfId="0" applyNumberFormat="1" applyFont="1" applyFill="1" applyBorder="1" applyAlignment="1" applyProtection="1">
      <alignment horizontal="center"/>
    </xf>
    <xf numFmtId="41" fontId="15" fillId="0" borderId="95" xfId="0" applyNumberFormat="1" applyFont="1" applyFill="1" applyBorder="1" applyAlignment="1" applyProtection="1">
      <protection locked="0"/>
    </xf>
    <xf numFmtId="41" fontId="15" fillId="0" borderId="95" xfId="1" applyNumberFormat="1" applyFont="1" applyFill="1" applyBorder="1" applyAlignment="1" applyProtection="1"/>
    <xf numFmtId="41" fontId="15" fillId="0" borderId="83" xfId="1" applyNumberFormat="1" applyFont="1" applyFill="1" applyBorder="1" applyAlignment="1" applyProtection="1"/>
    <xf numFmtId="41" fontId="3" fillId="0" borderId="101" xfId="1" applyNumberFormat="1" applyFont="1" applyBorder="1" applyAlignment="1" applyProtection="1">
      <alignment horizontal="center"/>
    </xf>
    <xf numFmtId="41" fontId="3" fillId="0" borderId="102" xfId="1" applyNumberFormat="1" applyFont="1" applyBorder="1" applyAlignment="1" applyProtection="1"/>
    <xf numFmtId="41" fontId="11" fillId="0" borderId="83" xfId="0" applyNumberFormat="1" applyFont="1" applyBorder="1" applyAlignment="1" applyProtection="1">
      <protection locked="0"/>
    </xf>
    <xf numFmtId="41" fontId="11" fillId="0" borderId="90" xfId="0" applyNumberFormat="1" applyFont="1" applyBorder="1" applyAlignment="1" applyProtection="1">
      <protection locked="0"/>
    </xf>
    <xf numFmtId="41" fontId="11" fillId="0" borderId="103" xfId="0" applyNumberFormat="1" applyFont="1" applyBorder="1" applyAlignment="1" applyProtection="1">
      <protection locked="0"/>
    </xf>
    <xf numFmtId="41" fontId="11" fillId="0" borderId="92" xfId="0" applyNumberFormat="1" applyFont="1" applyBorder="1" applyAlignment="1" applyProtection="1">
      <protection locked="0"/>
    </xf>
    <xf numFmtId="41" fontId="12" fillId="0" borderId="93" xfId="0" applyNumberFormat="1" applyFont="1" applyBorder="1" applyAlignment="1" applyProtection="1">
      <alignment horizontal="center"/>
    </xf>
    <xf numFmtId="41" fontId="11" fillId="0" borderId="95" xfId="0" applyNumberFormat="1" applyFont="1" applyBorder="1" applyAlignment="1" applyProtection="1">
      <protection locked="0"/>
    </xf>
    <xf numFmtId="41" fontId="12" fillId="0" borderId="95" xfId="0" applyNumberFormat="1" applyFont="1" applyBorder="1" applyAlignment="1" applyProtection="1"/>
    <xf numFmtId="41" fontId="12" fillId="0" borderId="83" xfId="0" applyNumberFormat="1" applyFont="1" applyBorder="1" applyAlignment="1" applyProtection="1"/>
    <xf numFmtId="41" fontId="12" fillId="0" borderId="92" xfId="0" applyNumberFormat="1" applyFont="1" applyBorder="1" applyAlignment="1" applyProtection="1"/>
    <xf numFmtId="41" fontId="11" fillId="0" borderId="29" xfId="0" applyNumberFormat="1" applyFont="1" applyBorder="1" applyAlignment="1" applyProtection="1">
      <protection locked="0"/>
    </xf>
    <xf numFmtId="41" fontId="11" fillId="0" borderId="104" xfId="0" applyNumberFormat="1" applyFont="1" applyBorder="1" applyAlignment="1" applyProtection="1">
      <protection locked="0"/>
    </xf>
    <xf numFmtId="41" fontId="12" fillId="0" borderId="96" xfId="0" applyNumberFormat="1" applyFont="1" applyBorder="1" applyAlignment="1" applyProtection="1">
      <alignment horizontal="center"/>
    </xf>
    <xf numFmtId="41" fontId="11" fillId="0" borderId="0" xfId="0" applyNumberFormat="1" applyFont="1" applyBorder="1" applyAlignment="1" applyProtection="1">
      <protection locked="0"/>
    </xf>
    <xf numFmtId="41" fontId="12" fillId="0" borderId="13" xfId="0" applyNumberFormat="1" applyFont="1" applyBorder="1" applyAlignment="1" applyProtection="1"/>
    <xf numFmtId="41" fontId="3" fillId="0" borderId="83" xfId="0" applyNumberFormat="1" applyFont="1" applyBorder="1" applyAlignment="1" applyProtection="1">
      <protection locked="0"/>
    </xf>
    <xf numFmtId="41" fontId="3" fillId="0" borderId="90" xfId="0" applyNumberFormat="1" applyFont="1" applyBorder="1" applyAlignment="1" applyProtection="1">
      <protection locked="0"/>
    </xf>
    <xf numFmtId="41" fontId="3" fillId="0" borderId="92" xfId="0" applyNumberFormat="1" applyFont="1" applyBorder="1" applyAlignment="1" applyProtection="1">
      <protection locked="0"/>
    </xf>
    <xf numFmtId="41" fontId="14" fillId="0" borderId="0" xfId="0" applyNumberFormat="1" applyFont="1" applyBorder="1" applyAlignment="1" applyProtection="1"/>
    <xf numFmtId="41" fontId="14" fillId="0" borderId="93" xfId="0" applyNumberFormat="1" applyFont="1" applyBorder="1" applyAlignment="1" applyProtection="1">
      <alignment horizontal="center"/>
    </xf>
    <xf numFmtId="41" fontId="3" fillId="0" borderId="95" xfId="0" applyNumberFormat="1" applyFont="1" applyBorder="1" applyAlignment="1" applyProtection="1">
      <protection locked="0"/>
    </xf>
    <xf numFmtId="41" fontId="3" fillId="0" borderId="105" xfId="0" applyNumberFormat="1" applyFont="1" applyBorder="1" applyAlignment="1" applyProtection="1">
      <protection locked="0"/>
    </xf>
    <xf numFmtId="177" fontId="14" fillId="0" borderId="95" xfId="0" applyNumberFormat="1" applyFont="1" applyBorder="1" applyAlignment="1" applyProtection="1"/>
    <xf numFmtId="178" fontId="14" fillId="0" borderId="92" xfId="0" applyNumberFormat="1" applyFont="1" applyBorder="1" applyAlignment="1" applyProtection="1"/>
    <xf numFmtId="41" fontId="11" fillId="0" borderId="103" xfId="0" applyNumberFormat="1" applyFont="1" applyBorder="1" applyAlignment="1" applyProtection="1">
      <alignment shrinkToFit="1"/>
      <protection locked="0"/>
    </xf>
    <xf numFmtId="41" fontId="11" fillId="0" borderId="95" xfId="1" applyNumberFormat="1" applyFont="1" applyFill="1" applyBorder="1" applyAlignment="1" applyProtection="1">
      <alignment shrinkToFit="1"/>
    </xf>
    <xf numFmtId="41" fontId="11" fillId="0" borderId="83" xfId="1" applyNumberFormat="1" applyFont="1" applyFill="1" applyBorder="1" applyAlignment="1" applyProtection="1">
      <alignment shrinkToFit="1"/>
    </xf>
    <xf numFmtId="41" fontId="12" fillId="0" borderId="92" xfId="0" applyNumberFormat="1" applyFont="1" applyFill="1" applyBorder="1" applyAlignment="1" applyProtection="1">
      <alignment shrinkToFit="1"/>
    </xf>
    <xf numFmtId="41" fontId="11" fillId="0" borderId="13" xfId="0" applyNumberFormat="1" applyFont="1" applyFill="1" applyBorder="1" applyAlignment="1" applyProtection="1">
      <protection locked="0"/>
    </xf>
    <xf numFmtId="41" fontId="11" fillId="0" borderId="22" xfId="0" applyNumberFormat="1" applyFont="1" applyFill="1" applyBorder="1" applyAlignment="1" applyProtection="1">
      <protection locked="0"/>
    </xf>
    <xf numFmtId="41" fontId="11" fillId="0" borderId="43" xfId="0" applyNumberFormat="1" applyFont="1" applyFill="1" applyBorder="1" applyAlignment="1" applyProtection="1">
      <protection locked="0"/>
    </xf>
    <xf numFmtId="41" fontId="12" fillId="0" borderId="22" xfId="0" applyNumberFormat="1" applyFont="1" applyFill="1" applyBorder="1" applyAlignment="1" applyProtection="1">
      <alignment horizontal="center"/>
    </xf>
    <xf numFmtId="41" fontId="11" fillId="0" borderId="0" xfId="0" applyNumberFormat="1" applyFont="1" applyFill="1" applyBorder="1" applyAlignment="1" applyProtection="1">
      <protection locked="0"/>
    </xf>
    <xf numFmtId="41" fontId="11" fillId="0" borderId="104" xfId="0" applyNumberFormat="1" applyFont="1" applyFill="1" applyBorder="1" applyAlignment="1" applyProtection="1">
      <protection locked="0"/>
    </xf>
    <xf numFmtId="41" fontId="12" fillId="0" borderId="83" xfId="0" applyNumberFormat="1" applyFont="1" applyBorder="1" applyAlignment="1" applyProtection="1">
      <protection locked="0"/>
    </xf>
    <xf numFmtId="41" fontId="12" fillId="0" borderId="90" xfId="0" applyNumberFormat="1" applyFont="1" applyBorder="1" applyAlignment="1" applyProtection="1">
      <protection locked="0"/>
    </xf>
    <xf numFmtId="41" fontId="12" fillId="0" borderId="92" xfId="0" applyNumberFormat="1" applyFont="1" applyBorder="1" applyAlignment="1" applyProtection="1">
      <protection locked="0"/>
    </xf>
    <xf numFmtId="41" fontId="12" fillId="0" borderId="95" xfId="0" applyNumberFormat="1" applyFont="1" applyBorder="1" applyAlignment="1" applyProtection="1">
      <protection locked="0"/>
    </xf>
    <xf numFmtId="41" fontId="12" fillId="0" borderId="103" xfId="0" applyNumberFormat="1" applyFont="1" applyBorder="1" applyAlignment="1" applyProtection="1">
      <protection locked="0"/>
    </xf>
    <xf numFmtId="41" fontId="11" fillId="0" borderId="105" xfId="0" applyNumberFormat="1" applyFont="1" applyBorder="1" applyAlignment="1" applyProtection="1">
      <protection locked="0"/>
    </xf>
    <xf numFmtId="41" fontId="11" fillId="0" borderId="103" xfId="0" applyNumberFormat="1" applyFont="1" applyFill="1" applyBorder="1" applyAlignment="1" applyProtection="1">
      <protection locked="0"/>
    </xf>
    <xf numFmtId="41" fontId="12" fillId="0" borderId="95" xfId="0" applyNumberFormat="1" applyFont="1" applyFill="1" applyBorder="1" applyAlignment="1" applyProtection="1"/>
    <xf numFmtId="41" fontId="12" fillId="0" borderId="83" xfId="0" applyNumberFormat="1" applyFont="1" applyFill="1" applyBorder="1" applyAlignment="1" applyProtection="1"/>
    <xf numFmtId="41" fontId="12" fillId="0" borderId="92" xfId="0" applyNumberFormat="1" applyFont="1" applyFill="1" applyBorder="1" applyAlignment="1" applyProtection="1"/>
    <xf numFmtId="41" fontId="12" fillId="0" borderId="22" xfId="0" applyNumberFormat="1" applyFont="1" applyBorder="1" applyAlignment="1" applyProtection="1">
      <alignment horizontal="center"/>
    </xf>
    <xf numFmtId="41" fontId="11" fillId="0" borderId="35" xfId="0" applyNumberFormat="1" applyFont="1" applyBorder="1" applyAlignment="1" applyProtection="1">
      <protection locked="0"/>
    </xf>
    <xf numFmtId="41" fontId="11" fillId="0" borderId="36" xfId="0" applyNumberFormat="1" applyFont="1" applyBorder="1" applyAlignment="1" applyProtection="1">
      <protection locked="0"/>
    </xf>
    <xf numFmtId="41" fontId="11" fillId="0" borderId="58" xfId="0" applyNumberFormat="1" applyFont="1" applyBorder="1" applyAlignment="1" applyProtection="1">
      <protection locked="0"/>
    </xf>
    <xf numFmtId="41" fontId="12" fillId="0" borderId="36" xfId="0" applyNumberFormat="1" applyFont="1" applyBorder="1" applyAlignment="1" applyProtection="1">
      <alignment horizontal="center"/>
    </xf>
    <xf numFmtId="41" fontId="11" fillId="0" borderId="52" xfId="0" applyNumberFormat="1" applyFont="1" applyBorder="1" applyAlignment="1" applyProtection="1">
      <protection locked="0"/>
    </xf>
    <xf numFmtId="41" fontId="11" fillId="0" borderId="0" xfId="0" applyNumberFormat="1" applyFont="1" applyBorder="1" applyAlignment="1" applyProtection="1">
      <alignment horizontal="right"/>
      <protection locked="0"/>
    </xf>
    <xf numFmtId="41" fontId="15" fillId="0" borderId="103" xfId="0" applyNumberFormat="1" applyFont="1" applyBorder="1" applyAlignment="1" applyProtection="1">
      <protection locked="0"/>
    </xf>
    <xf numFmtId="41" fontId="15" fillId="0" borderId="92" xfId="1" applyNumberFormat="1" applyFont="1" applyBorder="1" applyAlignment="1" applyProtection="1"/>
    <xf numFmtId="41" fontId="15" fillId="0" borderId="104" xfId="0" applyNumberFormat="1" applyFont="1" applyBorder="1" applyAlignment="1" applyProtection="1">
      <protection locked="0"/>
    </xf>
    <xf numFmtId="41" fontId="11" fillId="0" borderId="43" xfId="0" applyNumberFormat="1" applyFont="1" applyBorder="1" applyAlignment="1" applyProtection="1">
      <alignment horizontal="right"/>
      <protection locked="0"/>
    </xf>
    <xf numFmtId="41" fontId="3" fillId="0" borderId="106" xfId="1" applyNumberFormat="1" applyFont="1" applyBorder="1" applyAlignment="1" applyProtection="1">
      <alignment horizontal="center"/>
    </xf>
    <xf numFmtId="41" fontId="15" fillId="0" borderId="43" xfId="1" applyNumberFormat="1" applyFont="1" applyBorder="1" applyAlignment="1" applyProtection="1"/>
    <xf numFmtId="41" fontId="3" fillId="0" borderId="103" xfId="0" applyNumberFormat="1" applyFont="1" applyBorder="1" applyAlignment="1" applyProtection="1">
      <protection locked="0"/>
    </xf>
    <xf numFmtId="41" fontId="3" fillId="0" borderId="94" xfId="0" applyNumberFormat="1" applyFont="1" applyBorder="1" applyAlignment="1" applyProtection="1">
      <protection locked="0"/>
    </xf>
    <xf numFmtId="41" fontId="14" fillId="0" borderId="95" xfId="0" applyNumberFormat="1" applyFont="1" applyBorder="1" applyAlignment="1" applyProtection="1"/>
    <xf numFmtId="41" fontId="3" fillId="0" borderId="95" xfId="0" applyNumberFormat="1" applyFont="1" applyBorder="1" applyAlignment="1" applyProtection="1">
      <alignment horizontal="right"/>
      <protection locked="0"/>
    </xf>
    <xf numFmtId="177" fontId="16" fillId="0" borderId="95" xfId="1" applyNumberFormat="1" applyFont="1" applyBorder="1" applyAlignment="1" applyProtection="1"/>
    <xf numFmtId="177" fontId="16" fillId="0" borderId="83" xfId="1" applyNumberFormat="1" applyFont="1" applyBorder="1" applyAlignment="1" applyProtection="1"/>
    <xf numFmtId="178" fontId="16" fillId="0" borderId="92" xfId="1" applyNumberFormat="1" applyFont="1" applyBorder="1" applyAlignment="1" applyProtection="1"/>
    <xf numFmtId="41" fontId="11" fillId="0" borderId="107" xfId="0" applyNumberFormat="1" applyFont="1" applyBorder="1" applyAlignment="1" applyProtection="1">
      <protection locked="0"/>
    </xf>
    <xf numFmtId="41" fontId="3" fillId="0" borderId="108" xfId="1" applyNumberFormat="1" applyFont="1" applyBorder="1" applyAlignment="1" applyProtection="1"/>
    <xf numFmtId="41" fontId="11" fillId="0" borderId="0" xfId="1" applyNumberFormat="1" applyFont="1" applyBorder="1" applyAlignment="1" applyProtection="1"/>
    <xf numFmtId="41" fontId="11" fillId="0" borderId="13" xfId="1" applyNumberFormat="1" applyFont="1" applyBorder="1" applyAlignment="1" applyProtection="1"/>
    <xf numFmtId="41" fontId="11" fillId="0" borderId="43" xfId="1" applyNumberFormat="1" applyFont="1" applyBorder="1" applyAlignment="1" applyProtection="1"/>
    <xf numFmtId="41" fontId="11" fillId="0" borderId="109" xfId="0" applyNumberFormat="1" applyFont="1" applyBorder="1" applyAlignment="1" applyProtection="1">
      <alignment shrinkToFit="1"/>
      <protection locked="0"/>
    </xf>
    <xf numFmtId="41" fontId="11" fillId="0" borderId="95" xfId="0" applyNumberFormat="1" applyFont="1" applyBorder="1" applyAlignment="1" applyProtection="1">
      <alignment horizontal="right"/>
      <protection locked="0"/>
    </xf>
    <xf numFmtId="41" fontId="15" fillId="0" borderId="92" xfId="1" applyNumberFormat="1" applyFont="1" applyBorder="1" applyAlignment="1" applyProtection="1">
      <alignment shrinkToFit="1"/>
    </xf>
    <xf numFmtId="41" fontId="15" fillId="0" borderId="104" xfId="0" applyNumberFormat="1" applyFont="1" applyFill="1" applyBorder="1" applyAlignment="1" applyProtection="1">
      <protection locked="0"/>
    </xf>
    <xf numFmtId="41" fontId="11" fillId="0" borderId="43" xfId="0" applyNumberFormat="1" applyFont="1" applyFill="1" applyBorder="1" applyAlignment="1" applyProtection="1">
      <alignment horizontal="right"/>
      <protection locked="0"/>
    </xf>
    <xf numFmtId="41" fontId="3" fillId="0" borderId="106" xfId="1" applyNumberFormat="1" applyFont="1" applyFill="1" applyBorder="1" applyAlignment="1" applyProtection="1">
      <alignment horizontal="center"/>
    </xf>
    <xf numFmtId="41" fontId="12" fillId="0" borderId="110" xfId="0" applyNumberFormat="1" applyFont="1" applyBorder="1" applyAlignment="1" applyProtection="1">
      <alignment horizontal="right"/>
      <protection locked="0"/>
    </xf>
    <xf numFmtId="41" fontId="3" fillId="0" borderId="111" xfId="1" applyNumberFormat="1" applyFont="1" applyBorder="1" applyAlignment="1" applyProtection="1">
      <alignment horizontal="center"/>
    </xf>
    <xf numFmtId="41" fontId="3" fillId="0" borderId="112" xfId="1" applyNumberFormat="1" applyFont="1" applyBorder="1" applyAlignment="1" applyProtection="1"/>
    <xf numFmtId="41" fontId="3" fillId="0" borderId="113" xfId="1" applyNumberFormat="1" applyFont="1" applyFill="1" applyBorder="1" applyAlignment="1" applyProtection="1"/>
    <xf numFmtId="41" fontId="12" fillId="0" borderId="95" xfId="1" applyNumberFormat="1" applyFont="1" applyBorder="1" applyAlignment="1" applyProtection="1"/>
    <xf numFmtId="41" fontId="12" fillId="0" borderId="83" xfId="1" applyNumberFormat="1" applyFont="1" applyBorder="1" applyAlignment="1" applyProtection="1"/>
    <xf numFmtId="41" fontId="12" fillId="0" borderId="92" xfId="1" applyNumberFormat="1" applyFont="1" applyBorder="1" applyAlignment="1" applyProtection="1"/>
    <xf numFmtId="41" fontId="3" fillId="0" borderId="99" xfId="1" applyNumberFormat="1" applyFont="1" applyBorder="1" applyAlignment="1" applyProtection="1"/>
    <xf numFmtId="41" fontId="15" fillId="0" borderId="94" xfId="0" applyNumberFormat="1" applyFont="1" applyBorder="1" applyAlignment="1" applyProtection="1">
      <protection locked="0"/>
    </xf>
    <xf numFmtId="41" fontId="11" fillId="0" borderId="110" xfId="0" applyNumberFormat="1" applyFont="1" applyBorder="1" applyAlignment="1" applyProtection="1">
      <alignment horizontal="right"/>
      <protection locked="0"/>
    </xf>
    <xf numFmtId="41" fontId="15" fillId="0" borderId="29" xfId="0" applyNumberFormat="1" applyFont="1" applyFill="1" applyBorder="1" applyAlignment="1" applyProtection="1">
      <protection locked="0"/>
    </xf>
    <xf numFmtId="41" fontId="3" fillId="0" borderId="114" xfId="1" applyNumberFormat="1" applyFont="1" applyBorder="1" applyAlignment="1" applyProtection="1">
      <alignment horizontal="center"/>
    </xf>
    <xf numFmtId="41" fontId="15" fillId="0" borderId="105" xfId="0" applyNumberFormat="1" applyFont="1" applyFill="1" applyBorder="1" applyAlignment="1" applyProtection="1">
      <protection locked="0"/>
    </xf>
    <xf numFmtId="41" fontId="11" fillId="0" borderId="110" xfId="0" applyNumberFormat="1" applyFont="1" applyFill="1" applyBorder="1" applyAlignment="1" applyProtection="1">
      <alignment horizontal="right"/>
      <protection locked="0"/>
    </xf>
    <xf numFmtId="41" fontId="15" fillId="0" borderId="103" xfId="0" applyNumberFormat="1" applyFont="1" applyFill="1" applyBorder="1" applyAlignment="1" applyProtection="1">
      <protection locked="0"/>
    </xf>
    <xf numFmtId="41" fontId="15" fillId="0" borderId="115" xfId="0" applyNumberFormat="1" applyFont="1" applyBorder="1" applyAlignment="1" applyProtection="1">
      <protection locked="0"/>
    </xf>
    <xf numFmtId="41" fontId="3" fillId="0" borderId="0" xfId="1" applyNumberFormat="1" applyFont="1" applyFill="1" applyAlignment="1" applyProtection="1"/>
    <xf numFmtId="41" fontId="3" fillId="0" borderId="4" xfId="1" applyNumberFormat="1" applyFont="1" applyFill="1" applyBorder="1" applyAlignment="1" applyProtection="1">
      <alignment horizontal="center"/>
    </xf>
    <xf numFmtId="41" fontId="3" fillId="0" borderId="18" xfId="1" applyNumberFormat="1" applyFont="1" applyFill="1" applyBorder="1" applyAlignment="1" applyProtection="1"/>
    <xf numFmtId="41" fontId="3" fillId="0" borderId="52" xfId="1" applyNumberFormat="1" applyFont="1" applyFill="1" applyBorder="1" applyAlignment="1" applyProtection="1"/>
    <xf numFmtId="41" fontId="3" fillId="0" borderId="35" xfId="1" applyNumberFormat="1" applyFont="1" applyFill="1" applyBorder="1" applyAlignment="1" applyProtection="1"/>
    <xf numFmtId="41" fontId="3" fillId="0" borderId="36" xfId="1" applyNumberFormat="1" applyFont="1" applyFill="1" applyBorder="1" applyAlignment="1" applyProtection="1"/>
    <xf numFmtId="176" fontId="3" fillId="0" borderId="28" xfId="1" applyNumberFormat="1" applyFont="1" applyFill="1" applyBorder="1" applyAlignment="1" applyProtection="1"/>
    <xf numFmtId="41" fontId="3" fillId="0" borderId="58" xfId="1" applyNumberFormat="1" applyFont="1" applyFill="1" applyBorder="1" applyAlignment="1" applyProtection="1"/>
    <xf numFmtId="176" fontId="3" fillId="0" borderId="11" xfId="1" applyNumberFormat="1" applyFont="1" applyFill="1" applyBorder="1" applyAlignment="1" applyProtection="1"/>
    <xf numFmtId="41" fontId="3" fillId="0" borderId="116" xfId="1" applyNumberFormat="1" applyFont="1" applyBorder="1" applyAlignment="1" applyProtection="1"/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J121" zoomScale="50" zoomScaleNormal="50" zoomScaleSheetLayoutView="70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113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8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31"/>
      <c r="E4" s="149"/>
      <c r="F4" s="17"/>
      <c r="G4" s="18">
        <v>0.1308</v>
      </c>
      <c r="H4" s="344">
        <v>480.16980000000001</v>
      </c>
      <c r="I4" s="388"/>
      <c r="J4" s="19"/>
      <c r="K4" s="259">
        <v>1777.7834</v>
      </c>
      <c r="L4" s="20">
        <v>9.4999999999999998E-3</v>
      </c>
      <c r="M4" s="20"/>
      <c r="N4" s="20"/>
      <c r="O4" s="20"/>
      <c r="P4" s="95"/>
      <c r="Q4" s="21">
        <f t="shared" ref="Q4:Q67" si="0">+F4+G4+H4+I4+K4+L4+M4+N4+O4+P4</f>
        <v>2258.0934999999999</v>
      </c>
      <c r="R4" s="13"/>
    </row>
    <row r="5" spans="1:18">
      <c r="A5" s="22" t="s">
        <v>18</v>
      </c>
      <c r="B5" s="23"/>
      <c r="C5" s="24" t="s">
        <v>19</v>
      </c>
      <c r="D5" s="132"/>
      <c r="E5" s="150"/>
      <c r="F5" s="25"/>
      <c r="G5" s="26">
        <v>16.681999999999999</v>
      </c>
      <c r="H5" s="345">
        <v>25405.401999999998</v>
      </c>
      <c r="I5" s="389"/>
      <c r="J5" s="27"/>
      <c r="K5" s="326">
        <v>75644.217000000004</v>
      </c>
      <c r="L5" s="28">
        <v>2.6829999999999998</v>
      </c>
      <c r="M5" s="28"/>
      <c r="N5" s="28"/>
      <c r="O5" s="28"/>
      <c r="P5" s="198"/>
      <c r="Q5" s="29">
        <f t="shared" si="0"/>
        <v>101068.98400000001</v>
      </c>
      <c r="R5" s="13"/>
    </row>
    <row r="6" spans="1:18">
      <c r="A6" s="22" t="s">
        <v>20</v>
      </c>
      <c r="B6" s="30" t="s">
        <v>21</v>
      </c>
      <c r="C6" s="16" t="s">
        <v>17</v>
      </c>
      <c r="D6" s="131"/>
      <c r="E6" s="149">
        <v>0.19600000000000001</v>
      </c>
      <c r="F6" s="17"/>
      <c r="G6" s="31">
        <v>1.252</v>
      </c>
      <c r="H6" s="344">
        <v>116.46299999999999</v>
      </c>
      <c r="I6" s="388"/>
      <c r="J6" s="32"/>
      <c r="K6" s="259">
        <v>506.9</v>
      </c>
      <c r="L6" s="20"/>
      <c r="M6" s="20"/>
      <c r="N6" s="20"/>
      <c r="O6" s="20"/>
      <c r="P6" s="95"/>
      <c r="Q6" s="21">
        <f t="shared" si="0"/>
        <v>624.61500000000001</v>
      </c>
      <c r="R6" s="13"/>
    </row>
    <row r="7" spans="1:18">
      <c r="A7" s="22" t="s">
        <v>22</v>
      </c>
      <c r="B7" s="24" t="s">
        <v>23</v>
      </c>
      <c r="C7" s="24" t="s">
        <v>19</v>
      </c>
      <c r="D7" s="132"/>
      <c r="E7" s="150">
        <v>102.27</v>
      </c>
      <c r="F7" s="25"/>
      <c r="G7" s="26">
        <v>7.7119999999999997</v>
      </c>
      <c r="H7" s="345">
        <v>3766.54</v>
      </c>
      <c r="I7" s="389"/>
      <c r="J7" s="27"/>
      <c r="K7" s="326">
        <v>18163.095000000001</v>
      </c>
      <c r="L7" s="28"/>
      <c r="M7" s="28"/>
      <c r="N7" s="28"/>
      <c r="O7" s="28"/>
      <c r="P7" s="198"/>
      <c r="Q7" s="29">
        <f t="shared" si="0"/>
        <v>21937.347000000002</v>
      </c>
      <c r="R7" s="13"/>
    </row>
    <row r="8" spans="1:18">
      <c r="A8" s="22" t="s">
        <v>24</v>
      </c>
      <c r="B8" s="33" t="s">
        <v>25</v>
      </c>
      <c r="C8" s="16" t="s">
        <v>17</v>
      </c>
      <c r="D8" s="143">
        <f>D4+D6</f>
        <v>0</v>
      </c>
      <c r="E8" s="95">
        <f t="shared" ref="E8:E9" si="1">+E4+E6</f>
        <v>0.19600000000000001</v>
      </c>
      <c r="F8" s="35">
        <f>D8+E8</f>
        <v>0.19600000000000001</v>
      </c>
      <c r="G8" s="34">
        <v>1.3828</v>
      </c>
      <c r="H8" s="276">
        <f t="shared" ref="H8:I9" si="2">+H4+H6</f>
        <v>596.63279999999997</v>
      </c>
      <c r="I8" s="20">
        <f t="shared" si="2"/>
        <v>0</v>
      </c>
      <c r="J8" s="32">
        <f>H8+I8</f>
        <v>596.63279999999997</v>
      </c>
      <c r="K8" s="276">
        <f t="shared" ref="K8:K9" si="3">+K4+K6</f>
        <v>2284.6833999999999</v>
      </c>
      <c r="L8" s="20">
        <f>+L4+L6</f>
        <v>9.4999999999999998E-3</v>
      </c>
      <c r="M8" s="95">
        <f t="shared" ref="M8:M9" si="4">+M4+M6</f>
        <v>0</v>
      </c>
      <c r="N8" s="95">
        <f>N4+N6</f>
        <v>0</v>
      </c>
      <c r="O8" s="20">
        <v>0</v>
      </c>
      <c r="P8" s="95">
        <f t="shared" ref="P8:P9" si="5">P4+P6</f>
        <v>0</v>
      </c>
      <c r="Q8" s="21">
        <f t="shared" si="0"/>
        <v>2882.9045000000001</v>
      </c>
      <c r="R8" s="13"/>
    </row>
    <row r="9" spans="1:18">
      <c r="A9" s="36"/>
      <c r="B9" s="37"/>
      <c r="C9" s="24" t="s">
        <v>19</v>
      </c>
      <c r="D9" s="144">
        <f>D5+D7</f>
        <v>0</v>
      </c>
      <c r="E9" s="198">
        <f t="shared" si="1"/>
        <v>102.27</v>
      </c>
      <c r="F9" s="25">
        <f>D9+E9</f>
        <v>102.27</v>
      </c>
      <c r="G9" s="38">
        <v>24.393999999999998</v>
      </c>
      <c r="H9" s="263">
        <f t="shared" si="2"/>
        <v>29171.941999999999</v>
      </c>
      <c r="I9" s="28">
        <f t="shared" si="2"/>
        <v>0</v>
      </c>
      <c r="J9" s="27">
        <f>H9+I9</f>
        <v>29171.941999999999</v>
      </c>
      <c r="K9" s="263">
        <f t="shared" si="3"/>
        <v>93807.312000000005</v>
      </c>
      <c r="L9" s="28">
        <f>+L5+L7</f>
        <v>2.6829999999999998</v>
      </c>
      <c r="M9" s="198">
        <f t="shared" si="4"/>
        <v>0</v>
      </c>
      <c r="N9" s="198">
        <f>N5+N7</f>
        <v>0</v>
      </c>
      <c r="O9" s="28">
        <v>0</v>
      </c>
      <c r="P9" s="198">
        <f t="shared" si="5"/>
        <v>0</v>
      </c>
      <c r="Q9" s="29">
        <f t="shared" si="0"/>
        <v>123108.60100000001</v>
      </c>
      <c r="R9" s="13"/>
    </row>
    <row r="10" spans="1:18">
      <c r="A10" s="39" t="s">
        <v>26</v>
      </c>
      <c r="B10" s="40"/>
      <c r="C10" s="16" t="s">
        <v>17</v>
      </c>
      <c r="D10" s="131">
        <v>0.11700000000000001</v>
      </c>
      <c r="E10" s="149"/>
      <c r="F10" s="17"/>
      <c r="G10" s="31">
        <v>0.36399999999999999</v>
      </c>
      <c r="H10" s="344"/>
      <c r="I10" s="388"/>
      <c r="J10" s="32"/>
      <c r="K10" s="259"/>
      <c r="L10" s="20"/>
      <c r="M10" s="20"/>
      <c r="N10" s="20"/>
      <c r="O10" s="20"/>
      <c r="P10" s="95"/>
      <c r="Q10" s="21">
        <f t="shared" si="0"/>
        <v>0.36399999999999999</v>
      </c>
      <c r="R10" s="13"/>
    </row>
    <row r="11" spans="1:18">
      <c r="A11" s="41"/>
      <c r="B11" s="42"/>
      <c r="C11" s="24" t="s">
        <v>19</v>
      </c>
      <c r="D11" s="132">
        <v>10.668002258441758</v>
      </c>
      <c r="E11" s="150"/>
      <c r="F11" s="25"/>
      <c r="G11" s="26">
        <v>103.28</v>
      </c>
      <c r="H11" s="345"/>
      <c r="I11" s="389"/>
      <c r="J11" s="27"/>
      <c r="K11" s="326"/>
      <c r="L11" s="28"/>
      <c r="M11" s="28"/>
      <c r="N11" s="28"/>
      <c r="O11" s="28"/>
      <c r="P11" s="198"/>
      <c r="Q11" s="29">
        <f t="shared" si="0"/>
        <v>103.28</v>
      </c>
      <c r="R11" s="13"/>
    </row>
    <row r="12" spans="1:18">
      <c r="A12" s="43"/>
      <c r="B12" s="15" t="s">
        <v>27</v>
      </c>
      <c r="C12" s="16" t="s">
        <v>17</v>
      </c>
      <c r="D12" s="131">
        <v>1.5414000000000001</v>
      </c>
      <c r="E12" s="149">
        <v>5.4863999999999997</v>
      </c>
      <c r="F12" s="17"/>
      <c r="G12" s="31">
        <v>0.4385</v>
      </c>
      <c r="H12" s="344"/>
      <c r="I12" s="388"/>
      <c r="J12" s="32"/>
      <c r="K12" s="259"/>
      <c r="L12" s="20"/>
      <c r="M12" s="20"/>
      <c r="N12" s="20"/>
      <c r="O12" s="20"/>
      <c r="P12" s="95"/>
      <c r="Q12" s="21">
        <f t="shared" si="0"/>
        <v>0.4385</v>
      </c>
      <c r="R12" s="13"/>
    </row>
    <row r="13" spans="1:18">
      <c r="A13" s="14" t="s">
        <v>0</v>
      </c>
      <c r="B13" s="23"/>
      <c r="C13" s="24" t="s">
        <v>19</v>
      </c>
      <c r="D13" s="132">
        <v>5717.2092103469522</v>
      </c>
      <c r="E13" s="150">
        <v>20602.526999999998</v>
      </c>
      <c r="F13" s="25"/>
      <c r="G13" s="26">
        <v>1876.867</v>
      </c>
      <c r="H13" s="345"/>
      <c r="I13" s="389"/>
      <c r="J13" s="27"/>
      <c r="K13" s="326"/>
      <c r="L13" s="28"/>
      <c r="M13" s="28"/>
      <c r="N13" s="28"/>
      <c r="O13" s="28"/>
      <c r="P13" s="198"/>
      <c r="Q13" s="29">
        <f t="shared" si="0"/>
        <v>1876.867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31">
        <v>2.5922000000000001</v>
      </c>
      <c r="E14" s="149"/>
      <c r="F14" s="17"/>
      <c r="G14" s="31">
        <v>5.3681999999999999</v>
      </c>
      <c r="H14" s="344"/>
      <c r="I14" s="388"/>
      <c r="J14" s="32"/>
      <c r="K14" s="259"/>
      <c r="L14" s="20">
        <v>1.7500000000000002E-2</v>
      </c>
      <c r="M14" s="20"/>
      <c r="N14" s="20"/>
      <c r="O14" s="20"/>
      <c r="P14" s="95"/>
      <c r="Q14" s="21">
        <f t="shared" si="0"/>
        <v>5.3856999999999999</v>
      </c>
      <c r="R14" s="13"/>
    </row>
    <row r="15" spans="1:18">
      <c r="A15" s="22" t="s">
        <v>0</v>
      </c>
      <c r="B15" s="23"/>
      <c r="C15" s="24" t="s">
        <v>19</v>
      </c>
      <c r="D15" s="132">
        <v>841.52477815282123</v>
      </c>
      <c r="E15" s="150"/>
      <c r="F15" s="25"/>
      <c r="G15" s="26">
        <v>6498.1220000000003</v>
      </c>
      <c r="H15" s="345"/>
      <c r="I15" s="389"/>
      <c r="J15" s="27"/>
      <c r="K15" s="326"/>
      <c r="L15" s="28">
        <v>24.15</v>
      </c>
      <c r="M15" s="28"/>
      <c r="N15" s="28"/>
      <c r="O15" s="28"/>
      <c r="P15" s="198"/>
      <c r="Q15" s="29">
        <f t="shared" si="0"/>
        <v>6522.2719999999999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31">
        <v>79.400300000000001</v>
      </c>
      <c r="E16" s="149">
        <v>54.163400000000003</v>
      </c>
      <c r="F16" s="17"/>
      <c r="G16" s="31">
        <v>88.650800000000004</v>
      </c>
      <c r="H16" s="344"/>
      <c r="I16" s="388"/>
      <c r="J16" s="32"/>
      <c r="K16" s="259"/>
      <c r="L16" s="20">
        <v>0.10525</v>
      </c>
      <c r="M16" s="20"/>
      <c r="N16" s="20"/>
      <c r="O16" s="20"/>
      <c r="P16" s="95"/>
      <c r="Q16" s="21">
        <f t="shared" si="0"/>
        <v>88.756050000000002</v>
      </c>
      <c r="R16" s="13"/>
    </row>
    <row r="17" spans="1:18">
      <c r="A17" s="22"/>
      <c r="B17" s="23"/>
      <c r="C17" s="24" t="s">
        <v>19</v>
      </c>
      <c r="D17" s="132">
        <v>101629.0574151161</v>
      </c>
      <c r="E17" s="150">
        <v>66733.134999999995</v>
      </c>
      <c r="F17" s="25"/>
      <c r="G17" s="26">
        <v>88114.289000000004</v>
      </c>
      <c r="H17" s="345"/>
      <c r="I17" s="389"/>
      <c r="J17" s="27"/>
      <c r="K17" s="326"/>
      <c r="L17" s="28">
        <v>133.24600000000001</v>
      </c>
      <c r="M17" s="28"/>
      <c r="N17" s="28"/>
      <c r="O17" s="28"/>
      <c r="P17" s="198"/>
      <c r="Q17" s="29">
        <f t="shared" si="0"/>
        <v>88247.535000000003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31">
        <v>3.5876000000000001</v>
      </c>
      <c r="E18" s="149">
        <v>6.4589999999999996</v>
      </c>
      <c r="F18" s="17"/>
      <c r="G18" s="31">
        <v>3.0598000000000001</v>
      </c>
      <c r="H18" s="344"/>
      <c r="I18" s="388"/>
      <c r="J18" s="32"/>
      <c r="K18" s="259"/>
      <c r="L18" s="20"/>
      <c r="M18" s="20"/>
      <c r="N18" s="20"/>
      <c r="O18" s="20"/>
      <c r="P18" s="95"/>
      <c r="Q18" s="21">
        <f t="shared" si="0"/>
        <v>3.0598000000000001</v>
      </c>
      <c r="R18" s="13"/>
    </row>
    <row r="19" spans="1:18">
      <c r="A19" s="22"/>
      <c r="B19" s="24" t="s">
        <v>34</v>
      </c>
      <c r="C19" s="24" t="s">
        <v>19</v>
      </c>
      <c r="D19" s="132">
        <v>5358.6446344379683</v>
      </c>
      <c r="E19" s="150">
        <v>4273.8459999999995</v>
      </c>
      <c r="F19" s="25"/>
      <c r="G19" s="26">
        <v>2919.8919999999998</v>
      </c>
      <c r="H19" s="345"/>
      <c r="I19" s="389"/>
      <c r="J19" s="27"/>
      <c r="K19" s="326"/>
      <c r="L19" s="28"/>
      <c r="M19" s="28"/>
      <c r="N19" s="28"/>
      <c r="O19" s="28"/>
      <c r="P19" s="198"/>
      <c r="Q19" s="29">
        <f t="shared" si="0"/>
        <v>2919.8919999999998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31">
        <v>235.16980000000001</v>
      </c>
      <c r="E20" s="149">
        <v>297.23480000000001</v>
      </c>
      <c r="F20" s="17"/>
      <c r="G20" s="31">
        <v>99.337800000000001</v>
      </c>
      <c r="H20" s="344"/>
      <c r="I20" s="388"/>
      <c r="J20" s="32"/>
      <c r="K20" s="259"/>
      <c r="L20" s="20">
        <v>1.4E-2</v>
      </c>
      <c r="M20" s="20"/>
      <c r="N20" s="20"/>
      <c r="O20" s="20"/>
      <c r="P20" s="95"/>
      <c r="Q20" s="21">
        <f t="shared" si="0"/>
        <v>99.351799999999997</v>
      </c>
      <c r="R20" s="13"/>
    </row>
    <row r="21" spans="1:18">
      <c r="A21" s="43"/>
      <c r="B21" s="23"/>
      <c r="C21" s="24" t="s">
        <v>19</v>
      </c>
      <c r="D21" s="132">
        <v>65893.28684976745</v>
      </c>
      <c r="E21" s="150">
        <v>99802.631999999998</v>
      </c>
      <c r="F21" s="25"/>
      <c r="G21" s="26">
        <v>27211.726999999999</v>
      </c>
      <c r="H21" s="345"/>
      <c r="I21" s="389"/>
      <c r="J21" s="27"/>
      <c r="K21" s="326"/>
      <c r="L21" s="28">
        <v>10.29</v>
      </c>
      <c r="M21" s="28"/>
      <c r="N21" s="28"/>
      <c r="O21" s="28"/>
      <c r="P21" s="198"/>
      <c r="Q21" s="29">
        <f t="shared" si="0"/>
        <v>27222.017</v>
      </c>
      <c r="R21" s="13"/>
    </row>
    <row r="22" spans="1:18">
      <c r="A22" s="43"/>
      <c r="B22" s="33" t="s">
        <v>25</v>
      </c>
      <c r="C22" s="16" t="s">
        <v>17</v>
      </c>
      <c r="D22" s="133">
        <f>D12+D14+D16+D18+D20</f>
        <v>322.29129999999998</v>
      </c>
      <c r="E22" s="95">
        <f t="shared" ref="E22:E23" si="6">+E12+E14+E16+E18+E20</f>
        <v>363.34360000000004</v>
      </c>
      <c r="F22" s="17">
        <f>D22+E22</f>
        <v>685.63490000000002</v>
      </c>
      <c r="G22" s="44">
        <v>196.85509999999999</v>
      </c>
      <c r="H22" s="276">
        <f t="shared" ref="H22:I23" si="7">+H12+H14+H16+H18+H20</f>
        <v>0</v>
      </c>
      <c r="I22" s="20">
        <f t="shared" si="7"/>
        <v>0</v>
      </c>
      <c r="J22" s="32">
        <f t="shared" ref="J22:J29" si="8">H22+I22</f>
        <v>0</v>
      </c>
      <c r="K22" s="276">
        <f t="shared" ref="K22:K23" si="9">+K12+K14+K16+K18+K20</f>
        <v>0</v>
      </c>
      <c r="L22" s="20">
        <f>+L12+L14+L16+L18+L20</f>
        <v>0.13675000000000001</v>
      </c>
      <c r="M22" s="95">
        <f t="shared" ref="M22:M23" si="10">+M12+M14+M16+M18+M20</f>
        <v>0</v>
      </c>
      <c r="N22" s="95">
        <f t="shared" ref="N22:N23" si="11">N12+N14+N16+N18+N20</f>
        <v>0</v>
      </c>
      <c r="O22" s="20">
        <v>0</v>
      </c>
      <c r="P22" s="95">
        <f t="shared" ref="P22:P23" si="12">P12+P14+P16+P18+P20</f>
        <v>0</v>
      </c>
      <c r="Q22" s="21">
        <f t="shared" si="0"/>
        <v>882.62675000000002</v>
      </c>
      <c r="R22" s="13"/>
    </row>
    <row r="23" spans="1:18">
      <c r="A23" s="36"/>
      <c r="B23" s="37"/>
      <c r="C23" s="24" t="s">
        <v>19</v>
      </c>
      <c r="D23" s="134">
        <f>D13+D15+D17+D19+D21</f>
        <v>179439.72288782129</v>
      </c>
      <c r="E23" s="198">
        <f t="shared" si="6"/>
        <v>191412.14</v>
      </c>
      <c r="F23" s="25">
        <f>D23+E23</f>
        <v>370851.86288782128</v>
      </c>
      <c r="G23" s="45">
        <v>126620.89700000001</v>
      </c>
      <c r="H23" s="263">
        <f t="shared" si="7"/>
        <v>0</v>
      </c>
      <c r="I23" s="28">
        <f t="shared" si="7"/>
        <v>0</v>
      </c>
      <c r="J23" s="27">
        <f t="shared" si="8"/>
        <v>0</v>
      </c>
      <c r="K23" s="263">
        <f t="shared" si="9"/>
        <v>0</v>
      </c>
      <c r="L23" s="28">
        <f>+L13+L15+L17+L19+L21</f>
        <v>167.68600000000001</v>
      </c>
      <c r="M23" s="198">
        <f t="shared" si="10"/>
        <v>0</v>
      </c>
      <c r="N23" s="198">
        <f t="shared" si="11"/>
        <v>0</v>
      </c>
      <c r="O23" s="28">
        <v>0</v>
      </c>
      <c r="P23" s="198">
        <f t="shared" si="12"/>
        <v>0</v>
      </c>
      <c r="Q23" s="29">
        <f t="shared" si="0"/>
        <v>497640.44588782126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31">
        <v>6.6954000000000002</v>
      </c>
      <c r="E24" s="149">
        <v>2.3883999999999999</v>
      </c>
      <c r="F24" s="17"/>
      <c r="G24" s="31">
        <v>206.4537</v>
      </c>
      <c r="H24" s="344"/>
      <c r="I24" s="388"/>
      <c r="J24" s="32"/>
      <c r="K24" s="259"/>
      <c r="L24" s="20">
        <v>4.1999999999999997E-3</v>
      </c>
      <c r="M24" s="20"/>
      <c r="N24" s="20"/>
      <c r="O24" s="20"/>
      <c r="P24" s="95"/>
      <c r="Q24" s="21">
        <f t="shared" si="0"/>
        <v>206.4579</v>
      </c>
      <c r="R24" s="13"/>
    </row>
    <row r="25" spans="1:18">
      <c r="A25" s="22" t="s">
        <v>37</v>
      </c>
      <c r="B25" s="23"/>
      <c r="C25" s="24" t="s">
        <v>19</v>
      </c>
      <c r="D25" s="132">
        <v>5766.1497207077755</v>
      </c>
      <c r="E25" s="150">
        <v>1695.174</v>
      </c>
      <c r="F25" s="25"/>
      <c r="G25" s="26">
        <v>180637.27499999999</v>
      </c>
      <c r="H25" s="345"/>
      <c r="I25" s="389"/>
      <c r="J25" s="27"/>
      <c r="K25" s="326"/>
      <c r="L25" s="28">
        <v>10.143000000000001</v>
      </c>
      <c r="M25" s="28"/>
      <c r="N25" s="28"/>
      <c r="O25" s="28"/>
      <c r="P25" s="198"/>
      <c r="Q25" s="29">
        <f t="shared" si="0"/>
        <v>180647.41800000001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31">
        <v>6.5990000000000002</v>
      </c>
      <c r="E26" s="149">
        <v>6.4039999999999999</v>
      </c>
      <c r="F26" s="17"/>
      <c r="G26" s="31">
        <v>3.2151999999999998</v>
      </c>
      <c r="H26" s="344"/>
      <c r="I26" s="388"/>
      <c r="J26" s="32"/>
      <c r="K26" s="259"/>
      <c r="L26" s="20"/>
      <c r="M26" s="20"/>
      <c r="N26" s="20"/>
      <c r="O26" s="20"/>
      <c r="P26" s="95"/>
      <c r="Q26" s="21">
        <f t="shared" si="0"/>
        <v>3.2151999999999998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32">
        <v>3341.6047074257604</v>
      </c>
      <c r="E27" s="150">
        <v>3109.78</v>
      </c>
      <c r="F27" s="25"/>
      <c r="G27" s="26">
        <v>2876.6529999999998</v>
      </c>
      <c r="H27" s="346"/>
      <c r="I27" s="389"/>
      <c r="J27" s="27"/>
      <c r="K27" s="326"/>
      <c r="L27" s="28"/>
      <c r="M27" s="28"/>
      <c r="N27" s="28"/>
      <c r="O27" s="28"/>
      <c r="P27" s="198"/>
      <c r="Q27" s="29">
        <f t="shared" si="0"/>
        <v>2876.6529999999998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133">
        <f>D24+D26</f>
        <v>13.2944</v>
      </c>
      <c r="E28" s="95">
        <f t="shared" ref="E28:E29" si="13">+E24+E26</f>
        <v>8.7924000000000007</v>
      </c>
      <c r="F28" s="17">
        <f>D28+E28</f>
        <v>22.0868</v>
      </c>
      <c r="G28" s="34">
        <v>209.66890000000001</v>
      </c>
      <c r="H28" s="276">
        <f t="shared" ref="H28:I29" si="14">+H24+H26</f>
        <v>0</v>
      </c>
      <c r="I28" s="20">
        <f t="shared" si="14"/>
        <v>0</v>
      </c>
      <c r="J28" s="32">
        <f t="shared" si="8"/>
        <v>0</v>
      </c>
      <c r="K28" s="276">
        <f t="shared" ref="K28:K29" si="15">+K24+K26</f>
        <v>0</v>
      </c>
      <c r="L28" s="20">
        <f>+L24+L26</f>
        <v>4.1999999999999997E-3</v>
      </c>
      <c r="M28" s="199">
        <f t="shared" ref="M28:M29" si="16">+M24+M26</f>
        <v>0</v>
      </c>
      <c r="N28" s="95">
        <f t="shared" ref="N28:N29" si="17">N24+N26</f>
        <v>0</v>
      </c>
      <c r="O28" s="20">
        <v>0</v>
      </c>
      <c r="P28" s="95">
        <f t="shared" ref="P28:P29" si="18">P24+P26</f>
        <v>0</v>
      </c>
      <c r="Q28" s="21">
        <f t="shared" si="0"/>
        <v>231.75990000000002</v>
      </c>
      <c r="R28" s="13"/>
    </row>
    <row r="29" spans="1:18">
      <c r="A29" s="36"/>
      <c r="B29" s="37"/>
      <c r="C29" s="24" t="s">
        <v>19</v>
      </c>
      <c r="D29" s="134">
        <f>D25+D27</f>
        <v>9107.7544281335358</v>
      </c>
      <c r="E29" s="198">
        <f t="shared" si="13"/>
        <v>4804.9539999999997</v>
      </c>
      <c r="F29" s="25">
        <f>D29+E29</f>
        <v>13912.708428133536</v>
      </c>
      <c r="G29" s="38">
        <v>183513.92799999999</v>
      </c>
      <c r="H29" s="263">
        <f t="shared" si="14"/>
        <v>0</v>
      </c>
      <c r="I29" s="28">
        <f t="shared" si="14"/>
        <v>0</v>
      </c>
      <c r="J29" s="27">
        <f t="shared" si="8"/>
        <v>0</v>
      </c>
      <c r="K29" s="263">
        <f t="shared" si="15"/>
        <v>0</v>
      </c>
      <c r="L29" s="28">
        <f>+L25+L27</f>
        <v>10.143000000000001</v>
      </c>
      <c r="M29" s="436">
        <f t="shared" si="16"/>
        <v>0</v>
      </c>
      <c r="N29" s="198">
        <f t="shared" si="17"/>
        <v>0</v>
      </c>
      <c r="O29" s="28">
        <v>0</v>
      </c>
      <c r="P29" s="198">
        <f t="shared" si="18"/>
        <v>0</v>
      </c>
      <c r="Q29" s="29">
        <f t="shared" si="0"/>
        <v>197436.77942813354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31">
        <v>6.4447999999999999</v>
      </c>
      <c r="E30" s="149">
        <v>48.581299999999999</v>
      </c>
      <c r="F30" s="17"/>
      <c r="G30" s="31">
        <v>33.711100000000002</v>
      </c>
      <c r="H30" s="344">
        <v>654.52059999999994</v>
      </c>
      <c r="I30" s="388"/>
      <c r="J30" s="32"/>
      <c r="K30" s="259">
        <v>158.0077</v>
      </c>
      <c r="L30" s="20">
        <v>122.55710000000001</v>
      </c>
      <c r="M30" s="20"/>
      <c r="N30" s="20">
        <v>0.96889999999999998</v>
      </c>
      <c r="O30" s="20"/>
      <c r="P30" s="95">
        <v>3.7094</v>
      </c>
      <c r="Q30" s="21">
        <f t="shared" si="0"/>
        <v>973.47479999999985</v>
      </c>
      <c r="R30" s="13"/>
    </row>
    <row r="31" spans="1:18">
      <c r="A31" s="22" t="s">
        <v>42</v>
      </c>
      <c r="B31" s="23"/>
      <c r="C31" s="24" t="s">
        <v>19</v>
      </c>
      <c r="D31" s="132">
        <v>976.49390672611071</v>
      </c>
      <c r="E31" s="150">
        <v>8510.3289999999997</v>
      </c>
      <c r="F31" s="25"/>
      <c r="G31" s="26">
        <v>11372.956</v>
      </c>
      <c r="H31" s="345">
        <v>128736.137</v>
      </c>
      <c r="I31" s="389"/>
      <c r="J31" s="27"/>
      <c r="K31" s="326">
        <v>18268.117999999999</v>
      </c>
      <c r="L31" s="28">
        <v>45394.571000000004</v>
      </c>
      <c r="M31" s="28"/>
      <c r="N31" s="28">
        <v>282.51100000000002</v>
      </c>
      <c r="O31" s="28"/>
      <c r="P31" s="198">
        <v>637.55200000000002</v>
      </c>
      <c r="Q31" s="29">
        <f t="shared" si="0"/>
        <v>204691.84499999997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31">
        <v>0.5474</v>
      </c>
      <c r="E32" s="149">
        <v>4.7885999999999997</v>
      </c>
      <c r="F32" s="17"/>
      <c r="G32" s="31">
        <v>0.99870000000000003</v>
      </c>
      <c r="H32" s="344">
        <v>76.499600000000001</v>
      </c>
      <c r="I32" s="388"/>
      <c r="J32" s="32"/>
      <c r="K32" s="259">
        <v>14.5603</v>
      </c>
      <c r="L32" s="20">
        <v>4.3579999999999997</v>
      </c>
      <c r="M32" s="20"/>
      <c r="N32" s="20">
        <v>1.9300000000000001E-2</v>
      </c>
      <c r="O32" s="20"/>
      <c r="P32" s="95"/>
      <c r="Q32" s="21">
        <f t="shared" si="0"/>
        <v>96.435900000000004</v>
      </c>
      <c r="R32" s="13"/>
    </row>
    <row r="33" spans="1:18">
      <c r="A33" s="22" t="s">
        <v>44</v>
      </c>
      <c r="B33" s="23"/>
      <c r="C33" s="24" t="s">
        <v>19</v>
      </c>
      <c r="D33" s="132">
        <v>52.753061167950037</v>
      </c>
      <c r="E33" s="150">
        <v>192.61199999999999</v>
      </c>
      <c r="F33" s="25"/>
      <c r="G33" s="26">
        <v>358.74599999999998</v>
      </c>
      <c r="H33" s="345">
        <v>2535.1219999999998</v>
      </c>
      <c r="I33" s="389"/>
      <c r="J33" s="27"/>
      <c r="K33" s="326">
        <v>439.91800000000001</v>
      </c>
      <c r="L33" s="28">
        <v>1196.3969999999999</v>
      </c>
      <c r="M33" s="28"/>
      <c r="N33" s="28">
        <v>1.5169999999999999</v>
      </c>
      <c r="O33" s="28"/>
      <c r="P33" s="198"/>
      <c r="Q33" s="29">
        <f t="shared" si="0"/>
        <v>4531.7</v>
      </c>
      <c r="R33" s="13"/>
    </row>
    <row r="34" spans="1:18">
      <c r="A34" s="22"/>
      <c r="B34" s="30" t="s">
        <v>21</v>
      </c>
      <c r="C34" s="16" t="s">
        <v>17</v>
      </c>
      <c r="D34" s="131">
        <v>0</v>
      </c>
      <c r="E34" s="149">
        <v>1.3089</v>
      </c>
      <c r="F34" s="17"/>
      <c r="G34" s="31"/>
      <c r="H34" s="344">
        <v>545.08799999999997</v>
      </c>
      <c r="I34" s="388"/>
      <c r="J34" s="32"/>
      <c r="K34" s="259">
        <v>47.911000000000001</v>
      </c>
      <c r="L34" s="20">
        <v>0.25890000000000002</v>
      </c>
      <c r="M34" s="20"/>
      <c r="N34" s="20">
        <v>0.14710000000000001</v>
      </c>
      <c r="O34" s="20"/>
      <c r="P34" s="95"/>
      <c r="Q34" s="21">
        <f t="shared" si="0"/>
        <v>593.40500000000009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32">
        <v>0</v>
      </c>
      <c r="E35" s="150">
        <v>29.702999999999999</v>
      </c>
      <c r="F35" s="25"/>
      <c r="G35" s="26"/>
      <c r="H35" s="345">
        <v>13397.281000000001</v>
      </c>
      <c r="I35" s="389"/>
      <c r="J35" s="27"/>
      <c r="K35" s="326">
        <v>1498.816</v>
      </c>
      <c r="L35" s="28">
        <v>53.921999999999997</v>
      </c>
      <c r="M35" s="28"/>
      <c r="N35" s="28">
        <v>11.358000000000001</v>
      </c>
      <c r="O35" s="28"/>
      <c r="P35" s="198"/>
      <c r="Q35" s="29">
        <f t="shared" si="0"/>
        <v>14961.377000000002</v>
      </c>
      <c r="R35" s="13"/>
    </row>
    <row r="36" spans="1:18">
      <c r="A36" s="43"/>
      <c r="B36" s="33" t="s">
        <v>25</v>
      </c>
      <c r="C36" s="16" t="s">
        <v>17</v>
      </c>
      <c r="D36" s="133">
        <f>D30+D32+D34</f>
        <v>6.9921999999999995</v>
      </c>
      <c r="E36" s="95">
        <f t="shared" ref="E36:E37" si="19">+E30+E32+E34</f>
        <v>54.678800000000003</v>
      </c>
      <c r="F36" s="46">
        <f>D36+E36</f>
        <v>61.670999999999999</v>
      </c>
      <c r="G36" s="44">
        <v>34.709800000000001</v>
      </c>
      <c r="H36" s="276">
        <f t="shared" ref="H36:I37" si="20">+H30+H32+H34</f>
        <v>1276.1081999999999</v>
      </c>
      <c r="I36" s="20">
        <f t="shared" si="20"/>
        <v>0</v>
      </c>
      <c r="J36" s="32">
        <f>H36+I36</f>
        <v>1276.1081999999999</v>
      </c>
      <c r="K36" s="276">
        <f t="shared" ref="K36:K37" si="21">+K30+K32+K34</f>
        <v>220.47900000000001</v>
      </c>
      <c r="L36" s="20">
        <f>+L30+L32+L34</f>
        <v>127.17400000000001</v>
      </c>
      <c r="M36" s="95">
        <f t="shared" ref="M36:M37" si="22">+M30+M32+M34</f>
        <v>0</v>
      </c>
      <c r="N36" s="95">
        <f>+N30+N32+N34</f>
        <v>1.1353</v>
      </c>
      <c r="O36" s="20">
        <v>0</v>
      </c>
      <c r="P36" s="95">
        <f t="shared" ref="P36:P37" si="23">P30+P32+P34</f>
        <v>3.7094</v>
      </c>
      <c r="Q36" s="21">
        <f t="shared" si="0"/>
        <v>1724.9866999999997</v>
      </c>
      <c r="R36" s="13"/>
    </row>
    <row r="37" spans="1:18">
      <c r="A37" s="36"/>
      <c r="B37" s="37"/>
      <c r="C37" s="24" t="s">
        <v>19</v>
      </c>
      <c r="D37" s="134">
        <f>D31+D33+D35</f>
        <v>1029.2469678940608</v>
      </c>
      <c r="E37" s="198">
        <f t="shared" si="19"/>
        <v>8732.6439999999984</v>
      </c>
      <c r="F37" s="47">
        <f>D37+E37</f>
        <v>9761.8909678940599</v>
      </c>
      <c r="G37" s="45">
        <v>11731.701999999999</v>
      </c>
      <c r="H37" s="263">
        <f t="shared" si="20"/>
        <v>144668.53999999998</v>
      </c>
      <c r="I37" s="28">
        <f t="shared" si="20"/>
        <v>0</v>
      </c>
      <c r="J37" s="27">
        <f>H37+I37</f>
        <v>144668.53999999998</v>
      </c>
      <c r="K37" s="263">
        <f t="shared" si="21"/>
        <v>20206.851999999999</v>
      </c>
      <c r="L37" s="28">
        <f>+L31+L33+L35</f>
        <v>46644.89</v>
      </c>
      <c r="M37" s="198">
        <f t="shared" si="22"/>
        <v>0</v>
      </c>
      <c r="N37" s="198">
        <f>+N31+N33+N35</f>
        <v>295.38600000000002</v>
      </c>
      <c r="O37" s="28">
        <v>0</v>
      </c>
      <c r="P37" s="198">
        <f t="shared" si="23"/>
        <v>637.55200000000002</v>
      </c>
      <c r="Q37" s="29">
        <f t="shared" si="0"/>
        <v>233946.81296789405</v>
      </c>
      <c r="R37" s="13"/>
    </row>
    <row r="38" spans="1:18">
      <c r="A38" s="39" t="s">
        <v>46</v>
      </c>
      <c r="B38" s="40"/>
      <c r="C38" s="16" t="s">
        <v>17</v>
      </c>
      <c r="D38" s="131">
        <v>1.0999999999999999E-2</v>
      </c>
      <c r="E38" s="149">
        <v>0.1</v>
      </c>
      <c r="F38" s="17"/>
      <c r="G38" s="31">
        <v>0</v>
      </c>
      <c r="H38" s="344">
        <v>0.124</v>
      </c>
      <c r="I38" s="388"/>
      <c r="J38" s="32"/>
      <c r="K38" s="259">
        <v>67.081500000000005</v>
      </c>
      <c r="L38" s="20"/>
      <c r="M38" s="20"/>
      <c r="N38" s="20"/>
      <c r="O38" s="20"/>
      <c r="P38" s="95"/>
      <c r="Q38" s="21">
        <f t="shared" si="0"/>
        <v>67.205500000000001</v>
      </c>
      <c r="R38" s="13"/>
    </row>
    <row r="39" spans="1:18">
      <c r="A39" s="41"/>
      <c r="B39" s="42"/>
      <c r="C39" s="24" t="s">
        <v>19</v>
      </c>
      <c r="D39" s="132">
        <v>6.3000013337254472</v>
      </c>
      <c r="E39" s="150">
        <v>56.174999999999997</v>
      </c>
      <c r="F39" s="25"/>
      <c r="G39" s="26">
        <v>6.8150000000000004</v>
      </c>
      <c r="H39" s="345">
        <v>1.9530000000000001</v>
      </c>
      <c r="I39" s="389"/>
      <c r="J39" s="27"/>
      <c r="K39" s="326">
        <v>1639.348</v>
      </c>
      <c r="L39" s="28"/>
      <c r="M39" s="28"/>
      <c r="N39" s="28"/>
      <c r="O39" s="28"/>
      <c r="P39" s="198"/>
      <c r="Q39" s="29">
        <f t="shared" si="0"/>
        <v>1648.116</v>
      </c>
      <c r="R39" s="13"/>
    </row>
    <row r="40" spans="1:18">
      <c r="A40" s="39" t="s">
        <v>47</v>
      </c>
      <c r="B40" s="40"/>
      <c r="C40" s="16" t="s">
        <v>17</v>
      </c>
      <c r="D40" s="131">
        <v>0.55779999999999996</v>
      </c>
      <c r="E40" s="149">
        <v>1.0872999999999999</v>
      </c>
      <c r="F40" s="17"/>
      <c r="G40" s="31">
        <v>2.3999999999999998E-3</v>
      </c>
      <c r="H40" s="344"/>
      <c r="I40" s="388"/>
      <c r="J40" s="32"/>
      <c r="K40" s="259">
        <v>3.9741</v>
      </c>
      <c r="L40" s="20"/>
      <c r="M40" s="20"/>
      <c r="N40" s="20"/>
      <c r="O40" s="20"/>
      <c r="P40" s="95"/>
      <c r="Q40" s="21">
        <f t="shared" si="0"/>
        <v>3.9765000000000001</v>
      </c>
      <c r="R40" s="13"/>
    </row>
    <row r="41" spans="1:18">
      <c r="A41" s="41"/>
      <c r="B41" s="42"/>
      <c r="C41" s="24" t="s">
        <v>19</v>
      </c>
      <c r="D41" s="132">
        <v>315.09456670627821</v>
      </c>
      <c r="E41" s="150">
        <v>791.14200000000005</v>
      </c>
      <c r="F41" s="25"/>
      <c r="G41" s="26">
        <v>0.126</v>
      </c>
      <c r="H41" s="345"/>
      <c r="I41" s="389"/>
      <c r="J41" s="27"/>
      <c r="K41" s="326">
        <v>197.84700000000001</v>
      </c>
      <c r="L41" s="28"/>
      <c r="M41" s="28"/>
      <c r="N41" s="28"/>
      <c r="O41" s="28"/>
      <c r="P41" s="198"/>
      <c r="Q41" s="29">
        <f t="shared" si="0"/>
        <v>197.97300000000001</v>
      </c>
      <c r="R41" s="13"/>
    </row>
    <row r="42" spans="1:18">
      <c r="A42" s="39" t="s">
        <v>48</v>
      </c>
      <c r="B42" s="40"/>
      <c r="C42" s="16" t="s">
        <v>17</v>
      </c>
      <c r="D42" s="131">
        <v>0</v>
      </c>
      <c r="E42" s="149"/>
      <c r="F42" s="17"/>
      <c r="G42" s="31"/>
      <c r="H42" s="344"/>
      <c r="I42" s="388"/>
      <c r="J42" s="32"/>
      <c r="K42" s="259"/>
      <c r="L42" s="20"/>
      <c r="M42" s="20"/>
      <c r="N42" s="20"/>
      <c r="O42" s="20"/>
      <c r="P42" s="95"/>
      <c r="Q42" s="21">
        <f t="shared" si="0"/>
        <v>0</v>
      </c>
      <c r="R42" s="13"/>
    </row>
    <row r="43" spans="1:18">
      <c r="A43" s="41"/>
      <c r="B43" s="42"/>
      <c r="C43" s="24" t="s">
        <v>19</v>
      </c>
      <c r="D43" s="132">
        <v>0</v>
      </c>
      <c r="E43" s="150"/>
      <c r="F43" s="25"/>
      <c r="G43" s="26"/>
      <c r="H43" s="345"/>
      <c r="I43" s="389"/>
      <c r="J43" s="27"/>
      <c r="K43" s="326"/>
      <c r="L43" s="28"/>
      <c r="M43" s="28"/>
      <c r="N43" s="28"/>
      <c r="O43" s="28"/>
      <c r="P43" s="198"/>
      <c r="Q43" s="29">
        <f t="shared" si="0"/>
        <v>0</v>
      </c>
      <c r="R43" s="13"/>
    </row>
    <row r="44" spans="1:18">
      <c r="A44" s="39" t="s">
        <v>49</v>
      </c>
      <c r="B44" s="40"/>
      <c r="C44" s="16" t="s">
        <v>17</v>
      </c>
      <c r="D44" s="131">
        <v>0</v>
      </c>
      <c r="E44" s="149">
        <v>5.4000000000000003E-3</v>
      </c>
      <c r="F44" s="17"/>
      <c r="G44" s="31">
        <v>2.3E-3</v>
      </c>
      <c r="H44" s="344">
        <v>2.4400000000000002E-2</v>
      </c>
      <c r="I44" s="388"/>
      <c r="J44" s="32"/>
      <c r="K44" s="259"/>
      <c r="L44" s="20"/>
      <c r="M44" s="20"/>
      <c r="N44" s="20"/>
      <c r="O44" s="20"/>
      <c r="P44" s="95"/>
      <c r="Q44" s="21">
        <f t="shared" si="0"/>
        <v>2.6700000000000002E-2</v>
      </c>
      <c r="R44" s="13"/>
    </row>
    <row r="45" spans="1:18">
      <c r="A45" s="41"/>
      <c r="B45" s="42"/>
      <c r="C45" s="24" t="s">
        <v>19</v>
      </c>
      <c r="D45" s="132">
        <v>0</v>
      </c>
      <c r="E45" s="150">
        <v>7.875</v>
      </c>
      <c r="F45" s="25"/>
      <c r="G45" s="26">
        <v>14.295</v>
      </c>
      <c r="H45" s="345">
        <v>26.061</v>
      </c>
      <c r="I45" s="389"/>
      <c r="J45" s="27"/>
      <c r="K45" s="326"/>
      <c r="L45" s="28"/>
      <c r="M45" s="28"/>
      <c r="N45" s="28"/>
      <c r="O45" s="28"/>
      <c r="P45" s="198"/>
      <c r="Q45" s="29">
        <f t="shared" si="0"/>
        <v>40.356000000000002</v>
      </c>
      <c r="R45" s="13"/>
    </row>
    <row r="46" spans="1:18">
      <c r="A46" s="39" t="s">
        <v>50</v>
      </c>
      <c r="B46" s="40"/>
      <c r="C46" s="16" t="s">
        <v>17</v>
      </c>
      <c r="D46" s="131">
        <v>4.7E-2</v>
      </c>
      <c r="E46" s="149">
        <v>8.0000000000000002E-3</v>
      </c>
      <c r="F46" s="17"/>
      <c r="G46" s="31">
        <v>2.5100000000000001E-2</v>
      </c>
      <c r="H46" s="344">
        <v>0.15140000000000001</v>
      </c>
      <c r="I46" s="388"/>
      <c r="J46" s="32"/>
      <c r="K46" s="259">
        <v>2.0899999999999998E-2</v>
      </c>
      <c r="L46" s="20"/>
      <c r="M46" s="20"/>
      <c r="N46" s="20"/>
      <c r="O46" s="20"/>
      <c r="P46" s="95"/>
      <c r="Q46" s="21">
        <f t="shared" si="0"/>
        <v>0.19740000000000002</v>
      </c>
      <c r="R46" s="13"/>
    </row>
    <row r="47" spans="1:18">
      <c r="A47" s="41"/>
      <c r="B47" s="42"/>
      <c r="C47" s="24" t="s">
        <v>19</v>
      </c>
      <c r="D47" s="132">
        <v>29.085006157365815</v>
      </c>
      <c r="E47" s="150">
        <v>1.9950000000000001</v>
      </c>
      <c r="F47" s="25"/>
      <c r="G47" s="26">
        <v>64.06</v>
      </c>
      <c r="H47" s="345">
        <v>144.28399999999999</v>
      </c>
      <c r="I47" s="389"/>
      <c r="J47" s="27"/>
      <c r="K47" s="326">
        <v>11.218999999999999</v>
      </c>
      <c r="L47" s="28"/>
      <c r="M47" s="28"/>
      <c r="N47" s="28"/>
      <c r="O47" s="28"/>
      <c r="P47" s="198"/>
      <c r="Q47" s="29">
        <f t="shared" si="0"/>
        <v>219.56299999999999</v>
      </c>
      <c r="R47" s="13"/>
    </row>
    <row r="48" spans="1:18">
      <c r="A48" s="39" t="s">
        <v>51</v>
      </c>
      <c r="B48" s="40"/>
      <c r="C48" s="16" t="s">
        <v>17</v>
      </c>
      <c r="D48" s="131">
        <v>4.0000000000000001E-3</v>
      </c>
      <c r="E48" s="149">
        <v>1.8599000000000001</v>
      </c>
      <c r="F48" s="17"/>
      <c r="G48" s="31">
        <v>0.34200000000000003</v>
      </c>
      <c r="H48" s="344">
        <v>18.434000000000001</v>
      </c>
      <c r="I48" s="388"/>
      <c r="J48" s="32"/>
      <c r="K48" s="259">
        <v>3.0200999999999998</v>
      </c>
      <c r="L48" s="20">
        <v>0.74850000000000005</v>
      </c>
      <c r="M48" s="20"/>
      <c r="N48" s="20"/>
      <c r="O48" s="20"/>
      <c r="P48" s="95"/>
      <c r="Q48" s="21">
        <f t="shared" si="0"/>
        <v>22.544599999999999</v>
      </c>
      <c r="R48" s="13"/>
    </row>
    <row r="49" spans="1:18">
      <c r="A49" s="41"/>
      <c r="B49" s="42"/>
      <c r="C49" s="24" t="s">
        <v>19</v>
      </c>
      <c r="D49" s="132">
        <v>3.1500006668627236</v>
      </c>
      <c r="E49" s="150">
        <v>134.90799999999999</v>
      </c>
      <c r="F49" s="25"/>
      <c r="G49" s="26">
        <v>23.234000000000002</v>
      </c>
      <c r="H49" s="345">
        <v>397.05700000000002</v>
      </c>
      <c r="I49" s="389"/>
      <c r="J49" s="27"/>
      <c r="K49" s="326">
        <v>362.36200000000002</v>
      </c>
      <c r="L49" s="28">
        <v>69.054000000000002</v>
      </c>
      <c r="M49" s="28"/>
      <c r="N49" s="28"/>
      <c r="O49" s="28"/>
      <c r="P49" s="198"/>
      <c r="Q49" s="29">
        <f t="shared" si="0"/>
        <v>851.70699999999999</v>
      </c>
      <c r="R49" s="13"/>
    </row>
    <row r="50" spans="1:18">
      <c r="A50" s="39" t="s">
        <v>52</v>
      </c>
      <c r="B50" s="40"/>
      <c r="C50" s="16" t="s">
        <v>17</v>
      </c>
      <c r="D50" s="131">
        <v>0</v>
      </c>
      <c r="E50" s="149">
        <v>0.35899999999999999</v>
      </c>
      <c r="F50" s="17"/>
      <c r="G50" s="31"/>
      <c r="H50" s="344">
        <v>6.2E-2</v>
      </c>
      <c r="I50" s="388"/>
      <c r="J50" s="32"/>
      <c r="K50" s="259">
        <v>2.024</v>
      </c>
      <c r="L50" s="20"/>
      <c r="M50" s="20"/>
      <c r="N50" s="20"/>
      <c r="O50" s="20"/>
      <c r="P50" s="95"/>
      <c r="Q50" s="21">
        <f t="shared" si="0"/>
        <v>2.0859999999999999</v>
      </c>
      <c r="R50" s="13"/>
    </row>
    <row r="51" spans="1:18">
      <c r="A51" s="41"/>
      <c r="B51" s="42"/>
      <c r="C51" s="24" t="s">
        <v>19</v>
      </c>
      <c r="D51" s="132">
        <v>0</v>
      </c>
      <c r="E51" s="150">
        <v>173.09399999999999</v>
      </c>
      <c r="F51" s="25"/>
      <c r="G51" s="26"/>
      <c r="H51" s="345">
        <v>2.6040000000000001</v>
      </c>
      <c r="I51" s="389"/>
      <c r="J51" s="27"/>
      <c r="K51" s="326">
        <v>254.43899999999999</v>
      </c>
      <c r="L51" s="28"/>
      <c r="M51" s="28"/>
      <c r="N51" s="28"/>
      <c r="O51" s="28"/>
      <c r="P51" s="198"/>
      <c r="Q51" s="29">
        <f t="shared" si="0"/>
        <v>257.04300000000001</v>
      </c>
      <c r="R51" s="13"/>
    </row>
    <row r="52" spans="1:18">
      <c r="A52" s="39" t="s">
        <v>53</v>
      </c>
      <c r="B52" s="40"/>
      <c r="C52" s="16" t="s">
        <v>17</v>
      </c>
      <c r="D52" s="131">
        <v>0</v>
      </c>
      <c r="E52" s="149">
        <v>2.6599999999999999E-2</v>
      </c>
      <c r="F52" s="17"/>
      <c r="G52" s="31">
        <v>4.3479999999999999</v>
      </c>
      <c r="H52" s="344">
        <v>0.28100000000000003</v>
      </c>
      <c r="I52" s="388"/>
      <c r="J52" s="32"/>
      <c r="K52" s="259">
        <v>0.1164</v>
      </c>
      <c r="L52" s="20">
        <v>0.72170000000000001</v>
      </c>
      <c r="M52" s="20"/>
      <c r="N52" s="20">
        <v>0.114</v>
      </c>
      <c r="O52" s="20"/>
      <c r="P52" s="95"/>
      <c r="Q52" s="21">
        <f t="shared" si="0"/>
        <v>5.5810999999999993</v>
      </c>
      <c r="R52" s="13"/>
    </row>
    <row r="53" spans="1:18">
      <c r="A53" s="41"/>
      <c r="B53" s="42"/>
      <c r="C53" s="24" t="s">
        <v>19</v>
      </c>
      <c r="D53" s="132">
        <v>0</v>
      </c>
      <c r="E53" s="150">
        <v>10.154</v>
      </c>
      <c r="F53" s="25"/>
      <c r="G53" s="26">
        <v>1716.1590000000001</v>
      </c>
      <c r="H53" s="345">
        <v>126.438</v>
      </c>
      <c r="I53" s="389"/>
      <c r="J53" s="27"/>
      <c r="K53" s="326">
        <v>56.436999999999998</v>
      </c>
      <c r="L53" s="28">
        <v>29.640999999999998</v>
      </c>
      <c r="M53" s="28"/>
      <c r="N53" s="28">
        <v>62.122999999999998</v>
      </c>
      <c r="O53" s="28"/>
      <c r="P53" s="198"/>
      <c r="Q53" s="29">
        <f t="shared" si="0"/>
        <v>1990.7980000000002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31">
        <v>0.3075</v>
      </c>
      <c r="E54" s="149">
        <v>3.1600000000000003E-2</v>
      </c>
      <c r="F54" s="17"/>
      <c r="G54" s="31"/>
      <c r="H54" s="344">
        <v>5.9400000000000001E-2</v>
      </c>
      <c r="I54" s="388"/>
      <c r="J54" s="32"/>
      <c r="K54" s="259">
        <v>4.0000000000000001E-3</v>
      </c>
      <c r="L54" s="20">
        <v>1.6999999999999999E-3</v>
      </c>
      <c r="M54" s="20"/>
      <c r="N54" s="20"/>
      <c r="O54" s="20"/>
      <c r="P54" s="95"/>
      <c r="Q54" s="21">
        <f t="shared" si="0"/>
        <v>6.5099999999999991E-2</v>
      </c>
      <c r="R54" s="13"/>
    </row>
    <row r="55" spans="1:18">
      <c r="A55" s="22" t="s">
        <v>42</v>
      </c>
      <c r="B55" s="23"/>
      <c r="C55" s="24" t="s">
        <v>19</v>
      </c>
      <c r="D55" s="132">
        <v>274.56980812708935</v>
      </c>
      <c r="E55" s="150">
        <v>21.364000000000001</v>
      </c>
      <c r="F55" s="25"/>
      <c r="G55" s="26"/>
      <c r="H55" s="345">
        <v>20.149999999999999</v>
      </c>
      <c r="I55" s="389"/>
      <c r="J55" s="27"/>
      <c r="K55" s="326">
        <v>2.1579999999999999</v>
      </c>
      <c r="L55" s="28">
        <v>1.806</v>
      </c>
      <c r="M55" s="28"/>
      <c r="N55" s="28"/>
      <c r="O55" s="28"/>
      <c r="P55" s="198"/>
      <c r="Q55" s="29">
        <f t="shared" si="0"/>
        <v>24.114000000000001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31">
        <v>1.1721999999999999</v>
      </c>
      <c r="E56" s="149"/>
      <c r="F56" s="17"/>
      <c r="G56" s="31">
        <v>3.7000000000000002E-3</v>
      </c>
      <c r="H56" s="344">
        <v>2E-3</v>
      </c>
      <c r="I56" s="388"/>
      <c r="J56" s="32"/>
      <c r="K56" s="259">
        <v>0.15040000000000001</v>
      </c>
      <c r="L56" s="20">
        <v>0.1182</v>
      </c>
      <c r="M56" s="20"/>
      <c r="N56" s="20"/>
      <c r="O56" s="20"/>
      <c r="P56" s="95"/>
      <c r="Q56" s="21">
        <f t="shared" si="0"/>
        <v>0.27429999999999999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32">
        <v>119.38397527387494</v>
      </c>
      <c r="E57" s="150"/>
      <c r="F57" s="25"/>
      <c r="G57" s="26">
        <v>8.0909999999999993</v>
      </c>
      <c r="H57" s="345">
        <v>1.1759999999999999</v>
      </c>
      <c r="I57" s="389"/>
      <c r="J57" s="27"/>
      <c r="K57" s="326">
        <v>40.450000000000003</v>
      </c>
      <c r="L57" s="28">
        <v>83.748999999999995</v>
      </c>
      <c r="M57" s="28"/>
      <c r="N57" s="28"/>
      <c r="O57" s="28"/>
      <c r="P57" s="198"/>
      <c r="Q57" s="29">
        <f t="shared" si="0"/>
        <v>133.46600000000001</v>
      </c>
      <c r="R57" s="13"/>
    </row>
    <row r="58" spans="1:18">
      <c r="A58" s="43"/>
      <c r="B58" s="33" t="s">
        <v>25</v>
      </c>
      <c r="C58" s="16" t="s">
        <v>17</v>
      </c>
      <c r="D58" s="133">
        <f>D54+D56</f>
        <v>1.4796999999999998</v>
      </c>
      <c r="E58" s="95">
        <f t="shared" ref="E58:E59" si="24">+E54+E56</f>
        <v>3.1600000000000003E-2</v>
      </c>
      <c r="F58" s="17">
        <f>D58+E58</f>
        <v>1.5112999999999999</v>
      </c>
      <c r="G58" s="44">
        <v>3.7000000000000002E-3</v>
      </c>
      <c r="H58" s="276">
        <f t="shared" ref="H58:I59" si="25">+H54+H56</f>
        <v>6.1400000000000003E-2</v>
      </c>
      <c r="I58" s="20">
        <f t="shared" si="25"/>
        <v>0</v>
      </c>
      <c r="J58" s="32">
        <f>H58+I58</f>
        <v>6.1400000000000003E-2</v>
      </c>
      <c r="K58" s="276">
        <f t="shared" ref="K58:K59" si="26">+K54+K56</f>
        <v>0.15440000000000001</v>
      </c>
      <c r="L58" s="20">
        <f>+L54+L56</f>
        <v>0.11989999999999999</v>
      </c>
      <c r="M58" s="95">
        <f t="shared" ref="M58:M59" si="27">+M54+M56</f>
        <v>0</v>
      </c>
      <c r="N58" s="95">
        <f t="shared" ref="N58:N59" si="28">N54+N56</f>
        <v>0</v>
      </c>
      <c r="O58" s="20">
        <v>0</v>
      </c>
      <c r="P58" s="95">
        <f t="shared" ref="P58:P59" si="29">P54+P56</f>
        <v>0</v>
      </c>
      <c r="Q58" s="21">
        <f t="shared" si="0"/>
        <v>1.8506999999999998</v>
      </c>
      <c r="R58" s="13"/>
    </row>
    <row r="59" spans="1:18">
      <c r="A59" s="36"/>
      <c r="B59" s="37"/>
      <c r="C59" s="24" t="s">
        <v>19</v>
      </c>
      <c r="D59" s="134">
        <f>D55+D57</f>
        <v>393.95378340096431</v>
      </c>
      <c r="E59" s="198">
        <f t="shared" si="24"/>
        <v>21.364000000000001</v>
      </c>
      <c r="F59" s="25">
        <f>D59+E59</f>
        <v>415.31778340096429</v>
      </c>
      <c r="G59" s="45">
        <v>8.0909999999999993</v>
      </c>
      <c r="H59" s="263">
        <f t="shared" si="25"/>
        <v>21.325999999999997</v>
      </c>
      <c r="I59" s="28">
        <f t="shared" si="25"/>
        <v>0</v>
      </c>
      <c r="J59" s="27">
        <f>H59+I59</f>
        <v>21.325999999999997</v>
      </c>
      <c r="K59" s="263">
        <f t="shared" si="26"/>
        <v>42.608000000000004</v>
      </c>
      <c r="L59" s="28">
        <f>+L55+L57</f>
        <v>85.554999999999993</v>
      </c>
      <c r="M59" s="198">
        <f t="shared" si="27"/>
        <v>0</v>
      </c>
      <c r="N59" s="198">
        <f t="shared" si="28"/>
        <v>0</v>
      </c>
      <c r="O59" s="28">
        <v>0</v>
      </c>
      <c r="P59" s="198">
        <f t="shared" si="29"/>
        <v>0</v>
      </c>
      <c r="Q59" s="29">
        <f t="shared" si="0"/>
        <v>572.89778340096427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31">
        <v>0.54630000000000001</v>
      </c>
      <c r="E60" s="149">
        <v>23.06</v>
      </c>
      <c r="F60" s="17"/>
      <c r="G60" s="31">
        <v>1.6870000000000001</v>
      </c>
      <c r="H60" s="344">
        <v>15.523400000000001</v>
      </c>
      <c r="I60" s="388"/>
      <c r="J60" s="19"/>
      <c r="K60" s="259"/>
      <c r="L60" s="20">
        <v>2.9786999999999999</v>
      </c>
      <c r="M60" s="20"/>
      <c r="N60" s="20"/>
      <c r="O60" s="20"/>
      <c r="P60" s="95"/>
      <c r="Q60" s="21">
        <f t="shared" si="0"/>
        <v>20.1891</v>
      </c>
      <c r="R60" s="13"/>
    </row>
    <row r="61" spans="1:18">
      <c r="A61" s="22" t="s">
        <v>57</v>
      </c>
      <c r="B61" s="23"/>
      <c r="C61" s="24" t="s">
        <v>19</v>
      </c>
      <c r="D61" s="132">
        <v>45.40305961193701</v>
      </c>
      <c r="E61" s="150">
        <v>1070.1210000000001</v>
      </c>
      <c r="F61" s="25"/>
      <c r="G61" s="26">
        <v>69.552999999999997</v>
      </c>
      <c r="H61" s="345">
        <v>980.875</v>
      </c>
      <c r="I61" s="389"/>
      <c r="J61" s="27"/>
      <c r="K61" s="326"/>
      <c r="L61" s="28">
        <v>340.14100000000002</v>
      </c>
      <c r="M61" s="28"/>
      <c r="N61" s="28"/>
      <c r="O61" s="28"/>
      <c r="P61" s="198"/>
      <c r="Q61" s="29">
        <f t="shared" si="0"/>
        <v>1390.569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31">
        <v>5</v>
      </c>
      <c r="E62" s="149">
        <v>16.736000000000001</v>
      </c>
      <c r="F62" s="17"/>
      <c r="G62" s="31">
        <v>229.81100000000001</v>
      </c>
      <c r="H62" s="344"/>
      <c r="I62" s="388"/>
      <c r="J62" s="32"/>
      <c r="K62" s="259"/>
      <c r="L62" s="20"/>
      <c r="M62" s="20"/>
      <c r="N62" s="20"/>
      <c r="O62" s="20"/>
      <c r="P62" s="95"/>
      <c r="Q62" s="21">
        <f t="shared" si="0"/>
        <v>229.81100000000001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32">
        <v>628.80313311913699</v>
      </c>
      <c r="E63" s="150">
        <v>2445.1770000000001</v>
      </c>
      <c r="F63" s="25"/>
      <c r="G63" s="26">
        <v>30698.409</v>
      </c>
      <c r="H63" s="345"/>
      <c r="I63" s="389"/>
      <c r="J63" s="27"/>
      <c r="K63" s="326"/>
      <c r="L63" s="28"/>
      <c r="M63" s="28"/>
      <c r="N63" s="28"/>
      <c r="O63" s="28"/>
      <c r="P63" s="198"/>
      <c r="Q63" s="29">
        <f t="shared" si="0"/>
        <v>30698.409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31">
        <v>0</v>
      </c>
      <c r="E64" s="149"/>
      <c r="F64" s="17"/>
      <c r="G64" s="31">
        <v>133.16999999999999</v>
      </c>
      <c r="H64" s="344">
        <v>3.0000000000000001E-3</v>
      </c>
      <c r="I64" s="388"/>
      <c r="J64" s="32"/>
      <c r="K64" s="259"/>
      <c r="L64" s="20">
        <v>4.0000000000000001E-3</v>
      </c>
      <c r="M64" s="20"/>
      <c r="N64" s="20"/>
      <c r="O64" s="20"/>
      <c r="P64" s="95"/>
      <c r="Q64" s="21">
        <f t="shared" si="0"/>
        <v>133.17699999999996</v>
      </c>
      <c r="R64" s="13"/>
    </row>
    <row r="65" spans="1:18">
      <c r="A65" s="22" t="s">
        <v>24</v>
      </c>
      <c r="B65" s="23"/>
      <c r="C65" s="24" t="s">
        <v>19</v>
      </c>
      <c r="D65" s="132">
        <v>0</v>
      </c>
      <c r="E65" s="150"/>
      <c r="F65" s="25"/>
      <c r="G65" s="26">
        <v>22390.263999999999</v>
      </c>
      <c r="H65" s="345">
        <v>4.5149999999999997</v>
      </c>
      <c r="I65" s="389"/>
      <c r="J65" s="27"/>
      <c r="K65" s="326"/>
      <c r="L65" s="28">
        <v>6.8250000000000002</v>
      </c>
      <c r="M65" s="28"/>
      <c r="N65" s="28"/>
      <c r="O65" s="28"/>
      <c r="P65" s="198"/>
      <c r="Q65" s="29">
        <f t="shared" si="0"/>
        <v>22401.603999999999</v>
      </c>
      <c r="R65" s="13"/>
    </row>
    <row r="66" spans="1:18">
      <c r="A66" s="43"/>
      <c r="B66" s="30" t="s">
        <v>21</v>
      </c>
      <c r="C66" s="16" t="s">
        <v>17</v>
      </c>
      <c r="D66" s="131">
        <v>0</v>
      </c>
      <c r="E66" s="149">
        <v>4.0534999999999997</v>
      </c>
      <c r="F66" s="17"/>
      <c r="G66" s="31">
        <v>59.9148</v>
      </c>
      <c r="H66" s="344"/>
      <c r="I66" s="388"/>
      <c r="J66" s="32"/>
      <c r="K66" s="259">
        <v>3.2315</v>
      </c>
      <c r="L66" s="20">
        <v>0.20949999999999999</v>
      </c>
      <c r="M66" s="20"/>
      <c r="N66" s="20"/>
      <c r="O66" s="20"/>
      <c r="P66" s="95"/>
      <c r="Q66" s="21">
        <f t="shared" si="0"/>
        <v>63.355799999999995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35">
        <v>0</v>
      </c>
      <c r="E67" s="200">
        <v>296.48200000000003</v>
      </c>
      <c r="F67" s="50"/>
      <c r="G67" s="51">
        <v>3792.357</v>
      </c>
      <c r="H67" s="347"/>
      <c r="I67" s="390"/>
      <c r="J67" s="52"/>
      <c r="K67" s="327">
        <v>152.833</v>
      </c>
      <c r="L67" s="53">
        <v>80.637</v>
      </c>
      <c r="M67" s="53"/>
      <c r="N67" s="53"/>
      <c r="O67" s="53"/>
      <c r="P67" s="102"/>
      <c r="Q67" s="54">
        <f t="shared" si="0"/>
        <v>4025.8270000000002</v>
      </c>
      <c r="R67" s="13"/>
    </row>
    <row r="68" spans="1:18">
      <c r="D68" s="136"/>
      <c r="E68" s="201"/>
      <c r="F68" s="55"/>
      <c r="G68" s="55"/>
      <c r="H68" s="265"/>
      <c r="I68" s="265"/>
      <c r="K68" s="265"/>
      <c r="M68" s="13"/>
      <c r="P68" s="434"/>
      <c r="Q68" s="1"/>
    </row>
    <row r="69" spans="1:18" ht="19.5" thickBot="1">
      <c r="A69" s="4"/>
      <c r="B69" s="5" t="s">
        <v>62</v>
      </c>
      <c r="C69" s="4"/>
      <c r="D69" s="137"/>
      <c r="E69" s="202"/>
      <c r="F69" s="56"/>
      <c r="G69" s="56"/>
      <c r="H69" s="265"/>
      <c r="I69" s="266"/>
      <c r="J69" s="4"/>
      <c r="K69" s="393"/>
      <c r="L69" s="4"/>
      <c r="M69" s="4"/>
      <c r="N69" s="4"/>
      <c r="O69" s="4"/>
      <c r="P69" s="98"/>
      <c r="Q69" s="4"/>
    </row>
    <row r="70" spans="1:18">
      <c r="A70" s="36"/>
      <c r="B70" s="57"/>
      <c r="C70" s="58"/>
      <c r="D70" s="138" t="s">
        <v>134</v>
      </c>
      <c r="E70" s="203" t="s">
        <v>135</v>
      </c>
      <c r="F70" s="9" t="s">
        <v>4</v>
      </c>
      <c r="G70" s="8" t="s">
        <v>5</v>
      </c>
      <c r="H70" s="348" t="s">
        <v>136</v>
      </c>
      <c r="I70" s="391" t="s">
        <v>137</v>
      </c>
      <c r="J70" s="8" t="s">
        <v>63</v>
      </c>
      <c r="K70" s="342" t="s">
        <v>112</v>
      </c>
      <c r="L70" s="8" t="s">
        <v>112</v>
      </c>
      <c r="M70" s="8" t="s">
        <v>112</v>
      </c>
      <c r="N70" s="8" t="s">
        <v>139</v>
      </c>
      <c r="O70" s="8" t="s">
        <v>13</v>
      </c>
      <c r="P70" s="435" t="s">
        <v>151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133">
        <f>D60+D62+D64+D66</f>
        <v>5.5463000000000005</v>
      </c>
      <c r="E71" s="95">
        <f t="shared" ref="E71:E72" si="30">+E60+E62+E64+E66</f>
        <v>43.849499999999999</v>
      </c>
      <c r="F71" s="60">
        <f>D71+E71</f>
        <v>49.395800000000001</v>
      </c>
      <c r="G71" s="61">
        <v>424.58280000000002</v>
      </c>
      <c r="H71" s="276">
        <f t="shared" ref="H71:I72" si="31">+H60+H62+H64+H66</f>
        <v>15.526400000000001</v>
      </c>
      <c r="I71" s="20">
        <f t="shared" si="31"/>
        <v>0</v>
      </c>
      <c r="J71" s="19">
        <f>H71+I71</f>
        <v>15.526400000000001</v>
      </c>
      <c r="K71" s="276">
        <f t="shared" ref="K71:K72" si="32">+K60+K62+K64+K66</f>
        <v>3.2315</v>
      </c>
      <c r="L71" s="20">
        <f>+L60+L62+L64+L66</f>
        <v>3.1921999999999997</v>
      </c>
      <c r="M71" s="20">
        <f>M60+M62+M64+M66</f>
        <v>0</v>
      </c>
      <c r="N71" s="95">
        <f>N60+N62+N64+N66</f>
        <v>0</v>
      </c>
      <c r="O71" s="20">
        <v>0</v>
      </c>
      <c r="P71" s="95">
        <f t="shared" ref="P71:P72" si="33">P60+P62+P64+P66</f>
        <v>0</v>
      </c>
      <c r="Q71" s="21">
        <f t="shared" ref="Q71:Q134" si="34">+F71+G71+H71+I71+K71+L71+M71+N71+O71+P71</f>
        <v>495.92870000000005</v>
      </c>
      <c r="R71" s="43"/>
    </row>
    <row r="72" spans="1:18">
      <c r="A72" s="6" t="s">
        <v>59</v>
      </c>
      <c r="B72" s="37"/>
      <c r="C72" s="62" t="s">
        <v>19</v>
      </c>
      <c r="D72" s="134">
        <f>D61+D63+D65+D67</f>
        <v>674.206192731074</v>
      </c>
      <c r="E72" s="198">
        <f t="shared" si="30"/>
        <v>3811.78</v>
      </c>
      <c r="F72" s="63">
        <f>D72+E72</f>
        <v>4485.986192731074</v>
      </c>
      <c r="G72" s="45">
        <v>56950.582999999999</v>
      </c>
      <c r="H72" s="263">
        <f t="shared" si="31"/>
        <v>985.39</v>
      </c>
      <c r="I72" s="28">
        <f t="shared" si="31"/>
        <v>0</v>
      </c>
      <c r="J72" s="27">
        <f>H72+I72</f>
        <v>985.39</v>
      </c>
      <c r="K72" s="263">
        <f t="shared" si="32"/>
        <v>152.833</v>
      </c>
      <c r="L72" s="28">
        <f>+L61+L63+L65+L67</f>
        <v>427.60300000000001</v>
      </c>
      <c r="M72" s="28">
        <f>M61+M63+M65+M67</f>
        <v>0</v>
      </c>
      <c r="N72" s="198">
        <f>N61+N63+N65+N67</f>
        <v>0</v>
      </c>
      <c r="O72" s="28">
        <v>0</v>
      </c>
      <c r="P72" s="198">
        <f t="shared" si="33"/>
        <v>0</v>
      </c>
      <c r="Q72" s="29">
        <f t="shared" si="34"/>
        <v>63002.39519273107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31">
        <v>1.4774</v>
      </c>
      <c r="E73" s="149">
        <v>1.4467000000000001</v>
      </c>
      <c r="F73" s="60"/>
      <c r="G73" s="31">
        <v>1.0267999999999999</v>
      </c>
      <c r="H73" s="344">
        <v>20.332999999999998</v>
      </c>
      <c r="I73" s="388"/>
      <c r="J73" s="19"/>
      <c r="K73" s="259">
        <v>0.98570000000000002</v>
      </c>
      <c r="L73" s="20">
        <v>0.85155999999999998</v>
      </c>
      <c r="M73" s="20"/>
      <c r="N73" s="20">
        <v>1.26</v>
      </c>
      <c r="O73" s="20"/>
      <c r="P73" s="95">
        <v>7.1000000000000004E-3</v>
      </c>
      <c r="Q73" s="21">
        <f t="shared" si="34"/>
        <v>24.464160000000003</v>
      </c>
      <c r="R73" s="43"/>
    </row>
    <row r="74" spans="1:18">
      <c r="A74" s="22" t="s">
        <v>37</v>
      </c>
      <c r="B74" s="23"/>
      <c r="C74" s="62" t="s">
        <v>19</v>
      </c>
      <c r="D74" s="132">
        <v>2179.8771114852316</v>
      </c>
      <c r="E74" s="150">
        <v>1003.753</v>
      </c>
      <c r="F74" s="63"/>
      <c r="G74" s="26">
        <v>927.88</v>
      </c>
      <c r="H74" s="345">
        <v>7726.4740000000002</v>
      </c>
      <c r="I74" s="389"/>
      <c r="J74" s="27"/>
      <c r="K74" s="326">
        <v>638.87</v>
      </c>
      <c r="L74" s="28">
        <v>898.25400000000002</v>
      </c>
      <c r="M74" s="28"/>
      <c r="N74" s="28">
        <v>1964.0039999999999</v>
      </c>
      <c r="O74" s="28"/>
      <c r="P74" s="198">
        <v>11.635</v>
      </c>
      <c r="Q74" s="29">
        <f t="shared" si="34"/>
        <v>12167.117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31">
        <v>0</v>
      </c>
      <c r="E75" s="149">
        <v>0.23749999999999999</v>
      </c>
      <c r="F75" s="60"/>
      <c r="G75" s="31">
        <v>3.5000000000000001E-3</v>
      </c>
      <c r="H75" s="344">
        <v>0.65780000000000005</v>
      </c>
      <c r="I75" s="388"/>
      <c r="J75" s="19"/>
      <c r="K75" s="259">
        <v>4.65E-2</v>
      </c>
      <c r="L75" s="20"/>
      <c r="M75" s="20"/>
      <c r="N75" s="20"/>
      <c r="O75" s="20"/>
      <c r="P75" s="95"/>
      <c r="Q75" s="21">
        <f t="shared" si="34"/>
        <v>0.70779999999999998</v>
      </c>
      <c r="R75" s="43"/>
    </row>
    <row r="76" spans="1:18">
      <c r="A76" s="22" t="s">
        <v>0</v>
      </c>
      <c r="B76" s="23"/>
      <c r="C76" s="62" t="s">
        <v>19</v>
      </c>
      <c r="D76" s="132">
        <v>0</v>
      </c>
      <c r="E76" s="150">
        <v>9.4930000000000003</v>
      </c>
      <c r="F76" s="63"/>
      <c r="G76" s="26">
        <v>2.0950000000000002</v>
      </c>
      <c r="H76" s="345">
        <v>54.122</v>
      </c>
      <c r="I76" s="389"/>
      <c r="J76" s="27"/>
      <c r="K76" s="326">
        <v>7.3250000000000002</v>
      </c>
      <c r="L76" s="28"/>
      <c r="M76" s="28"/>
      <c r="N76" s="28"/>
      <c r="O76" s="28"/>
      <c r="P76" s="198"/>
      <c r="Q76" s="29">
        <f t="shared" si="34"/>
        <v>63.542000000000002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31">
        <v>0</v>
      </c>
      <c r="E77" s="149"/>
      <c r="F77" s="60"/>
      <c r="G77" s="31"/>
      <c r="H77" s="344"/>
      <c r="I77" s="388"/>
      <c r="J77" s="19"/>
      <c r="K77" s="259"/>
      <c r="L77" s="20">
        <v>2.2000000000000001E-3</v>
      </c>
      <c r="M77" s="20"/>
      <c r="N77" s="20"/>
      <c r="O77" s="20"/>
      <c r="P77" s="95"/>
      <c r="Q77" s="21">
        <f t="shared" si="34"/>
        <v>2.2000000000000001E-3</v>
      </c>
      <c r="R77" s="43"/>
    </row>
    <row r="78" spans="1:18">
      <c r="A78" s="22"/>
      <c r="B78" s="24" t="s">
        <v>68</v>
      </c>
      <c r="C78" s="62" t="s">
        <v>19</v>
      </c>
      <c r="D78" s="132">
        <v>0</v>
      </c>
      <c r="E78" s="150"/>
      <c r="F78" s="63"/>
      <c r="G78" s="26"/>
      <c r="H78" s="345"/>
      <c r="I78" s="389"/>
      <c r="J78" s="27"/>
      <c r="K78" s="326"/>
      <c r="L78" s="28">
        <v>1.617</v>
      </c>
      <c r="M78" s="28"/>
      <c r="N78" s="28"/>
      <c r="O78" s="28"/>
      <c r="P78" s="198"/>
      <c r="Q78" s="29">
        <f t="shared" si="34"/>
        <v>1.617</v>
      </c>
      <c r="R78" s="43"/>
    </row>
    <row r="79" spans="1:18">
      <c r="A79" s="22"/>
      <c r="B79" s="15" t="s">
        <v>69</v>
      </c>
      <c r="C79" s="59" t="s">
        <v>17</v>
      </c>
      <c r="D79" s="131">
        <v>0</v>
      </c>
      <c r="E79" s="149"/>
      <c r="F79" s="60"/>
      <c r="G79" s="31"/>
      <c r="H79" s="344">
        <v>1.4E-2</v>
      </c>
      <c r="I79" s="388"/>
      <c r="J79" s="19"/>
      <c r="K79" s="259"/>
      <c r="L79" s="20"/>
      <c r="M79" s="20"/>
      <c r="N79" s="20"/>
      <c r="O79" s="20"/>
      <c r="P79" s="95"/>
      <c r="Q79" s="21">
        <f t="shared" si="34"/>
        <v>1.4E-2</v>
      </c>
      <c r="R79" s="43"/>
    </row>
    <row r="80" spans="1:18">
      <c r="A80" s="22" t="s">
        <v>18</v>
      </c>
      <c r="B80" s="23"/>
      <c r="C80" s="62" t="s">
        <v>19</v>
      </c>
      <c r="D80" s="132">
        <v>0</v>
      </c>
      <c r="E80" s="150"/>
      <c r="F80" s="63"/>
      <c r="G80" s="26"/>
      <c r="H80" s="345">
        <v>7.35</v>
      </c>
      <c r="I80" s="389"/>
      <c r="J80" s="27"/>
      <c r="K80" s="326"/>
      <c r="L80" s="28"/>
      <c r="M80" s="28"/>
      <c r="N80" s="28"/>
      <c r="O80" s="28"/>
      <c r="P80" s="198"/>
      <c r="Q80" s="29">
        <f t="shared" si="34"/>
        <v>7.35</v>
      </c>
      <c r="R80" s="43"/>
    </row>
    <row r="81" spans="1:18">
      <c r="A81" s="22"/>
      <c r="B81" s="30" t="s">
        <v>21</v>
      </c>
      <c r="C81" s="59" t="s">
        <v>17</v>
      </c>
      <c r="D81" s="131">
        <v>3.5188999999999999</v>
      </c>
      <c r="E81" s="149">
        <v>8.3696999999999999</v>
      </c>
      <c r="F81" s="60"/>
      <c r="G81" s="31">
        <v>6.5010000000000003</v>
      </c>
      <c r="H81" s="344">
        <v>61.443399999999997</v>
      </c>
      <c r="I81" s="388"/>
      <c r="J81" s="19"/>
      <c r="K81" s="259">
        <v>4.8414000000000001</v>
      </c>
      <c r="L81" s="20">
        <v>3.8912</v>
      </c>
      <c r="M81" s="20">
        <v>4.9399999999999999E-2</v>
      </c>
      <c r="N81" s="20">
        <v>14.9763</v>
      </c>
      <c r="O81" s="20"/>
      <c r="P81" s="95">
        <v>0.18099999999999999</v>
      </c>
      <c r="Q81" s="21">
        <f t="shared" si="34"/>
        <v>91.88369999999999</v>
      </c>
      <c r="R81" s="43"/>
    </row>
    <row r="82" spans="1:18">
      <c r="A82" s="22"/>
      <c r="B82" s="24" t="s">
        <v>70</v>
      </c>
      <c r="C82" s="62" t="s">
        <v>19</v>
      </c>
      <c r="D82" s="132">
        <v>2101.8599949688205</v>
      </c>
      <c r="E82" s="150">
        <v>4094.567</v>
      </c>
      <c r="F82" s="63"/>
      <c r="G82" s="26">
        <v>3473.6219999999998</v>
      </c>
      <c r="H82" s="345">
        <v>23923.548999999999</v>
      </c>
      <c r="I82" s="389"/>
      <c r="J82" s="27"/>
      <c r="K82" s="326">
        <v>2184.3739999999998</v>
      </c>
      <c r="L82" s="28">
        <v>1860.2460000000001</v>
      </c>
      <c r="M82" s="28">
        <v>20.119</v>
      </c>
      <c r="N82" s="28">
        <v>5317.8249999999998</v>
      </c>
      <c r="O82" s="28"/>
      <c r="P82" s="198">
        <v>96.858000000000004</v>
      </c>
      <c r="Q82" s="29">
        <f t="shared" si="34"/>
        <v>36876.592999999993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133">
        <f>D73+D75+D77+D79+D81</f>
        <v>4.9962999999999997</v>
      </c>
      <c r="E83" s="95">
        <f t="shared" ref="E83:E84" si="35">+E73+E75+E77+E79+E81</f>
        <v>10.053900000000001</v>
      </c>
      <c r="F83" s="60">
        <f>D83+E83</f>
        <v>15.0502</v>
      </c>
      <c r="G83" s="44">
        <v>7.5312999999999999</v>
      </c>
      <c r="H83" s="276">
        <f t="shared" ref="H83:I84" si="36">+H73+H75+H77+H79+H81</f>
        <v>82.4482</v>
      </c>
      <c r="I83" s="20">
        <f t="shared" si="36"/>
        <v>0</v>
      </c>
      <c r="J83" s="32">
        <f>H83+I83</f>
        <v>82.4482</v>
      </c>
      <c r="K83" s="276">
        <f t="shared" ref="K83:K84" si="37">+K73+K75+K77+K79+K81</f>
        <v>5.8735999999999997</v>
      </c>
      <c r="L83" s="20">
        <f>+L73+L75+L77+L79+L81</f>
        <v>4.7449599999999998</v>
      </c>
      <c r="M83" s="95">
        <f>+M73+M75+M77+M79+M81</f>
        <v>4.9399999999999999E-2</v>
      </c>
      <c r="N83" s="95">
        <f>+N73+N75+N77+N79+N81</f>
        <v>16.2363</v>
      </c>
      <c r="O83" s="20">
        <v>0</v>
      </c>
      <c r="P83" s="95">
        <f t="shared" ref="P83:P84" si="38">+P73+P75+P77+P79+P81</f>
        <v>0.18809999999999999</v>
      </c>
      <c r="Q83" s="21">
        <f t="shared" si="34"/>
        <v>132.12206</v>
      </c>
      <c r="R83" s="43"/>
    </row>
    <row r="84" spans="1:18">
      <c r="A84" s="36"/>
      <c r="B84" s="37"/>
      <c r="C84" s="62" t="s">
        <v>19</v>
      </c>
      <c r="D84" s="134">
        <f>D74+D76+D78+D80+D82</f>
        <v>4281.7371064540521</v>
      </c>
      <c r="E84" s="198">
        <f t="shared" si="35"/>
        <v>5107.8130000000001</v>
      </c>
      <c r="F84" s="63">
        <f>D84+E84</f>
        <v>9389.5501064540513</v>
      </c>
      <c r="G84" s="45">
        <v>4403.5969999999998</v>
      </c>
      <c r="H84" s="263">
        <f t="shared" si="36"/>
        <v>31711.494999999999</v>
      </c>
      <c r="I84" s="28">
        <f t="shared" si="36"/>
        <v>0</v>
      </c>
      <c r="J84" s="27">
        <f>H84+I84</f>
        <v>31711.494999999999</v>
      </c>
      <c r="K84" s="263">
        <f t="shared" si="37"/>
        <v>2830.569</v>
      </c>
      <c r="L84" s="28">
        <f>+L74+L76+L78+L80+L82</f>
        <v>2760.1170000000002</v>
      </c>
      <c r="M84" s="198">
        <f>+M74+M76+M78+M80+M82</f>
        <v>20.119</v>
      </c>
      <c r="N84" s="198">
        <f>+N74+N76+N78+N80+N82</f>
        <v>7281.8289999999997</v>
      </c>
      <c r="O84" s="28">
        <v>0</v>
      </c>
      <c r="P84" s="198">
        <f t="shared" si="38"/>
        <v>108.49300000000001</v>
      </c>
      <c r="Q84" s="29">
        <f t="shared" si="34"/>
        <v>58505.769106454049</v>
      </c>
      <c r="R84" s="43"/>
    </row>
    <row r="85" spans="1:18">
      <c r="A85" s="39" t="s">
        <v>71</v>
      </c>
      <c r="B85" s="40"/>
      <c r="C85" s="59" t="s">
        <v>17</v>
      </c>
      <c r="D85" s="131">
        <v>0</v>
      </c>
      <c r="E85" s="149">
        <v>0.29170000000000001</v>
      </c>
      <c r="F85" s="60"/>
      <c r="G85" s="31">
        <v>0.76739999999999997</v>
      </c>
      <c r="H85" s="344">
        <v>6.085</v>
      </c>
      <c r="I85" s="388"/>
      <c r="J85" s="19"/>
      <c r="K85" s="259">
        <v>0.309</v>
      </c>
      <c r="L85" s="20">
        <v>0.51</v>
      </c>
      <c r="M85" s="20"/>
      <c r="N85" s="20">
        <v>1.2200000000000001E-2</v>
      </c>
      <c r="O85" s="20"/>
      <c r="P85" s="95"/>
      <c r="Q85" s="21">
        <f t="shared" si="34"/>
        <v>7.6836000000000002</v>
      </c>
      <c r="R85" s="43"/>
    </row>
    <row r="86" spans="1:18">
      <c r="A86" s="41"/>
      <c r="B86" s="42"/>
      <c r="C86" s="62" t="s">
        <v>19</v>
      </c>
      <c r="D86" s="132">
        <v>0</v>
      </c>
      <c r="E86" s="150">
        <v>203.72499999999999</v>
      </c>
      <c r="F86" s="63"/>
      <c r="G86" s="26">
        <v>641.71799999999996</v>
      </c>
      <c r="H86" s="345">
        <v>2648.8409999999999</v>
      </c>
      <c r="I86" s="389"/>
      <c r="J86" s="27"/>
      <c r="K86" s="326">
        <v>88.474000000000004</v>
      </c>
      <c r="L86" s="28">
        <v>189.38499999999999</v>
      </c>
      <c r="M86" s="28"/>
      <c r="N86" s="28">
        <v>8.2539999999999996</v>
      </c>
      <c r="O86" s="28"/>
      <c r="P86" s="198"/>
      <c r="Q86" s="29">
        <f t="shared" si="34"/>
        <v>3576.6719999999996</v>
      </c>
      <c r="R86" s="43"/>
    </row>
    <row r="87" spans="1:18">
      <c r="A87" s="39" t="s">
        <v>72</v>
      </c>
      <c r="B87" s="40"/>
      <c r="C87" s="59" t="s">
        <v>17</v>
      </c>
      <c r="D87" s="131">
        <v>0</v>
      </c>
      <c r="E87" s="149"/>
      <c r="F87" s="60"/>
      <c r="G87" s="31">
        <v>2E-3</v>
      </c>
      <c r="H87" s="344">
        <v>0.10100000000000001</v>
      </c>
      <c r="I87" s="388"/>
      <c r="J87" s="19"/>
      <c r="K87" s="259"/>
      <c r="L87" s="20"/>
      <c r="M87" s="20"/>
      <c r="N87" s="20"/>
      <c r="O87" s="20"/>
      <c r="P87" s="95"/>
      <c r="Q87" s="21">
        <f t="shared" si="34"/>
        <v>0.10300000000000001</v>
      </c>
      <c r="R87" s="43"/>
    </row>
    <row r="88" spans="1:18">
      <c r="A88" s="41"/>
      <c r="B88" s="42"/>
      <c r="C88" s="62" t="s">
        <v>19</v>
      </c>
      <c r="D88" s="132">
        <v>0</v>
      </c>
      <c r="E88" s="150"/>
      <c r="F88" s="63"/>
      <c r="G88" s="26">
        <v>4.7249999999999996</v>
      </c>
      <c r="H88" s="345">
        <v>7.4240000000000004</v>
      </c>
      <c r="I88" s="389"/>
      <c r="J88" s="27"/>
      <c r="K88" s="326"/>
      <c r="L88" s="28"/>
      <c r="M88" s="28"/>
      <c r="N88" s="28"/>
      <c r="O88" s="28"/>
      <c r="P88" s="198"/>
      <c r="Q88" s="29">
        <f t="shared" si="34"/>
        <v>12.149000000000001</v>
      </c>
      <c r="R88" s="43"/>
    </row>
    <row r="89" spans="1:18">
      <c r="A89" s="39" t="s">
        <v>73</v>
      </c>
      <c r="B89" s="40"/>
      <c r="C89" s="59" t="s">
        <v>17</v>
      </c>
      <c r="D89" s="131">
        <v>0</v>
      </c>
      <c r="E89" s="149">
        <v>9.1999999999999998E-3</v>
      </c>
      <c r="F89" s="60"/>
      <c r="G89" s="31"/>
      <c r="H89" s="344">
        <v>8.1799999999999998E-2</v>
      </c>
      <c r="I89" s="388"/>
      <c r="J89" s="19"/>
      <c r="K89" s="259">
        <v>3.8999999999999998E-3</v>
      </c>
      <c r="L89" s="20"/>
      <c r="M89" s="20"/>
      <c r="N89" s="20"/>
      <c r="O89" s="20"/>
      <c r="P89" s="95"/>
      <c r="Q89" s="21">
        <f t="shared" si="34"/>
        <v>8.5699999999999998E-2</v>
      </c>
      <c r="R89" s="43"/>
    </row>
    <row r="90" spans="1:18">
      <c r="A90" s="41"/>
      <c r="B90" s="42"/>
      <c r="C90" s="62" t="s">
        <v>19</v>
      </c>
      <c r="D90" s="132">
        <v>0</v>
      </c>
      <c r="E90" s="150">
        <v>38.493000000000002</v>
      </c>
      <c r="F90" s="63"/>
      <c r="G90" s="26"/>
      <c r="H90" s="345">
        <v>212.77199999999999</v>
      </c>
      <c r="I90" s="389"/>
      <c r="J90" s="27"/>
      <c r="K90" s="326">
        <v>6.4790000000000001</v>
      </c>
      <c r="L90" s="28"/>
      <c r="M90" s="28"/>
      <c r="N90" s="28"/>
      <c r="O90" s="28"/>
      <c r="P90" s="198"/>
      <c r="Q90" s="29">
        <f t="shared" si="34"/>
        <v>219.251</v>
      </c>
      <c r="R90" s="43"/>
    </row>
    <row r="91" spans="1:18">
      <c r="A91" s="39" t="s">
        <v>74</v>
      </c>
      <c r="B91" s="40"/>
      <c r="C91" s="59" t="s">
        <v>17</v>
      </c>
      <c r="D91" s="131">
        <v>0</v>
      </c>
      <c r="E91" s="149">
        <v>9.5176999999999996</v>
      </c>
      <c r="F91" s="60"/>
      <c r="G91" s="31"/>
      <c r="H91" s="344">
        <v>12.0482</v>
      </c>
      <c r="I91" s="388"/>
      <c r="J91" s="19"/>
      <c r="K91" s="259">
        <v>1.1427</v>
      </c>
      <c r="L91" s="20"/>
      <c r="M91" s="20"/>
      <c r="N91" s="20"/>
      <c r="O91" s="20"/>
      <c r="P91" s="95"/>
      <c r="Q91" s="21">
        <f t="shared" si="34"/>
        <v>13.190899999999999</v>
      </c>
      <c r="R91" s="43"/>
    </row>
    <row r="92" spans="1:18">
      <c r="A92" s="41"/>
      <c r="B92" s="42"/>
      <c r="C92" s="62" t="s">
        <v>19</v>
      </c>
      <c r="D92" s="132">
        <v>0</v>
      </c>
      <c r="E92" s="150">
        <v>15464.39</v>
      </c>
      <c r="F92" s="63"/>
      <c r="G92" s="26"/>
      <c r="H92" s="345">
        <v>19466.215</v>
      </c>
      <c r="I92" s="389"/>
      <c r="J92" s="27"/>
      <c r="K92" s="326">
        <v>841.28899999999999</v>
      </c>
      <c r="L92" s="28"/>
      <c r="M92" s="28"/>
      <c r="N92" s="28"/>
      <c r="O92" s="28"/>
      <c r="P92" s="198"/>
      <c r="Q92" s="29">
        <f t="shared" si="34"/>
        <v>20307.504000000001</v>
      </c>
      <c r="R92" s="43"/>
    </row>
    <row r="93" spans="1:18">
      <c r="A93" s="39" t="s">
        <v>75</v>
      </c>
      <c r="B93" s="40"/>
      <c r="C93" s="59" t="s">
        <v>17</v>
      </c>
      <c r="D93" s="131">
        <v>0</v>
      </c>
      <c r="E93" s="149"/>
      <c r="F93" s="60"/>
      <c r="G93" s="31"/>
      <c r="H93" s="344"/>
      <c r="I93" s="388"/>
      <c r="J93" s="19"/>
      <c r="K93" s="259">
        <v>1.4E-3</v>
      </c>
      <c r="L93" s="20"/>
      <c r="M93" s="20"/>
      <c r="N93" s="20"/>
      <c r="O93" s="20"/>
      <c r="P93" s="95"/>
      <c r="Q93" s="21">
        <f t="shared" si="34"/>
        <v>1.4E-3</v>
      </c>
      <c r="R93" s="43"/>
    </row>
    <row r="94" spans="1:18">
      <c r="A94" s="41"/>
      <c r="B94" s="42"/>
      <c r="C94" s="62" t="s">
        <v>19</v>
      </c>
      <c r="D94" s="132">
        <v>0</v>
      </c>
      <c r="E94" s="150"/>
      <c r="F94" s="63"/>
      <c r="G94" s="26"/>
      <c r="H94" s="345"/>
      <c r="I94" s="389"/>
      <c r="J94" s="27"/>
      <c r="K94" s="326">
        <v>1.1759999999999999</v>
      </c>
      <c r="L94" s="28"/>
      <c r="M94" s="28"/>
      <c r="N94" s="28"/>
      <c r="O94" s="28"/>
      <c r="P94" s="198"/>
      <c r="Q94" s="29">
        <f t="shared" si="34"/>
        <v>1.1759999999999999</v>
      </c>
      <c r="R94" s="43"/>
    </row>
    <row r="95" spans="1:18">
      <c r="A95" s="39" t="s">
        <v>76</v>
      </c>
      <c r="B95" s="40"/>
      <c r="C95" s="59" t="s">
        <v>17</v>
      </c>
      <c r="D95" s="131">
        <v>1.8800000000000001E-2</v>
      </c>
      <c r="E95" s="149">
        <v>1.95E-2</v>
      </c>
      <c r="F95" s="60"/>
      <c r="G95" s="31">
        <v>3.5000000000000003E-2</v>
      </c>
      <c r="H95" s="344">
        <v>2.7532000000000001</v>
      </c>
      <c r="I95" s="388"/>
      <c r="J95" s="19"/>
      <c r="K95" s="259">
        <v>7.3800000000000004E-2</v>
      </c>
      <c r="L95" s="20">
        <v>6.4299999999999996E-2</v>
      </c>
      <c r="M95" s="20"/>
      <c r="N95" s="20">
        <v>1.0953999999999999</v>
      </c>
      <c r="O95" s="20"/>
      <c r="P95" s="95">
        <v>7.6899999999999996E-2</v>
      </c>
      <c r="Q95" s="21">
        <f t="shared" si="34"/>
        <v>4.0986000000000002</v>
      </c>
      <c r="R95" s="43"/>
    </row>
    <row r="96" spans="1:18">
      <c r="A96" s="41"/>
      <c r="B96" s="42"/>
      <c r="C96" s="62" t="s">
        <v>19</v>
      </c>
      <c r="D96" s="132">
        <v>8.7150018449868707</v>
      </c>
      <c r="E96" s="150">
        <v>10.29</v>
      </c>
      <c r="F96" s="63"/>
      <c r="G96" s="26">
        <v>15.074999999999999</v>
      </c>
      <c r="H96" s="345">
        <v>720.21699999999998</v>
      </c>
      <c r="I96" s="389"/>
      <c r="J96" s="27"/>
      <c r="K96" s="326">
        <v>27.395</v>
      </c>
      <c r="L96" s="28">
        <v>40.725999999999999</v>
      </c>
      <c r="M96" s="28"/>
      <c r="N96" s="28">
        <v>241.17500000000001</v>
      </c>
      <c r="O96" s="28"/>
      <c r="P96" s="198">
        <v>34.103999999999999</v>
      </c>
      <c r="Q96" s="29">
        <f t="shared" si="34"/>
        <v>1078.692</v>
      </c>
      <c r="R96" s="43"/>
    </row>
    <row r="97" spans="1:18">
      <c r="A97" s="39" t="s">
        <v>77</v>
      </c>
      <c r="B97" s="40"/>
      <c r="C97" s="59" t="s">
        <v>17</v>
      </c>
      <c r="D97" s="131">
        <v>4.7058999999999997</v>
      </c>
      <c r="E97" s="149">
        <v>208.98519999999999</v>
      </c>
      <c r="F97" s="60"/>
      <c r="G97" s="31">
        <v>6.9916999999999998</v>
      </c>
      <c r="H97" s="344">
        <v>118.1251</v>
      </c>
      <c r="I97" s="388"/>
      <c r="J97" s="19"/>
      <c r="K97" s="259">
        <v>19.489799999999999</v>
      </c>
      <c r="L97" s="20">
        <v>11.674899999999999</v>
      </c>
      <c r="M97" s="20">
        <v>0.14030000000000001</v>
      </c>
      <c r="N97" s="20">
        <v>1.1560999999999999</v>
      </c>
      <c r="O97" s="20"/>
      <c r="P97" s="95">
        <v>0.5958</v>
      </c>
      <c r="Q97" s="21">
        <f t="shared" si="34"/>
        <v>158.1737</v>
      </c>
      <c r="R97" s="43"/>
    </row>
    <row r="98" spans="1:18">
      <c r="A98" s="41"/>
      <c r="B98" s="42"/>
      <c r="C98" s="62" t="s">
        <v>19</v>
      </c>
      <c r="D98" s="132">
        <v>10808.330588149603</v>
      </c>
      <c r="E98" s="150">
        <v>80757.899999999994</v>
      </c>
      <c r="F98" s="63"/>
      <c r="G98" s="26">
        <v>7292.5110000000004</v>
      </c>
      <c r="H98" s="345">
        <v>33198.449000000001</v>
      </c>
      <c r="I98" s="389"/>
      <c r="J98" s="27"/>
      <c r="K98" s="326">
        <v>5188.6210000000001</v>
      </c>
      <c r="L98" s="28">
        <v>3091.116</v>
      </c>
      <c r="M98" s="28">
        <v>50.947000000000003</v>
      </c>
      <c r="N98" s="28">
        <v>540.66499999999996</v>
      </c>
      <c r="O98" s="28"/>
      <c r="P98" s="198">
        <v>685.13300000000004</v>
      </c>
      <c r="Q98" s="29">
        <f t="shared" si="34"/>
        <v>50047.442000000003</v>
      </c>
      <c r="R98" s="43"/>
    </row>
    <row r="99" spans="1:18">
      <c r="A99" s="66" t="s">
        <v>78</v>
      </c>
      <c r="B99" s="67"/>
      <c r="C99" s="59" t="s">
        <v>17</v>
      </c>
      <c r="D99" s="133">
        <f>D8+D10+D22+D28+D36+D38+D40+D42+D44+D46+D48+D50+D52+D58+D71+D83+D85+D87+D89+D91+D93+D95+D97</f>
        <v>360.06170000000003</v>
      </c>
      <c r="E99" s="95">
        <f t="shared" ref="E99:E100" si="39">+E8+E10+E22+E28+E36+E38+E40+E42+E44+E46+E48+E50+E52+E58+E71+E83+E85+E87+E89+E91+E93+E95+E97</f>
        <v>703.21530000000007</v>
      </c>
      <c r="F99" s="60">
        <f>D99+E99</f>
        <v>1063.277</v>
      </c>
      <c r="G99" s="34">
        <v>887.61429999999996</v>
      </c>
      <c r="H99" s="276">
        <f t="shared" ref="H99:I100" si="40">+H8+H10+H22+H28+H36+H38+H40+H42+H44+H46+H48+H50+H52+H58+H71+H83+H85+H87+H89+H91+H93+H95+H97</f>
        <v>2129.0481</v>
      </c>
      <c r="I99" s="20">
        <f t="shared" si="40"/>
        <v>0</v>
      </c>
      <c r="J99" s="32">
        <f>H99+I99</f>
        <v>2129.0481</v>
      </c>
      <c r="K99" s="276">
        <f t="shared" ref="K99:K100" si="41">+K8+K10+K22+K28+K36+K38+K40+K42+K44+K46+K48+K50+K52+K58+K71+K83+K85+K87+K89+K91+K93+K95+K97</f>
        <v>2611.6794999999993</v>
      </c>
      <c r="L99" s="20">
        <f>+L8+L10+L22+L28+L36+L38+L40+L42+L44+L46+L48+L50+L52+L58+L71+L83+L85+L87+L89+L91+L93+L95+L97</f>
        <v>149.10091000000003</v>
      </c>
      <c r="M99" s="95">
        <f>+M8+M10+M22+M28+M36+M38+M40+M42+M44+M46+M48+M50+M52+M58+M71+M83+M85+M87+M89+M91+M93+M95+M97</f>
        <v>0.18970000000000001</v>
      </c>
      <c r="N99" s="95">
        <f>+N8+N10+N22+N28+N36+N38+N40+N42+N44+N46+N48+N50+N52+N58+N71+N83+N85+N87+N89+N91+N93+N95+N97</f>
        <v>19.749300000000002</v>
      </c>
      <c r="O99" s="20">
        <v>0</v>
      </c>
      <c r="P99" s="95">
        <f t="shared" ref="P99:P100" si="42">+P8+P10+P22+P28+P36+P38+P40+P42+P44+P46+P48+P50+P52+P58+P71+P83+P85+P87+P89+P91+P93+P95+P97</f>
        <v>4.5701999999999998</v>
      </c>
      <c r="Q99" s="21">
        <f t="shared" si="34"/>
        <v>6865.22901</v>
      </c>
      <c r="R99" s="43"/>
    </row>
    <row r="100" spans="1:18">
      <c r="A100" s="68"/>
      <c r="B100" s="69"/>
      <c r="C100" s="62" t="s">
        <v>19</v>
      </c>
      <c r="D100" s="134">
        <f>D9+D11+D23+D29+D37+D39+D41+D43+D45+D47+D49+D51+D53+D59+D72+D84+D86+D88+D90+D92+D94+D96+D98</f>
        <v>206107.96453355224</v>
      </c>
      <c r="E100" s="198">
        <f t="shared" si="39"/>
        <v>311643.10599999997</v>
      </c>
      <c r="F100" s="63">
        <f>D100+E100</f>
        <v>517751.07053355221</v>
      </c>
      <c r="G100" s="38">
        <v>393135.18999999994</v>
      </c>
      <c r="H100" s="263">
        <f t="shared" si="40"/>
        <v>263511.00799999997</v>
      </c>
      <c r="I100" s="28">
        <f t="shared" si="40"/>
        <v>0</v>
      </c>
      <c r="J100" s="27">
        <f>H100+I100</f>
        <v>263511.00799999997</v>
      </c>
      <c r="K100" s="263">
        <f t="shared" si="41"/>
        <v>125715.26000000001</v>
      </c>
      <c r="L100" s="28">
        <f>+L9+L11+L23+L29+L37+L39+L41+L43+L45+L47+L49+L51+L53+L59+L72+L84+L86+L88+L90+L92+L94+L96+L98</f>
        <v>53518.599000000009</v>
      </c>
      <c r="M100" s="198">
        <f>+M9+M11+M23+M29+M37+M39+M41+M43+M45+M47+M49+M51+M53+M59+M72+M84+M86+M88+M90+M92+M94+M96+M98</f>
        <v>71.066000000000003</v>
      </c>
      <c r="N100" s="198">
        <f>+N9+N11+N23+N29+N37+N39+N41+N43+N45+N47+N49+N51+N53+N59+N72+N84+N86+N88+N90+N92+N94+N96+N98</f>
        <v>8429.4320000000007</v>
      </c>
      <c r="O100" s="28">
        <v>0</v>
      </c>
      <c r="P100" s="198">
        <f t="shared" si="42"/>
        <v>1465.2820000000002</v>
      </c>
      <c r="Q100" s="29">
        <f t="shared" si="34"/>
        <v>1363596.907533552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31">
        <v>0</v>
      </c>
      <c r="E101" s="149"/>
      <c r="F101" s="70"/>
      <c r="G101" s="31"/>
      <c r="H101" s="344">
        <v>0.2167</v>
      </c>
      <c r="I101" s="388"/>
      <c r="J101" s="19"/>
      <c r="K101" s="259">
        <v>2.4E-2</v>
      </c>
      <c r="L101" s="20"/>
      <c r="M101" s="20"/>
      <c r="N101" s="20"/>
      <c r="O101" s="20"/>
      <c r="P101" s="95"/>
      <c r="Q101" s="21">
        <f t="shared" si="34"/>
        <v>0.2407</v>
      </c>
      <c r="R101" s="43"/>
    </row>
    <row r="102" spans="1:18">
      <c r="A102" s="14" t="s">
        <v>0</v>
      </c>
      <c r="B102" s="23"/>
      <c r="C102" s="62" t="s">
        <v>19</v>
      </c>
      <c r="D102" s="132">
        <v>0</v>
      </c>
      <c r="E102" s="150"/>
      <c r="F102" s="71"/>
      <c r="G102" s="26"/>
      <c r="H102" s="345">
        <v>551.91200000000003</v>
      </c>
      <c r="I102" s="389"/>
      <c r="J102" s="27"/>
      <c r="K102" s="326">
        <v>67.83</v>
      </c>
      <c r="L102" s="28"/>
      <c r="M102" s="28"/>
      <c r="N102" s="28"/>
      <c r="O102" s="28"/>
      <c r="P102" s="198"/>
      <c r="Q102" s="29">
        <f t="shared" si="34"/>
        <v>619.74200000000008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31">
        <v>3.2557</v>
      </c>
      <c r="E103" s="149">
        <v>2.0865</v>
      </c>
      <c r="F103" s="60"/>
      <c r="G103" s="31">
        <v>6.5553999999999997</v>
      </c>
      <c r="H103" s="344">
        <v>23.6782</v>
      </c>
      <c r="I103" s="388"/>
      <c r="J103" s="19"/>
      <c r="K103" s="259">
        <v>4.4951999999999996</v>
      </c>
      <c r="L103" s="20">
        <v>13.831099999999999</v>
      </c>
      <c r="M103" s="20"/>
      <c r="N103" s="20">
        <v>1.1276999999999999</v>
      </c>
      <c r="O103" s="20"/>
      <c r="P103" s="95">
        <v>9.2999999999999992E-3</v>
      </c>
      <c r="Q103" s="21">
        <f t="shared" si="34"/>
        <v>49.696899999999999</v>
      </c>
      <c r="R103" s="43"/>
    </row>
    <row r="104" spans="1:18">
      <c r="A104" s="22" t="s">
        <v>0</v>
      </c>
      <c r="B104" s="23"/>
      <c r="C104" s="62" t="s">
        <v>19</v>
      </c>
      <c r="D104" s="132">
        <v>1498.6023172577179</v>
      </c>
      <c r="E104" s="150">
        <v>614.98199999999997</v>
      </c>
      <c r="F104" s="63"/>
      <c r="G104" s="26">
        <v>3525.6219999999998</v>
      </c>
      <c r="H104" s="345">
        <v>8196.5220000000008</v>
      </c>
      <c r="I104" s="389"/>
      <c r="J104" s="27"/>
      <c r="K104" s="326">
        <v>1588.18</v>
      </c>
      <c r="L104" s="28">
        <v>6026.3090000000002</v>
      </c>
      <c r="M104" s="28"/>
      <c r="N104" s="28">
        <v>331.46699999999998</v>
      </c>
      <c r="O104" s="28"/>
      <c r="P104" s="198">
        <v>3.9060000000000001</v>
      </c>
      <c r="Q104" s="29">
        <f t="shared" si="34"/>
        <v>19672.006000000001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31">
        <v>1.0081</v>
      </c>
      <c r="E105" s="149">
        <v>144.83600000000001</v>
      </c>
      <c r="F105" s="60"/>
      <c r="G105" s="31">
        <v>5.5506000000000002</v>
      </c>
      <c r="H105" s="344">
        <v>450.76339999999999</v>
      </c>
      <c r="I105" s="388"/>
      <c r="J105" s="19"/>
      <c r="K105" s="259">
        <v>51.6629</v>
      </c>
      <c r="L105" s="20">
        <v>1.1684000000000001</v>
      </c>
      <c r="M105" s="20"/>
      <c r="N105" s="20">
        <v>0.23580000000000001</v>
      </c>
      <c r="O105" s="20"/>
      <c r="P105" s="95"/>
      <c r="Q105" s="21">
        <f t="shared" si="34"/>
        <v>509.38109999999995</v>
      </c>
      <c r="R105" s="43"/>
    </row>
    <row r="106" spans="1:18">
      <c r="A106" s="22"/>
      <c r="B106" s="23"/>
      <c r="C106" s="62" t="s">
        <v>19</v>
      </c>
      <c r="D106" s="132">
        <v>505.39765699390057</v>
      </c>
      <c r="E106" s="150">
        <v>25470.350999999999</v>
      </c>
      <c r="F106" s="63"/>
      <c r="G106" s="26">
        <v>2072.826</v>
      </c>
      <c r="H106" s="345">
        <v>121911.478</v>
      </c>
      <c r="I106" s="389"/>
      <c r="J106" s="27"/>
      <c r="K106" s="326">
        <v>9492.5480000000007</v>
      </c>
      <c r="L106" s="28">
        <v>436.74</v>
      </c>
      <c r="M106" s="28"/>
      <c r="N106" s="28">
        <v>49.963000000000001</v>
      </c>
      <c r="O106" s="28"/>
      <c r="P106" s="198"/>
      <c r="Q106" s="29">
        <f t="shared" si="34"/>
        <v>133963.55499999999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31">
        <v>0</v>
      </c>
      <c r="E107" s="149">
        <v>0.36559999999999998</v>
      </c>
      <c r="F107" s="60"/>
      <c r="G107" s="31">
        <v>3.5999999999999999E-3</v>
      </c>
      <c r="H107" s="344">
        <v>0.47399999999999998</v>
      </c>
      <c r="I107" s="388"/>
      <c r="J107" s="19"/>
      <c r="K107" s="259"/>
      <c r="L107" s="20"/>
      <c r="M107" s="20"/>
      <c r="N107" s="20"/>
      <c r="O107" s="20"/>
      <c r="P107" s="95"/>
      <c r="Q107" s="21">
        <f t="shared" si="34"/>
        <v>0.47759999999999997</v>
      </c>
      <c r="R107" s="43"/>
    </row>
    <row r="108" spans="1:18">
      <c r="A108" s="22"/>
      <c r="B108" s="23"/>
      <c r="C108" s="62" t="s">
        <v>19</v>
      </c>
      <c r="D108" s="132">
        <v>0</v>
      </c>
      <c r="E108" s="150">
        <v>1469.248</v>
      </c>
      <c r="F108" s="63"/>
      <c r="G108" s="26">
        <v>4.2</v>
      </c>
      <c r="H108" s="345">
        <v>2003.4</v>
      </c>
      <c r="I108" s="389"/>
      <c r="J108" s="27"/>
      <c r="K108" s="326"/>
      <c r="L108" s="28"/>
      <c r="M108" s="28"/>
      <c r="N108" s="28"/>
      <c r="O108" s="28"/>
      <c r="P108" s="198"/>
      <c r="Q108" s="29">
        <f t="shared" si="34"/>
        <v>2007.6000000000001</v>
      </c>
      <c r="R108" s="43"/>
    </row>
    <row r="109" spans="1:18">
      <c r="A109" s="22"/>
      <c r="B109" s="15" t="s">
        <v>85</v>
      </c>
      <c r="C109" s="59" t="s">
        <v>17</v>
      </c>
      <c r="D109" s="131">
        <v>0.77390000000000003</v>
      </c>
      <c r="E109" s="149">
        <v>0.20349999999999999</v>
      </c>
      <c r="F109" s="60"/>
      <c r="G109" s="31">
        <v>0.84009999999999996</v>
      </c>
      <c r="H109" s="344">
        <v>1.6053999999999999</v>
      </c>
      <c r="I109" s="388"/>
      <c r="J109" s="19"/>
      <c r="K109" s="259">
        <v>4.9000000000000002E-2</v>
      </c>
      <c r="L109" s="20">
        <v>7.9899999999999999E-2</v>
      </c>
      <c r="M109" s="20">
        <v>2.1499999999999998E-2</v>
      </c>
      <c r="N109" s="20">
        <v>3.2000000000000002E-3</v>
      </c>
      <c r="O109" s="20"/>
      <c r="P109" s="95"/>
      <c r="Q109" s="21">
        <f t="shared" si="34"/>
        <v>2.5991</v>
      </c>
      <c r="R109" s="43"/>
    </row>
    <row r="110" spans="1:18">
      <c r="A110" s="22"/>
      <c r="B110" s="23"/>
      <c r="C110" s="62" t="s">
        <v>19</v>
      </c>
      <c r="D110" s="132">
        <v>1040.9439703703442</v>
      </c>
      <c r="E110" s="150">
        <v>177.608</v>
      </c>
      <c r="F110" s="63"/>
      <c r="G110" s="26">
        <v>950.154</v>
      </c>
      <c r="H110" s="345">
        <v>1561.3240000000001</v>
      </c>
      <c r="I110" s="389"/>
      <c r="J110" s="27"/>
      <c r="K110" s="326">
        <v>54.89</v>
      </c>
      <c r="L110" s="28">
        <v>70.268000000000001</v>
      </c>
      <c r="M110" s="28">
        <v>16.033999999999999</v>
      </c>
      <c r="N110" s="28">
        <v>0.88200000000000001</v>
      </c>
      <c r="O110" s="28"/>
      <c r="P110" s="198"/>
      <c r="Q110" s="29">
        <f t="shared" si="34"/>
        <v>2653.5520000000001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31">
        <v>0</v>
      </c>
      <c r="E111" s="149"/>
      <c r="F111" s="70"/>
      <c r="G111" s="31"/>
      <c r="H111" s="344"/>
      <c r="I111" s="388"/>
      <c r="J111" s="19"/>
      <c r="K111" s="259"/>
      <c r="L111" s="20"/>
      <c r="M111" s="20"/>
      <c r="N111" s="20"/>
      <c r="O111" s="20"/>
      <c r="P111" s="95"/>
      <c r="Q111" s="21">
        <f t="shared" si="34"/>
        <v>0</v>
      </c>
      <c r="R111" s="43"/>
    </row>
    <row r="112" spans="1:18">
      <c r="A112" s="22"/>
      <c r="B112" s="23"/>
      <c r="C112" s="62" t="s">
        <v>19</v>
      </c>
      <c r="D112" s="132">
        <v>0</v>
      </c>
      <c r="E112" s="150"/>
      <c r="F112" s="71"/>
      <c r="G112" s="26"/>
      <c r="H112" s="345"/>
      <c r="I112" s="389"/>
      <c r="J112" s="27"/>
      <c r="K112" s="326"/>
      <c r="L112" s="28"/>
      <c r="M112" s="28"/>
      <c r="N112" s="28"/>
      <c r="O112" s="28"/>
      <c r="P112" s="198"/>
      <c r="Q112" s="29">
        <f t="shared" si="34"/>
        <v>0</v>
      </c>
      <c r="R112" s="43"/>
    </row>
    <row r="113" spans="1:18">
      <c r="A113" s="22"/>
      <c r="B113" s="15" t="s">
        <v>88</v>
      </c>
      <c r="C113" s="59" t="s">
        <v>17</v>
      </c>
      <c r="D113" s="131">
        <v>8.5000000000000006E-2</v>
      </c>
      <c r="E113" s="149">
        <v>8.1799999999999998E-2</v>
      </c>
      <c r="F113" s="60"/>
      <c r="G113" s="31">
        <v>3.3000000000000002E-2</v>
      </c>
      <c r="H113" s="344">
        <v>4.2413999999999996</v>
      </c>
      <c r="I113" s="388"/>
      <c r="J113" s="19"/>
      <c r="K113" s="259"/>
      <c r="L113" s="20"/>
      <c r="M113" s="20"/>
      <c r="N113" s="20"/>
      <c r="O113" s="20"/>
      <c r="P113" s="95"/>
      <c r="Q113" s="21">
        <f t="shared" si="34"/>
        <v>4.2744</v>
      </c>
      <c r="R113" s="43"/>
    </row>
    <row r="114" spans="1:18">
      <c r="A114" s="22"/>
      <c r="B114" s="23"/>
      <c r="C114" s="62" t="s">
        <v>19</v>
      </c>
      <c r="D114" s="132">
        <v>56.700012003529032</v>
      </c>
      <c r="E114" s="150">
        <v>53.646000000000001</v>
      </c>
      <c r="F114" s="63"/>
      <c r="G114" s="26">
        <v>31.395</v>
      </c>
      <c r="H114" s="345">
        <v>4792.0879999999997</v>
      </c>
      <c r="I114" s="389"/>
      <c r="J114" s="27"/>
      <c r="K114" s="326"/>
      <c r="L114" s="28"/>
      <c r="M114" s="28"/>
      <c r="N114" s="28"/>
      <c r="O114" s="28"/>
      <c r="P114" s="198"/>
      <c r="Q114" s="29">
        <f t="shared" si="34"/>
        <v>4823.4830000000002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31">
        <v>0.16800000000000001</v>
      </c>
      <c r="E115" s="149"/>
      <c r="F115" s="60"/>
      <c r="G115" s="31"/>
      <c r="H115" s="344">
        <v>1.3983000000000001</v>
      </c>
      <c r="I115" s="388"/>
      <c r="J115" s="19"/>
      <c r="K115" s="259"/>
      <c r="L115" s="20"/>
      <c r="M115" s="20"/>
      <c r="N115" s="20"/>
      <c r="O115" s="20"/>
      <c r="P115" s="95"/>
      <c r="Q115" s="21">
        <f t="shared" si="34"/>
        <v>1.3983000000000001</v>
      </c>
      <c r="R115" s="43"/>
    </row>
    <row r="116" spans="1:18">
      <c r="A116" s="22"/>
      <c r="B116" s="23"/>
      <c r="C116" s="62" t="s">
        <v>19</v>
      </c>
      <c r="D116" s="132">
        <v>146.79003107580294</v>
      </c>
      <c r="E116" s="150"/>
      <c r="F116" s="63"/>
      <c r="G116" s="26"/>
      <c r="H116" s="345">
        <v>1529.569</v>
      </c>
      <c r="I116" s="389"/>
      <c r="J116" s="27"/>
      <c r="K116" s="326"/>
      <c r="L116" s="28"/>
      <c r="M116" s="28"/>
      <c r="N116" s="28"/>
      <c r="O116" s="28"/>
      <c r="P116" s="198"/>
      <c r="Q116" s="29">
        <f t="shared" si="34"/>
        <v>1529.569</v>
      </c>
      <c r="R116" s="43"/>
    </row>
    <row r="117" spans="1:18">
      <c r="A117" s="22"/>
      <c r="B117" s="15" t="s">
        <v>91</v>
      </c>
      <c r="C117" s="59" t="s">
        <v>17</v>
      </c>
      <c r="D117" s="131">
        <v>3.48</v>
      </c>
      <c r="E117" s="149">
        <v>2.4E-2</v>
      </c>
      <c r="F117" s="60"/>
      <c r="G117" s="31">
        <v>2.2599999999999999E-2</v>
      </c>
      <c r="H117" s="344">
        <v>1.3405</v>
      </c>
      <c r="I117" s="388"/>
      <c r="J117" s="19"/>
      <c r="K117" s="259">
        <v>0.1108</v>
      </c>
      <c r="L117" s="20"/>
      <c r="M117" s="20">
        <v>3.2244999999999999</v>
      </c>
      <c r="N117" s="20">
        <v>0.39900000000000002</v>
      </c>
      <c r="O117" s="20"/>
      <c r="P117" s="95"/>
      <c r="Q117" s="21">
        <f t="shared" si="34"/>
        <v>5.0973999999999995</v>
      </c>
      <c r="R117" s="43"/>
    </row>
    <row r="118" spans="1:18">
      <c r="A118" s="22"/>
      <c r="B118" s="23"/>
      <c r="C118" s="62" t="s">
        <v>19</v>
      </c>
      <c r="D118" s="132">
        <v>1684.9143567004253</v>
      </c>
      <c r="E118" s="150">
        <v>31.5</v>
      </c>
      <c r="F118" s="63"/>
      <c r="G118" s="26">
        <v>36.478999999999999</v>
      </c>
      <c r="H118" s="345">
        <v>866.35599999999999</v>
      </c>
      <c r="I118" s="389"/>
      <c r="J118" s="27"/>
      <c r="K118" s="326">
        <v>64.841999999999999</v>
      </c>
      <c r="L118" s="28"/>
      <c r="M118" s="28">
        <v>3705.5239999999999</v>
      </c>
      <c r="N118" s="28">
        <v>177.47200000000001</v>
      </c>
      <c r="O118" s="28"/>
      <c r="P118" s="198"/>
      <c r="Q118" s="29">
        <f t="shared" si="34"/>
        <v>4850.6729999999998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31">
        <v>3.95</v>
      </c>
      <c r="E119" s="149">
        <v>1.4846999999999999</v>
      </c>
      <c r="F119" s="60"/>
      <c r="G119" s="31">
        <v>0.34350000000000003</v>
      </c>
      <c r="H119" s="344">
        <v>1.2894000000000001</v>
      </c>
      <c r="I119" s="388"/>
      <c r="J119" s="19"/>
      <c r="K119" s="259">
        <v>0.43020000000000003</v>
      </c>
      <c r="L119" s="20">
        <v>0.40229999999999999</v>
      </c>
      <c r="M119" s="20">
        <v>0.81850000000000001</v>
      </c>
      <c r="N119" s="20">
        <v>1.9599999999999999E-2</v>
      </c>
      <c r="O119" s="20"/>
      <c r="P119" s="95">
        <v>6.4799999999999996E-2</v>
      </c>
      <c r="Q119" s="21">
        <f t="shared" si="34"/>
        <v>3.3683000000000001</v>
      </c>
      <c r="R119" s="43"/>
    </row>
    <row r="120" spans="1:18">
      <c r="A120" s="43"/>
      <c r="B120" s="23"/>
      <c r="C120" s="62" t="s">
        <v>19</v>
      </c>
      <c r="D120" s="139">
        <v>1741.3991186583853</v>
      </c>
      <c r="E120" s="150">
        <v>394.54300000000001</v>
      </c>
      <c r="F120" s="63"/>
      <c r="G120" s="26">
        <v>131.262</v>
      </c>
      <c r="H120" s="345">
        <v>3991.0329999999999</v>
      </c>
      <c r="I120" s="389"/>
      <c r="J120" s="27"/>
      <c r="K120" s="326">
        <v>89.926000000000002</v>
      </c>
      <c r="L120" s="28">
        <v>118.577</v>
      </c>
      <c r="M120" s="28">
        <v>212.78800000000001</v>
      </c>
      <c r="N120" s="28">
        <v>4.6360000000000001</v>
      </c>
      <c r="O120" s="28"/>
      <c r="P120" s="198">
        <v>479.13600000000002</v>
      </c>
      <c r="Q120" s="29">
        <f t="shared" si="34"/>
        <v>5027.358000000002</v>
      </c>
      <c r="R120" s="43"/>
    </row>
    <row r="121" spans="1:18">
      <c r="A121" s="43"/>
      <c r="B121" s="30" t="s">
        <v>21</v>
      </c>
      <c r="C121" s="59" t="s">
        <v>17</v>
      </c>
      <c r="D121" s="131">
        <v>0</v>
      </c>
      <c r="E121" s="149"/>
      <c r="F121" s="60"/>
      <c r="G121" s="31"/>
      <c r="H121" s="344">
        <v>2.5499999999999998E-2</v>
      </c>
      <c r="I121" s="388"/>
      <c r="J121" s="19"/>
      <c r="K121" s="259"/>
      <c r="L121" s="20"/>
      <c r="M121" s="20"/>
      <c r="N121" s="20"/>
      <c r="O121" s="20"/>
      <c r="P121" s="95"/>
      <c r="Q121" s="21">
        <f t="shared" si="34"/>
        <v>2.5499999999999998E-2</v>
      </c>
      <c r="R121" s="43"/>
    </row>
    <row r="122" spans="1:18">
      <c r="A122" s="43"/>
      <c r="B122" s="24" t="s">
        <v>93</v>
      </c>
      <c r="C122" s="62" t="s">
        <v>19</v>
      </c>
      <c r="D122" s="132">
        <v>0</v>
      </c>
      <c r="E122" s="150"/>
      <c r="F122" s="63"/>
      <c r="G122" s="26"/>
      <c r="H122" s="345">
        <v>407.92500000000001</v>
      </c>
      <c r="I122" s="389"/>
      <c r="J122" s="27"/>
      <c r="K122" s="326"/>
      <c r="L122" s="28"/>
      <c r="M122" s="28"/>
      <c r="N122" s="28"/>
      <c r="O122" s="28"/>
      <c r="P122" s="198"/>
      <c r="Q122" s="29">
        <f t="shared" si="34"/>
        <v>407.92500000000001</v>
      </c>
      <c r="R122" s="43"/>
    </row>
    <row r="123" spans="1:18">
      <c r="A123" s="43"/>
      <c r="B123" s="33" t="s">
        <v>25</v>
      </c>
      <c r="C123" s="59" t="s">
        <v>17</v>
      </c>
      <c r="D123" s="133">
        <f>D101+D103+D105+D107+D109+D111+D113+D115+D117+D119+D121</f>
        <v>12.720700000000001</v>
      </c>
      <c r="E123" s="95">
        <f t="shared" ref="E123:E124" si="43">+E101+E103+E105+E107+E109+E111+E113+E115+E117+E119+E121</f>
        <v>149.0821</v>
      </c>
      <c r="F123" s="60">
        <f>D123+E123</f>
        <v>161.80279999999999</v>
      </c>
      <c r="G123" s="44">
        <v>13.348800000000001</v>
      </c>
      <c r="H123" s="276">
        <f t="shared" ref="H123:I124" si="44">+H101+H103+H105+H107+H109+H111+H113+H115+H117+H119+H121</f>
        <v>485.03280000000001</v>
      </c>
      <c r="I123" s="20">
        <f t="shared" si="44"/>
        <v>0</v>
      </c>
      <c r="J123" s="19">
        <f>H123+I123</f>
        <v>485.03280000000001</v>
      </c>
      <c r="K123" s="276">
        <f t="shared" ref="K123:K124" si="45">+K101+K103+K105+K107+K109+K111+K113+K115+K117+K119+K121</f>
        <v>56.772099999999995</v>
      </c>
      <c r="L123" s="20">
        <f>+L101+L103+L105+L107+L109+L111+L113+L115+L117+L119+L121</f>
        <v>15.4817</v>
      </c>
      <c r="M123" s="95">
        <f>+M101+M103+M105+M107+M109+M111+M113+M115+M117+M119+M121</f>
        <v>4.0644999999999998</v>
      </c>
      <c r="N123" s="95">
        <f>+N101+N103+N105+N107+N109+N111+N113+N115+N117+N119+N121</f>
        <v>1.7853000000000001</v>
      </c>
      <c r="O123" s="20">
        <v>0</v>
      </c>
      <c r="P123" s="95">
        <f t="shared" ref="P123:P124" si="46">+P101+P103+P105+P107+P109+P111+P113+P115+P117+P119+P121</f>
        <v>7.4099999999999999E-2</v>
      </c>
      <c r="Q123" s="72">
        <f t="shared" si="34"/>
        <v>738.36210000000005</v>
      </c>
      <c r="R123" s="43"/>
    </row>
    <row r="124" spans="1:18">
      <c r="A124" s="36"/>
      <c r="B124" s="37"/>
      <c r="C124" s="62" t="s">
        <v>19</v>
      </c>
      <c r="D124" s="134">
        <f>D102+D104+D106+D108+D110+D112+D114+D116+D118+D120+D122</f>
        <v>6674.7474630601055</v>
      </c>
      <c r="E124" s="198">
        <f t="shared" si="43"/>
        <v>28211.878000000001</v>
      </c>
      <c r="F124" s="63">
        <f>D124+E124</f>
        <v>34886.625463060103</v>
      </c>
      <c r="G124" s="45">
        <v>6751.9380000000001</v>
      </c>
      <c r="H124" s="263">
        <f t="shared" si="44"/>
        <v>145811.60699999996</v>
      </c>
      <c r="I124" s="28">
        <f t="shared" si="44"/>
        <v>0</v>
      </c>
      <c r="J124" s="27">
        <f>H124+I124</f>
        <v>145811.60699999996</v>
      </c>
      <c r="K124" s="263">
        <f t="shared" si="45"/>
        <v>11358.216</v>
      </c>
      <c r="L124" s="28">
        <f>+L102+L104+L106+L108+L110+L112+L114+L116+L118+L120+L122</f>
        <v>6651.8940000000002</v>
      </c>
      <c r="M124" s="198">
        <f>+M102+M104+M106+M108+M110+M112+M114+M116+M118+M120+M122</f>
        <v>3934.346</v>
      </c>
      <c r="N124" s="198">
        <f>+N102+N104+N106+N108+N110+N112+N114+N116+N118+N120+N122</f>
        <v>564.41999999999996</v>
      </c>
      <c r="O124" s="28">
        <v>0</v>
      </c>
      <c r="P124" s="198">
        <f t="shared" si="46"/>
        <v>483.04200000000003</v>
      </c>
      <c r="Q124" s="29">
        <f t="shared" si="34"/>
        <v>210442.08846306003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31">
        <v>0</v>
      </c>
      <c r="E125" s="149"/>
      <c r="F125" s="60"/>
      <c r="G125" s="31"/>
      <c r="H125" s="344"/>
      <c r="I125" s="388"/>
      <c r="J125" s="19"/>
      <c r="K125" s="259"/>
      <c r="L125" s="20"/>
      <c r="M125" s="20"/>
      <c r="N125" s="20"/>
      <c r="O125" s="20"/>
      <c r="P125" s="95"/>
      <c r="Q125" s="21">
        <f t="shared" si="34"/>
        <v>0</v>
      </c>
      <c r="R125" s="43"/>
    </row>
    <row r="126" spans="1:18">
      <c r="A126" s="14" t="s">
        <v>0</v>
      </c>
      <c r="B126" s="23"/>
      <c r="C126" s="62" t="s">
        <v>19</v>
      </c>
      <c r="D126" s="132">
        <v>0</v>
      </c>
      <c r="E126" s="150"/>
      <c r="F126" s="63"/>
      <c r="G126" s="26"/>
      <c r="H126" s="345"/>
      <c r="I126" s="389"/>
      <c r="J126" s="27"/>
      <c r="K126" s="326"/>
      <c r="L126" s="28"/>
      <c r="M126" s="28"/>
      <c r="N126" s="28"/>
      <c r="O126" s="28"/>
      <c r="P126" s="198"/>
      <c r="Q126" s="29">
        <f t="shared" si="34"/>
        <v>0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31">
        <v>0</v>
      </c>
      <c r="E127" s="149"/>
      <c r="F127" s="60"/>
      <c r="G127" s="31">
        <v>6.0014000000000003</v>
      </c>
      <c r="H127" s="344"/>
      <c r="I127" s="388"/>
      <c r="J127" s="19"/>
      <c r="K127" s="259"/>
      <c r="L127" s="20">
        <v>2.4039999999999999</v>
      </c>
      <c r="M127" s="20"/>
      <c r="N127" s="20"/>
      <c r="O127" s="20"/>
      <c r="P127" s="95"/>
      <c r="Q127" s="21">
        <f t="shared" si="34"/>
        <v>8.4054000000000002</v>
      </c>
      <c r="R127" s="43"/>
    </row>
    <row r="128" spans="1:18">
      <c r="A128" s="22"/>
      <c r="B128" s="23"/>
      <c r="C128" s="62" t="s">
        <v>19</v>
      </c>
      <c r="D128" s="132">
        <v>0</v>
      </c>
      <c r="E128" s="150"/>
      <c r="F128" s="63"/>
      <c r="G128" s="26">
        <v>1509.9449999999999</v>
      </c>
      <c r="H128" s="345"/>
      <c r="I128" s="389"/>
      <c r="J128" s="27"/>
      <c r="K128" s="326"/>
      <c r="L128" s="28">
        <v>344.351</v>
      </c>
      <c r="M128" s="28"/>
      <c r="N128" s="28"/>
      <c r="O128" s="28"/>
      <c r="P128" s="198"/>
      <c r="Q128" s="29">
        <f t="shared" si="34"/>
        <v>1854.2959999999998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140">
        <v>2.1600000000000001E-2</v>
      </c>
      <c r="E129" s="205"/>
      <c r="F129" s="74"/>
      <c r="G129" s="75">
        <v>0</v>
      </c>
      <c r="H129" s="349">
        <v>1.7176</v>
      </c>
      <c r="I129" s="392"/>
      <c r="J129" s="76"/>
      <c r="K129" s="329"/>
      <c r="L129" s="77">
        <v>0.86850000000000005</v>
      </c>
      <c r="M129" s="77"/>
      <c r="N129" s="77"/>
      <c r="O129" s="77"/>
      <c r="P129" s="91"/>
      <c r="Q129" s="78">
        <f t="shared" si="34"/>
        <v>2.5861000000000001</v>
      </c>
      <c r="R129" s="43"/>
    </row>
    <row r="130" spans="1:18">
      <c r="A130" s="22"/>
      <c r="B130" s="30" t="s">
        <v>98</v>
      </c>
      <c r="C130" s="59" t="s">
        <v>99</v>
      </c>
      <c r="D130" s="131"/>
      <c r="E130" s="149"/>
      <c r="F130" s="70"/>
      <c r="G130" s="31"/>
      <c r="H130" s="344"/>
      <c r="I130" s="388"/>
      <c r="J130" s="32"/>
      <c r="K130" s="259"/>
      <c r="L130" s="20"/>
      <c r="M130" s="80"/>
      <c r="N130" s="80"/>
      <c r="O130" s="20"/>
      <c r="P130" s="442"/>
      <c r="Q130" s="21">
        <f t="shared" si="34"/>
        <v>0</v>
      </c>
      <c r="R130" s="43"/>
    </row>
    <row r="131" spans="1:18">
      <c r="A131" s="22" t="s">
        <v>24</v>
      </c>
      <c r="B131" s="28"/>
      <c r="C131" s="62" t="s">
        <v>19</v>
      </c>
      <c r="D131" s="132">
        <v>16.002003387662636</v>
      </c>
      <c r="E131" s="150"/>
      <c r="F131" s="63"/>
      <c r="G131" s="26">
        <v>4.7270000000000003</v>
      </c>
      <c r="H131" s="346">
        <v>1226.7719999999999</v>
      </c>
      <c r="I131" s="389"/>
      <c r="J131" s="81"/>
      <c r="K131" s="394"/>
      <c r="L131" s="28">
        <v>532.77200000000005</v>
      </c>
      <c r="M131" s="28"/>
      <c r="N131" s="28"/>
      <c r="O131" s="28"/>
      <c r="P131" s="198"/>
      <c r="Q131" s="29">
        <f t="shared" si="34"/>
        <v>1764.2710000000002</v>
      </c>
      <c r="R131" s="43"/>
    </row>
    <row r="132" spans="1:18">
      <c r="A132" s="43"/>
      <c r="B132" s="82" t="s">
        <v>0</v>
      </c>
      <c r="C132" s="73" t="s">
        <v>17</v>
      </c>
      <c r="D132" s="77">
        <f>+D125+D127+D129</f>
        <v>2.1600000000000001E-2</v>
      </c>
      <c r="E132" s="91">
        <f t="shared" ref="E132" si="47">+E125+E127+E129</f>
        <v>0</v>
      </c>
      <c r="F132" s="83">
        <f>F125+F127+F129</f>
        <v>0</v>
      </c>
      <c r="G132" s="84">
        <v>6.0014000000000003</v>
      </c>
      <c r="H132" s="282">
        <f>H125+H127+H129</f>
        <v>1.7176</v>
      </c>
      <c r="I132" s="77">
        <f>+I125+I127+I129</f>
        <v>0</v>
      </c>
      <c r="J132" s="83">
        <f>J125+J127+J129</f>
        <v>0</v>
      </c>
      <c r="K132" s="282">
        <f t="shared" ref="K132" si="48">+K125+K127+K129</f>
        <v>0</v>
      </c>
      <c r="L132" s="77">
        <f>+L125+L127+L129</f>
        <v>3.2725</v>
      </c>
      <c r="M132" s="91">
        <f>M125+M127+M129</f>
        <v>0</v>
      </c>
      <c r="N132" s="437">
        <f t="shared" ref="N132" si="49">N125+N127+N129</f>
        <v>0</v>
      </c>
      <c r="O132" s="77">
        <v>0</v>
      </c>
      <c r="P132" s="91">
        <f>P125+P127+P129</f>
        <v>0</v>
      </c>
      <c r="Q132" s="78">
        <f t="shared" si="34"/>
        <v>10.9915</v>
      </c>
      <c r="R132" s="43"/>
    </row>
    <row r="133" spans="1:18">
      <c r="A133" s="43"/>
      <c r="B133" s="85" t="s">
        <v>25</v>
      </c>
      <c r="C133" s="59" t="s">
        <v>99</v>
      </c>
      <c r="D133" s="20">
        <f>D130</f>
        <v>0</v>
      </c>
      <c r="E133" s="95">
        <f t="shared" ref="E133" si="50">E130</f>
        <v>0</v>
      </c>
      <c r="F133" s="86">
        <f>F130</f>
        <v>0</v>
      </c>
      <c r="G133" s="34">
        <v>0</v>
      </c>
      <c r="H133" s="276">
        <f>H130</f>
        <v>0</v>
      </c>
      <c r="I133" s="20">
        <f>I130</f>
        <v>0</v>
      </c>
      <c r="J133" s="86">
        <f>J130</f>
        <v>0</v>
      </c>
      <c r="K133" s="276">
        <f t="shared" ref="K133" si="51">K130</f>
        <v>0</v>
      </c>
      <c r="L133" s="20">
        <f>L130</f>
        <v>0</v>
      </c>
      <c r="M133" s="95">
        <f>M130</f>
        <v>0</v>
      </c>
      <c r="N133" s="438">
        <f>+N130</f>
        <v>0</v>
      </c>
      <c r="O133" s="20">
        <v>0</v>
      </c>
      <c r="P133" s="95">
        <f>+P130</f>
        <v>0</v>
      </c>
      <c r="Q133" s="21">
        <f t="shared" si="34"/>
        <v>0</v>
      </c>
      <c r="R133" s="43"/>
    </row>
    <row r="134" spans="1:18">
      <c r="A134" s="36"/>
      <c r="B134" s="28"/>
      <c r="C134" s="62" t="s">
        <v>19</v>
      </c>
      <c r="D134" s="28">
        <f>+D126+D128+D131</f>
        <v>16.002003387662636</v>
      </c>
      <c r="E134" s="198">
        <f t="shared" ref="E134" si="52">+E126+E128+E131</f>
        <v>0</v>
      </c>
      <c r="F134" s="87">
        <f>F126+F128+F131</f>
        <v>0</v>
      </c>
      <c r="G134" s="38">
        <v>1514.672</v>
      </c>
      <c r="H134" s="263">
        <f>H126+H128+H131</f>
        <v>1226.7719999999999</v>
      </c>
      <c r="I134" s="28">
        <f>+I126+I128+I131</f>
        <v>0</v>
      </c>
      <c r="J134" s="87">
        <f>J126+J128+J131</f>
        <v>0</v>
      </c>
      <c r="K134" s="263">
        <f t="shared" ref="K134" si="53">+K126+K128+K131</f>
        <v>0</v>
      </c>
      <c r="L134" s="28">
        <f>+L126+L128+L131</f>
        <v>877.12300000000005</v>
      </c>
      <c r="M134" s="198">
        <f>M126+M128+M131</f>
        <v>0</v>
      </c>
      <c r="N134" s="439">
        <f t="shared" ref="N134" si="54">N126+N128+N131</f>
        <v>0</v>
      </c>
      <c r="O134" s="28">
        <v>0</v>
      </c>
      <c r="P134" s="198">
        <f>+P126+P128+P131</f>
        <v>0</v>
      </c>
      <c r="Q134" s="29">
        <f t="shared" si="34"/>
        <v>3618.567</v>
      </c>
      <c r="R134" s="43"/>
    </row>
    <row r="135" spans="1:18">
      <c r="A135" s="88"/>
      <c r="B135" s="89" t="s">
        <v>0</v>
      </c>
      <c r="C135" s="90" t="s">
        <v>17</v>
      </c>
      <c r="D135" s="141">
        <f>D132+D123+D99</f>
        <v>372.80400000000003</v>
      </c>
      <c r="E135" s="206">
        <v>852.29740000000004</v>
      </c>
      <c r="F135" s="83">
        <f>F132+F123+F99</f>
        <v>1225.0798</v>
      </c>
      <c r="G135" s="84">
        <v>906.96449999999993</v>
      </c>
      <c r="H135" s="350">
        <f>H132+H123+H99</f>
        <v>2615.7984999999999</v>
      </c>
      <c r="I135" s="141">
        <f>I132+I123+I99</f>
        <v>0</v>
      </c>
      <c r="J135" s="83">
        <f>J132+J123+J99</f>
        <v>2614.0808999999999</v>
      </c>
      <c r="K135" s="330">
        <f t="shared" ref="K135" si="55">K132+K123+K99</f>
        <v>2668.4515999999994</v>
      </c>
      <c r="L135" s="91">
        <f>L132+L123+L99</f>
        <v>167.85511000000002</v>
      </c>
      <c r="M135" s="91">
        <f>M132+M123+M99</f>
        <v>4.2542</v>
      </c>
      <c r="N135" s="437">
        <f>N99+N123+N132</f>
        <v>21.534600000000001</v>
      </c>
      <c r="O135" s="91">
        <v>0</v>
      </c>
      <c r="P135" s="91">
        <f t="shared" ref="P135" si="56">P132+P123+P99</f>
        <v>4.6442999999999994</v>
      </c>
      <c r="Q135" s="92">
        <f>+F135+G135+H135+I135+K135+L135+M135+N135+O135+P135</f>
        <v>7614.5826100000004</v>
      </c>
      <c r="R135" s="43"/>
    </row>
    <row r="136" spans="1:18">
      <c r="A136" s="88"/>
      <c r="B136" s="93" t="s">
        <v>100</v>
      </c>
      <c r="C136" s="94" t="s">
        <v>99</v>
      </c>
      <c r="D136" s="133">
        <f>D133</f>
        <v>0</v>
      </c>
      <c r="E136" s="147">
        <v>0</v>
      </c>
      <c r="F136" s="86">
        <f>F133</f>
        <v>0</v>
      </c>
      <c r="G136" s="34">
        <v>0</v>
      </c>
      <c r="H136" s="351">
        <f>H133</f>
        <v>0</v>
      </c>
      <c r="I136" s="143">
        <f>I133</f>
        <v>0</v>
      </c>
      <c r="J136" s="86">
        <f>J133</f>
        <v>0</v>
      </c>
      <c r="K136" s="331">
        <f t="shared" ref="K136" si="57">K133</f>
        <v>0</v>
      </c>
      <c r="L136" s="95">
        <f>L133</f>
        <v>0</v>
      </c>
      <c r="M136" s="95">
        <f>+M130</f>
        <v>0</v>
      </c>
      <c r="N136" s="438">
        <f>+N130</f>
        <v>0</v>
      </c>
      <c r="O136" s="95">
        <v>0</v>
      </c>
      <c r="P136" s="95">
        <f t="shared" ref="P136" si="58"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142">
        <f>D134+D124+D100</f>
        <v>212798.71400000001</v>
      </c>
      <c r="E137" s="207">
        <v>339854.984</v>
      </c>
      <c r="F137" s="100">
        <f>F134+F124+F100</f>
        <v>552637.69599661231</v>
      </c>
      <c r="G137" s="101">
        <v>401401.79999999993</v>
      </c>
      <c r="H137" s="352">
        <f>H134+H124+H100</f>
        <v>410549.38699999993</v>
      </c>
      <c r="I137" s="142">
        <f>I134+I124+I100</f>
        <v>0</v>
      </c>
      <c r="J137" s="100">
        <f>J134+J124+J100</f>
        <v>409322.61499999993</v>
      </c>
      <c r="K137" s="395">
        <f t="shared" ref="K137" si="59">K134+K124+K100</f>
        <v>137073.47600000002</v>
      </c>
      <c r="L137" s="102">
        <f>L134+L124+L100</f>
        <v>61047.616000000009</v>
      </c>
      <c r="M137" s="102">
        <f>M134+M124+M100</f>
        <v>4005.4119999999998</v>
      </c>
      <c r="N137" s="441">
        <f>N100+N124+N134</f>
        <v>8993.8520000000008</v>
      </c>
      <c r="O137" s="102">
        <v>0</v>
      </c>
      <c r="P137" s="102">
        <f t="shared" ref="P137" si="60">P134+P124+P100</f>
        <v>1948.3240000000001</v>
      </c>
      <c r="Q137" s="103">
        <f>+F137+G137+H137+I137+K137+L137+M137+N137+O137+P137</f>
        <v>1577657.5629966122</v>
      </c>
      <c r="R137" s="43"/>
    </row>
    <row r="138" spans="1:18">
      <c r="O138" s="10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2"/>
  <sheetViews>
    <sheetView topLeftCell="K118" zoomScale="55" zoomScaleNormal="55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49"/>
      <c r="E4" s="149"/>
      <c r="F4" s="17"/>
      <c r="G4" s="303">
        <v>4.3887999999999998</v>
      </c>
      <c r="H4" s="371">
        <v>49.2254</v>
      </c>
      <c r="I4" s="388"/>
      <c r="J4" s="19"/>
      <c r="K4" s="303">
        <v>6.6755000000000004</v>
      </c>
      <c r="L4" s="95">
        <v>9.2299999999999993E-2</v>
      </c>
      <c r="M4" s="95"/>
      <c r="N4" s="95"/>
      <c r="O4" s="95"/>
      <c r="P4" s="95"/>
      <c r="Q4" s="21">
        <f t="shared" ref="Q4:Q67" si="0">+F4+G4+H4+I4+K4+L4+M4+N4+O4+P4</f>
        <v>60.381999999999998</v>
      </c>
      <c r="R4" s="13"/>
    </row>
    <row r="5" spans="1:18">
      <c r="A5" s="22" t="s">
        <v>18</v>
      </c>
      <c r="B5" s="23"/>
      <c r="C5" s="24" t="s">
        <v>19</v>
      </c>
      <c r="D5" s="150"/>
      <c r="E5" s="150"/>
      <c r="F5" s="25"/>
      <c r="G5" s="302">
        <v>1470.606</v>
      </c>
      <c r="H5" s="372">
        <v>19012.215</v>
      </c>
      <c r="I5" s="389"/>
      <c r="J5" s="27"/>
      <c r="K5" s="302">
        <v>970.30399999999997</v>
      </c>
      <c r="L5" s="198">
        <v>19.916</v>
      </c>
      <c r="M5" s="198"/>
      <c r="N5" s="198"/>
      <c r="O5" s="198"/>
      <c r="P5" s="198"/>
      <c r="Q5" s="29">
        <f t="shared" si="0"/>
        <v>21473.041000000001</v>
      </c>
      <c r="R5" s="13"/>
    </row>
    <row r="6" spans="1:18">
      <c r="A6" s="22" t="s">
        <v>20</v>
      </c>
      <c r="B6" s="30" t="s">
        <v>21</v>
      </c>
      <c r="C6" s="16" t="s">
        <v>17</v>
      </c>
      <c r="D6" s="149"/>
      <c r="E6" s="149">
        <v>2.68</v>
      </c>
      <c r="F6" s="17"/>
      <c r="G6" s="303">
        <v>1.4999999999999999E-2</v>
      </c>
      <c r="H6" s="371">
        <v>70.373999999999995</v>
      </c>
      <c r="I6" s="388"/>
      <c r="J6" s="32"/>
      <c r="K6" s="303">
        <v>18.908000000000001</v>
      </c>
      <c r="L6" s="95">
        <v>2.1999999999999999E-2</v>
      </c>
      <c r="M6" s="95"/>
      <c r="N6" s="95"/>
      <c r="O6" s="95"/>
      <c r="P6" s="95"/>
      <c r="Q6" s="21">
        <f t="shared" si="0"/>
        <v>89.319000000000003</v>
      </c>
      <c r="R6" s="13"/>
    </row>
    <row r="7" spans="1:18">
      <c r="A7" s="22" t="s">
        <v>22</v>
      </c>
      <c r="B7" s="24" t="s">
        <v>23</v>
      </c>
      <c r="C7" s="24" t="s">
        <v>19</v>
      </c>
      <c r="D7" s="150"/>
      <c r="E7" s="150">
        <v>29.588999999999999</v>
      </c>
      <c r="F7" s="25"/>
      <c r="G7" s="302">
        <v>0.17899999999999999</v>
      </c>
      <c r="H7" s="372">
        <v>1408.7329999999999</v>
      </c>
      <c r="I7" s="389"/>
      <c r="J7" s="27"/>
      <c r="K7" s="415">
        <v>451.767</v>
      </c>
      <c r="L7" s="198">
        <v>0.11600000000000001</v>
      </c>
      <c r="M7" s="198"/>
      <c r="N7" s="198"/>
      <c r="O7" s="198"/>
      <c r="P7" s="198"/>
      <c r="Q7" s="29">
        <f t="shared" si="0"/>
        <v>1860.7950000000001</v>
      </c>
      <c r="R7" s="13"/>
    </row>
    <row r="8" spans="1:18">
      <c r="A8" s="22" t="s">
        <v>24</v>
      </c>
      <c r="B8" s="33" t="s">
        <v>25</v>
      </c>
      <c r="C8" s="16" t="s">
        <v>17</v>
      </c>
      <c r="D8" s="95">
        <f t="shared" ref="D8:E9" si="1">+D4+D6</f>
        <v>0</v>
      </c>
      <c r="E8" s="95">
        <f t="shared" si="1"/>
        <v>2.68</v>
      </c>
      <c r="F8" s="35">
        <f>D8+E8</f>
        <v>2.68</v>
      </c>
      <c r="G8" s="126">
        <f t="shared" ref="G8:I9" si="2">+G4+G6</f>
        <v>4.4037999999999995</v>
      </c>
      <c r="H8" s="126">
        <f t="shared" si="2"/>
        <v>119.5994</v>
      </c>
      <c r="I8" s="20">
        <f t="shared" si="2"/>
        <v>0</v>
      </c>
      <c r="J8" s="32">
        <f>H8+I8</f>
        <v>119.5994</v>
      </c>
      <c r="K8" s="126">
        <f t="shared" ref="K8:M9" si="3">+K4+K6</f>
        <v>25.583500000000001</v>
      </c>
      <c r="L8" s="95">
        <f t="shared" si="3"/>
        <v>0.11429999999999998</v>
      </c>
      <c r="M8" s="95">
        <f t="shared" si="3"/>
        <v>0</v>
      </c>
      <c r="N8" s="95">
        <f>+N4+N6</f>
        <v>0</v>
      </c>
      <c r="O8" s="95">
        <f t="shared" ref="O8:P9" si="4">+O4+O6</f>
        <v>0</v>
      </c>
      <c r="P8" s="95">
        <f t="shared" si="4"/>
        <v>0</v>
      </c>
      <c r="Q8" s="21">
        <f t="shared" si="0"/>
        <v>152.381</v>
      </c>
      <c r="R8" s="13"/>
    </row>
    <row r="9" spans="1:18">
      <c r="A9" s="36"/>
      <c r="B9" s="37"/>
      <c r="C9" s="24" t="s">
        <v>19</v>
      </c>
      <c r="D9" s="198">
        <f t="shared" si="1"/>
        <v>0</v>
      </c>
      <c r="E9" s="198">
        <f t="shared" si="1"/>
        <v>29.588999999999999</v>
      </c>
      <c r="F9" s="25">
        <f>D9+E9</f>
        <v>29.588999999999999</v>
      </c>
      <c r="G9" s="304">
        <f t="shared" si="2"/>
        <v>1470.7850000000001</v>
      </c>
      <c r="H9" s="304">
        <f t="shared" si="2"/>
        <v>20420.948</v>
      </c>
      <c r="I9" s="28">
        <f t="shared" si="2"/>
        <v>0</v>
      </c>
      <c r="J9" s="27">
        <f>H9+I9</f>
        <v>20420.948</v>
      </c>
      <c r="K9" s="304">
        <f t="shared" si="3"/>
        <v>1422.0709999999999</v>
      </c>
      <c r="L9" s="198">
        <f t="shared" si="3"/>
        <v>20.032</v>
      </c>
      <c r="M9" s="198">
        <f t="shared" si="3"/>
        <v>0</v>
      </c>
      <c r="N9" s="198">
        <f>+N5+N7</f>
        <v>0</v>
      </c>
      <c r="O9" s="198">
        <f t="shared" si="4"/>
        <v>0</v>
      </c>
      <c r="P9" s="198">
        <f t="shared" si="4"/>
        <v>0</v>
      </c>
      <c r="Q9" s="29">
        <f t="shared" si="0"/>
        <v>23363.424999999999</v>
      </c>
      <c r="R9" s="13"/>
    </row>
    <row r="10" spans="1:18">
      <c r="A10" s="39" t="s">
        <v>26</v>
      </c>
      <c r="B10" s="40"/>
      <c r="C10" s="16" t="s">
        <v>17</v>
      </c>
      <c r="D10" s="149">
        <v>1.9554</v>
      </c>
      <c r="E10" s="149">
        <v>1.5611999999999999</v>
      </c>
      <c r="F10" s="17"/>
      <c r="G10" s="303">
        <v>3517.9668000000001</v>
      </c>
      <c r="H10" s="371"/>
      <c r="I10" s="388"/>
      <c r="J10" s="32"/>
      <c r="K10" s="303">
        <v>12.267200000000001</v>
      </c>
      <c r="L10" s="95">
        <v>3.6394000000000002</v>
      </c>
      <c r="M10" s="95"/>
      <c r="N10" s="95"/>
      <c r="O10" s="95"/>
      <c r="P10" s="95"/>
      <c r="Q10" s="21">
        <f t="shared" si="0"/>
        <v>3533.8733999999999</v>
      </c>
      <c r="R10" s="13"/>
    </row>
    <row r="11" spans="1:18">
      <c r="A11" s="41"/>
      <c r="B11" s="42"/>
      <c r="C11" s="24" t="s">
        <v>19</v>
      </c>
      <c r="D11" s="150">
        <v>832.71516224610787</v>
      </c>
      <c r="E11" s="150">
        <v>1220.7</v>
      </c>
      <c r="F11" s="25"/>
      <c r="G11" s="302">
        <v>1330793.608</v>
      </c>
      <c r="H11" s="372"/>
      <c r="I11" s="389"/>
      <c r="J11" s="27"/>
      <c r="K11" s="302">
        <v>645.28800000000001</v>
      </c>
      <c r="L11" s="198">
        <v>24.923999999999999</v>
      </c>
      <c r="M11" s="198"/>
      <c r="N11" s="198"/>
      <c r="O11" s="198"/>
      <c r="P11" s="198"/>
      <c r="Q11" s="29">
        <f t="shared" si="0"/>
        <v>1331463.82</v>
      </c>
      <c r="R11" s="13"/>
    </row>
    <row r="12" spans="1:18">
      <c r="A12" s="43"/>
      <c r="B12" s="15" t="s">
        <v>27</v>
      </c>
      <c r="C12" s="16" t="s">
        <v>17</v>
      </c>
      <c r="D12" s="149">
        <v>1.1002000000000001</v>
      </c>
      <c r="E12" s="149">
        <v>3.7364000000000002</v>
      </c>
      <c r="F12" s="17"/>
      <c r="G12" s="303">
        <v>0.64900000000000002</v>
      </c>
      <c r="H12" s="371">
        <v>0.04</v>
      </c>
      <c r="I12" s="388"/>
      <c r="J12" s="32"/>
      <c r="K12" s="303">
        <v>4.7E-2</v>
      </c>
      <c r="L12" s="95">
        <v>8.3000000000000004E-2</v>
      </c>
      <c r="M12" s="95"/>
      <c r="N12" s="95"/>
      <c r="O12" s="95"/>
      <c r="P12" s="95"/>
      <c r="Q12" s="21">
        <f t="shared" si="0"/>
        <v>0.81900000000000006</v>
      </c>
      <c r="R12" s="13"/>
    </row>
    <row r="13" spans="1:18">
      <c r="A13" s="14" t="s">
        <v>0</v>
      </c>
      <c r="B13" s="23"/>
      <c r="C13" s="24" t="s">
        <v>19</v>
      </c>
      <c r="D13" s="150">
        <v>2958.6587211620472</v>
      </c>
      <c r="E13" s="150">
        <v>12950.218999999999</v>
      </c>
      <c r="F13" s="25"/>
      <c r="G13" s="302">
        <v>1286.2919999999999</v>
      </c>
      <c r="H13" s="372">
        <v>109.2</v>
      </c>
      <c r="I13" s="389"/>
      <c r="J13" s="27"/>
      <c r="K13" s="302">
        <v>79.403999999999996</v>
      </c>
      <c r="L13" s="198">
        <v>173.24</v>
      </c>
      <c r="M13" s="198"/>
      <c r="N13" s="198"/>
      <c r="O13" s="198"/>
      <c r="P13" s="198"/>
      <c r="Q13" s="29">
        <f t="shared" si="0"/>
        <v>1648.136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49">
        <v>1.0462</v>
      </c>
      <c r="E14" s="149">
        <v>0.78879999999999995</v>
      </c>
      <c r="F14" s="17"/>
      <c r="G14" s="303">
        <v>0.28100000000000003</v>
      </c>
      <c r="H14" s="371">
        <v>6.9059999999999997</v>
      </c>
      <c r="I14" s="388"/>
      <c r="J14" s="32"/>
      <c r="K14" s="303">
        <v>6.6342999999999996</v>
      </c>
      <c r="L14" s="95">
        <v>1.6500000000000001E-2</v>
      </c>
      <c r="M14" s="95"/>
      <c r="N14" s="95">
        <v>1.6899999999999998E-2</v>
      </c>
      <c r="O14" s="95"/>
      <c r="P14" s="95">
        <v>6.7999999999999996E-3</v>
      </c>
      <c r="Q14" s="21">
        <f t="shared" si="0"/>
        <v>13.861499999999999</v>
      </c>
      <c r="R14" s="13"/>
    </row>
    <row r="15" spans="1:18">
      <c r="A15" s="22" t="s">
        <v>0</v>
      </c>
      <c r="B15" s="23"/>
      <c r="C15" s="24" t="s">
        <v>19</v>
      </c>
      <c r="D15" s="150">
        <v>353.7292764415393</v>
      </c>
      <c r="E15" s="150">
        <v>880.75099999999998</v>
      </c>
      <c r="F15" s="25"/>
      <c r="G15" s="302">
        <v>260.29000000000002</v>
      </c>
      <c r="H15" s="372">
        <v>7975.21</v>
      </c>
      <c r="I15" s="389"/>
      <c r="J15" s="27"/>
      <c r="K15" s="302">
        <v>8092.1040000000003</v>
      </c>
      <c r="L15" s="198">
        <v>13.006</v>
      </c>
      <c r="M15" s="198"/>
      <c r="N15" s="198">
        <v>8.8729999999999993</v>
      </c>
      <c r="O15" s="198"/>
      <c r="P15" s="198">
        <v>5.78</v>
      </c>
      <c r="Q15" s="29">
        <f t="shared" si="0"/>
        <v>16355.262999999999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49">
        <v>311.91899999999998</v>
      </c>
      <c r="E16" s="149">
        <v>219.22</v>
      </c>
      <c r="F16" s="17"/>
      <c r="G16" s="303">
        <v>45.557400000000001</v>
      </c>
      <c r="H16" s="371"/>
      <c r="I16" s="388"/>
      <c r="J16" s="32"/>
      <c r="K16" s="303"/>
      <c r="L16" s="95"/>
      <c r="M16" s="95"/>
      <c r="N16" s="95"/>
      <c r="O16" s="95"/>
      <c r="P16" s="95"/>
      <c r="Q16" s="21">
        <f t="shared" si="0"/>
        <v>45.557400000000001</v>
      </c>
      <c r="R16" s="13"/>
    </row>
    <row r="17" spans="1:18">
      <c r="A17" s="22"/>
      <c r="B17" s="23"/>
      <c r="C17" s="24" t="s">
        <v>19</v>
      </c>
      <c r="D17" s="150">
        <v>472169.4973950382</v>
      </c>
      <c r="E17" s="150">
        <v>303983.05099999998</v>
      </c>
      <c r="F17" s="25"/>
      <c r="G17" s="302">
        <v>56682.406999999999</v>
      </c>
      <c r="H17" s="372"/>
      <c r="I17" s="389"/>
      <c r="J17" s="27"/>
      <c r="K17" s="302"/>
      <c r="L17" s="198"/>
      <c r="M17" s="198"/>
      <c r="N17" s="198"/>
      <c r="O17" s="198"/>
      <c r="P17" s="198"/>
      <c r="Q17" s="29">
        <f t="shared" si="0"/>
        <v>56682.406999999999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49">
        <v>8.6224000000000007</v>
      </c>
      <c r="E18" s="149">
        <v>5.3464</v>
      </c>
      <c r="F18" s="17"/>
      <c r="G18" s="303">
        <v>1.2153</v>
      </c>
      <c r="H18" s="371">
        <v>2.633</v>
      </c>
      <c r="I18" s="388"/>
      <c r="J18" s="32"/>
      <c r="K18" s="303">
        <v>3.5999999999999997E-2</v>
      </c>
      <c r="L18" s="95"/>
      <c r="M18" s="95"/>
      <c r="N18" s="95"/>
      <c r="O18" s="95"/>
      <c r="P18" s="95"/>
      <c r="Q18" s="21">
        <f t="shared" si="0"/>
        <v>3.8843000000000001</v>
      </c>
      <c r="R18" s="13"/>
    </row>
    <row r="19" spans="1:18">
      <c r="A19" s="22"/>
      <c r="B19" s="24" t="s">
        <v>34</v>
      </c>
      <c r="C19" s="24" t="s">
        <v>19</v>
      </c>
      <c r="D19" s="150">
        <v>9947.1862435599305</v>
      </c>
      <c r="E19" s="150">
        <v>4583.6589999999997</v>
      </c>
      <c r="F19" s="25"/>
      <c r="G19" s="302">
        <v>922.76599999999996</v>
      </c>
      <c r="H19" s="372">
        <v>1105.8599999999999</v>
      </c>
      <c r="I19" s="389"/>
      <c r="J19" s="27"/>
      <c r="K19" s="302">
        <v>21.646999999999998</v>
      </c>
      <c r="L19" s="198"/>
      <c r="M19" s="198"/>
      <c r="N19" s="198"/>
      <c r="O19" s="198"/>
      <c r="P19" s="198"/>
      <c r="Q19" s="29">
        <f t="shared" si="0"/>
        <v>2050.2729999999997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49">
        <v>47.894799999999996</v>
      </c>
      <c r="E20" s="149">
        <v>21.810600000000001</v>
      </c>
      <c r="F20" s="17"/>
      <c r="G20" s="303">
        <v>140.0642</v>
      </c>
      <c r="H20" s="371"/>
      <c r="I20" s="388"/>
      <c r="J20" s="32"/>
      <c r="K20" s="303"/>
      <c r="L20" s="95"/>
      <c r="M20" s="95"/>
      <c r="N20" s="95"/>
      <c r="O20" s="95"/>
      <c r="P20" s="95"/>
      <c r="Q20" s="21">
        <f t="shared" si="0"/>
        <v>140.0642</v>
      </c>
      <c r="R20" s="13"/>
    </row>
    <row r="21" spans="1:18">
      <c r="A21" s="43"/>
      <c r="B21" s="23"/>
      <c r="C21" s="24" t="s">
        <v>19</v>
      </c>
      <c r="D21" s="150">
        <v>30559.46373434375</v>
      </c>
      <c r="E21" s="150">
        <v>15813.778</v>
      </c>
      <c r="F21" s="25"/>
      <c r="G21" s="302">
        <v>56773.858</v>
      </c>
      <c r="H21" s="372"/>
      <c r="I21" s="389"/>
      <c r="J21" s="27"/>
      <c r="K21" s="302"/>
      <c r="L21" s="198"/>
      <c r="M21" s="198"/>
      <c r="N21" s="198"/>
      <c r="O21" s="198"/>
      <c r="P21" s="198"/>
      <c r="Q21" s="29">
        <f t="shared" si="0"/>
        <v>56773.858</v>
      </c>
      <c r="R21" s="13"/>
    </row>
    <row r="22" spans="1:18">
      <c r="A22" s="43"/>
      <c r="B22" s="33" t="s">
        <v>25</v>
      </c>
      <c r="C22" s="16" t="s">
        <v>17</v>
      </c>
      <c r="D22" s="95">
        <f t="shared" ref="D22:E23" si="5">+D12+D14+D16+D18+D20</f>
        <v>370.58259999999996</v>
      </c>
      <c r="E22" s="95">
        <f t="shared" si="5"/>
        <v>250.90219999999999</v>
      </c>
      <c r="F22" s="17">
        <f>D22+E22</f>
        <v>621.48479999999995</v>
      </c>
      <c r="G22" s="126">
        <f t="shared" ref="G22:I23" si="6">+G12+G14+G16+G18+G20</f>
        <v>187.76689999999999</v>
      </c>
      <c r="H22" s="126">
        <f t="shared" si="6"/>
        <v>9.5790000000000006</v>
      </c>
      <c r="I22" s="20">
        <f t="shared" si="6"/>
        <v>0</v>
      </c>
      <c r="J22" s="32">
        <f t="shared" ref="J22:J29" si="7">H22+I22</f>
        <v>9.5790000000000006</v>
      </c>
      <c r="K22" s="126">
        <f t="shared" ref="K22:P23" si="8">+K12+K14+K16+K18+K20</f>
        <v>6.7172999999999989</v>
      </c>
      <c r="L22" s="95">
        <f t="shared" si="8"/>
        <v>9.9500000000000005E-2</v>
      </c>
      <c r="M22" s="95">
        <f t="shared" si="8"/>
        <v>0</v>
      </c>
      <c r="N22" s="95">
        <f t="shared" si="8"/>
        <v>1.6899999999999998E-2</v>
      </c>
      <c r="O22" s="95">
        <f t="shared" si="8"/>
        <v>0</v>
      </c>
      <c r="P22" s="95">
        <f t="shared" si="8"/>
        <v>6.7999999999999996E-3</v>
      </c>
      <c r="Q22" s="21">
        <f t="shared" si="0"/>
        <v>825.67119999999989</v>
      </c>
      <c r="R22" s="13"/>
    </row>
    <row r="23" spans="1:18">
      <c r="A23" s="36"/>
      <c r="B23" s="37"/>
      <c r="C23" s="24" t="s">
        <v>19</v>
      </c>
      <c r="D23" s="198">
        <f t="shared" si="5"/>
        <v>515988.53537054546</v>
      </c>
      <c r="E23" s="198">
        <f t="shared" si="5"/>
        <v>338211.45799999993</v>
      </c>
      <c r="F23" s="25">
        <f>D23+E23</f>
        <v>854199.99337054533</v>
      </c>
      <c r="G23" s="304">
        <f t="shared" si="6"/>
        <v>115925.61300000001</v>
      </c>
      <c r="H23" s="304">
        <f t="shared" si="6"/>
        <v>9190.27</v>
      </c>
      <c r="I23" s="28">
        <f t="shared" si="6"/>
        <v>0</v>
      </c>
      <c r="J23" s="27">
        <f t="shared" si="7"/>
        <v>9190.27</v>
      </c>
      <c r="K23" s="304">
        <f t="shared" si="8"/>
        <v>8193.1550000000007</v>
      </c>
      <c r="L23" s="198">
        <f t="shared" si="8"/>
        <v>186.24600000000001</v>
      </c>
      <c r="M23" s="198">
        <f t="shared" si="8"/>
        <v>0</v>
      </c>
      <c r="N23" s="198">
        <f t="shared" si="8"/>
        <v>8.8729999999999993</v>
      </c>
      <c r="O23" s="198">
        <f t="shared" si="8"/>
        <v>0</v>
      </c>
      <c r="P23" s="198">
        <f t="shared" si="8"/>
        <v>5.78</v>
      </c>
      <c r="Q23" s="29">
        <f t="shared" si="0"/>
        <v>987709.93037054548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49">
        <v>9.7240000000000002</v>
      </c>
      <c r="E24" s="149">
        <v>4.3289999999999997</v>
      </c>
      <c r="F24" s="17"/>
      <c r="G24" s="303">
        <v>174.0959</v>
      </c>
      <c r="H24" s="371">
        <v>0.20899999999999999</v>
      </c>
      <c r="I24" s="388"/>
      <c r="J24" s="32"/>
      <c r="K24" s="303"/>
      <c r="L24" s="95">
        <v>0.27200000000000002</v>
      </c>
      <c r="M24" s="95"/>
      <c r="N24" s="95"/>
      <c r="O24" s="95"/>
      <c r="P24" s="95"/>
      <c r="Q24" s="21">
        <f t="shared" si="0"/>
        <v>174.57689999999999</v>
      </c>
      <c r="R24" s="13"/>
    </row>
    <row r="25" spans="1:18">
      <c r="A25" s="22" t="s">
        <v>37</v>
      </c>
      <c r="B25" s="23"/>
      <c r="C25" s="24" t="s">
        <v>19</v>
      </c>
      <c r="D25" s="150">
        <v>8511.710136256972</v>
      </c>
      <c r="E25" s="150">
        <v>3709.4940000000001</v>
      </c>
      <c r="F25" s="25"/>
      <c r="G25" s="302">
        <v>160707.25599999999</v>
      </c>
      <c r="H25" s="372">
        <v>139.125</v>
      </c>
      <c r="I25" s="389"/>
      <c r="J25" s="27"/>
      <c r="K25" s="302"/>
      <c r="L25" s="198">
        <v>233.97300000000001</v>
      </c>
      <c r="M25" s="198"/>
      <c r="N25" s="198"/>
      <c r="O25" s="198"/>
      <c r="P25" s="198"/>
      <c r="Q25" s="29">
        <f t="shared" si="0"/>
        <v>161080.35399999999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49">
        <v>44.856000000000002</v>
      </c>
      <c r="E26" s="149">
        <v>27.231000000000002</v>
      </c>
      <c r="F26" s="17"/>
      <c r="G26" s="303">
        <v>74.008399999999995</v>
      </c>
      <c r="H26" s="371"/>
      <c r="I26" s="388"/>
      <c r="J26" s="32"/>
      <c r="K26" s="428"/>
      <c r="L26" s="95"/>
      <c r="M26" s="95"/>
      <c r="N26" s="95"/>
      <c r="O26" s="95"/>
      <c r="P26" s="95"/>
      <c r="Q26" s="21">
        <f t="shared" si="0"/>
        <v>74.008399999999995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50">
        <v>19029.324672456863</v>
      </c>
      <c r="E27" s="150">
        <v>11232.457</v>
      </c>
      <c r="F27" s="25"/>
      <c r="G27" s="302">
        <v>41242.762000000002</v>
      </c>
      <c r="H27" s="376"/>
      <c r="I27" s="389"/>
      <c r="J27" s="27"/>
      <c r="K27" s="302"/>
      <c r="L27" s="198"/>
      <c r="M27" s="198"/>
      <c r="N27" s="198"/>
      <c r="O27" s="198"/>
      <c r="P27" s="198"/>
      <c r="Q27" s="29">
        <f t="shared" si="0"/>
        <v>41242.762000000002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95">
        <f t="shared" ref="D28:D29" si="9">+D24+D26</f>
        <v>54.58</v>
      </c>
      <c r="E28" s="95">
        <f>+E24+E26</f>
        <v>31.560000000000002</v>
      </c>
      <c r="F28" s="17">
        <f>D28+E28</f>
        <v>86.14</v>
      </c>
      <c r="G28" s="126">
        <f t="shared" ref="G28:I29" si="10">+G24+G26</f>
        <v>248.10429999999999</v>
      </c>
      <c r="H28" s="126">
        <f t="shared" si="10"/>
        <v>0.20899999999999999</v>
      </c>
      <c r="I28" s="20">
        <f t="shared" si="10"/>
        <v>0</v>
      </c>
      <c r="J28" s="32">
        <f t="shared" si="7"/>
        <v>0.20899999999999999</v>
      </c>
      <c r="K28" s="126">
        <f t="shared" ref="K28:P29" si="11">+K24+K26</f>
        <v>0</v>
      </c>
      <c r="L28" s="95">
        <f t="shared" si="11"/>
        <v>0.27200000000000002</v>
      </c>
      <c r="M28" s="199">
        <f t="shared" si="11"/>
        <v>0</v>
      </c>
      <c r="N28" s="199">
        <f t="shared" si="11"/>
        <v>0</v>
      </c>
      <c r="O28" s="95">
        <f t="shared" si="11"/>
        <v>0</v>
      </c>
      <c r="P28" s="95">
        <f t="shared" si="11"/>
        <v>0</v>
      </c>
      <c r="Q28" s="21">
        <f t="shared" si="0"/>
        <v>334.7253</v>
      </c>
      <c r="R28" s="13"/>
    </row>
    <row r="29" spans="1:18">
      <c r="A29" s="36"/>
      <c r="B29" s="37"/>
      <c r="C29" s="24" t="s">
        <v>19</v>
      </c>
      <c r="D29" s="198">
        <f t="shared" si="9"/>
        <v>27541.034808713834</v>
      </c>
      <c r="E29" s="198">
        <f>+E25+E27</f>
        <v>14941.951000000001</v>
      </c>
      <c r="F29" s="25">
        <f>D29+E29</f>
        <v>42482.985808713835</v>
      </c>
      <c r="G29" s="304">
        <f t="shared" si="10"/>
        <v>201950.01799999998</v>
      </c>
      <c r="H29" s="304">
        <f t="shared" si="10"/>
        <v>139.125</v>
      </c>
      <c r="I29" s="28">
        <f t="shared" si="10"/>
        <v>0</v>
      </c>
      <c r="J29" s="27">
        <f t="shared" si="7"/>
        <v>139.125</v>
      </c>
      <c r="K29" s="304">
        <f t="shared" si="11"/>
        <v>0</v>
      </c>
      <c r="L29" s="198">
        <f t="shared" si="11"/>
        <v>233.97300000000001</v>
      </c>
      <c r="M29" s="436">
        <f t="shared" si="11"/>
        <v>0</v>
      </c>
      <c r="N29" s="436">
        <f t="shared" si="11"/>
        <v>0</v>
      </c>
      <c r="O29" s="198">
        <f t="shared" si="11"/>
        <v>0</v>
      </c>
      <c r="P29" s="198">
        <f t="shared" si="11"/>
        <v>0</v>
      </c>
      <c r="Q29" s="29">
        <f t="shared" si="0"/>
        <v>244806.10180871381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49">
        <v>2.3599999999999999E-2</v>
      </c>
      <c r="E30" s="149"/>
      <c r="F30" s="17"/>
      <c r="G30" s="303"/>
      <c r="H30" s="371">
        <v>179.845</v>
      </c>
      <c r="I30" s="388"/>
      <c r="J30" s="32"/>
      <c r="K30" s="303">
        <v>25.61</v>
      </c>
      <c r="L30" s="95"/>
      <c r="M30" s="95"/>
      <c r="N30" s="95"/>
      <c r="O30" s="95"/>
      <c r="P30" s="95"/>
      <c r="Q30" s="21">
        <f t="shared" si="0"/>
        <v>205.45499999999998</v>
      </c>
      <c r="R30" s="13"/>
    </row>
    <row r="31" spans="1:18">
      <c r="A31" s="22" t="s">
        <v>42</v>
      </c>
      <c r="B31" s="23"/>
      <c r="C31" s="24" t="s">
        <v>19</v>
      </c>
      <c r="D31" s="150">
        <v>8.6730006483135629</v>
      </c>
      <c r="E31" s="150"/>
      <c r="F31" s="25"/>
      <c r="G31" s="302"/>
      <c r="H31" s="372">
        <v>30845.848999999998</v>
      </c>
      <c r="I31" s="389"/>
      <c r="J31" s="27"/>
      <c r="K31" s="302">
        <v>608.12</v>
      </c>
      <c r="L31" s="198"/>
      <c r="M31" s="198"/>
      <c r="N31" s="198"/>
      <c r="O31" s="198"/>
      <c r="P31" s="198"/>
      <c r="Q31" s="29">
        <f t="shared" si="0"/>
        <v>31453.968999999997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49">
        <v>5.0000000000000001E-4</v>
      </c>
      <c r="E32" s="149">
        <v>2.0799999999999999E-2</v>
      </c>
      <c r="F32" s="17"/>
      <c r="G32" s="303">
        <v>0.31</v>
      </c>
      <c r="H32" s="371">
        <v>25.005600000000001</v>
      </c>
      <c r="I32" s="388"/>
      <c r="J32" s="32"/>
      <c r="K32" s="303">
        <v>1.8200000000000001E-2</v>
      </c>
      <c r="L32" s="95">
        <v>3.95E-2</v>
      </c>
      <c r="M32" s="95"/>
      <c r="N32" s="95"/>
      <c r="O32" s="95"/>
      <c r="P32" s="95"/>
      <c r="Q32" s="21">
        <f t="shared" si="0"/>
        <v>25.3733</v>
      </c>
      <c r="R32" s="13"/>
    </row>
    <row r="33" spans="1:18">
      <c r="A33" s="22" t="s">
        <v>44</v>
      </c>
      <c r="B33" s="23"/>
      <c r="C33" s="24" t="s">
        <v>19</v>
      </c>
      <c r="D33" s="150">
        <v>5.2500003924416248E-2</v>
      </c>
      <c r="E33" s="150">
        <v>3.07</v>
      </c>
      <c r="F33" s="25"/>
      <c r="G33" s="302">
        <v>174.804</v>
      </c>
      <c r="H33" s="372">
        <v>1739.9169999999999</v>
      </c>
      <c r="I33" s="389"/>
      <c r="J33" s="27"/>
      <c r="K33" s="302">
        <v>2.778</v>
      </c>
      <c r="L33" s="198">
        <v>19.753</v>
      </c>
      <c r="M33" s="198"/>
      <c r="N33" s="198"/>
      <c r="O33" s="198"/>
      <c r="P33" s="198"/>
      <c r="Q33" s="29">
        <f t="shared" si="0"/>
        <v>1937.252</v>
      </c>
      <c r="R33" s="13"/>
    </row>
    <row r="34" spans="1:18">
      <c r="A34" s="22"/>
      <c r="B34" s="30" t="s">
        <v>21</v>
      </c>
      <c r="C34" s="16" t="s">
        <v>17</v>
      </c>
      <c r="D34" s="149">
        <v>0</v>
      </c>
      <c r="E34" s="149">
        <v>4.9000000000000002E-2</v>
      </c>
      <c r="F34" s="17"/>
      <c r="G34" s="303"/>
      <c r="H34" s="371">
        <v>317.70400000000001</v>
      </c>
      <c r="I34" s="388"/>
      <c r="J34" s="32"/>
      <c r="K34" s="303">
        <v>31.030999999999999</v>
      </c>
      <c r="L34" s="95"/>
      <c r="M34" s="95"/>
      <c r="N34" s="95">
        <v>8.8099999999999998E-2</v>
      </c>
      <c r="O34" s="95"/>
      <c r="P34" s="95"/>
      <c r="Q34" s="21">
        <f t="shared" si="0"/>
        <v>348.82310000000001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50">
        <v>0</v>
      </c>
      <c r="E35" s="150">
        <v>1.0289999999999999</v>
      </c>
      <c r="F35" s="25"/>
      <c r="G35" s="302"/>
      <c r="H35" s="372">
        <v>10570.215</v>
      </c>
      <c r="I35" s="389"/>
      <c r="J35" s="27"/>
      <c r="K35" s="302">
        <v>715.12599999999998</v>
      </c>
      <c r="L35" s="198"/>
      <c r="M35" s="198"/>
      <c r="N35" s="198">
        <v>18.024999999999999</v>
      </c>
      <c r="O35" s="198"/>
      <c r="P35" s="198"/>
      <c r="Q35" s="29">
        <f t="shared" si="0"/>
        <v>11303.366</v>
      </c>
      <c r="R35" s="13"/>
    </row>
    <row r="36" spans="1:18">
      <c r="A36" s="43"/>
      <c r="B36" s="33" t="s">
        <v>25</v>
      </c>
      <c r="C36" s="16" t="s">
        <v>17</v>
      </c>
      <c r="D36" s="95">
        <f t="shared" ref="D36:E37" si="12">+D30+D32+D34</f>
        <v>2.41E-2</v>
      </c>
      <c r="E36" s="95">
        <f t="shared" si="12"/>
        <v>6.9800000000000001E-2</v>
      </c>
      <c r="F36" s="46">
        <f>D36+E36</f>
        <v>9.3899999999999997E-2</v>
      </c>
      <c r="G36" s="126">
        <f>+G30+G32+G34</f>
        <v>0.31</v>
      </c>
      <c r="H36" s="126">
        <f t="shared" ref="H36:I37" si="13">+H30+H32+H34</f>
        <v>522.55459999999994</v>
      </c>
      <c r="I36" s="20">
        <f t="shared" si="13"/>
        <v>0</v>
      </c>
      <c r="J36" s="32">
        <f>H36+I36</f>
        <v>522.55459999999994</v>
      </c>
      <c r="K36" s="126">
        <f t="shared" ref="K36:P37" si="14">+K30+K32+K34</f>
        <v>56.659199999999998</v>
      </c>
      <c r="L36" s="95">
        <f t="shared" si="14"/>
        <v>3.95E-2</v>
      </c>
      <c r="M36" s="95">
        <f t="shared" si="14"/>
        <v>0</v>
      </c>
      <c r="N36" s="95">
        <f t="shared" si="14"/>
        <v>8.8099999999999998E-2</v>
      </c>
      <c r="O36" s="95">
        <f t="shared" si="14"/>
        <v>0</v>
      </c>
      <c r="P36" s="95">
        <f t="shared" si="14"/>
        <v>0</v>
      </c>
      <c r="Q36" s="21">
        <f t="shared" si="0"/>
        <v>579.74530000000004</v>
      </c>
      <c r="R36" s="13"/>
    </row>
    <row r="37" spans="1:18">
      <c r="A37" s="36"/>
      <c r="B37" s="37"/>
      <c r="C37" s="24" t="s">
        <v>19</v>
      </c>
      <c r="D37" s="198">
        <f t="shared" si="12"/>
        <v>8.7255006522379794</v>
      </c>
      <c r="E37" s="198">
        <f t="shared" si="12"/>
        <v>4.0990000000000002</v>
      </c>
      <c r="F37" s="47">
        <f>D37+E37</f>
        <v>12.82450065223798</v>
      </c>
      <c r="G37" s="304">
        <f>+G31+G33+G35</f>
        <v>174.804</v>
      </c>
      <c r="H37" s="304">
        <f t="shared" si="13"/>
        <v>43155.981</v>
      </c>
      <c r="I37" s="28">
        <f t="shared" si="13"/>
        <v>0</v>
      </c>
      <c r="J37" s="27">
        <f>H37+I37</f>
        <v>43155.981</v>
      </c>
      <c r="K37" s="304">
        <f t="shared" si="14"/>
        <v>1326.0239999999999</v>
      </c>
      <c r="L37" s="198">
        <f t="shared" si="14"/>
        <v>19.753</v>
      </c>
      <c r="M37" s="198">
        <f t="shared" si="14"/>
        <v>0</v>
      </c>
      <c r="N37" s="198">
        <f t="shared" si="14"/>
        <v>18.024999999999999</v>
      </c>
      <c r="O37" s="198">
        <f t="shared" si="14"/>
        <v>0</v>
      </c>
      <c r="P37" s="198">
        <f t="shared" si="14"/>
        <v>0</v>
      </c>
      <c r="Q37" s="29">
        <f t="shared" si="0"/>
        <v>44707.411500652233</v>
      </c>
      <c r="R37" s="13"/>
    </row>
    <row r="38" spans="1:18">
      <c r="A38" s="39" t="s">
        <v>46</v>
      </c>
      <c r="B38" s="40"/>
      <c r="C38" s="16" t="s">
        <v>17</v>
      </c>
      <c r="D38" s="149">
        <v>0.2238</v>
      </c>
      <c r="E38" s="149">
        <v>1.2341</v>
      </c>
      <c r="F38" s="17"/>
      <c r="G38" s="303">
        <v>2.2153999999999998</v>
      </c>
      <c r="H38" s="371">
        <v>152.68180000000001</v>
      </c>
      <c r="I38" s="388"/>
      <c r="J38" s="32"/>
      <c r="K38" s="303">
        <v>54.4221</v>
      </c>
      <c r="L38" s="95">
        <v>3.0893999999999999</v>
      </c>
      <c r="M38" s="95"/>
      <c r="N38" s="95">
        <v>6.8900000000000003E-2</v>
      </c>
      <c r="O38" s="95"/>
      <c r="P38" s="95">
        <v>0.46260000000000001</v>
      </c>
      <c r="Q38" s="21">
        <f t="shared" si="0"/>
        <v>212.94020000000003</v>
      </c>
      <c r="R38" s="13"/>
    </row>
    <row r="39" spans="1:18">
      <c r="A39" s="41"/>
      <c r="B39" s="42"/>
      <c r="C39" s="24" t="s">
        <v>19</v>
      </c>
      <c r="D39" s="150">
        <v>37.010402766556474</v>
      </c>
      <c r="E39" s="150">
        <v>257.18700000000001</v>
      </c>
      <c r="F39" s="25"/>
      <c r="G39" s="302">
        <v>131.17699999999999</v>
      </c>
      <c r="H39" s="372">
        <v>31005.311000000002</v>
      </c>
      <c r="I39" s="389"/>
      <c r="J39" s="27"/>
      <c r="K39" s="302">
        <v>13711.039000000001</v>
      </c>
      <c r="L39" s="198">
        <v>280.30599999999998</v>
      </c>
      <c r="M39" s="198"/>
      <c r="N39" s="198">
        <v>10.38</v>
      </c>
      <c r="O39" s="198"/>
      <c r="P39" s="198">
        <v>110.27500000000001</v>
      </c>
      <c r="Q39" s="29">
        <f t="shared" si="0"/>
        <v>45248.487999999998</v>
      </c>
      <c r="R39" s="13"/>
    </row>
    <row r="40" spans="1:18">
      <c r="A40" s="39" t="s">
        <v>47</v>
      </c>
      <c r="B40" s="40"/>
      <c r="C40" s="16" t="s">
        <v>17</v>
      </c>
      <c r="D40" s="149">
        <v>6.9400000000000003E-2</v>
      </c>
      <c r="E40" s="149">
        <v>1.5045999999999999</v>
      </c>
      <c r="F40" s="17"/>
      <c r="G40" s="303">
        <v>12.712899999999999</v>
      </c>
      <c r="H40" s="371">
        <v>193.65629999999999</v>
      </c>
      <c r="I40" s="388"/>
      <c r="J40" s="32"/>
      <c r="K40" s="303">
        <v>87.363399999999999</v>
      </c>
      <c r="L40" s="95">
        <v>7.9930000000000003</v>
      </c>
      <c r="M40" s="95"/>
      <c r="N40" s="95">
        <v>1.8444</v>
      </c>
      <c r="O40" s="95">
        <v>6.1000000000000004E-3</v>
      </c>
      <c r="P40" s="95">
        <v>6.9000000000000006E-2</v>
      </c>
      <c r="Q40" s="21">
        <f t="shared" si="0"/>
        <v>303.64510000000001</v>
      </c>
      <c r="R40" s="13"/>
    </row>
    <row r="41" spans="1:18">
      <c r="A41" s="41"/>
      <c r="B41" s="42"/>
      <c r="C41" s="24" t="s">
        <v>19</v>
      </c>
      <c r="D41" s="150">
        <v>44.530503328689854</v>
      </c>
      <c r="E41" s="150">
        <v>313.89800000000002</v>
      </c>
      <c r="F41" s="25"/>
      <c r="G41" s="302">
        <v>1084.1130000000001</v>
      </c>
      <c r="H41" s="372">
        <v>14479.438</v>
      </c>
      <c r="I41" s="389"/>
      <c r="J41" s="27"/>
      <c r="K41" s="302">
        <v>10082.698</v>
      </c>
      <c r="L41" s="198">
        <v>479.75400000000002</v>
      </c>
      <c r="M41" s="198"/>
      <c r="N41" s="198">
        <v>110.271</v>
      </c>
      <c r="O41" s="198">
        <v>0.80900000000000005</v>
      </c>
      <c r="P41" s="198">
        <v>9.4849999999999994</v>
      </c>
      <c r="Q41" s="29">
        <f t="shared" si="0"/>
        <v>26246.568000000003</v>
      </c>
      <c r="R41" s="13"/>
    </row>
    <row r="42" spans="1:18">
      <c r="A42" s="39" t="s">
        <v>48</v>
      </c>
      <c r="B42" s="40"/>
      <c r="C42" s="16" t="s">
        <v>17</v>
      </c>
      <c r="D42" s="149">
        <v>0</v>
      </c>
      <c r="E42" s="149"/>
      <c r="F42" s="17"/>
      <c r="G42" s="303"/>
      <c r="H42" s="371"/>
      <c r="I42" s="388"/>
      <c r="J42" s="32"/>
      <c r="K42" s="303"/>
      <c r="L42" s="95"/>
      <c r="M42" s="95"/>
      <c r="N42" s="95"/>
      <c r="O42" s="95"/>
      <c r="P42" s="95"/>
      <c r="Q42" s="21">
        <f t="shared" si="0"/>
        <v>0</v>
      </c>
      <c r="R42" s="13"/>
    </row>
    <row r="43" spans="1:18">
      <c r="A43" s="41"/>
      <c r="B43" s="42"/>
      <c r="C43" s="24" t="s">
        <v>19</v>
      </c>
      <c r="D43" s="150">
        <v>0</v>
      </c>
      <c r="E43" s="150"/>
      <c r="F43" s="25"/>
      <c r="G43" s="302"/>
      <c r="H43" s="372"/>
      <c r="I43" s="389"/>
      <c r="J43" s="27"/>
      <c r="K43" s="302"/>
      <c r="L43" s="198"/>
      <c r="M43" s="198"/>
      <c r="N43" s="198"/>
      <c r="O43" s="198"/>
      <c r="P43" s="198"/>
      <c r="Q43" s="29">
        <f t="shared" si="0"/>
        <v>0</v>
      </c>
      <c r="R43" s="13"/>
    </row>
    <row r="44" spans="1:18">
      <c r="A44" s="39" t="s">
        <v>49</v>
      </c>
      <c r="B44" s="40"/>
      <c r="C44" s="16" t="s">
        <v>17</v>
      </c>
      <c r="D44" s="149">
        <v>0</v>
      </c>
      <c r="E44" s="149"/>
      <c r="F44" s="17"/>
      <c r="G44" s="303"/>
      <c r="H44" s="371">
        <v>3.3999999999999998E-3</v>
      </c>
      <c r="I44" s="388"/>
      <c r="J44" s="32"/>
      <c r="K44" s="303">
        <v>1.2999999999999999E-3</v>
      </c>
      <c r="L44" s="95"/>
      <c r="M44" s="95"/>
      <c r="N44" s="95"/>
      <c r="O44" s="95"/>
      <c r="P44" s="95"/>
      <c r="Q44" s="21">
        <f t="shared" si="0"/>
        <v>4.6999999999999993E-3</v>
      </c>
      <c r="R44" s="13"/>
    </row>
    <row r="45" spans="1:18">
      <c r="A45" s="41"/>
      <c r="B45" s="42"/>
      <c r="C45" s="24" t="s">
        <v>19</v>
      </c>
      <c r="D45" s="150">
        <v>0</v>
      </c>
      <c r="E45" s="150"/>
      <c r="F45" s="25"/>
      <c r="G45" s="302"/>
      <c r="H45" s="372">
        <v>1.7010000000000001</v>
      </c>
      <c r="I45" s="389"/>
      <c r="J45" s="27"/>
      <c r="K45" s="302">
        <v>0.54600000000000004</v>
      </c>
      <c r="L45" s="198"/>
      <c r="M45" s="198"/>
      <c r="N45" s="198"/>
      <c r="O45" s="198"/>
      <c r="P45" s="198"/>
      <c r="Q45" s="29">
        <f t="shared" si="0"/>
        <v>2.2469999999999999</v>
      </c>
      <c r="R45" s="13"/>
    </row>
    <row r="46" spans="1:18">
      <c r="A46" s="39" t="s">
        <v>50</v>
      </c>
      <c r="B46" s="40"/>
      <c r="C46" s="16" t="s">
        <v>17</v>
      </c>
      <c r="D46" s="149">
        <v>0</v>
      </c>
      <c r="E46" s="149">
        <v>1.8E-3</v>
      </c>
      <c r="F46" s="17"/>
      <c r="G46" s="303">
        <v>0</v>
      </c>
      <c r="H46" s="371">
        <v>0.20019999999999999</v>
      </c>
      <c r="I46" s="388"/>
      <c r="J46" s="32"/>
      <c r="K46" s="303">
        <v>1.1299999999999999E-2</v>
      </c>
      <c r="L46" s="95"/>
      <c r="M46" s="95"/>
      <c r="N46" s="95"/>
      <c r="O46" s="95"/>
      <c r="P46" s="95"/>
      <c r="Q46" s="21">
        <f t="shared" si="0"/>
        <v>0.21149999999999999</v>
      </c>
      <c r="R46" s="13"/>
    </row>
    <row r="47" spans="1:18">
      <c r="A47" s="41"/>
      <c r="B47" s="42"/>
      <c r="C47" s="24" t="s">
        <v>19</v>
      </c>
      <c r="D47" s="150">
        <v>0</v>
      </c>
      <c r="E47" s="150">
        <v>2.8769999999999998</v>
      </c>
      <c r="F47" s="25"/>
      <c r="G47" s="302">
        <v>1.68</v>
      </c>
      <c r="H47" s="372">
        <v>40.201000000000001</v>
      </c>
      <c r="I47" s="389"/>
      <c r="J47" s="27"/>
      <c r="K47" s="302">
        <v>4.8460000000000001</v>
      </c>
      <c r="L47" s="198"/>
      <c r="M47" s="198"/>
      <c r="N47" s="198"/>
      <c r="O47" s="198"/>
      <c r="P47" s="198"/>
      <c r="Q47" s="29">
        <f t="shared" si="0"/>
        <v>46.727000000000004</v>
      </c>
      <c r="R47" s="13"/>
    </row>
    <row r="48" spans="1:18">
      <c r="A48" s="39" t="s">
        <v>51</v>
      </c>
      <c r="B48" s="40"/>
      <c r="C48" s="16" t="s">
        <v>17</v>
      </c>
      <c r="D48" s="149">
        <v>8.1699999999999995E-2</v>
      </c>
      <c r="E48" s="149">
        <v>15.5768</v>
      </c>
      <c r="F48" s="17"/>
      <c r="G48" s="303">
        <v>61.900300000000001</v>
      </c>
      <c r="H48" s="371">
        <v>907.16959999999995</v>
      </c>
      <c r="I48" s="388"/>
      <c r="J48" s="32"/>
      <c r="K48" s="303">
        <v>267.73419999999999</v>
      </c>
      <c r="L48" s="95">
        <v>27.0749</v>
      </c>
      <c r="M48" s="95"/>
      <c r="N48" s="95"/>
      <c r="O48" s="95"/>
      <c r="P48" s="95">
        <v>5.4481000000000002</v>
      </c>
      <c r="Q48" s="21">
        <f t="shared" si="0"/>
        <v>1269.3271</v>
      </c>
      <c r="R48" s="13"/>
    </row>
    <row r="49" spans="1:18">
      <c r="A49" s="41"/>
      <c r="B49" s="42"/>
      <c r="C49" s="24" t="s">
        <v>19</v>
      </c>
      <c r="D49" s="150">
        <v>9.8143507336303717</v>
      </c>
      <c r="E49" s="150">
        <v>1024.7809999999999</v>
      </c>
      <c r="F49" s="25"/>
      <c r="G49" s="302">
        <v>1801.075</v>
      </c>
      <c r="H49" s="372">
        <v>55724.201999999997</v>
      </c>
      <c r="I49" s="389"/>
      <c r="J49" s="27"/>
      <c r="K49" s="302">
        <v>16234.055</v>
      </c>
      <c r="L49" s="198">
        <v>1635.259</v>
      </c>
      <c r="M49" s="198"/>
      <c r="N49" s="198"/>
      <c r="O49" s="198"/>
      <c r="P49" s="198">
        <v>2921.8339999999998</v>
      </c>
      <c r="Q49" s="29">
        <f t="shared" si="0"/>
        <v>78316.425000000003</v>
      </c>
      <c r="R49" s="13"/>
    </row>
    <row r="50" spans="1:18">
      <c r="A50" s="39" t="s">
        <v>52</v>
      </c>
      <c r="B50" s="40"/>
      <c r="C50" s="16" t="s">
        <v>17</v>
      </c>
      <c r="D50" s="149">
        <v>12.242000000000001</v>
      </c>
      <c r="E50" s="149">
        <v>8.7202000000000002</v>
      </c>
      <c r="F50" s="17"/>
      <c r="G50" s="303">
        <v>5857.9727999999996</v>
      </c>
      <c r="H50" s="371">
        <v>6.6159999999999997</v>
      </c>
      <c r="I50" s="388"/>
      <c r="J50" s="32"/>
      <c r="K50" s="303">
        <v>6230.5929999999998</v>
      </c>
      <c r="L50" s="95">
        <v>2.0819999999999999</v>
      </c>
      <c r="M50" s="95"/>
      <c r="N50" s="95"/>
      <c r="O50" s="95"/>
      <c r="P50" s="95"/>
      <c r="Q50" s="21">
        <f t="shared" si="0"/>
        <v>12097.263799999999</v>
      </c>
      <c r="R50" s="13"/>
    </row>
    <row r="51" spans="1:18">
      <c r="A51" s="41"/>
      <c r="B51" s="42"/>
      <c r="C51" s="24" t="s">
        <v>19</v>
      </c>
      <c r="D51" s="150">
        <v>2974.0937223158253</v>
      </c>
      <c r="E51" s="150">
        <v>4814.46</v>
      </c>
      <c r="F51" s="25"/>
      <c r="G51" s="302">
        <v>469027.64899999998</v>
      </c>
      <c r="H51" s="372">
        <v>2386.65</v>
      </c>
      <c r="I51" s="389"/>
      <c r="J51" s="27"/>
      <c r="K51" s="302">
        <v>572596.95299999998</v>
      </c>
      <c r="L51" s="198">
        <v>701.26400000000001</v>
      </c>
      <c r="M51" s="198"/>
      <c r="N51" s="198"/>
      <c r="O51" s="198"/>
      <c r="P51" s="198"/>
      <c r="Q51" s="29">
        <f t="shared" si="0"/>
        <v>1044712.5159999999</v>
      </c>
      <c r="R51" s="13"/>
    </row>
    <row r="52" spans="1:18">
      <c r="A52" s="39" t="s">
        <v>53</v>
      </c>
      <c r="B52" s="40"/>
      <c r="C52" s="16" t="s">
        <v>17</v>
      </c>
      <c r="D52" s="149">
        <v>4.99E-2</v>
      </c>
      <c r="E52" s="149">
        <v>10.8443</v>
      </c>
      <c r="F52" s="17"/>
      <c r="G52" s="303">
        <v>287.21069999999997</v>
      </c>
      <c r="H52" s="371">
        <v>734.53340000000003</v>
      </c>
      <c r="I52" s="388"/>
      <c r="J52" s="32"/>
      <c r="K52" s="303">
        <v>64.302000000000007</v>
      </c>
      <c r="L52" s="95">
        <v>516.78520000000003</v>
      </c>
      <c r="M52" s="95"/>
      <c r="N52" s="95">
        <v>88.037199999999999</v>
      </c>
      <c r="O52" s="95">
        <v>1.4999999999999999E-2</v>
      </c>
      <c r="P52" s="95">
        <v>0.17580000000000001</v>
      </c>
      <c r="Q52" s="21">
        <f t="shared" si="0"/>
        <v>1691.0593000000001</v>
      </c>
      <c r="R52" s="13"/>
    </row>
    <row r="53" spans="1:18">
      <c r="A53" s="41"/>
      <c r="B53" s="42"/>
      <c r="C53" s="24" t="s">
        <v>19</v>
      </c>
      <c r="D53" s="150">
        <v>15.750001177324872</v>
      </c>
      <c r="E53" s="150">
        <v>3185.9189999999999</v>
      </c>
      <c r="F53" s="25"/>
      <c r="G53" s="302">
        <v>121209.71</v>
      </c>
      <c r="H53" s="372">
        <v>277786.85499999998</v>
      </c>
      <c r="I53" s="389"/>
      <c r="J53" s="27"/>
      <c r="K53" s="302">
        <v>23216.044000000002</v>
      </c>
      <c r="L53" s="198">
        <v>223158.361</v>
      </c>
      <c r="M53" s="198"/>
      <c r="N53" s="198">
        <v>31887.957999999999</v>
      </c>
      <c r="O53" s="198">
        <v>6.3</v>
      </c>
      <c r="P53" s="198">
        <v>54.725000000000001</v>
      </c>
      <c r="Q53" s="29">
        <f t="shared" si="0"/>
        <v>677319.95299999998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49">
        <v>0.34889999999999999</v>
      </c>
      <c r="E54" s="149"/>
      <c r="F54" s="17"/>
      <c r="G54" s="303">
        <v>4.4999999999999997E-3</v>
      </c>
      <c r="H54" s="371">
        <v>41.991500000000002</v>
      </c>
      <c r="I54" s="388"/>
      <c r="J54" s="32"/>
      <c r="K54" s="303">
        <v>3.2728999999999999</v>
      </c>
      <c r="L54" s="95">
        <v>8.3000000000000001E-3</v>
      </c>
      <c r="M54" s="95"/>
      <c r="N54" s="95">
        <v>2.7E-2</v>
      </c>
      <c r="O54" s="95">
        <v>7.1999999999999998E-3</v>
      </c>
      <c r="P54" s="95">
        <v>0.19270000000000001</v>
      </c>
      <c r="Q54" s="21">
        <f t="shared" si="0"/>
        <v>45.504100000000001</v>
      </c>
      <c r="R54" s="13"/>
    </row>
    <row r="55" spans="1:18">
      <c r="A55" s="22" t="s">
        <v>42</v>
      </c>
      <c r="B55" s="23"/>
      <c r="C55" s="24" t="s">
        <v>19</v>
      </c>
      <c r="D55" s="150">
        <v>330.81302472853162</v>
      </c>
      <c r="E55" s="150"/>
      <c r="F55" s="25"/>
      <c r="G55" s="302">
        <v>6.8609999999999998</v>
      </c>
      <c r="H55" s="372">
        <v>5884.0039999999999</v>
      </c>
      <c r="I55" s="389"/>
      <c r="J55" s="27"/>
      <c r="K55" s="302">
        <v>1115.163</v>
      </c>
      <c r="L55" s="198">
        <v>10.553000000000001</v>
      </c>
      <c r="M55" s="198"/>
      <c r="N55" s="198">
        <v>26.754999999999999</v>
      </c>
      <c r="O55" s="198">
        <v>13.146000000000001</v>
      </c>
      <c r="P55" s="198">
        <v>61.33</v>
      </c>
      <c r="Q55" s="29">
        <f t="shared" si="0"/>
        <v>7117.8119999999999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49">
        <v>10.893599999999999</v>
      </c>
      <c r="E56" s="149">
        <v>0.58030000000000004</v>
      </c>
      <c r="F56" s="17"/>
      <c r="G56" s="303">
        <v>0.2676</v>
      </c>
      <c r="H56" s="371">
        <v>2.9399999999999999E-2</v>
      </c>
      <c r="I56" s="388"/>
      <c r="J56" s="32"/>
      <c r="K56" s="303">
        <v>0.94359999999999999</v>
      </c>
      <c r="L56" s="95">
        <v>0.65129999999999999</v>
      </c>
      <c r="M56" s="95"/>
      <c r="N56" s="95">
        <v>2.5999999999999999E-3</v>
      </c>
      <c r="O56" s="95">
        <v>9.4000000000000004E-3</v>
      </c>
      <c r="P56" s="95">
        <v>1.0225</v>
      </c>
      <c r="Q56" s="21">
        <f t="shared" si="0"/>
        <v>2.9264000000000001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50">
        <v>907.17801781226444</v>
      </c>
      <c r="E57" s="150">
        <v>250.81399999999999</v>
      </c>
      <c r="F57" s="25"/>
      <c r="G57" s="302">
        <v>159.69300000000001</v>
      </c>
      <c r="H57" s="372">
        <v>30.603000000000002</v>
      </c>
      <c r="I57" s="389"/>
      <c r="J57" s="27"/>
      <c r="K57" s="302">
        <v>389.68599999999998</v>
      </c>
      <c r="L57" s="198">
        <v>237.59700000000001</v>
      </c>
      <c r="M57" s="198"/>
      <c r="N57" s="198">
        <v>2.048</v>
      </c>
      <c r="O57" s="198">
        <v>11.865</v>
      </c>
      <c r="P57" s="198">
        <v>331.57499999999999</v>
      </c>
      <c r="Q57" s="29">
        <f t="shared" si="0"/>
        <v>1163.067</v>
      </c>
      <c r="R57" s="13"/>
    </row>
    <row r="58" spans="1:18">
      <c r="A58" s="43"/>
      <c r="B58" s="33" t="s">
        <v>25</v>
      </c>
      <c r="C58" s="16" t="s">
        <v>17</v>
      </c>
      <c r="D58" s="95">
        <f t="shared" ref="D58:E59" si="15">+D54+D56</f>
        <v>11.2425</v>
      </c>
      <c r="E58" s="95">
        <f t="shared" si="15"/>
        <v>0.58030000000000004</v>
      </c>
      <c r="F58" s="17">
        <f>D58+E58</f>
        <v>11.822799999999999</v>
      </c>
      <c r="G58" s="126">
        <f t="shared" ref="G58:I59" si="16">+G54+G56</f>
        <v>0.27210000000000001</v>
      </c>
      <c r="H58" s="126">
        <f t="shared" si="16"/>
        <v>42.020900000000005</v>
      </c>
      <c r="I58" s="20">
        <f t="shared" si="16"/>
        <v>0</v>
      </c>
      <c r="J58" s="32">
        <f>H58+I58</f>
        <v>42.020900000000005</v>
      </c>
      <c r="K58" s="126">
        <f t="shared" ref="K58:P59" si="17">+K54+K56</f>
        <v>4.2164999999999999</v>
      </c>
      <c r="L58" s="95">
        <f t="shared" si="17"/>
        <v>0.65959999999999996</v>
      </c>
      <c r="M58" s="95">
        <f t="shared" si="17"/>
        <v>0</v>
      </c>
      <c r="N58" s="95">
        <f t="shared" si="17"/>
        <v>2.9600000000000001E-2</v>
      </c>
      <c r="O58" s="95">
        <f t="shared" si="17"/>
        <v>1.66E-2</v>
      </c>
      <c r="P58" s="95">
        <f t="shared" si="17"/>
        <v>1.2152000000000001</v>
      </c>
      <c r="Q58" s="21">
        <f t="shared" si="0"/>
        <v>60.253300000000003</v>
      </c>
      <c r="R58" s="13"/>
    </row>
    <row r="59" spans="1:18">
      <c r="A59" s="36"/>
      <c r="B59" s="37"/>
      <c r="C59" s="24" t="s">
        <v>19</v>
      </c>
      <c r="D59" s="198">
        <f t="shared" si="15"/>
        <v>1237.9910425407961</v>
      </c>
      <c r="E59" s="198">
        <f t="shared" si="15"/>
        <v>250.81399999999999</v>
      </c>
      <c r="F59" s="25">
        <f>D59+E59</f>
        <v>1488.8050425407962</v>
      </c>
      <c r="G59" s="304">
        <f t="shared" si="16"/>
        <v>166.554</v>
      </c>
      <c r="H59" s="304">
        <f t="shared" si="16"/>
        <v>5914.607</v>
      </c>
      <c r="I59" s="28">
        <f t="shared" si="16"/>
        <v>0</v>
      </c>
      <c r="J59" s="27">
        <f>H59+I59</f>
        <v>5914.607</v>
      </c>
      <c r="K59" s="304">
        <f t="shared" si="17"/>
        <v>1504.8489999999999</v>
      </c>
      <c r="L59" s="198">
        <f t="shared" si="17"/>
        <v>248.15</v>
      </c>
      <c r="M59" s="198">
        <f t="shared" si="17"/>
        <v>0</v>
      </c>
      <c r="N59" s="198">
        <f t="shared" si="17"/>
        <v>28.802999999999997</v>
      </c>
      <c r="O59" s="198">
        <f t="shared" si="17"/>
        <v>25.011000000000003</v>
      </c>
      <c r="P59" s="198">
        <f t="shared" si="17"/>
        <v>392.90499999999997</v>
      </c>
      <c r="Q59" s="29">
        <f t="shared" si="0"/>
        <v>9769.6840425407972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49">
        <v>1.1716</v>
      </c>
      <c r="E60" s="149"/>
      <c r="F60" s="17"/>
      <c r="G60" s="303">
        <v>0.41549999999999998</v>
      </c>
      <c r="H60" s="371">
        <v>0.379</v>
      </c>
      <c r="I60" s="388"/>
      <c r="J60" s="19"/>
      <c r="K60" s="303"/>
      <c r="L60" s="95">
        <v>1.2484999999999999</v>
      </c>
      <c r="M60" s="95"/>
      <c r="N60" s="95"/>
      <c r="O60" s="95"/>
      <c r="P60" s="95"/>
      <c r="Q60" s="21">
        <f t="shared" si="0"/>
        <v>2.0430000000000001</v>
      </c>
      <c r="R60" s="13"/>
    </row>
    <row r="61" spans="1:18">
      <c r="A61" s="22" t="s">
        <v>57</v>
      </c>
      <c r="B61" s="23"/>
      <c r="C61" s="24" t="s">
        <v>19</v>
      </c>
      <c r="D61" s="150">
        <v>132.29580988921498</v>
      </c>
      <c r="E61" s="150"/>
      <c r="F61" s="25"/>
      <c r="G61" s="302">
        <v>18.849</v>
      </c>
      <c r="H61" s="372">
        <v>8.2949999999999999</v>
      </c>
      <c r="I61" s="389"/>
      <c r="J61" s="27"/>
      <c r="K61" s="302"/>
      <c r="L61" s="198">
        <v>36.247999999999998</v>
      </c>
      <c r="M61" s="198"/>
      <c r="N61" s="198"/>
      <c r="O61" s="198"/>
      <c r="P61" s="198"/>
      <c r="Q61" s="29">
        <f t="shared" si="0"/>
        <v>63.391999999999996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49">
        <v>18.971</v>
      </c>
      <c r="E62" s="149">
        <v>37.42</v>
      </c>
      <c r="F62" s="17"/>
      <c r="G62" s="303">
        <v>516.43799999999999</v>
      </c>
      <c r="H62" s="371"/>
      <c r="I62" s="388"/>
      <c r="J62" s="32"/>
      <c r="K62" s="303"/>
      <c r="L62" s="95"/>
      <c r="M62" s="95"/>
      <c r="N62" s="95"/>
      <c r="O62" s="95"/>
      <c r="P62" s="95"/>
      <c r="Q62" s="21">
        <f t="shared" si="0"/>
        <v>516.43799999999999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50">
        <v>1739.3566300182647</v>
      </c>
      <c r="E63" s="150">
        <v>3642.924</v>
      </c>
      <c r="F63" s="25"/>
      <c r="G63" s="302">
        <v>56891.328000000001</v>
      </c>
      <c r="H63" s="372"/>
      <c r="I63" s="389"/>
      <c r="J63" s="27"/>
      <c r="K63" s="302"/>
      <c r="L63" s="198"/>
      <c r="M63" s="198"/>
      <c r="N63" s="198"/>
      <c r="O63" s="198"/>
      <c r="P63" s="198"/>
      <c r="Q63" s="29">
        <f t="shared" si="0"/>
        <v>56891.328000000001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49">
        <v>0</v>
      </c>
      <c r="E64" s="149"/>
      <c r="F64" s="17"/>
      <c r="G64" s="303">
        <v>83.71</v>
      </c>
      <c r="H64" s="371"/>
      <c r="I64" s="388"/>
      <c r="J64" s="32"/>
      <c r="K64" s="303"/>
      <c r="L64" s="95">
        <v>8.9999999999999993E-3</v>
      </c>
      <c r="M64" s="95"/>
      <c r="N64" s="95"/>
      <c r="O64" s="95"/>
      <c r="P64" s="95"/>
      <c r="Q64" s="21">
        <f t="shared" si="0"/>
        <v>83.718999999999994</v>
      </c>
      <c r="R64" s="13"/>
    </row>
    <row r="65" spans="1:18">
      <c r="A65" s="22" t="s">
        <v>24</v>
      </c>
      <c r="B65" s="23"/>
      <c r="C65" s="24" t="s">
        <v>19</v>
      </c>
      <c r="D65" s="150">
        <v>0</v>
      </c>
      <c r="E65" s="150"/>
      <c r="F65" s="25"/>
      <c r="G65" s="302">
        <v>20051.571</v>
      </c>
      <c r="H65" s="372"/>
      <c r="I65" s="389"/>
      <c r="J65" s="27"/>
      <c r="K65" s="302"/>
      <c r="L65" s="198">
        <v>1.89</v>
      </c>
      <c r="M65" s="198"/>
      <c r="N65" s="198"/>
      <c r="O65" s="198"/>
      <c r="P65" s="198"/>
      <c r="Q65" s="29">
        <f t="shared" si="0"/>
        <v>20053.460999999999</v>
      </c>
      <c r="R65" s="13"/>
    </row>
    <row r="66" spans="1:18">
      <c r="A66" s="43"/>
      <c r="B66" s="30" t="s">
        <v>21</v>
      </c>
      <c r="C66" s="16" t="s">
        <v>17</v>
      </c>
      <c r="D66" s="149">
        <v>1.4319999999999999</v>
      </c>
      <c r="E66" s="149">
        <v>1.321</v>
      </c>
      <c r="F66" s="17"/>
      <c r="G66" s="303">
        <v>74.728099999999998</v>
      </c>
      <c r="H66" s="371"/>
      <c r="I66" s="388"/>
      <c r="J66" s="32"/>
      <c r="K66" s="303">
        <v>6.4999999999999997E-3</v>
      </c>
      <c r="L66" s="95"/>
      <c r="M66" s="95"/>
      <c r="N66" s="95"/>
      <c r="O66" s="95"/>
      <c r="P66" s="95"/>
      <c r="Q66" s="21">
        <f t="shared" si="0"/>
        <v>74.7346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200">
        <v>55.323454135471351</v>
      </c>
      <c r="E67" s="200">
        <v>48.281999999999996</v>
      </c>
      <c r="F67" s="50"/>
      <c r="G67" s="305">
        <v>6702.2110000000002</v>
      </c>
      <c r="H67" s="373"/>
      <c r="I67" s="390"/>
      <c r="J67" s="52"/>
      <c r="K67" s="305">
        <v>0.68300000000000005</v>
      </c>
      <c r="L67" s="102"/>
      <c r="M67" s="102"/>
      <c r="N67" s="102"/>
      <c r="O67" s="102"/>
      <c r="P67" s="102"/>
      <c r="Q67" s="54">
        <f t="shared" si="0"/>
        <v>6702.8940000000002</v>
      </c>
      <c r="R67" s="13"/>
    </row>
    <row r="68" spans="1:18">
      <c r="D68" s="201"/>
      <c r="E68" s="201"/>
      <c r="F68" s="55"/>
      <c r="G68" s="306"/>
      <c r="H68" s="306"/>
      <c r="I68" s="265"/>
      <c r="K68" s="306"/>
      <c r="L68" s="434"/>
      <c r="M68" s="434"/>
      <c r="N68" s="434"/>
      <c r="O68" s="434"/>
      <c r="P68" s="434"/>
      <c r="Q68" s="1"/>
    </row>
    <row r="69" spans="1:18" ht="19.5" thickBot="1">
      <c r="A69" s="4"/>
      <c r="B69" s="5" t="s">
        <v>62</v>
      </c>
      <c r="C69" s="4"/>
      <c r="D69" s="202"/>
      <c r="E69" s="202"/>
      <c r="F69" s="56"/>
      <c r="G69" s="307"/>
      <c r="H69" s="307"/>
      <c r="I69" s="266"/>
      <c r="J69" s="4"/>
      <c r="K69" s="416"/>
      <c r="L69" s="98"/>
      <c r="M69" s="98"/>
      <c r="N69" s="98"/>
      <c r="O69" s="98"/>
      <c r="P69" s="98"/>
      <c r="Q69" s="4"/>
    </row>
    <row r="70" spans="1:18">
      <c r="A70" s="36"/>
      <c r="B70" s="57"/>
      <c r="C70" s="58"/>
      <c r="D70" s="203" t="s">
        <v>134</v>
      </c>
      <c r="E70" s="203" t="s">
        <v>135</v>
      </c>
      <c r="F70" s="9" t="s">
        <v>4</v>
      </c>
      <c r="G70" s="308" t="s">
        <v>5</v>
      </c>
      <c r="H70" s="374" t="s">
        <v>136</v>
      </c>
      <c r="I70" s="391" t="s">
        <v>137</v>
      </c>
      <c r="J70" s="8" t="s">
        <v>63</v>
      </c>
      <c r="K70" s="429" t="s">
        <v>128</v>
      </c>
      <c r="L70" s="435" t="s">
        <v>128</v>
      </c>
      <c r="M70" s="435" t="s">
        <v>128</v>
      </c>
      <c r="N70" s="435" t="s">
        <v>148</v>
      </c>
      <c r="O70" s="435" t="s">
        <v>128</v>
      </c>
      <c r="P70" s="435" t="s">
        <v>128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95">
        <f t="shared" ref="D71:D72" si="18">+D60+D62+D64+D66</f>
        <v>21.5746</v>
      </c>
      <c r="E71" s="95">
        <f>+E60+E62+E64+E66</f>
        <v>38.741</v>
      </c>
      <c r="F71" s="60">
        <f>D71+E71</f>
        <v>60.315600000000003</v>
      </c>
      <c r="G71" s="126">
        <f>+G60+G62+G64+G66</f>
        <v>675.29160000000002</v>
      </c>
      <c r="H71" s="126">
        <f t="shared" ref="H71:I72" si="19">+H60+H62+H64+H66</f>
        <v>0.379</v>
      </c>
      <c r="I71" s="20">
        <f t="shared" si="19"/>
        <v>0</v>
      </c>
      <c r="J71" s="19">
        <f>H71+I71</f>
        <v>0.379</v>
      </c>
      <c r="K71" s="126">
        <f t="shared" ref="K71:M72" si="20">+K60+K62+K64+K66</f>
        <v>6.4999999999999997E-3</v>
      </c>
      <c r="L71" s="95">
        <f t="shared" si="20"/>
        <v>1.2574999999999998</v>
      </c>
      <c r="M71" s="95">
        <f t="shared" si="20"/>
        <v>0</v>
      </c>
      <c r="N71" s="95">
        <f t="shared" ref="N71:N72" si="21">N60+N62+N64+N66</f>
        <v>0</v>
      </c>
      <c r="O71" s="95">
        <f t="shared" ref="O71:P72" si="22">+O60+O62+O64+O66</f>
        <v>0</v>
      </c>
      <c r="P71" s="95">
        <f t="shared" si="22"/>
        <v>0</v>
      </c>
      <c r="Q71" s="21">
        <f t="shared" ref="Q71:Q134" si="23">+F71+G71+H71+I71+K71+L71+M71+N71+O71+P71</f>
        <v>737.25020000000006</v>
      </c>
      <c r="R71" s="43"/>
    </row>
    <row r="72" spans="1:18">
      <c r="A72" s="6" t="s">
        <v>59</v>
      </c>
      <c r="B72" s="37"/>
      <c r="C72" s="62" t="s">
        <v>19</v>
      </c>
      <c r="D72" s="204">
        <f t="shared" si="18"/>
        <v>1926.975894042951</v>
      </c>
      <c r="E72" s="204">
        <f>+E61+E63+E65+E67</f>
        <v>3691.2060000000001</v>
      </c>
      <c r="F72" s="63">
        <f>D72+E72</f>
        <v>5618.1818940429512</v>
      </c>
      <c r="G72" s="333">
        <f>+G61+G63+G65+G67</f>
        <v>83663.959000000003</v>
      </c>
      <c r="H72" s="333">
        <f t="shared" si="19"/>
        <v>8.2949999999999999</v>
      </c>
      <c r="I72" s="28">
        <f t="shared" si="19"/>
        <v>0</v>
      </c>
      <c r="J72" s="27">
        <f>H72+I72</f>
        <v>8.2949999999999999</v>
      </c>
      <c r="K72" s="333">
        <f t="shared" si="20"/>
        <v>0.68300000000000005</v>
      </c>
      <c r="L72" s="91">
        <f t="shared" si="20"/>
        <v>38.137999999999998</v>
      </c>
      <c r="M72" s="198">
        <f t="shared" si="20"/>
        <v>0</v>
      </c>
      <c r="N72" s="198">
        <f t="shared" si="21"/>
        <v>0</v>
      </c>
      <c r="O72" s="204">
        <f t="shared" si="22"/>
        <v>0</v>
      </c>
      <c r="P72" s="91">
        <f t="shared" si="22"/>
        <v>0</v>
      </c>
      <c r="Q72" s="29">
        <f t="shared" si="23"/>
        <v>89329.256894042963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49">
        <v>0.7712</v>
      </c>
      <c r="E73" s="149"/>
      <c r="F73" s="60"/>
      <c r="G73" s="303">
        <v>1.9761</v>
      </c>
      <c r="H73" s="371">
        <v>11.425800000000001</v>
      </c>
      <c r="I73" s="388"/>
      <c r="J73" s="19"/>
      <c r="K73" s="303">
        <v>1.9587000000000001</v>
      </c>
      <c r="L73" s="199">
        <v>1.4514800000000001</v>
      </c>
      <c r="M73" s="95"/>
      <c r="N73" s="95"/>
      <c r="O73" s="95"/>
      <c r="P73" s="199"/>
      <c r="Q73" s="21">
        <f t="shared" si="23"/>
        <v>16.812080000000002</v>
      </c>
      <c r="R73" s="43"/>
    </row>
    <row r="74" spans="1:18">
      <c r="A74" s="22" t="s">
        <v>37</v>
      </c>
      <c r="B74" s="23"/>
      <c r="C74" s="62" t="s">
        <v>19</v>
      </c>
      <c r="D74" s="150">
        <v>1492.9741116009795</v>
      </c>
      <c r="E74" s="150"/>
      <c r="F74" s="63"/>
      <c r="G74" s="302">
        <v>2637.1669999999999</v>
      </c>
      <c r="H74" s="372">
        <v>5244.09</v>
      </c>
      <c r="I74" s="389"/>
      <c r="J74" s="27"/>
      <c r="K74" s="302">
        <v>2090.09</v>
      </c>
      <c r="L74" s="198">
        <v>2206.3879999999999</v>
      </c>
      <c r="M74" s="198"/>
      <c r="N74" s="198"/>
      <c r="O74" s="198"/>
      <c r="P74" s="198"/>
      <c r="Q74" s="29">
        <f t="shared" si="23"/>
        <v>12177.735000000001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49">
        <v>0</v>
      </c>
      <c r="E75" s="149">
        <v>0.223</v>
      </c>
      <c r="F75" s="60"/>
      <c r="G75" s="303"/>
      <c r="H75" s="371">
        <v>0.79259999999999997</v>
      </c>
      <c r="I75" s="388"/>
      <c r="J75" s="19"/>
      <c r="K75" s="303"/>
      <c r="L75" s="95"/>
      <c r="M75" s="95"/>
      <c r="N75" s="95"/>
      <c r="O75" s="95"/>
      <c r="P75" s="95"/>
      <c r="Q75" s="21">
        <f t="shared" si="23"/>
        <v>0.79259999999999997</v>
      </c>
      <c r="R75" s="43"/>
    </row>
    <row r="76" spans="1:18">
      <c r="A76" s="22" t="s">
        <v>0</v>
      </c>
      <c r="B76" s="23"/>
      <c r="C76" s="62" t="s">
        <v>19</v>
      </c>
      <c r="D76" s="150">
        <v>0</v>
      </c>
      <c r="E76" s="150">
        <v>8.0459999999999994</v>
      </c>
      <c r="F76" s="63"/>
      <c r="G76" s="302"/>
      <c r="H76" s="372">
        <v>59.814</v>
      </c>
      <c r="I76" s="389"/>
      <c r="J76" s="27"/>
      <c r="K76" s="302"/>
      <c r="L76" s="198"/>
      <c r="M76" s="198"/>
      <c r="N76" s="198"/>
      <c r="O76" s="198"/>
      <c r="P76" s="198"/>
      <c r="Q76" s="29">
        <f t="shared" si="23"/>
        <v>59.814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49">
        <v>0</v>
      </c>
      <c r="E77" s="149"/>
      <c r="F77" s="60"/>
      <c r="G77" s="303"/>
      <c r="H77" s="371"/>
      <c r="I77" s="388"/>
      <c r="J77" s="19"/>
      <c r="K77" s="303"/>
      <c r="L77" s="95"/>
      <c r="M77" s="95"/>
      <c r="N77" s="95"/>
      <c r="O77" s="95"/>
      <c r="P77" s="95"/>
      <c r="Q77" s="21">
        <f t="shared" si="23"/>
        <v>0</v>
      </c>
      <c r="R77" s="43"/>
    </row>
    <row r="78" spans="1:18">
      <c r="A78" s="22"/>
      <c r="B78" s="24" t="s">
        <v>68</v>
      </c>
      <c r="C78" s="62" t="s">
        <v>19</v>
      </c>
      <c r="D78" s="150">
        <v>0</v>
      </c>
      <c r="E78" s="150"/>
      <c r="F78" s="63"/>
      <c r="G78" s="302"/>
      <c r="H78" s="372"/>
      <c r="I78" s="389"/>
      <c r="J78" s="27"/>
      <c r="K78" s="302"/>
      <c r="L78" s="198"/>
      <c r="M78" s="198"/>
      <c r="N78" s="198"/>
      <c r="O78" s="198"/>
      <c r="P78" s="198"/>
      <c r="Q78" s="29">
        <f t="shared" si="23"/>
        <v>0</v>
      </c>
      <c r="R78" s="43"/>
    </row>
    <row r="79" spans="1:18">
      <c r="A79" s="22"/>
      <c r="B79" s="15" t="s">
        <v>69</v>
      </c>
      <c r="C79" s="59" t="s">
        <v>17</v>
      </c>
      <c r="D79" s="149">
        <v>0</v>
      </c>
      <c r="E79" s="149"/>
      <c r="F79" s="60"/>
      <c r="G79" s="303"/>
      <c r="H79" s="371"/>
      <c r="I79" s="388"/>
      <c r="J79" s="19"/>
      <c r="K79" s="303"/>
      <c r="L79" s="95"/>
      <c r="M79" s="95"/>
      <c r="N79" s="95"/>
      <c r="O79" s="95"/>
      <c r="P79" s="95"/>
      <c r="Q79" s="21">
        <f t="shared" si="23"/>
        <v>0</v>
      </c>
      <c r="R79" s="43"/>
    </row>
    <row r="80" spans="1:18">
      <c r="A80" s="22" t="s">
        <v>18</v>
      </c>
      <c r="B80" s="23"/>
      <c r="C80" s="62" t="s">
        <v>19</v>
      </c>
      <c r="D80" s="150">
        <v>0</v>
      </c>
      <c r="E80" s="150"/>
      <c r="F80" s="63"/>
      <c r="G80" s="302"/>
      <c r="H80" s="372"/>
      <c r="I80" s="389"/>
      <c r="J80" s="27"/>
      <c r="K80" s="302"/>
      <c r="L80" s="198"/>
      <c r="M80" s="198"/>
      <c r="N80" s="198"/>
      <c r="O80" s="198"/>
      <c r="P80" s="198"/>
      <c r="Q80" s="29">
        <f t="shared" si="23"/>
        <v>0</v>
      </c>
      <c r="R80" s="43"/>
    </row>
    <row r="81" spans="1:18">
      <c r="A81" s="22"/>
      <c r="B81" s="30" t="s">
        <v>21</v>
      </c>
      <c r="C81" s="59" t="s">
        <v>17</v>
      </c>
      <c r="D81" s="149">
        <v>6.5159000000000002</v>
      </c>
      <c r="E81" s="149">
        <v>6.7854000000000001</v>
      </c>
      <c r="F81" s="60"/>
      <c r="G81" s="303">
        <v>0.14610000000000001</v>
      </c>
      <c r="H81" s="371">
        <v>173.1003</v>
      </c>
      <c r="I81" s="388"/>
      <c r="J81" s="19"/>
      <c r="K81" s="303">
        <v>0.44719999999999999</v>
      </c>
      <c r="L81" s="95">
        <v>0.3982</v>
      </c>
      <c r="M81" s="95"/>
      <c r="N81" s="95">
        <v>0.33689999999999998</v>
      </c>
      <c r="O81" s="95">
        <v>0.2248</v>
      </c>
      <c r="P81" s="95">
        <v>0.215</v>
      </c>
      <c r="Q81" s="21">
        <f t="shared" si="23"/>
        <v>174.86849999999998</v>
      </c>
      <c r="R81" s="43"/>
    </row>
    <row r="82" spans="1:18">
      <c r="A82" s="22"/>
      <c r="B82" s="24" t="s">
        <v>70</v>
      </c>
      <c r="C82" s="62" t="s">
        <v>19</v>
      </c>
      <c r="D82" s="150">
        <v>3229.9493414412323</v>
      </c>
      <c r="E82" s="150">
        <v>3304.0309999999999</v>
      </c>
      <c r="F82" s="63"/>
      <c r="G82" s="302">
        <v>287.399</v>
      </c>
      <c r="H82" s="372">
        <v>42094.476999999999</v>
      </c>
      <c r="I82" s="389"/>
      <c r="J82" s="27"/>
      <c r="K82" s="430">
        <v>318.14699999999999</v>
      </c>
      <c r="L82" s="198">
        <v>452.13299999999998</v>
      </c>
      <c r="M82" s="198"/>
      <c r="N82" s="198">
        <v>344.61599999999999</v>
      </c>
      <c r="O82" s="198">
        <v>212.63300000000001</v>
      </c>
      <c r="P82" s="198">
        <v>357.04</v>
      </c>
      <c r="Q82" s="29">
        <f t="shared" si="23"/>
        <v>44066.445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95">
        <f t="shared" ref="D83:E84" si="24">+D73+D75+D77+D79+D81</f>
        <v>7.2871000000000006</v>
      </c>
      <c r="E83" s="95">
        <f t="shared" si="24"/>
        <v>7.0084</v>
      </c>
      <c r="F83" s="60">
        <f>D83+E83</f>
        <v>14.295500000000001</v>
      </c>
      <c r="G83" s="126">
        <f t="shared" ref="G83:I84" si="25">+G73+G75+G77+G79+G81</f>
        <v>2.1221999999999999</v>
      </c>
      <c r="H83" s="126">
        <f t="shared" si="25"/>
        <v>185.31870000000001</v>
      </c>
      <c r="I83" s="20">
        <f t="shared" si="25"/>
        <v>0</v>
      </c>
      <c r="J83" s="32">
        <f>H83+I83</f>
        <v>185.31870000000001</v>
      </c>
      <c r="K83" s="126">
        <f t="shared" ref="K83:P84" si="26">+K73+K75+K77+K79+K81</f>
        <v>2.4058999999999999</v>
      </c>
      <c r="L83" s="95">
        <f t="shared" si="26"/>
        <v>1.8496800000000002</v>
      </c>
      <c r="M83" s="95">
        <f t="shared" si="26"/>
        <v>0</v>
      </c>
      <c r="N83" s="95">
        <f t="shared" si="26"/>
        <v>0.33689999999999998</v>
      </c>
      <c r="O83" s="95">
        <f t="shared" si="26"/>
        <v>0.2248</v>
      </c>
      <c r="P83" s="95">
        <f t="shared" si="26"/>
        <v>0.215</v>
      </c>
      <c r="Q83" s="21">
        <f t="shared" si="23"/>
        <v>206.76868000000002</v>
      </c>
      <c r="R83" s="43"/>
    </row>
    <row r="84" spans="1:18">
      <c r="A84" s="36"/>
      <c r="B84" s="37"/>
      <c r="C84" s="62" t="s">
        <v>19</v>
      </c>
      <c r="D84" s="198">
        <f t="shared" si="24"/>
        <v>4722.9234530422118</v>
      </c>
      <c r="E84" s="198">
        <f t="shared" si="24"/>
        <v>3312.0769999999998</v>
      </c>
      <c r="F84" s="63">
        <f>D84+E84</f>
        <v>8035.000453042212</v>
      </c>
      <c r="G84" s="304">
        <f t="shared" si="25"/>
        <v>2924.5659999999998</v>
      </c>
      <c r="H84" s="304">
        <f t="shared" si="25"/>
        <v>47398.381000000001</v>
      </c>
      <c r="I84" s="28">
        <f t="shared" si="25"/>
        <v>0</v>
      </c>
      <c r="J84" s="27">
        <f>H84+I84</f>
        <v>47398.381000000001</v>
      </c>
      <c r="K84" s="304">
        <f t="shared" si="26"/>
        <v>2408.2370000000001</v>
      </c>
      <c r="L84" s="198">
        <f t="shared" si="26"/>
        <v>2658.5209999999997</v>
      </c>
      <c r="M84" s="198">
        <f t="shared" si="26"/>
        <v>0</v>
      </c>
      <c r="N84" s="198">
        <f t="shared" si="26"/>
        <v>344.61599999999999</v>
      </c>
      <c r="O84" s="198">
        <f t="shared" si="26"/>
        <v>212.63300000000001</v>
      </c>
      <c r="P84" s="198">
        <f t="shared" si="26"/>
        <v>357.04</v>
      </c>
      <c r="Q84" s="29">
        <f t="shared" si="23"/>
        <v>64338.994453042222</v>
      </c>
      <c r="R84" s="43"/>
    </row>
    <row r="85" spans="1:18">
      <c r="A85" s="39" t="s">
        <v>71</v>
      </c>
      <c r="B85" s="40"/>
      <c r="C85" s="59" t="s">
        <v>17</v>
      </c>
      <c r="D85" s="149">
        <v>0.86750000000000005</v>
      </c>
      <c r="E85" s="149">
        <v>0.67630000000000001</v>
      </c>
      <c r="F85" s="60"/>
      <c r="G85" s="303">
        <v>3.9007999999999998</v>
      </c>
      <c r="H85" s="371">
        <v>25.443200000000001</v>
      </c>
      <c r="I85" s="388"/>
      <c r="J85" s="19"/>
      <c r="K85" s="303">
        <v>4.883</v>
      </c>
      <c r="L85" s="95">
        <v>3.1577000000000002</v>
      </c>
      <c r="M85" s="95"/>
      <c r="N85" s="95"/>
      <c r="O85" s="95"/>
      <c r="P85" s="95">
        <v>0.90200000000000002</v>
      </c>
      <c r="Q85" s="21">
        <f t="shared" si="23"/>
        <v>38.286700000000003</v>
      </c>
      <c r="R85" s="43"/>
    </row>
    <row r="86" spans="1:18">
      <c r="A86" s="41"/>
      <c r="B86" s="42"/>
      <c r="C86" s="62" t="s">
        <v>19</v>
      </c>
      <c r="D86" s="150">
        <v>818.39631117576255</v>
      </c>
      <c r="E86" s="150">
        <v>619.87900000000002</v>
      </c>
      <c r="F86" s="63"/>
      <c r="G86" s="302">
        <v>3555.7240000000002</v>
      </c>
      <c r="H86" s="372">
        <v>12531.777</v>
      </c>
      <c r="I86" s="389"/>
      <c r="J86" s="27"/>
      <c r="K86" s="302">
        <v>3892.3119999999999</v>
      </c>
      <c r="L86" s="198">
        <v>3355.0149999999999</v>
      </c>
      <c r="M86" s="198"/>
      <c r="N86" s="198"/>
      <c r="O86" s="198"/>
      <c r="P86" s="198">
        <v>891.375</v>
      </c>
      <c r="Q86" s="29">
        <f t="shared" si="23"/>
        <v>24226.203000000001</v>
      </c>
      <c r="R86" s="43"/>
    </row>
    <row r="87" spans="1:18">
      <c r="A87" s="39" t="s">
        <v>72</v>
      </c>
      <c r="B87" s="40"/>
      <c r="C87" s="59" t="s">
        <v>17</v>
      </c>
      <c r="D87" s="149">
        <v>0</v>
      </c>
      <c r="E87" s="149"/>
      <c r="F87" s="60"/>
      <c r="G87" s="303"/>
      <c r="H87" s="371"/>
      <c r="I87" s="388"/>
      <c r="J87" s="19"/>
      <c r="K87" s="303"/>
      <c r="L87" s="95">
        <v>0.03</v>
      </c>
      <c r="M87" s="95"/>
      <c r="N87" s="95"/>
      <c r="O87" s="95"/>
      <c r="P87" s="95"/>
      <c r="Q87" s="21">
        <f t="shared" si="23"/>
        <v>0.03</v>
      </c>
      <c r="R87" s="43"/>
    </row>
    <row r="88" spans="1:18">
      <c r="A88" s="41"/>
      <c r="B88" s="42"/>
      <c r="C88" s="62" t="s">
        <v>19</v>
      </c>
      <c r="D88" s="150">
        <v>0</v>
      </c>
      <c r="E88" s="150"/>
      <c r="F88" s="63"/>
      <c r="G88" s="302"/>
      <c r="H88" s="372"/>
      <c r="I88" s="389"/>
      <c r="J88" s="27"/>
      <c r="K88" s="302"/>
      <c r="L88" s="198">
        <v>9.4499999999999993</v>
      </c>
      <c r="M88" s="198"/>
      <c r="N88" s="198"/>
      <c r="O88" s="198"/>
      <c r="P88" s="198"/>
      <c r="Q88" s="29">
        <f t="shared" si="23"/>
        <v>9.4499999999999993</v>
      </c>
      <c r="R88" s="43"/>
    </row>
    <row r="89" spans="1:18">
      <c r="A89" s="39" t="s">
        <v>73</v>
      </c>
      <c r="B89" s="40"/>
      <c r="C89" s="59" t="s">
        <v>17</v>
      </c>
      <c r="D89" s="149">
        <v>0</v>
      </c>
      <c r="E89" s="149">
        <v>2.41E-2</v>
      </c>
      <c r="F89" s="60"/>
      <c r="G89" s="303"/>
      <c r="H89" s="371">
        <v>4.7800000000000002E-2</v>
      </c>
      <c r="I89" s="388"/>
      <c r="J89" s="19"/>
      <c r="K89" s="303"/>
      <c r="L89" s="95"/>
      <c r="M89" s="95"/>
      <c r="N89" s="95"/>
      <c r="O89" s="95"/>
      <c r="P89" s="95"/>
      <c r="Q89" s="21">
        <f t="shared" si="23"/>
        <v>4.7800000000000002E-2</v>
      </c>
      <c r="R89" s="43"/>
    </row>
    <row r="90" spans="1:18">
      <c r="A90" s="41"/>
      <c r="B90" s="42"/>
      <c r="C90" s="62" t="s">
        <v>19</v>
      </c>
      <c r="D90" s="150">
        <v>0</v>
      </c>
      <c r="E90" s="150">
        <v>91.034999999999997</v>
      </c>
      <c r="F90" s="63"/>
      <c r="G90" s="302"/>
      <c r="H90" s="372">
        <v>118.377</v>
      </c>
      <c r="I90" s="389"/>
      <c r="J90" s="27"/>
      <c r="K90" s="302"/>
      <c r="L90" s="198"/>
      <c r="M90" s="198"/>
      <c r="N90" s="198"/>
      <c r="O90" s="198"/>
      <c r="P90" s="198"/>
      <c r="Q90" s="29">
        <f t="shared" si="23"/>
        <v>118.377</v>
      </c>
      <c r="R90" s="43"/>
    </row>
    <row r="91" spans="1:18">
      <c r="A91" s="39" t="s">
        <v>74</v>
      </c>
      <c r="B91" s="40"/>
      <c r="C91" s="59" t="s">
        <v>17</v>
      </c>
      <c r="D91" s="149">
        <v>0</v>
      </c>
      <c r="E91" s="149">
        <v>8.9101999999999997</v>
      </c>
      <c r="F91" s="60"/>
      <c r="G91" s="303"/>
      <c r="H91" s="371">
        <v>25.716200000000001</v>
      </c>
      <c r="I91" s="388"/>
      <c r="J91" s="19"/>
      <c r="K91" s="303">
        <v>0.19989999999999999</v>
      </c>
      <c r="L91" s="95"/>
      <c r="M91" s="95"/>
      <c r="N91" s="95"/>
      <c r="O91" s="95"/>
      <c r="P91" s="95"/>
      <c r="Q91" s="21">
        <f t="shared" si="23"/>
        <v>25.9161</v>
      </c>
      <c r="R91" s="43"/>
    </row>
    <row r="92" spans="1:18">
      <c r="A92" s="41"/>
      <c r="B92" s="42"/>
      <c r="C92" s="62" t="s">
        <v>19</v>
      </c>
      <c r="D92" s="150">
        <v>0</v>
      </c>
      <c r="E92" s="150">
        <v>8503.1669999999995</v>
      </c>
      <c r="F92" s="63"/>
      <c r="G92" s="302"/>
      <c r="H92" s="372">
        <v>28634.382000000001</v>
      </c>
      <c r="I92" s="389"/>
      <c r="J92" s="27"/>
      <c r="K92" s="302">
        <v>183.75899999999999</v>
      </c>
      <c r="L92" s="198"/>
      <c r="M92" s="198"/>
      <c r="N92" s="198"/>
      <c r="O92" s="198"/>
      <c r="P92" s="198"/>
      <c r="Q92" s="29">
        <f t="shared" si="23"/>
        <v>28818.141</v>
      </c>
      <c r="R92" s="43"/>
    </row>
    <row r="93" spans="1:18">
      <c r="A93" s="39" t="s">
        <v>75</v>
      </c>
      <c r="B93" s="40"/>
      <c r="C93" s="59" t="s">
        <v>17</v>
      </c>
      <c r="D93" s="149">
        <v>0</v>
      </c>
      <c r="E93" s="149">
        <v>1.1999999999999999E-3</v>
      </c>
      <c r="F93" s="60"/>
      <c r="G93" s="303"/>
      <c r="H93" s="371"/>
      <c r="I93" s="388"/>
      <c r="J93" s="19"/>
      <c r="K93" s="303"/>
      <c r="L93" s="95"/>
      <c r="M93" s="95"/>
      <c r="N93" s="95"/>
      <c r="O93" s="95"/>
      <c r="P93" s="95"/>
      <c r="Q93" s="21">
        <f t="shared" si="23"/>
        <v>0</v>
      </c>
      <c r="R93" s="43"/>
    </row>
    <row r="94" spans="1:18">
      <c r="A94" s="41"/>
      <c r="B94" s="42"/>
      <c r="C94" s="62" t="s">
        <v>19</v>
      </c>
      <c r="D94" s="150">
        <v>0</v>
      </c>
      <c r="E94" s="150">
        <v>1.89</v>
      </c>
      <c r="F94" s="63"/>
      <c r="G94" s="302"/>
      <c r="H94" s="372"/>
      <c r="I94" s="389"/>
      <c r="J94" s="27"/>
      <c r="K94" s="302"/>
      <c r="L94" s="198"/>
      <c r="M94" s="198"/>
      <c r="N94" s="198"/>
      <c r="O94" s="198"/>
      <c r="P94" s="198"/>
      <c r="Q94" s="29">
        <f t="shared" si="23"/>
        <v>0</v>
      </c>
      <c r="R94" s="43"/>
    </row>
    <row r="95" spans="1:18">
      <c r="A95" s="39" t="s">
        <v>76</v>
      </c>
      <c r="B95" s="40"/>
      <c r="C95" s="59" t="s">
        <v>17</v>
      </c>
      <c r="D95" s="149">
        <v>0</v>
      </c>
      <c r="E95" s="149"/>
      <c r="F95" s="60"/>
      <c r="G95" s="303">
        <v>0.33939999999999998</v>
      </c>
      <c r="H95" s="371">
        <v>0.1948</v>
      </c>
      <c r="I95" s="388"/>
      <c r="J95" s="19"/>
      <c r="K95" s="303">
        <v>4.1000000000000002E-2</v>
      </c>
      <c r="L95" s="95">
        <v>0.36609999999999998</v>
      </c>
      <c r="M95" s="95"/>
      <c r="N95" s="95"/>
      <c r="O95" s="95"/>
      <c r="P95" s="95"/>
      <c r="Q95" s="21">
        <f t="shared" si="23"/>
        <v>0.94130000000000003</v>
      </c>
      <c r="R95" s="43"/>
    </row>
    <row r="96" spans="1:18">
      <c r="A96" s="41"/>
      <c r="B96" s="42"/>
      <c r="C96" s="62" t="s">
        <v>19</v>
      </c>
      <c r="D96" s="150">
        <v>0</v>
      </c>
      <c r="E96" s="150"/>
      <c r="F96" s="63"/>
      <c r="G96" s="302">
        <v>518.69500000000005</v>
      </c>
      <c r="H96" s="372">
        <v>218.78299999999999</v>
      </c>
      <c r="I96" s="389"/>
      <c r="J96" s="27"/>
      <c r="K96" s="302">
        <v>44.018999999999998</v>
      </c>
      <c r="L96" s="198">
        <v>457.096</v>
      </c>
      <c r="M96" s="198"/>
      <c r="N96" s="198"/>
      <c r="O96" s="198"/>
      <c r="P96" s="198"/>
      <c r="Q96" s="29">
        <f t="shared" si="23"/>
        <v>1238.5930000000001</v>
      </c>
      <c r="R96" s="43"/>
    </row>
    <row r="97" spans="1:18">
      <c r="A97" s="39" t="s">
        <v>77</v>
      </c>
      <c r="B97" s="40"/>
      <c r="C97" s="59" t="s">
        <v>17</v>
      </c>
      <c r="D97" s="149">
        <v>4.59415</v>
      </c>
      <c r="E97" s="149">
        <v>762.26144999999997</v>
      </c>
      <c r="F97" s="60"/>
      <c r="G97" s="303">
        <v>61.698399999999999</v>
      </c>
      <c r="H97" s="371">
        <v>414.60399999999998</v>
      </c>
      <c r="I97" s="388"/>
      <c r="J97" s="19"/>
      <c r="K97" s="303">
        <v>12.4437</v>
      </c>
      <c r="L97" s="95">
        <v>3.2672599999999998</v>
      </c>
      <c r="M97" s="95">
        <v>0.40760000000000002</v>
      </c>
      <c r="N97" s="95">
        <v>0.31330000000000002</v>
      </c>
      <c r="O97" s="95">
        <v>0.78869999999999996</v>
      </c>
      <c r="P97" s="95">
        <v>4.1593999999999998</v>
      </c>
      <c r="Q97" s="21">
        <f t="shared" si="23"/>
        <v>497.68236000000002</v>
      </c>
      <c r="R97" s="43"/>
    </row>
    <row r="98" spans="1:18">
      <c r="A98" s="41"/>
      <c r="B98" s="42"/>
      <c r="C98" s="62" t="s">
        <v>19</v>
      </c>
      <c r="D98" s="150">
        <v>11646.138870557963</v>
      </c>
      <c r="E98" s="150">
        <v>321053.81099999999</v>
      </c>
      <c r="F98" s="63"/>
      <c r="G98" s="302">
        <v>5187.4949999999999</v>
      </c>
      <c r="H98" s="372">
        <v>77709.797999999995</v>
      </c>
      <c r="I98" s="389"/>
      <c r="J98" s="27"/>
      <c r="K98" s="302">
        <v>8815.7909999999993</v>
      </c>
      <c r="L98" s="198">
        <v>1539.6610000000001</v>
      </c>
      <c r="M98" s="198">
        <v>94.311000000000007</v>
      </c>
      <c r="N98" s="198">
        <v>438.47300000000001</v>
      </c>
      <c r="O98" s="198">
        <v>751.81500000000005</v>
      </c>
      <c r="P98" s="198">
        <v>4057.375</v>
      </c>
      <c r="Q98" s="29">
        <f t="shared" si="23"/>
        <v>98594.718999999997</v>
      </c>
      <c r="R98" s="43"/>
    </row>
    <row r="99" spans="1:18">
      <c r="A99" s="66" t="s">
        <v>78</v>
      </c>
      <c r="B99" s="67"/>
      <c r="C99" s="59" t="s">
        <v>17</v>
      </c>
      <c r="D99" s="95">
        <f t="shared" ref="D99:E100" si="27">+D8+D10+D22+D28+D36+D38+D40+D42+D44+D46+D48+D50+D52+D58+D71+D83+D85+D87+D89+D91+D93+D95+D97</f>
        <v>485.37474999999989</v>
      </c>
      <c r="E99" s="95">
        <f t="shared" si="27"/>
        <v>1142.8579499999998</v>
      </c>
      <c r="F99" s="60">
        <f>D99+E99</f>
        <v>1628.2326999999998</v>
      </c>
      <c r="G99" s="126">
        <f>+G8+G10+G22+G28+G36+G38+G40+G42+G44+G46+G48+G50+G52+G58+G71+G83+G85+G87+G89+G91+G93+G95+G97</f>
        <v>10924.188399999999</v>
      </c>
      <c r="H99" s="126">
        <f t="shared" ref="H99:I100" si="28">+H8+H10+H22+H28+H36+H38+H40+H42+H44+H46+H48+H50+H52+H58+H71+H83+H85+H87+H89+H91+H93+H95+H97</f>
        <v>3340.5272999999997</v>
      </c>
      <c r="I99" s="20">
        <f t="shared" si="28"/>
        <v>0</v>
      </c>
      <c r="J99" s="32">
        <f>H99+I99</f>
        <v>3340.5272999999997</v>
      </c>
      <c r="K99" s="126">
        <f t="shared" ref="K99:P100" si="29">+K8+K10+K22+K28+K36+K38+K40+K42+K44+K46+K48+K50+K52+K58+K71+K83+K85+K87+K89+K91+K93+K95+K97</f>
        <v>6829.8509999999997</v>
      </c>
      <c r="L99" s="95">
        <f t="shared" si="29"/>
        <v>571.77703999999994</v>
      </c>
      <c r="M99" s="95">
        <f t="shared" si="29"/>
        <v>0.40760000000000002</v>
      </c>
      <c r="N99" s="95">
        <f t="shared" si="29"/>
        <v>90.735299999999995</v>
      </c>
      <c r="O99" s="95">
        <f t="shared" si="29"/>
        <v>1.0511999999999999</v>
      </c>
      <c r="P99" s="95">
        <f t="shared" si="29"/>
        <v>12.6539</v>
      </c>
      <c r="Q99" s="21">
        <f t="shared" si="23"/>
        <v>23399.424440000003</v>
      </c>
      <c r="R99" s="43"/>
    </row>
    <row r="100" spans="1:18">
      <c r="A100" s="68"/>
      <c r="B100" s="69"/>
      <c r="C100" s="62" t="s">
        <v>19</v>
      </c>
      <c r="D100" s="198">
        <f t="shared" si="27"/>
        <v>567804.63539383933</v>
      </c>
      <c r="E100" s="198">
        <f t="shared" si="27"/>
        <v>701530.79799999995</v>
      </c>
      <c r="F100" s="63">
        <f>D100+E100</f>
        <v>1269335.4333938393</v>
      </c>
      <c r="G100" s="304">
        <f>+G9+G11+G23+G29+G37+G39+G41+G43+G45+G47+G49+G51+G53+G59+G72+G84+G86+G88+G90+G92+G94+G96+G98</f>
        <v>2339587.2249999996</v>
      </c>
      <c r="H100" s="304">
        <f t="shared" si="28"/>
        <v>626865.08199999994</v>
      </c>
      <c r="I100" s="28">
        <f t="shared" si="28"/>
        <v>0</v>
      </c>
      <c r="J100" s="27">
        <f>H100+I100</f>
        <v>626865.08199999994</v>
      </c>
      <c r="K100" s="304">
        <f t="shared" si="29"/>
        <v>664282.36899999983</v>
      </c>
      <c r="L100" s="198">
        <f t="shared" si="29"/>
        <v>235045.90300000002</v>
      </c>
      <c r="M100" s="198">
        <f t="shared" si="29"/>
        <v>94.311000000000007</v>
      </c>
      <c r="N100" s="198">
        <f t="shared" si="29"/>
        <v>32847.398999999998</v>
      </c>
      <c r="O100" s="198">
        <f t="shared" si="29"/>
        <v>996.5680000000001</v>
      </c>
      <c r="P100" s="198">
        <f t="shared" si="29"/>
        <v>8800.7939999999999</v>
      </c>
      <c r="Q100" s="29">
        <f t="shared" si="23"/>
        <v>5177855.0843938384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49">
        <v>0</v>
      </c>
      <c r="E101" s="149"/>
      <c r="F101" s="70"/>
      <c r="G101" s="303"/>
      <c r="H101" s="371">
        <v>1.0163</v>
      </c>
      <c r="I101" s="388"/>
      <c r="J101" s="19"/>
      <c r="K101" s="303">
        <v>6.3100000000000003E-2</v>
      </c>
      <c r="L101" s="95"/>
      <c r="M101" s="95"/>
      <c r="N101" s="95"/>
      <c r="O101" s="95"/>
      <c r="P101" s="95"/>
      <c r="Q101" s="21">
        <f t="shared" si="23"/>
        <v>1.0793999999999999</v>
      </c>
      <c r="R101" s="43"/>
    </row>
    <row r="102" spans="1:18">
      <c r="A102" s="14" t="s">
        <v>0</v>
      </c>
      <c r="B102" s="23"/>
      <c r="C102" s="62" t="s">
        <v>19</v>
      </c>
      <c r="D102" s="150">
        <v>0</v>
      </c>
      <c r="E102" s="150"/>
      <c r="F102" s="71"/>
      <c r="G102" s="302"/>
      <c r="H102" s="372">
        <v>1976.24</v>
      </c>
      <c r="I102" s="389"/>
      <c r="J102" s="27"/>
      <c r="K102" s="302">
        <v>128.42599999999999</v>
      </c>
      <c r="L102" s="198"/>
      <c r="M102" s="198"/>
      <c r="N102" s="198"/>
      <c r="O102" s="198"/>
      <c r="P102" s="198"/>
      <c r="Q102" s="29">
        <f t="shared" si="23"/>
        <v>2104.6660000000002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49">
        <v>1.9701</v>
      </c>
      <c r="E103" s="149">
        <v>1.8169999999999999</v>
      </c>
      <c r="F103" s="60"/>
      <c r="G103" s="303">
        <v>0.97</v>
      </c>
      <c r="H103" s="371">
        <v>32.1036</v>
      </c>
      <c r="I103" s="388"/>
      <c r="J103" s="19"/>
      <c r="K103" s="303">
        <v>0.64019999999999999</v>
      </c>
      <c r="L103" s="95">
        <v>1.1444000000000001</v>
      </c>
      <c r="M103" s="95"/>
      <c r="N103" s="95"/>
      <c r="O103" s="95"/>
      <c r="P103" s="95">
        <v>4.4999999999999997E-3</v>
      </c>
      <c r="Q103" s="21">
        <f t="shared" si="23"/>
        <v>34.862699999999997</v>
      </c>
      <c r="R103" s="43"/>
    </row>
    <row r="104" spans="1:18">
      <c r="A104" s="22" t="s">
        <v>0</v>
      </c>
      <c r="B104" s="23"/>
      <c r="C104" s="62" t="s">
        <v>19</v>
      </c>
      <c r="D104" s="150">
        <v>874.42956536429199</v>
      </c>
      <c r="E104" s="150">
        <v>883.14700000000005</v>
      </c>
      <c r="F104" s="63"/>
      <c r="G104" s="302">
        <v>1069.5609999999999</v>
      </c>
      <c r="H104" s="372">
        <v>12596.709000000001</v>
      </c>
      <c r="I104" s="389"/>
      <c r="J104" s="27"/>
      <c r="K104" s="302">
        <v>227.94200000000001</v>
      </c>
      <c r="L104" s="198">
        <v>893.08799999999997</v>
      </c>
      <c r="M104" s="198"/>
      <c r="N104" s="198"/>
      <c r="O104" s="198"/>
      <c r="P104" s="198">
        <v>6.375</v>
      </c>
      <c r="Q104" s="29">
        <f t="shared" si="23"/>
        <v>14793.674999999999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49">
        <v>0.36980000000000002</v>
      </c>
      <c r="E105" s="149">
        <v>35.924599999999998</v>
      </c>
      <c r="F105" s="60"/>
      <c r="G105" s="303">
        <v>27.4376</v>
      </c>
      <c r="H105" s="371">
        <v>454.45760000000001</v>
      </c>
      <c r="I105" s="388"/>
      <c r="J105" s="19"/>
      <c r="K105" s="303">
        <v>47.3414</v>
      </c>
      <c r="L105" s="95">
        <v>0.41760000000000003</v>
      </c>
      <c r="M105" s="95"/>
      <c r="N105" s="95"/>
      <c r="O105" s="95"/>
      <c r="P105" s="95"/>
      <c r="Q105" s="21">
        <f t="shared" si="23"/>
        <v>529.65419999999995</v>
      </c>
      <c r="R105" s="43"/>
    </row>
    <row r="106" spans="1:18">
      <c r="A106" s="22"/>
      <c r="B106" s="23"/>
      <c r="C106" s="62" t="s">
        <v>19</v>
      </c>
      <c r="D106" s="150">
        <v>99.188257414399615</v>
      </c>
      <c r="E106" s="150">
        <v>7684.1840000000002</v>
      </c>
      <c r="F106" s="63"/>
      <c r="G106" s="302">
        <v>12412.620999999999</v>
      </c>
      <c r="H106" s="372">
        <v>65512.843999999997</v>
      </c>
      <c r="I106" s="389"/>
      <c r="J106" s="27"/>
      <c r="K106" s="302">
        <v>6413.8760000000002</v>
      </c>
      <c r="L106" s="198">
        <v>139.358</v>
      </c>
      <c r="M106" s="198"/>
      <c r="N106" s="198"/>
      <c r="O106" s="198"/>
      <c r="P106" s="198"/>
      <c r="Q106" s="29">
        <f t="shared" si="23"/>
        <v>84478.698999999993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49">
        <v>4.7999999999999996E-3</v>
      </c>
      <c r="E107" s="149">
        <v>0.21249999999999999</v>
      </c>
      <c r="F107" s="60"/>
      <c r="G107" s="303">
        <v>0</v>
      </c>
      <c r="H107" s="371">
        <v>0.31219999999999998</v>
      </c>
      <c r="I107" s="388"/>
      <c r="J107" s="19"/>
      <c r="K107" s="303">
        <v>1.5E-3</v>
      </c>
      <c r="L107" s="95">
        <v>4.0000000000000001E-3</v>
      </c>
      <c r="M107" s="95"/>
      <c r="N107" s="95"/>
      <c r="O107" s="95"/>
      <c r="P107" s="95">
        <v>0.17510000000000001</v>
      </c>
      <c r="Q107" s="21">
        <f t="shared" si="23"/>
        <v>0.49280000000000002</v>
      </c>
      <c r="R107" s="43"/>
    </row>
    <row r="108" spans="1:18">
      <c r="A108" s="22"/>
      <c r="B108" s="23"/>
      <c r="C108" s="62" t="s">
        <v>19</v>
      </c>
      <c r="D108" s="150">
        <v>4.3155003225870159</v>
      </c>
      <c r="E108" s="150">
        <v>797.01499999999999</v>
      </c>
      <c r="F108" s="63"/>
      <c r="G108" s="302">
        <v>1.825</v>
      </c>
      <c r="H108" s="372">
        <v>1163.5360000000001</v>
      </c>
      <c r="I108" s="389"/>
      <c r="J108" s="27"/>
      <c r="K108" s="302">
        <v>0.99199999999999999</v>
      </c>
      <c r="L108" s="198">
        <v>13.86</v>
      </c>
      <c r="M108" s="198"/>
      <c r="N108" s="198"/>
      <c r="O108" s="198"/>
      <c r="P108" s="198">
        <v>107.78</v>
      </c>
      <c r="Q108" s="29">
        <f t="shared" si="23"/>
        <v>1287.9929999999999</v>
      </c>
      <c r="R108" s="43"/>
    </row>
    <row r="109" spans="1:18">
      <c r="A109" s="22"/>
      <c r="B109" s="15" t="s">
        <v>85</v>
      </c>
      <c r="C109" s="59" t="s">
        <v>17</v>
      </c>
      <c r="D109" s="149">
        <v>0.77300000000000002</v>
      </c>
      <c r="E109" s="149">
        <v>0.4652</v>
      </c>
      <c r="F109" s="60"/>
      <c r="G109" s="303">
        <v>0.72399999999999998</v>
      </c>
      <c r="H109" s="371">
        <v>1.3854</v>
      </c>
      <c r="I109" s="388"/>
      <c r="J109" s="19"/>
      <c r="K109" s="303">
        <v>5.28E-2</v>
      </c>
      <c r="L109" s="95">
        <v>1.9099999999999999E-2</v>
      </c>
      <c r="M109" s="95">
        <v>0.17960000000000001</v>
      </c>
      <c r="N109" s="95">
        <v>2.1732999999999998</v>
      </c>
      <c r="O109" s="95">
        <v>0.1328</v>
      </c>
      <c r="P109" s="95">
        <v>4.7446999999999999</v>
      </c>
      <c r="Q109" s="21">
        <f t="shared" si="23"/>
        <v>9.4116999999999997</v>
      </c>
      <c r="R109" s="43"/>
    </row>
    <row r="110" spans="1:18">
      <c r="A110" s="22"/>
      <c r="B110" s="23"/>
      <c r="C110" s="62" t="s">
        <v>19</v>
      </c>
      <c r="D110" s="150">
        <v>644.02279814120652</v>
      </c>
      <c r="E110" s="150">
        <v>306.416</v>
      </c>
      <c r="F110" s="63"/>
      <c r="G110" s="302">
        <v>545.38699999999994</v>
      </c>
      <c r="H110" s="372">
        <v>1268.627</v>
      </c>
      <c r="I110" s="389"/>
      <c r="J110" s="27"/>
      <c r="K110" s="302">
        <v>54.262</v>
      </c>
      <c r="L110" s="198">
        <v>5.7729999999999997</v>
      </c>
      <c r="M110" s="198">
        <v>51.743000000000002</v>
      </c>
      <c r="N110" s="198">
        <v>834.86900000000003</v>
      </c>
      <c r="O110" s="198">
        <v>26.302</v>
      </c>
      <c r="P110" s="198">
        <v>2134.7800000000002</v>
      </c>
      <c r="Q110" s="29">
        <f t="shared" si="23"/>
        <v>4921.7430000000004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49">
        <v>0</v>
      </c>
      <c r="E111" s="149"/>
      <c r="F111" s="70"/>
      <c r="G111" s="303"/>
      <c r="H111" s="371"/>
      <c r="I111" s="388"/>
      <c r="J111" s="19"/>
      <c r="K111" s="303"/>
      <c r="L111" s="95"/>
      <c r="M111" s="95"/>
      <c r="N111" s="95"/>
      <c r="O111" s="95"/>
      <c r="P111" s="95"/>
      <c r="Q111" s="21">
        <f t="shared" si="23"/>
        <v>0</v>
      </c>
      <c r="R111" s="43"/>
    </row>
    <row r="112" spans="1:18">
      <c r="A112" s="22"/>
      <c r="B112" s="23"/>
      <c r="C112" s="62" t="s">
        <v>19</v>
      </c>
      <c r="D112" s="150">
        <v>0</v>
      </c>
      <c r="E112" s="150"/>
      <c r="F112" s="71"/>
      <c r="G112" s="302"/>
      <c r="H112" s="372"/>
      <c r="I112" s="389"/>
      <c r="J112" s="27"/>
      <c r="K112" s="302"/>
      <c r="L112" s="198"/>
      <c r="M112" s="198"/>
      <c r="N112" s="198"/>
      <c r="O112" s="198"/>
      <c r="P112" s="198"/>
      <c r="Q112" s="29">
        <f t="shared" si="23"/>
        <v>0</v>
      </c>
      <c r="R112" s="43"/>
    </row>
    <row r="113" spans="1:18">
      <c r="A113" s="22"/>
      <c r="B113" s="15" t="s">
        <v>88</v>
      </c>
      <c r="C113" s="59" t="s">
        <v>17</v>
      </c>
      <c r="D113" s="149">
        <v>0</v>
      </c>
      <c r="E113" s="149"/>
      <c r="F113" s="60"/>
      <c r="G113" s="303"/>
      <c r="H113" s="371"/>
      <c r="I113" s="388"/>
      <c r="J113" s="19"/>
      <c r="K113" s="303"/>
      <c r="L113" s="95"/>
      <c r="M113" s="95"/>
      <c r="N113" s="95"/>
      <c r="O113" s="95"/>
      <c r="P113" s="95"/>
      <c r="Q113" s="21">
        <f t="shared" si="23"/>
        <v>0</v>
      </c>
      <c r="R113" s="43"/>
    </row>
    <row r="114" spans="1:18">
      <c r="A114" s="22"/>
      <c r="B114" s="23"/>
      <c r="C114" s="62" t="s">
        <v>19</v>
      </c>
      <c r="D114" s="150">
        <v>0</v>
      </c>
      <c r="E114" s="150"/>
      <c r="F114" s="63"/>
      <c r="G114" s="302"/>
      <c r="H114" s="372"/>
      <c r="I114" s="389"/>
      <c r="J114" s="27"/>
      <c r="K114" s="302"/>
      <c r="L114" s="198"/>
      <c r="M114" s="198"/>
      <c r="N114" s="198"/>
      <c r="O114" s="198"/>
      <c r="P114" s="198"/>
      <c r="Q114" s="29">
        <f t="shared" si="23"/>
        <v>0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49">
        <v>4.8399999999999999E-2</v>
      </c>
      <c r="E115" s="149"/>
      <c r="F115" s="60"/>
      <c r="G115" s="303"/>
      <c r="H115" s="371">
        <v>1.1254999999999999</v>
      </c>
      <c r="I115" s="388"/>
      <c r="J115" s="19"/>
      <c r="K115" s="303">
        <v>0.34499999999999997</v>
      </c>
      <c r="L115" s="95"/>
      <c r="M115" s="95"/>
      <c r="N115" s="95"/>
      <c r="O115" s="95"/>
      <c r="P115" s="95"/>
      <c r="Q115" s="21">
        <f t="shared" si="23"/>
        <v>1.4704999999999999</v>
      </c>
      <c r="R115" s="43"/>
    </row>
    <row r="116" spans="1:18">
      <c r="A116" s="22"/>
      <c r="B116" s="23"/>
      <c r="C116" s="62" t="s">
        <v>19</v>
      </c>
      <c r="D116" s="150">
        <v>78.561005872496452</v>
      </c>
      <c r="E116" s="150"/>
      <c r="F116" s="63"/>
      <c r="G116" s="302"/>
      <c r="H116" s="372">
        <v>1583.202</v>
      </c>
      <c r="I116" s="389"/>
      <c r="J116" s="27"/>
      <c r="K116" s="302">
        <v>47.25</v>
      </c>
      <c r="L116" s="198"/>
      <c r="M116" s="198"/>
      <c r="N116" s="198"/>
      <c r="O116" s="198"/>
      <c r="P116" s="198"/>
      <c r="Q116" s="29">
        <f t="shared" si="23"/>
        <v>1630.452</v>
      </c>
      <c r="R116" s="43"/>
    </row>
    <row r="117" spans="1:18">
      <c r="A117" s="22"/>
      <c r="B117" s="15" t="s">
        <v>91</v>
      </c>
      <c r="C117" s="59" t="s">
        <v>17</v>
      </c>
      <c r="D117" s="149">
        <v>6.202</v>
      </c>
      <c r="E117" s="149">
        <v>0.108</v>
      </c>
      <c r="F117" s="60"/>
      <c r="G117" s="303">
        <v>0.1002</v>
      </c>
      <c r="H117" s="371">
        <v>4.3041</v>
      </c>
      <c r="I117" s="388"/>
      <c r="J117" s="19"/>
      <c r="K117" s="303"/>
      <c r="L117" s="95">
        <v>6.9729999999999999</v>
      </c>
      <c r="M117" s="95">
        <v>6.69</v>
      </c>
      <c r="N117" s="95"/>
      <c r="O117" s="95"/>
      <c r="P117" s="95">
        <v>8.0000000000000004E-4</v>
      </c>
      <c r="Q117" s="21">
        <f t="shared" si="23"/>
        <v>18.068100000000001</v>
      </c>
      <c r="R117" s="43"/>
    </row>
    <row r="118" spans="1:18">
      <c r="A118" s="22"/>
      <c r="B118" s="23"/>
      <c r="C118" s="62" t="s">
        <v>19</v>
      </c>
      <c r="D118" s="150">
        <v>4611.3955947054183</v>
      </c>
      <c r="E118" s="150">
        <v>100.17</v>
      </c>
      <c r="F118" s="63"/>
      <c r="G118" s="302">
        <v>176.25299999999999</v>
      </c>
      <c r="H118" s="372">
        <v>3587.665</v>
      </c>
      <c r="I118" s="389"/>
      <c r="J118" s="27"/>
      <c r="K118" s="302"/>
      <c r="L118" s="198">
        <v>2053.1089999999999</v>
      </c>
      <c r="M118" s="198">
        <v>13108.579</v>
      </c>
      <c r="N118" s="198"/>
      <c r="O118" s="198"/>
      <c r="P118" s="198">
        <v>0.8</v>
      </c>
      <c r="Q118" s="29">
        <f t="shared" si="23"/>
        <v>18926.405999999999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49">
        <v>1.2014</v>
      </c>
      <c r="E119" s="149">
        <v>7.4000000000000003E-3</v>
      </c>
      <c r="F119" s="60"/>
      <c r="G119" s="303">
        <v>0.1966</v>
      </c>
      <c r="H119" s="371">
        <v>0.42620000000000002</v>
      </c>
      <c r="I119" s="388"/>
      <c r="J119" s="19"/>
      <c r="K119" s="303">
        <v>0.72829999999999995</v>
      </c>
      <c r="L119" s="95">
        <v>1.0999999999999999E-2</v>
      </c>
      <c r="M119" s="95">
        <v>1.6122000000000001</v>
      </c>
      <c r="N119" s="95">
        <v>2.3999999999999998E-3</v>
      </c>
      <c r="O119" s="95"/>
      <c r="P119" s="95">
        <v>4.4000000000000003E-3</v>
      </c>
      <c r="Q119" s="21">
        <f t="shared" si="23"/>
        <v>2.9811000000000001</v>
      </c>
      <c r="R119" s="43"/>
    </row>
    <row r="120" spans="1:18">
      <c r="A120" s="43"/>
      <c r="B120" s="23"/>
      <c r="C120" s="62" t="s">
        <v>19</v>
      </c>
      <c r="D120" s="150">
        <v>1797.1748843402245</v>
      </c>
      <c r="E120" s="150">
        <v>4.0529999999999999</v>
      </c>
      <c r="F120" s="63"/>
      <c r="G120" s="302">
        <v>58.323999999999998</v>
      </c>
      <c r="H120" s="372">
        <v>234.08</v>
      </c>
      <c r="I120" s="389"/>
      <c r="J120" s="27"/>
      <c r="K120" s="302">
        <v>149.87200000000001</v>
      </c>
      <c r="L120" s="198">
        <v>5.9429999999999996</v>
      </c>
      <c r="M120" s="198">
        <v>387.35300000000001</v>
      </c>
      <c r="N120" s="198">
        <v>0.71399999999999997</v>
      </c>
      <c r="O120" s="198"/>
      <c r="P120" s="198">
        <v>3.88</v>
      </c>
      <c r="Q120" s="29">
        <f t="shared" si="23"/>
        <v>840.16600000000005</v>
      </c>
      <c r="R120" s="43"/>
    </row>
    <row r="121" spans="1:18">
      <c r="A121" s="43"/>
      <c r="B121" s="30" t="s">
        <v>21</v>
      </c>
      <c r="C121" s="59" t="s">
        <v>17</v>
      </c>
      <c r="D121" s="149">
        <v>0</v>
      </c>
      <c r="E121" s="149"/>
      <c r="F121" s="60"/>
      <c r="G121" s="303"/>
      <c r="H121" s="371">
        <v>0.6976</v>
      </c>
      <c r="I121" s="388"/>
      <c r="J121" s="19"/>
      <c r="K121" s="303"/>
      <c r="L121" s="95"/>
      <c r="M121" s="95"/>
      <c r="N121" s="95"/>
      <c r="O121" s="95"/>
      <c r="P121" s="95"/>
      <c r="Q121" s="21">
        <f t="shared" si="23"/>
        <v>0.6976</v>
      </c>
      <c r="R121" s="43"/>
    </row>
    <row r="122" spans="1:18">
      <c r="A122" s="43"/>
      <c r="B122" s="24" t="s">
        <v>93</v>
      </c>
      <c r="C122" s="62" t="s">
        <v>19</v>
      </c>
      <c r="D122" s="150">
        <v>0</v>
      </c>
      <c r="E122" s="150"/>
      <c r="F122" s="63"/>
      <c r="G122" s="302"/>
      <c r="H122" s="372">
        <v>890.34900000000005</v>
      </c>
      <c r="I122" s="389"/>
      <c r="J122" s="27"/>
      <c r="K122" s="302"/>
      <c r="L122" s="198"/>
      <c r="M122" s="198"/>
      <c r="N122" s="198"/>
      <c r="O122" s="198"/>
      <c r="P122" s="198"/>
      <c r="Q122" s="29">
        <f t="shared" si="23"/>
        <v>890.34900000000005</v>
      </c>
      <c r="R122" s="43"/>
    </row>
    <row r="123" spans="1:18">
      <c r="A123" s="43"/>
      <c r="B123" s="33" t="s">
        <v>25</v>
      </c>
      <c r="C123" s="59" t="s">
        <v>17</v>
      </c>
      <c r="D123" s="199">
        <f t="shared" ref="D123:E124" si="30">+D101+D103+D105+D107+D109+D111+D113+D115+D117+D119+D121</f>
        <v>10.5695</v>
      </c>
      <c r="E123" s="199">
        <f t="shared" si="30"/>
        <v>38.534699999999994</v>
      </c>
      <c r="F123" s="60">
        <f>D123+E123</f>
        <v>49.104199999999992</v>
      </c>
      <c r="G123" s="334">
        <f t="shared" ref="G123:I124" si="31">+G101+G103+G105+G107+G109+G111+G113+G115+G117+G119+G121</f>
        <v>29.4284</v>
      </c>
      <c r="H123" s="334">
        <f t="shared" si="31"/>
        <v>495.82850000000002</v>
      </c>
      <c r="I123" s="20">
        <f t="shared" si="31"/>
        <v>0</v>
      </c>
      <c r="J123" s="19">
        <f>H123+I123</f>
        <v>495.82850000000002</v>
      </c>
      <c r="K123" s="334">
        <f t="shared" ref="K123:P124" si="32">+K101+K103+K105+K107+K109+K111+K113+K115+K117+K119+K121</f>
        <v>49.172299999999993</v>
      </c>
      <c r="L123" s="199">
        <f t="shared" si="32"/>
        <v>8.5690999999999988</v>
      </c>
      <c r="M123" s="95">
        <f t="shared" si="32"/>
        <v>8.4817999999999998</v>
      </c>
      <c r="N123" s="95">
        <f t="shared" si="32"/>
        <v>2.1757</v>
      </c>
      <c r="O123" s="199">
        <f t="shared" si="32"/>
        <v>0.1328</v>
      </c>
      <c r="P123" s="199">
        <f t="shared" si="32"/>
        <v>4.9295</v>
      </c>
      <c r="Q123" s="72">
        <f t="shared" si="23"/>
        <v>647.82229999999993</v>
      </c>
      <c r="R123" s="43"/>
    </row>
    <row r="124" spans="1:18">
      <c r="A124" s="36"/>
      <c r="B124" s="37"/>
      <c r="C124" s="62" t="s">
        <v>19</v>
      </c>
      <c r="D124" s="198">
        <f t="shared" si="30"/>
        <v>8109.0876061606241</v>
      </c>
      <c r="E124" s="198">
        <f t="shared" si="30"/>
        <v>9774.9849999999988</v>
      </c>
      <c r="F124" s="63">
        <f>D124+E124</f>
        <v>17884.072606160622</v>
      </c>
      <c r="G124" s="304">
        <f t="shared" si="31"/>
        <v>14263.971000000001</v>
      </c>
      <c r="H124" s="304">
        <f t="shared" si="31"/>
        <v>88813.251999999993</v>
      </c>
      <c r="I124" s="28">
        <f t="shared" si="31"/>
        <v>0</v>
      </c>
      <c r="J124" s="27">
        <f>H124+I124</f>
        <v>88813.251999999993</v>
      </c>
      <c r="K124" s="304">
        <f t="shared" si="32"/>
        <v>7022.6200000000008</v>
      </c>
      <c r="L124" s="198">
        <f t="shared" si="32"/>
        <v>3111.1309999999999</v>
      </c>
      <c r="M124" s="198">
        <f t="shared" si="32"/>
        <v>13547.674999999999</v>
      </c>
      <c r="N124" s="198">
        <f t="shared" si="32"/>
        <v>835.58300000000008</v>
      </c>
      <c r="O124" s="198">
        <f t="shared" si="32"/>
        <v>26.302</v>
      </c>
      <c r="P124" s="198">
        <f t="shared" si="32"/>
        <v>2253.6150000000007</v>
      </c>
      <c r="Q124" s="29">
        <f t="shared" si="23"/>
        <v>147758.2216061606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49"/>
      <c r="E125" s="149"/>
      <c r="F125" s="60"/>
      <c r="G125" s="303"/>
      <c r="H125" s="371"/>
      <c r="I125" s="388"/>
      <c r="J125" s="19"/>
      <c r="K125" s="303"/>
      <c r="L125" s="95"/>
      <c r="M125" s="95"/>
      <c r="N125" s="95"/>
      <c r="O125" s="95"/>
      <c r="P125" s="95"/>
      <c r="Q125" s="21">
        <f t="shared" si="23"/>
        <v>0</v>
      </c>
      <c r="R125" s="43"/>
    </row>
    <row r="126" spans="1:18">
      <c r="A126" s="14" t="s">
        <v>0</v>
      </c>
      <c r="B126" s="23"/>
      <c r="C126" s="62" t="s">
        <v>19</v>
      </c>
      <c r="D126" s="150"/>
      <c r="E126" s="150"/>
      <c r="F126" s="63"/>
      <c r="G126" s="302"/>
      <c r="H126" s="372"/>
      <c r="I126" s="389"/>
      <c r="J126" s="27"/>
      <c r="K126" s="302"/>
      <c r="L126" s="198"/>
      <c r="M126" s="198"/>
      <c r="N126" s="198"/>
      <c r="O126" s="198"/>
      <c r="P126" s="198"/>
      <c r="Q126" s="29">
        <f t="shared" si="23"/>
        <v>0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49"/>
      <c r="E127" s="149"/>
      <c r="F127" s="60"/>
      <c r="G127" s="303">
        <v>3.0000000000000001E-3</v>
      </c>
      <c r="H127" s="371"/>
      <c r="I127" s="388"/>
      <c r="J127" s="19"/>
      <c r="K127" s="303"/>
      <c r="L127" s="95"/>
      <c r="M127" s="95"/>
      <c r="N127" s="95"/>
      <c r="O127" s="95"/>
      <c r="P127" s="95"/>
      <c r="Q127" s="21">
        <f t="shared" si="23"/>
        <v>3.0000000000000001E-3</v>
      </c>
      <c r="R127" s="43"/>
    </row>
    <row r="128" spans="1:18">
      <c r="A128" s="22"/>
      <c r="B128" s="23"/>
      <c r="C128" s="62" t="s">
        <v>19</v>
      </c>
      <c r="D128" s="150"/>
      <c r="E128" s="150"/>
      <c r="F128" s="63"/>
      <c r="G128" s="302">
        <v>6.3949999999999996</v>
      </c>
      <c r="H128" s="372"/>
      <c r="I128" s="389"/>
      <c r="J128" s="27"/>
      <c r="K128" s="302"/>
      <c r="L128" s="198"/>
      <c r="M128" s="198"/>
      <c r="N128" s="198"/>
      <c r="O128" s="198"/>
      <c r="P128" s="198"/>
      <c r="Q128" s="29">
        <f t="shared" si="23"/>
        <v>6.3949999999999996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205"/>
      <c r="E129" s="205"/>
      <c r="F129" s="74"/>
      <c r="G129" s="309">
        <v>8.0000000000000002E-3</v>
      </c>
      <c r="H129" s="375">
        <v>0.05</v>
      </c>
      <c r="I129" s="392"/>
      <c r="J129" s="76"/>
      <c r="K129" s="309"/>
      <c r="L129" s="91"/>
      <c r="M129" s="91"/>
      <c r="N129" s="91"/>
      <c r="O129" s="91"/>
      <c r="P129" s="91"/>
      <c r="Q129" s="78">
        <f t="shared" si="23"/>
        <v>5.8000000000000003E-2</v>
      </c>
      <c r="R129" s="43"/>
    </row>
    <row r="130" spans="1:18">
      <c r="A130" s="22"/>
      <c r="B130" s="30" t="s">
        <v>98</v>
      </c>
      <c r="C130" s="59" t="s">
        <v>99</v>
      </c>
      <c r="D130" s="149"/>
      <c r="E130" s="149"/>
      <c r="F130" s="70"/>
      <c r="G130" s="303"/>
      <c r="H130" s="371"/>
      <c r="I130" s="388"/>
      <c r="J130" s="32"/>
      <c r="K130" s="303"/>
      <c r="L130" s="95"/>
      <c r="M130" s="125"/>
      <c r="N130" s="95"/>
      <c r="O130" s="95"/>
      <c r="P130" s="95"/>
      <c r="Q130" s="21">
        <f t="shared" si="23"/>
        <v>0</v>
      </c>
      <c r="R130" s="43"/>
    </row>
    <row r="131" spans="1:18">
      <c r="A131" s="22" t="s">
        <v>24</v>
      </c>
      <c r="B131" s="28"/>
      <c r="C131" s="62" t="s">
        <v>19</v>
      </c>
      <c r="D131" s="150"/>
      <c r="E131" s="150"/>
      <c r="F131" s="63"/>
      <c r="G131" s="302">
        <v>8.9250000000000007</v>
      </c>
      <c r="H131" s="376">
        <v>18.899999999999999</v>
      </c>
      <c r="I131" s="389"/>
      <c r="J131" s="81"/>
      <c r="K131" s="415"/>
      <c r="L131" s="198"/>
      <c r="M131" s="198"/>
      <c r="N131" s="198"/>
      <c r="O131" s="198"/>
      <c r="P131" s="198"/>
      <c r="Q131" s="29">
        <f t="shared" si="23"/>
        <v>27.824999999999999</v>
      </c>
      <c r="R131" s="43"/>
    </row>
    <row r="132" spans="1:18">
      <c r="A132" s="43"/>
      <c r="B132" s="82" t="s">
        <v>0</v>
      </c>
      <c r="C132" s="73" t="s">
        <v>17</v>
      </c>
      <c r="D132" s="91">
        <f t="shared" ref="D132" si="33">+D125+D127+D129</f>
        <v>0</v>
      </c>
      <c r="E132" s="91">
        <f>+E125+E127+E129</f>
        <v>0</v>
      </c>
      <c r="F132" s="83">
        <f>F125+F127+F129</f>
        <v>0</v>
      </c>
      <c r="G132" s="123">
        <f>+G125+G127+G129</f>
        <v>1.0999999999999999E-2</v>
      </c>
      <c r="H132" s="123">
        <f t="shared" ref="H132" si="34">+H125+H127+H129</f>
        <v>0.05</v>
      </c>
      <c r="I132" s="77">
        <f>+I125+I127+I129</f>
        <v>0</v>
      </c>
      <c r="J132" s="83">
        <f>J125+J127+J129</f>
        <v>0</v>
      </c>
      <c r="K132" s="123">
        <f>+K125+K127+K129</f>
        <v>0</v>
      </c>
      <c r="L132" s="91">
        <f t="shared" ref="L132" si="35">+L125+L127+L129</f>
        <v>0</v>
      </c>
      <c r="M132" s="437">
        <f>+M125+M127+M129</f>
        <v>0</v>
      </c>
      <c r="N132" s="437">
        <f t="shared" ref="N132" si="36">N125+N127+N129</f>
        <v>0</v>
      </c>
      <c r="O132" s="91">
        <f t="shared" ref="O132" si="37">+O125+O127+O129</f>
        <v>0</v>
      </c>
      <c r="P132" s="91">
        <f t="shared" ref="P132" si="38">P125+P127+P129</f>
        <v>0</v>
      </c>
      <c r="Q132" s="78">
        <f t="shared" si="23"/>
        <v>6.0999999999999999E-2</v>
      </c>
      <c r="R132" s="43"/>
    </row>
    <row r="133" spans="1:18">
      <c r="A133" s="43"/>
      <c r="B133" s="85" t="s">
        <v>25</v>
      </c>
      <c r="C133" s="59" t="s">
        <v>99</v>
      </c>
      <c r="D133" s="95">
        <f t="shared" ref="D133" si="39">D130</f>
        <v>0</v>
      </c>
      <c r="E133" s="95">
        <f>E130</f>
        <v>0</v>
      </c>
      <c r="F133" s="86">
        <f>F130</f>
        <v>0</v>
      </c>
      <c r="G133" s="126">
        <f>G130</f>
        <v>0</v>
      </c>
      <c r="H133" s="126">
        <f t="shared" ref="H133" si="40">H130</f>
        <v>0</v>
      </c>
      <c r="I133" s="20">
        <f>I130</f>
        <v>0</v>
      </c>
      <c r="J133" s="86">
        <f>J130</f>
        <v>0</v>
      </c>
      <c r="K133" s="126">
        <f>K130</f>
        <v>0</v>
      </c>
      <c r="L133" s="95">
        <f t="shared" ref="L133" si="41">L130</f>
        <v>0</v>
      </c>
      <c r="M133" s="438">
        <f t="shared" ref="M133:N133" si="42">+M130</f>
        <v>0</v>
      </c>
      <c r="N133" s="438">
        <f t="shared" si="42"/>
        <v>0</v>
      </c>
      <c r="O133" s="95">
        <f t="shared" ref="O133" si="43">O130</f>
        <v>0</v>
      </c>
      <c r="P133" s="95">
        <f t="shared" ref="P133" si="44">+P130</f>
        <v>0</v>
      </c>
      <c r="Q133" s="21">
        <f t="shared" si="23"/>
        <v>0</v>
      </c>
      <c r="R133" s="43"/>
    </row>
    <row r="134" spans="1:18">
      <c r="A134" s="36"/>
      <c r="B134" s="28"/>
      <c r="C134" s="62" t="s">
        <v>19</v>
      </c>
      <c r="D134" s="198">
        <f t="shared" ref="D134" si="45">+D126+D128+D131</f>
        <v>0</v>
      </c>
      <c r="E134" s="198">
        <f>+E126+E128+E131</f>
        <v>0</v>
      </c>
      <c r="F134" s="87">
        <f>F126+F128+F131</f>
        <v>0</v>
      </c>
      <c r="G134" s="304">
        <f>+G126+G128+G131</f>
        <v>15.32</v>
      </c>
      <c r="H134" s="304">
        <f t="shared" ref="H134" si="46">+H126+H128+H131</f>
        <v>18.899999999999999</v>
      </c>
      <c r="I134" s="28">
        <f>+I126+I128+I131</f>
        <v>0</v>
      </c>
      <c r="J134" s="87">
        <f>J126+J128+J131</f>
        <v>0</v>
      </c>
      <c r="K134" s="304">
        <f>+K126+K128+K131</f>
        <v>0</v>
      </c>
      <c r="L134" s="198">
        <f t="shared" ref="L134" si="47">+L126+L128+L131</f>
        <v>0</v>
      </c>
      <c r="M134" s="439">
        <f>+M126+M128+M131</f>
        <v>0</v>
      </c>
      <c r="N134" s="439">
        <f>N126+N128+N131</f>
        <v>0</v>
      </c>
      <c r="O134" s="198">
        <f t="shared" ref="O134:P134" si="48">+O126+O128+O131</f>
        <v>0</v>
      </c>
      <c r="P134" s="198">
        <f t="shared" si="48"/>
        <v>0</v>
      </c>
      <c r="Q134" s="29">
        <f t="shared" si="23"/>
        <v>34.22</v>
      </c>
      <c r="R134" s="43"/>
    </row>
    <row r="135" spans="1:18">
      <c r="A135" s="88"/>
      <c r="B135" s="89" t="s">
        <v>0</v>
      </c>
      <c r="C135" s="90" t="s">
        <v>17</v>
      </c>
      <c r="D135" s="206">
        <f t="shared" ref="D135:E135" si="49">D132+D123+D99</f>
        <v>495.9442499999999</v>
      </c>
      <c r="E135" s="206">
        <f t="shared" si="49"/>
        <v>1181.3926499999998</v>
      </c>
      <c r="F135" s="83">
        <f>F132+F123+F99</f>
        <v>1677.3368999999998</v>
      </c>
      <c r="G135" s="310">
        <f t="shared" ref="G135:H135" si="50">G132+G123+G99</f>
        <v>10953.627799999998</v>
      </c>
      <c r="H135" s="306">
        <f t="shared" si="50"/>
        <v>3836.4057999999995</v>
      </c>
      <c r="I135" s="141">
        <f>I132+I123+I99</f>
        <v>0</v>
      </c>
      <c r="J135" s="83">
        <f>J132+J123+J99</f>
        <v>3836.3557999999998</v>
      </c>
      <c r="K135" s="310">
        <f>K132+K123+K99</f>
        <v>6879.0232999999998</v>
      </c>
      <c r="L135" s="91">
        <f t="shared" ref="L135:M135" si="51">L132+L123+L99</f>
        <v>580.34613999999999</v>
      </c>
      <c r="M135" s="437">
        <f t="shared" si="51"/>
        <v>8.8894000000000002</v>
      </c>
      <c r="N135" s="437">
        <f>N132+N123+N99</f>
        <v>92.911000000000001</v>
      </c>
      <c r="O135" s="91">
        <f t="shared" ref="O135:P135" si="52">O132+O123+O99</f>
        <v>1.1839999999999999</v>
      </c>
      <c r="P135" s="91">
        <f t="shared" si="52"/>
        <v>17.583400000000001</v>
      </c>
      <c r="Q135" s="92">
        <f>+F135+G135+H135+I135+K135+L135+M135+N135+O135+P135</f>
        <v>24047.30774</v>
      </c>
      <c r="R135" s="43"/>
    </row>
    <row r="136" spans="1:18">
      <c r="A136" s="88"/>
      <c r="B136" s="93" t="s">
        <v>100</v>
      </c>
      <c r="C136" s="94" t="s">
        <v>99</v>
      </c>
      <c r="D136" s="147">
        <f t="shared" ref="D136:E136" si="53">D133</f>
        <v>0</v>
      </c>
      <c r="E136" s="147">
        <f t="shared" si="53"/>
        <v>0</v>
      </c>
      <c r="F136" s="86">
        <f>F133</f>
        <v>0</v>
      </c>
      <c r="G136" s="311">
        <f t="shared" ref="G136:H136" si="54">G133</f>
        <v>0</v>
      </c>
      <c r="H136" s="301">
        <f t="shared" si="54"/>
        <v>0</v>
      </c>
      <c r="I136" s="143">
        <f>I133</f>
        <v>0</v>
      </c>
      <c r="J136" s="86">
        <f>J133</f>
        <v>0</v>
      </c>
      <c r="K136" s="311">
        <f>K133</f>
        <v>0</v>
      </c>
      <c r="L136" s="95">
        <f t="shared" ref="L136" si="55">L133</f>
        <v>0</v>
      </c>
      <c r="M136" s="438">
        <f>M133</f>
        <v>0</v>
      </c>
      <c r="N136" s="438">
        <f>N133</f>
        <v>0</v>
      </c>
      <c r="O136" s="95">
        <f t="shared" ref="O136" si="56">O133</f>
        <v>0</v>
      </c>
      <c r="P136" s="95">
        <f t="shared" ref="P136" si="57"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207">
        <f t="shared" ref="D137:E137" si="58">D134+D124+D100</f>
        <v>575913.723</v>
      </c>
      <c r="E137" s="207">
        <f t="shared" si="58"/>
        <v>711305.78299999994</v>
      </c>
      <c r="F137" s="100">
        <f>F134+F124+F100</f>
        <v>1287219.5059999998</v>
      </c>
      <c r="G137" s="292">
        <f t="shared" ref="G137:H137" si="59">G134+G124+G100</f>
        <v>2353866.5159999998</v>
      </c>
      <c r="H137" s="307">
        <f t="shared" si="59"/>
        <v>715697.23399999994</v>
      </c>
      <c r="I137" s="142">
        <f>I134+I124+I100</f>
        <v>0</v>
      </c>
      <c r="J137" s="100">
        <f>J134+J124+J100</f>
        <v>715678.33399999992</v>
      </c>
      <c r="K137" s="292">
        <f>K134+K124+K100</f>
        <v>671304.98899999983</v>
      </c>
      <c r="L137" s="102">
        <f t="shared" ref="L137:M137" si="60">L134+L124+L100</f>
        <v>238157.03400000001</v>
      </c>
      <c r="M137" s="441">
        <f t="shared" si="60"/>
        <v>13641.985999999999</v>
      </c>
      <c r="N137" s="441">
        <f>N134+N124+N100</f>
        <v>33682.981999999996</v>
      </c>
      <c r="O137" s="102">
        <f t="shared" ref="O137:P137" si="61">O134+O124+O100</f>
        <v>1022.8700000000001</v>
      </c>
      <c r="P137" s="102">
        <f t="shared" si="61"/>
        <v>11054.409</v>
      </c>
      <c r="Q137" s="103">
        <f>+F137+G137+H137+I137+K137+L137+M137+N137+O137+P137</f>
        <v>5325647.5259999996</v>
      </c>
      <c r="R137" s="43"/>
    </row>
    <row r="138" spans="1:18">
      <c r="N138" s="434"/>
      <c r="O138" s="104"/>
      <c r="Q138" s="105" t="s">
        <v>101</v>
      </c>
    </row>
    <row r="139" spans="1:18">
      <c r="N139" s="434"/>
    </row>
    <row r="140" spans="1:18">
      <c r="N140" s="434"/>
    </row>
    <row r="141" spans="1:18">
      <c r="N141" s="434"/>
    </row>
    <row r="142" spans="1:18">
      <c r="N142" s="434"/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"/>
  <sheetViews>
    <sheetView topLeftCell="K70" zoomScale="55" zoomScaleNormal="55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208">
        <v>0.01</v>
      </c>
      <c r="E4" s="149"/>
      <c r="F4" s="17"/>
      <c r="G4" s="335">
        <v>0.4975</v>
      </c>
      <c r="H4" s="274">
        <v>7.2981999999999996</v>
      </c>
      <c r="I4" s="388"/>
      <c r="J4" s="19"/>
      <c r="K4" s="335">
        <v>6.2327000000000004</v>
      </c>
      <c r="L4" s="95">
        <v>0.46600000000000003</v>
      </c>
      <c r="M4" s="20"/>
      <c r="N4" s="95"/>
      <c r="O4" s="20"/>
      <c r="P4" s="95"/>
      <c r="Q4" s="21">
        <f t="shared" ref="Q4:Q67" si="0">+F4+G4+H4+I4+K4+L4+M4+N4+O4+P4</f>
        <v>14.494399999999999</v>
      </c>
      <c r="R4" s="13"/>
    </row>
    <row r="5" spans="1:18">
      <c r="A5" s="22" t="s">
        <v>18</v>
      </c>
      <c r="B5" s="23"/>
      <c r="C5" s="24" t="s">
        <v>19</v>
      </c>
      <c r="D5" s="209">
        <v>2.7300001546116333</v>
      </c>
      <c r="E5" s="150"/>
      <c r="F5" s="25"/>
      <c r="G5" s="336">
        <v>60.383000000000003</v>
      </c>
      <c r="H5" s="275">
        <v>2497.63</v>
      </c>
      <c r="I5" s="389"/>
      <c r="J5" s="27"/>
      <c r="K5" s="336">
        <v>209.56700000000001</v>
      </c>
      <c r="L5" s="198">
        <v>6.0069999999999997</v>
      </c>
      <c r="M5" s="28"/>
      <c r="N5" s="198"/>
      <c r="O5" s="28"/>
      <c r="P5" s="198"/>
      <c r="Q5" s="29">
        <f t="shared" si="0"/>
        <v>2773.587</v>
      </c>
      <c r="R5" s="13"/>
    </row>
    <row r="6" spans="1:18">
      <c r="A6" s="22" t="s">
        <v>20</v>
      </c>
      <c r="B6" s="30" t="s">
        <v>21</v>
      </c>
      <c r="C6" s="16" t="s">
        <v>17</v>
      </c>
      <c r="D6" s="208">
        <v>0</v>
      </c>
      <c r="E6" s="149"/>
      <c r="F6" s="17"/>
      <c r="G6" s="335">
        <v>1.0389999999999999</v>
      </c>
      <c r="H6" s="274">
        <v>116.95699999999999</v>
      </c>
      <c r="I6" s="388"/>
      <c r="J6" s="32"/>
      <c r="K6" s="335">
        <v>180.869</v>
      </c>
      <c r="L6" s="95">
        <v>0.22700000000000001</v>
      </c>
      <c r="M6" s="20"/>
      <c r="N6" s="95"/>
      <c r="O6" s="20"/>
      <c r="P6" s="95"/>
      <c r="Q6" s="21">
        <f t="shared" si="0"/>
        <v>299.09199999999998</v>
      </c>
      <c r="R6" s="13"/>
    </row>
    <row r="7" spans="1:18">
      <c r="A7" s="22" t="s">
        <v>22</v>
      </c>
      <c r="B7" s="24" t="s">
        <v>23</v>
      </c>
      <c r="C7" s="24" t="s">
        <v>19</v>
      </c>
      <c r="D7" s="209">
        <v>0</v>
      </c>
      <c r="E7" s="150"/>
      <c r="F7" s="25"/>
      <c r="G7" s="336">
        <v>16.364000000000001</v>
      </c>
      <c r="H7" s="275">
        <v>3339.556</v>
      </c>
      <c r="I7" s="389"/>
      <c r="J7" s="27"/>
      <c r="K7" s="336">
        <v>3778.806</v>
      </c>
      <c r="L7" s="198">
        <v>1.1919999999999999</v>
      </c>
      <c r="M7" s="28"/>
      <c r="N7" s="198"/>
      <c r="O7" s="28"/>
      <c r="P7" s="198"/>
      <c r="Q7" s="29">
        <f t="shared" si="0"/>
        <v>7135.9180000000006</v>
      </c>
      <c r="R7" s="13"/>
    </row>
    <row r="8" spans="1:18">
      <c r="A8" s="22" t="s">
        <v>24</v>
      </c>
      <c r="B8" s="33" t="s">
        <v>25</v>
      </c>
      <c r="C8" s="16" t="s">
        <v>17</v>
      </c>
      <c r="D8" s="95">
        <f t="shared" ref="D8:E9" si="1">+D4+D6</f>
        <v>0.01</v>
      </c>
      <c r="E8" s="95">
        <f t="shared" si="1"/>
        <v>0</v>
      </c>
      <c r="F8" s="35">
        <f>D8+E8</f>
        <v>0.01</v>
      </c>
      <c r="G8" s="314">
        <f t="shared" ref="G8:I9" si="2">+G4+G6</f>
        <v>1.5365</v>
      </c>
      <c r="H8" s="314">
        <f t="shared" si="2"/>
        <v>124.25519999999999</v>
      </c>
      <c r="I8" s="20">
        <f t="shared" si="2"/>
        <v>0</v>
      </c>
      <c r="J8" s="32">
        <f>H8+I8</f>
        <v>124.25519999999999</v>
      </c>
      <c r="K8" s="314">
        <f t="shared" ref="K8:M9" si="3">+K4+K6</f>
        <v>187.10169999999999</v>
      </c>
      <c r="L8" s="95">
        <f t="shared" si="3"/>
        <v>0.69300000000000006</v>
      </c>
      <c r="M8" s="95">
        <f t="shared" si="3"/>
        <v>0</v>
      </c>
      <c r="N8" s="95">
        <f>N4+N6</f>
        <v>0</v>
      </c>
      <c r="O8" s="95">
        <f t="shared" ref="O8:P9" si="4">+O4+O6</f>
        <v>0</v>
      </c>
      <c r="P8" s="95">
        <f t="shared" si="4"/>
        <v>0</v>
      </c>
      <c r="Q8" s="21">
        <f t="shared" si="0"/>
        <v>313.59639999999996</v>
      </c>
      <c r="R8" s="13"/>
    </row>
    <row r="9" spans="1:18">
      <c r="A9" s="36"/>
      <c r="B9" s="37"/>
      <c r="C9" s="24" t="s">
        <v>19</v>
      </c>
      <c r="D9" s="198">
        <f t="shared" si="1"/>
        <v>2.7300001546116333</v>
      </c>
      <c r="E9" s="198">
        <f t="shared" si="1"/>
        <v>0</v>
      </c>
      <c r="F9" s="25">
        <f>D9+E9</f>
        <v>2.7300001546116333</v>
      </c>
      <c r="G9" s="315">
        <f t="shared" si="2"/>
        <v>76.747</v>
      </c>
      <c r="H9" s="315">
        <f t="shared" si="2"/>
        <v>5837.1859999999997</v>
      </c>
      <c r="I9" s="28">
        <f t="shared" si="2"/>
        <v>0</v>
      </c>
      <c r="J9" s="27">
        <f>H9+I9</f>
        <v>5837.1859999999997</v>
      </c>
      <c r="K9" s="315">
        <f t="shared" si="3"/>
        <v>3988.373</v>
      </c>
      <c r="L9" s="198">
        <f t="shared" si="3"/>
        <v>7.1989999999999998</v>
      </c>
      <c r="M9" s="198">
        <f t="shared" si="3"/>
        <v>0</v>
      </c>
      <c r="N9" s="198">
        <f>N5+N7</f>
        <v>0</v>
      </c>
      <c r="O9" s="198">
        <f t="shared" si="4"/>
        <v>0</v>
      </c>
      <c r="P9" s="198">
        <f t="shared" si="4"/>
        <v>0</v>
      </c>
      <c r="Q9" s="29">
        <f t="shared" si="0"/>
        <v>9912.235000154611</v>
      </c>
      <c r="R9" s="13"/>
    </row>
    <row r="10" spans="1:18">
      <c r="A10" s="39" t="s">
        <v>26</v>
      </c>
      <c r="B10" s="40"/>
      <c r="C10" s="16" t="s">
        <v>17</v>
      </c>
      <c r="D10" s="208">
        <v>1.2608999999999999</v>
      </c>
      <c r="E10" s="149">
        <v>0.72750000000000004</v>
      </c>
      <c r="F10" s="17"/>
      <c r="G10" s="335">
        <v>944.98270000000002</v>
      </c>
      <c r="H10" s="274"/>
      <c r="I10" s="388"/>
      <c r="J10" s="32"/>
      <c r="K10" s="335">
        <v>2.3744000000000001</v>
      </c>
      <c r="L10" s="95">
        <v>1E-3</v>
      </c>
      <c r="M10" s="20"/>
      <c r="N10" s="95"/>
      <c r="O10" s="20"/>
      <c r="P10" s="95"/>
      <c r="Q10" s="21">
        <f t="shared" si="0"/>
        <v>947.35810000000004</v>
      </c>
      <c r="R10" s="13"/>
    </row>
    <row r="11" spans="1:18">
      <c r="A11" s="41"/>
      <c r="B11" s="42"/>
      <c r="C11" s="24" t="s">
        <v>19</v>
      </c>
      <c r="D11" s="210">
        <v>335.09911897810224</v>
      </c>
      <c r="E11" s="258">
        <v>574.14599999999996</v>
      </c>
      <c r="F11" s="25"/>
      <c r="G11" s="336">
        <v>513270.97200000001</v>
      </c>
      <c r="H11" s="275"/>
      <c r="I11" s="389"/>
      <c r="J11" s="27"/>
      <c r="K11" s="336">
        <v>82.117000000000004</v>
      </c>
      <c r="L11" s="198">
        <v>1.05</v>
      </c>
      <c r="M11" s="28"/>
      <c r="N11" s="198"/>
      <c r="O11" s="28"/>
      <c r="P11" s="198"/>
      <c r="Q11" s="29">
        <f t="shared" si="0"/>
        <v>513354.13900000002</v>
      </c>
      <c r="R11" s="13"/>
    </row>
    <row r="12" spans="1:18">
      <c r="A12" s="43"/>
      <c r="B12" s="15" t="s">
        <v>27</v>
      </c>
      <c r="C12" s="16" t="s">
        <v>17</v>
      </c>
      <c r="D12" s="208">
        <v>1.1123000000000001</v>
      </c>
      <c r="E12" s="149">
        <v>2.9417</v>
      </c>
      <c r="F12" s="17"/>
      <c r="G12" s="335">
        <v>0.19939999999999999</v>
      </c>
      <c r="H12" s="274">
        <v>0.03</v>
      </c>
      <c r="I12" s="388"/>
      <c r="J12" s="32"/>
      <c r="K12" s="335">
        <v>7.5999999999999998E-2</v>
      </c>
      <c r="L12" s="95">
        <v>7.0699999999999999E-2</v>
      </c>
      <c r="M12" s="20"/>
      <c r="N12" s="95"/>
      <c r="O12" s="20"/>
      <c r="P12" s="95"/>
      <c r="Q12" s="21">
        <f t="shared" si="0"/>
        <v>0.37609999999999999</v>
      </c>
      <c r="R12" s="13"/>
    </row>
    <row r="13" spans="1:18">
      <c r="A13" s="14" t="s">
        <v>0</v>
      </c>
      <c r="B13" s="23"/>
      <c r="C13" s="24" t="s">
        <v>19</v>
      </c>
      <c r="D13" s="210">
        <v>3241.7859335962594</v>
      </c>
      <c r="E13" s="150">
        <v>11330.101000000001</v>
      </c>
      <c r="F13" s="25"/>
      <c r="G13" s="336">
        <v>419.983</v>
      </c>
      <c r="H13" s="275">
        <v>37.799999999999997</v>
      </c>
      <c r="I13" s="389"/>
      <c r="J13" s="27"/>
      <c r="K13" s="336">
        <v>185.51400000000001</v>
      </c>
      <c r="L13" s="198">
        <v>173.99600000000001</v>
      </c>
      <c r="M13" s="28"/>
      <c r="N13" s="198"/>
      <c r="O13" s="28"/>
      <c r="P13" s="198"/>
      <c r="Q13" s="29">
        <f t="shared" si="0"/>
        <v>817.29300000000001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208">
        <v>2.3473999999999999</v>
      </c>
      <c r="E14" s="149">
        <v>6.2100000000000002E-2</v>
      </c>
      <c r="F14" s="17"/>
      <c r="G14" s="335">
        <v>1.3957999999999999</v>
      </c>
      <c r="H14" s="274">
        <v>6.827</v>
      </c>
      <c r="I14" s="388"/>
      <c r="J14" s="32"/>
      <c r="K14" s="335">
        <v>4.9619999999999997</v>
      </c>
      <c r="L14" s="95">
        <v>0.219</v>
      </c>
      <c r="M14" s="20"/>
      <c r="N14" s="95"/>
      <c r="O14" s="20"/>
      <c r="P14" s="95"/>
      <c r="Q14" s="21">
        <f t="shared" si="0"/>
        <v>13.403799999999999</v>
      </c>
      <c r="R14" s="13"/>
    </row>
    <row r="15" spans="1:18">
      <c r="A15" s="22" t="s">
        <v>0</v>
      </c>
      <c r="B15" s="23"/>
      <c r="C15" s="24" t="s">
        <v>19</v>
      </c>
      <c r="D15" s="210">
        <v>361.13282045250253</v>
      </c>
      <c r="E15" s="258">
        <v>83.643000000000001</v>
      </c>
      <c r="F15" s="25"/>
      <c r="G15" s="336">
        <v>1258.3150000000001</v>
      </c>
      <c r="H15" s="275">
        <v>9411.1440000000002</v>
      </c>
      <c r="I15" s="389"/>
      <c r="J15" s="27"/>
      <c r="K15" s="336">
        <v>7816.54</v>
      </c>
      <c r="L15" s="198">
        <v>286.726</v>
      </c>
      <c r="M15" s="28"/>
      <c r="N15" s="198"/>
      <c r="O15" s="28"/>
      <c r="P15" s="198"/>
      <c r="Q15" s="29">
        <f t="shared" si="0"/>
        <v>18772.724999999999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208">
        <v>270.22579999999999</v>
      </c>
      <c r="E16" s="149">
        <v>226.57380000000001</v>
      </c>
      <c r="F16" s="17"/>
      <c r="G16" s="335">
        <v>49.224800000000002</v>
      </c>
      <c r="H16" s="274"/>
      <c r="I16" s="388"/>
      <c r="J16" s="32"/>
      <c r="K16" s="335"/>
      <c r="L16" s="95"/>
      <c r="M16" s="20"/>
      <c r="N16" s="95"/>
      <c r="O16" s="20"/>
      <c r="P16" s="95"/>
      <c r="Q16" s="21">
        <f t="shared" si="0"/>
        <v>49.224800000000002</v>
      </c>
      <c r="R16" s="13"/>
    </row>
    <row r="17" spans="1:18">
      <c r="A17" s="22"/>
      <c r="B17" s="23"/>
      <c r="C17" s="24" t="s">
        <v>19</v>
      </c>
      <c r="D17" s="210">
        <v>371925.88656376023</v>
      </c>
      <c r="E17" s="258">
        <v>298472.66600000003</v>
      </c>
      <c r="F17" s="25"/>
      <c r="G17" s="336">
        <v>55989.906000000003</v>
      </c>
      <c r="H17" s="275"/>
      <c r="I17" s="389"/>
      <c r="J17" s="27"/>
      <c r="K17" s="336"/>
      <c r="L17" s="198"/>
      <c r="M17" s="28"/>
      <c r="N17" s="198"/>
      <c r="O17" s="28"/>
      <c r="P17" s="198"/>
      <c r="Q17" s="29">
        <f t="shared" si="0"/>
        <v>55989.906000000003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208">
        <v>6.2542</v>
      </c>
      <c r="E18" s="149">
        <v>5.7986000000000004</v>
      </c>
      <c r="F18" s="17"/>
      <c r="G18" s="335">
        <v>3.0619999999999998</v>
      </c>
      <c r="H18" s="274"/>
      <c r="I18" s="388"/>
      <c r="J18" s="32"/>
      <c r="K18" s="335"/>
      <c r="L18" s="95"/>
      <c r="M18" s="20"/>
      <c r="N18" s="95"/>
      <c r="O18" s="20"/>
      <c r="P18" s="95"/>
      <c r="Q18" s="21">
        <f t="shared" si="0"/>
        <v>3.0619999999999998</v>
      </c>
      <c r="R18" s="13"/>
    </row>
    <row r="19" spans="1:18">
      <c r="A19" s="22"/>
      <c r="B19" s="24" t="s">
        <v>34</v>
      </c>
      <c r="C19" s="24" t="s">
        <v>19</v>
      </c>
      <c r="D19" s="210">
        <v>6548.703370881196</v>
      </c>
      <c r="E19" s="258">
        <v>5608.5349999999999</v>
      </c>
      <c r="F19" s="25"/>
      <c r="G19" s="336">
        <v>2437.9650000000001</v>
      </c>
      <c r="H19" s="275"/>
      <c r="I19" s="389"/>
      <c r="J19" s="27"/>
      <c r="K19" s="336"/>
      <c r="L19" s="198"/>
      <c r="M19" s="28"/>
      <c r="N19" s="198"/>
      <c r="O19" s="28"/>
      <c r="P19" s="198"/>
      <c r="Q19" s="29">
        <f t="shared" si="0"/>
        <v>2437.9650000000001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208">
        <v>273.84879999999998</v>
      </c>
      <c r="E20" s="149">
        <v>149.0968</v>
      </c>
      <c r="F20" s="17"/>
      <c r="G20" s="335">
        <v>630.4298</v>
      </c>
      <c r="H20" s="274"/>
      <c r="I20" s="388"/>
      <c r="J20" s="32"/>
      <c r="K20" s="335"/>
      <c r="L20" s="95"/>
      <c r="M20" s="20"/>
      <c r="N20" s="95"/>
      <c r="O20" s="20"/>
      <c r="P20" s="95"/>
      <c r="Q20" s="21">
        <f t="shared" si="0"/>
        <v>630.4298</v>
      </c>
      <c r="R20" s="13"/>
    </row>
    <row r="21" spans="1:18">
      <c r="A21" s="43"/>
      <c r="B21" s="23"/>
      <c r="C21" s="24" t="s">
        <v>19</v>
      </c>
      <c r="D21" s="211">
        <v>94132.534731129708</v>
      </c>
      <c r="E21" s="258">
        <v>54455.235999999997</v>
      </c>
      <c r="F21" s="25"/>
      <c r="G21" s="336">
        <v>253398.89</v>
      </c>
      <c r="H21" s="275"/>
      <c r="I21" s="389"/>
      <c r="J21" s="27"/>
      <c r="K21" s="336"/>
      <c r="L21" s="198"/>
      <c r="M21" s="28"/>
      <c r="N21" s="198"/>
      <c r="O21" s="28"/>
      <c r="P21" s="198"/>
      <c r="Q21" s="29">
        <f t="shared" si="0"/>
        <v>253398.89</v>
      </c>
      <c r="R21" s="13"/>
    </row>
    <row r="22" spans="1:18">
      <c r="A22" s="43"/>
      <c r="B22" s="33" t="s">
        <v>25</v>
      </c>
      <c r="C22" s="16" t="s">
        <v>17</v>
      </c>
      <c r="D22" s="95">
        <f t="shared" ref="D22:E23" si="5">+D12+D14+D16+D18+D20</f>
        <v>553.7885</v>
      </c>
      <c r="E22" s="95">
        <f t="shared" si="5"/>
        <v>384.47300000000001</v>
      </c>
      <c r="F22" s="17">
        <f>D22+E22</f>
        <v>938.26150000000007</v>
      </c>
      <c r="G22" s="314">
        <v>684.31179999999995</v>
      </c>
      <c r="H22" s="314">
        <f t="shared" ref="H22:I23" si="6">+H12+H14+H16+H18+H20</f>
        <v>6.8570000000000002</v>
      </c>
      <c r="I22" s="20">
        <f t="shared" si="6"/>
        <v>0</v>
      </c>
      <c r="J22" s="32">
        <f t="shared" ref="J22:J29" si="7">H22+I22</f>
        <v>6.8570000000000002</v>
      </c>
      <c r="K22" s="314">
        <f t="shared" ref="K22:P23" si="8">+K12+K14+K16+K18+K20</f>
        <v>5.0379999999999994</v>
      </c>
      <c r="L22" s="95">
        <f t="shared" si="8"/>
        <v>0.28970000000000001</v>
      </c>
      <c r="M22" s="95">
        <f t="shared" si="8"/>
        <v>0</v>
      </c>
      <c r="N22" s="95">
        <f t="shared" si="8"/>
        <v>0</v>
      </c>
      <c r="O22" s="95">
        <f t="shared" si="8"/>
        <v>0</v>
      </c>
      <c r="P22" s="95">
        <f t="shared" si="8"/>
        <v>0</v>
      </c>
      <c r="Q22" s="21">
        <f t="shared" si="0"/>
        <v>1634.758</v>
      </c>
      <c r="R22" s="13"/>
    </row>
    <row r="23" spans="1:18">
      <c r="A23" s="36"/>
      <c r="B23" s="37"/>
      <c r="C23" s="24" t="s">
        <v>19</v>
      </c>
      <c r="D23" s="198">
        <f t="shared" si="5"/>
        <v>476210.04341981991</v>
      </c>
      <c r="E23" s="198">
        <f t="shared" si="5"/>
        <v>369950.18099999998</v>
      </c>
      <c r="F23" s="25">
        <f>D23+E23</f>
        <v>846160.22441981989</v>
      </c>
      <c r="G23" s="315">
        <v>313505.05900000001</v>
      </c>
      <c r="H23" s="315">
        <f t="shared" si="6"/>
        <v>9448.9439999999995</v>
      </c>
      <c r="I23" s="28">
        <f t="shared" si="6"/>
        <v>0</v>
      </c>
      <c r="J23" s="27">
        <f t="shared" si="7"/>
        <v>9448.9439999999995</v>
      </c>
      <c r="K23" s="315">
        <f t="shared" si="8"/>
        <v>8002.0540000000001</v>
      </c>
      <c r="L23" s="198">
        <f t="shared" si="8"/>
        <v>460.72199999999998</v>
      </c>
      <c r="M23" s="198">
        <f t="shared" si="8"/>
        <v>0</v>
      </c>
      <c r="N23" s="198">
        <f t="shared" si="8"/>
        <v>0</v>
      </c>
      <c r="O23" s="198">
        <f t="shared" si="8"/>
        <v>0</v>
      </c>
      <c r="P23" s="198">
        <f t="shared" si="8"/>
        <v>0</v>
      </c>
      <c r="Q23" s="29">
        <f t="shared" si="0"/>
        <v>1177577.00341982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208">
        <v>16.193000000000001</v>
      </c>
      <c r="E24" s="149">
        <v>10.504799999999999</v>
      </c>
      <c r="F24" s="17"/>
      <c r="G24" s="335">
        <v>280.23180000000002</v>
      </c>
      <c r="H24" s="274">
        <v>6.0000000000000001E-3</v>
      </c>
      <c r="I24" s="388"/>
      <c r="J24" s="32"/>
      <c r="K24" s="335"/>
      <c r="L24" s="95"/>
      <c r="M24" s="20"/>
      <c r="N24" s="95"/>
      <c r="O24" s="20"/>
      <c r="P24" s="95"/>
      <c r="Q24" s="21">
        <f t="shared" si="0"/>
        <v>280.23779999999999</v>
      </c>
      <c r="R24" s="13"/>
    </row>
    <row r="25" spans="1:18">
      <c r="A25" s="22" t="s">
        <v>37</v>
      </c>
      <c r="B25" s="23"/>
      <c r="C25" s="24" t="s">
        <v>19</v>
      </c>
      <c r="D25" s="211">
        <v>10676.495104655769</v>
      </c>
      <c r="E25" s="258">
        <v>7041.6629999999996</v>
      </c>
      <c r="F25" s="25"/>
      <c r="G25" s="336">
        <v>215677.101</v>
      </c>
      <c r="H25" s="275">
        <v>2.52</v>
      </c>
      <c r="I25" s="389"/>
      <c r="J25" s="27"/>
      <c r="K25" s="336"/>
      <c r="L25" s="198"/>
      <c r="M25" s="28"/>
      <c r="N25" s="198"/>
      <c r="O25" s="28"/>
      <c r="P25" s="198"/>
      <c r="Q25" s="29">
        <f t="shared" si="0"/>
        <v>215679.62099999998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208">
        <v>33.437600000000003</v>
      </c>
      <c r="E26" s="149">
        <v>19.856999999999999</v>
      </c>
      <c r="F26" s="17"/>
      <c r="G26" s="335">
        <v>51.185699999999997</v>
      </c>
      <c r="H26" s="274"/>
      <c r="I26" s="388"/>
      <c r="J26" s="32"/>
      <c r="K26" s="335"/>
      <c r="L26" s="95"/>
      <c r="M26" s="20"/>
      <c r="N26" s="95"/>
      <c r="O26" s="20"/>
      <c r="P26" s="95"/>
      <c r="Q26" s="21">
        <f t="shared" si="0"/>
        <v>51.185699999999997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211">
        <v>13100.220741921761</v>
      </c>
      <c r="E27" s="150">
        <v>7611.1170000000002</v>
      </c>
      <c r="F27" s="25"/>
      <c r="G27" s="336">
        <v>28301.524000000001</v>
      </c>
      <c r="H27" s="383"/>
      <c r="I27" s="389"/>
      <c r="J27" s="27"/>
      <c r="K27" s="336"/>
      <c r="L27" s="198"/>
      <c r="M27" s="28"/>
      <c r="N27" s="198"/>
      <c r="O27" s="28"/>
      <c r="P27" s="198"/>
      <c r="Q27" s="29">
        <f t="shared" si="0"/>
        <v>28301.524000000001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95">
        <f t="shared" ref="D28:D29" si="9">+D24+D26</f>
        <v>49.630600000000001</v>
      </c>
      <c r="E28" s="95">
        <f>+E24+E26</f>
        <v>30.361799999999999</v>
      </c>
      <c r="F28" s="17">
        <f>D28+E28</f>
        <v>79.992400000000004</v>
      </c>
      <c r="G28" s="314">
        <f t="shared" ref="G28:I29" si="10">+G24+G26</f>
        <v>331.41750000000002</v>
      </c>
      <c r="H28" s="314">
        <f t="shared" si="10"/>
        <v>6.0000000000000001E-3</v>
      </c>
      <c r="I28" s="20">
        <f t="shared" si="10"/>
        <v>0</v>
      </c>
      <c r="J28" s="32">
        <f t="shared" si="7"/>
        <v>6.0000000000000001E-3</v>
      </c>
      <c r="K28" s="314">
        <f t="shared" ref="K28:P29" si="11">+K24+K26</f>
        <v>0</v>
      </c>
      <c r="L28" s="95">
        <f t="shared" si="11"/>
        <v>0</v>
      </c>
      <c r="M28" s="199">
        <f t="shared" si="11"/>
        <v>0</v>
      </c>
      <c r="N28" s="95">
        <f t="shared" si="11"/>
        <v>0</v>
      </c>
      <c r="O28" s="95">
        <f t="shared" si="11"/>
        <v>0</v>
      </c>
      <c r="P28" s="95">
        <f t="shared" si="11"/>
        <v>0</v>
      </c>
      <c r="Q28" s="21">
        <f t="shared" si="0"/>
        <v>411.41589999999997</v>
      </c>
      <c r="R28" s="13"/>
    </row>
    <row r="29" spans="1:18">
      <c r="A29" s="36"/>
      <c r="B29" s="37"/>
      <c r="C29" s="24" t="s">
        <v>19</v>
      </c>
      <c r="D29" s="198">
        <f t="shared" si="9"/>
        <v>23776.715846577528</v>
      </c>
      <c r="E29" s="198">
        <f>+E25+E27</f>
        <v>14652.779999999999</v>
      </c>
      <c r="F29" s="25">
        <f>D29+E29</f>
        <v>38429.495846577527</v>
      </c>
      <c r="G29" s="315">
        <f t="shared" si="10"/>
        <v>243978.625</v>
      </c>
      <c r="H29" s="315">
        <f t="shared" si="10"/>
        <v>2.52</v>
      </c>
      <c r="I29" s="28">
        <f t="shared" si="10"/>
        <v>0</v>
      </c>
      <c r="J29" s="27">
        <f t="shared" si="7"/>
        <v>2.52</v>
      </c>
      <c r="K29" s="315">
        <f t="shared" si="11"/>
        <v>0</v>
      </c>
      <c r="L29" s="198">
        <f t="shared" si="11"/>
        <v>0</v>
      </c>
      <c r="M29" s="436">
        <f t="shared" si="11"/>
        <v>0</v>
      </c>
      <c r="N29" s="198">
        <f t="shared" si="11"/>
        <v>0</v>
      </c>
      <c r="O29" s="198">
        <f t="shared" si="11"/>
        <v>0</v>
      </c>
      <c r="P29" s="198">
        <f t="shared" si="11"/>
        <v>0</v>
      </c>
      <c r="Q29" s="29">
        <f t="shared" si="0"/>
        <v>282410.64084657753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208">
        <v>2.6200000000000001E-2</v>
      </c>
      <c r="E30" s="149">
        <v>0.43009999999999998</v>
      </c>
      <c r="F30" s="17"/>
      <c r="G30" s="335">
        <v>0.29449999999999998</v>
      </c>
      <c r="H30" s="274">
        <v>211.58920000000001</v>
      </c>
      <c r="I30" s="388"/>
      <c r="J30" s="32"/>
      <c r="K30" s="335">
        <v>86.707999999999998</v>
      </c>
      <c r="L30" s="95"/>
      <c r="M30" s="20"/>
      <c r="N30" s="95"/>
      <c r="O30" s="20"/>
      <c r="P30" s="95"/>
      <c r="Q30" s="21">
        <f t="shared" si="0"/>
        <v>298.5917</v>
      </c>
      <c r="R30" s="13"/>
    </row>
    <row r="31" spans="1:18">
      <c r="A31" s="22" t="s">
        <v>42</v>
      </c>
      <c r="B31" s="23"/>
      <c r="C31" s="24" t="s">
        <v>19</v>
      </c>
      <c r="D31" s="211">
        <v>9.555000541140716</v>
      </c>
      <c r="E31" s="258">
        <v>294.60199999999998</v>
      </c>
      <c r="F31" s="25"/>
      <c r="G31" s="336">
        <v>164.36500000000001</v>
      </c>
      <c r="H31" s="275">
        <v>40016.514999999999</v>
      </c>
      <c r="I31" s="389"/>
      <c r="J31" s="27"/>
      <c r="K31" s="336">
        <v>2081.509</v>
      </c>
      <c r="L31" s="198"/>
      <c r="M31" s="28"/>
      <c r="N31" s="198"/>
      <c r="O31" s="28"/>
      <c r="P31" s="198"/>
      <c r="Q31" s="29">
        <f t="shared" si="0"/>
        <v>42262.388999999996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208">
        <v>1.78E-2</v>
      </c>
      <c r="E32" s="149">
        <v>0.30259999999999998</v>
      </c>
      <c r="F32" s="17"/>
      <c r="G32" s="335">
        <v>0.46</v>
      </c>
      <c r="H32" s="274">
        <v>47.058599999999998</v>
      </c>
      <c r="I32" s="388"/>
      <c r="J32" s="32"/>
      <c r="K32" s="335">
        <v>0.81069999999999998</v>
      </c>
      <c r="L32" s="95">
        <v>8.3599999999999994E-2</v>
      </c>
      <c r="M32" s="20"/>
      <c r="N32" s="95"/>
      <c r="O32" s="20"/>
      <c r="P32" s="95"/>
      <c r="Q32" s="21">
        <f t="shared" si="0"/>
        <v>48.412899999999993</v>
      </c>
      <c r="R32" s="13"/>
    </row>
    <row r="33" spans="1:18">
      <c r="A33" s="22" t="s">
        <v>44</v>
      </c>
      <c r="B33" s="23"/>
      <c r="C33" s="24" t="s">
        <v>19</v>
      </c>
      <c r="D33" s="211">
        <v>7.6912504355885432</v>
      </c>
      <c r="E33" s="258">
        <v>78.075000000000003</v>
      </c>
      <c r="F33" s="25"/>
      <c r="G33" s="336">
        <v>250.303</v>
      </c>
      <c r="H33" s="275">
        <v>3308.672</v>
      </c>
      <c r="I33" s="389"/>
      <c r="J33" s="27"/>
      <c r="K33" s="336">
        <v>35.186999999999998</v>
      </c>
      <c r="L33" s="198">
        <v>43.677999999999997</v>
      </c>
      <c r="M33" s="28"/>
      <c r="N33" s="198"/>
      <c r="O33" s="28"/>
      <c r="P33" s="198"/>
      <c r="Q33" s="29">
        <f t="shared" si="0"/>
        <v>3637.8399999999997</v>
      </c>
      <c r="R33" s="13"/>
    </row>
    <row r="34" spans="1:18">
      <c r="A34" s="22"/>
      <c r="B34" s="30" t="s">
        <v>21</v>
      </c>
      <c r="C34" s="16" t="s">
        <v>17</v>
      </c>
      <c r="D34" s="208">
        <v>0</v>
      </c>
      <c r="E34" s="149"/>
      <c r="F34" s="17"/>
      <c r="G34" s="335"/>
      <c r="H34" s="274">
        <v>503.04199999999997</v>
      </c>
      <c r="I34" s="388"/>
      <c r="J34" s="32"/>
      <c r="K34" s="335">
        <v>93.554000000000002</v>
      </c>
      <c r="L34" s="95"/>
      <c r="M34" s="20"/>
      <c r="N34" s="95">
        <v>0.37559999999999999</v>
      </c>
      <c r="O34" s="20"/>
      <c r="P34" s="95"/>
      <c r="Q34" s="21">
        <f t="shared" si="0"/>
        <v>596.97159999999997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209">
        <v>0</v>
      </c>
      <c r="E35" s="150"/>
      <c r="F35" s="25"/>
      <c r="G35" s="336"/>
      <c r="H35" s="275">
        <v>15262.477999999999</v>
      </c>
      <c r="I35" s="389"/>
      <c r="J35" s="27"/>
      <c r="K35" s="336">
        <v>3789.5369999999998</v>
      </c>
      <c r="L35" s="198"/>
      <c r="M35" s="28"/>
      <c r="N35" s="198">
        <v>64.421000000000006</v>
      </c>
      <c r="O35" s="28"/>
      <c r="P35" s="198"/>
      <c r="Q35" s="29">
        <f t="shared" si="0"/>
        <v>19116.435999999998</v>
      </c>
      <c r="R35" s="13"/>
    </row>
    <row r="36" spans="1:18">
      <c r="A36" s="43"/>
      <c r="B36" s="33" t="s">
        <v>25</v>
      </c>
      <c r="C36" s="16" t="s">
        <v>17</v>
      </c>
      <c r="D36" s="95">
        <f t="shared" ref="D36:E37" si="12">+D30+D32+D34</f>
        <v>4.3999999999999997E-2</v>
      </c>
      <c r="E36" s="95">
        <f t="shared" si="12"/>
        <v>0.73269999999999991</v>
      </c>
      <c r="F36" s="46">
        <f>D36+E36</f>
        <v>0.77669999999999995</v>
      </c>
      <c r="G36" s="314">
        <f t="shared" ref="G36:I37" si="13">+G30+G32+G34</f>
        <v>0.75449999999999995</v>
      </c>
      <c r="H36" s="314">
        <f t="shared" si="13"/>
        <v>761.68979999999999</v>
      </c>
      <c r="I36" s="20">
        <f t="shared" si="13"/>
        <v>0</v>
      </c>
      <c r="J36" s="32">
        <f>H36+I36</f>
        <v>761.68979999999999</v>
      </c>
      <c r="K36" s="314">
        <f t="shared" ref="K36:P37" si="14">+K30+K32+K34</f>
        <v>181.0727</v>
      </c>
      <c r="L36" s="95">
        <f t="shared" si="14"/>
        <v>8.3599999999999994E-2</v>
      </c>
      <c r="M36" s="95">
        <f t="shared" si="14"/>
        <v>0</v>
      </c>
      <c r="N36" s="95">
        <f t="shared" si="14"/>
        <v>0.37559999999999999</v>
      </c>
      <c r="O36" s="95">
        <f t="shared" si="14"/>
        <v>0</v>
      </c>
      <c r="P36" s="95">
        <f t="shared" si="14"/>
        <v>0</v>
      </c>
      <c r="Q36" s="21">
        <f t="shared" si="0"/>
        <v>944.75289999999995</v>
      </c>
      <c r="R36" s="13"/>
    </row>
    <row r="37" spans="1:18">
      <c r="A37" s="36"/>
      <c r="B37" s="37"/>
      <c r="C37" s="24" t="s">
        <v>19</v>
      </c>
      <c r="D37" s="198">
        <f t="shared" si="12"/>
        <v>17.246250976729257</v>
      </c>
      <c r="E37" s="198">
        <f t="shared" si="12"/>
        <v>372.67699999999996</v>
      </c>
      <c r="F37" s="47">
        <f>D37+E37</f>
        <v>389.92325097672921</v>
      </c>
      <c r="G37" s="315">
        <f t="shared" si="13"/>
        <v>414.66800000000001</v>
      </c>
      <c r="H37" s="315">
        <f t="shared" si="13"/>
        <v>58587.664999999994</v>
      </c>
      <c r="I37" s="28">
        <f t="shared" si="13"/>
        <v>0</v>
      </c>
      <c r="J37" s="27">
        <f>H37+I37</f>
        <v>58587.664999999994</v>
      </c>
      <c r="K37" s="315">
        <f t="shared" si="14"/>
        <v>5906.2330000000002</v>
      </c>
      <c r="L37" s="198">
        <f t="shared" si="14"/>
        <v>43.677999999999997</v>
      </c>
      <c r="M37" s="198">
        <f t="shared" si="14"/>
        <v>0</v>
      </c>
      <c r="N37" s="198">
        <f t="shared" si="14"/>
        <v>64.421000000000006</v>
      </c>
      <c r="O37" s="198">
        <f t="shared" si="14"/>
        <v>0</v>
      </c>
      <c r="P37" s="198">
        <f t="shared" si="14"/>
        <v>0</v>
      </c>
      <c r="Q37" s="29">
        <f t="shared" si="0"/>
        <v>65406.588250976725</v>
      </c>
      <c r="R37" s="13"/>
    </row>
    <row r="38" spans="1:18">
      <c r="A38" s="39" t="s">
        <v>46</v>
      </c>
      <c r="B38" s="40"/>
      <c r="C38" s="16" t="s">
        <v>17</v>
      </c>
      <c r="D38" s="208">
        <v>0.54049999999999998</v>
      </c>
      <c r="E38" s="149">
        <v>0.33939999999999998</v>
      </c>
      <c r="F38" s="17"/>
      <c r="G38" s="335">
        <v>1.0397000000000001</v>
      </c>
      <c r="H38" s="274">
        <v>64.284000000000006</v>
      </c>
      <c r="I38" s="388"/>
      <c r="J38" s="32"/>
      <c r="K38" s="335">
        <v>13.704700000000001</v>
      </c>
      <c r="L38" s="95">
        <v>2.2700999999999998</v>
      </c>
      <c r="M38" s="20"/>
      <c r="N38" s="95">
        <v>6.4999999999999997E-3</v>
      </c>
      <c r="O38" s="20"/>
      <c r="P38" s="95">
        <v>0.19889999999999999</v>
      </c>
      <c r="Q38" s="21">
        <f t="shared" si="0"/>
        <v>81.503900000000002</v>
      </c>
      <c r="R38" s="13"/>
    </row>
    <row r="39" spans="1:18">
      <c r="A39" s="41"/>
      <c r="B39" s="42"/>
      <c r="C39" s="24" t="s">
        <v>19</v>
      </c>
      <c r="D39" s="211">
        <v>64.958253678864878</v>
      </c>
      <c r="E39" s="258">
        <v>68.731999999999999</v>
      </c>
      <c r="F39" s="25"/>
      <c r="G39" s="336">
        <v>67.650999999999996</v>
      </c>
      <c r="H39" s="275">
        <v>14396.665999999999</v>
      </c>
      <c r="I39" s="389"/>
      <c r="J39" s="27"/>
      <c r="K39" s="336">
        <v>3606.8290000000002</v>
      </c>
      <c r="L39" s="198">
        <v>84.731999999999999</v>
      </c>
      <c r="M39" s="28"/>
      <c r="N39" s="198">
        <v>0.20499999999999999</v>
      </c>
      <c r="O39" s="28"/>
      <c r="P39" s="198">
        <v>59.6</v>
      </c>
      <c r="Q39" s="29">
        <f t="shared" si="0"/>
        <v>18215.683000000001</v>
      </c>
      <c r="R39" s="13"/>
    </row>
    <row r="40" spans="1:18">
      <c r="A40" s="39" t="s">
        <v>47</v>
      </c>
      <c r="B40" s="40"/>
      <c r="C40" s="16" t="s">
        <v>17</v>
      </c>
      <c r="D40" s="208">
        <v>0.46739999999999998</v>
      </c>
      <c r="E40" s="149">
        <v>0.45710000000000001</v>
      </c>
      <c r="F40" s="17"/>
      <c r="G40" s="335">
        <v>27.677099999999999</v>
      </c>
      <c r="H40" s="274">
        <v>373.685</v>
      </c>
      <c r="I40" s="388"/>
      <c r="J40" s="32"/>
      <c r="K40" s="335">
        <v>91.292699999999996</v>
      </c>
      <c r="L40" s="95">
        <v>13.332380000000001</v>
      </c>
      <c r="M40" s="20"/>
      <c r="N40" s="95">
        <v>3.085</v>
      </c>
      <c r="O40" s="20"/>
      <c r="P40" s="95">
        <v>0.13200000000000001</v>
      </c>
      <c r="Q40" s="21">
        <f t="shared" si="0"/>
        <v>509.20418000000001</v>
      </c>
      <c r="R40" s="13"/>
    </row>
    <row r="41" spans="1:18">
      <c r="A41" s="41"/>
      <c r="B41" s="42"/>
      <c r="C41" s="24" t="s">
        <v>19</v>
      </c>
      <c r="D41" s="211">
        <v>190.13821076834344</v>
      </c>
      <c r="E41" s="258">
        <v>158.81399999999999</v>
      </c>
      <c r="F41" s="25"/>
      <c r="G41" s="336">
        <v>3415.72</v>
      </c>
      <c r="H41" s="275">
        <v>39624.591</v>
      </c>
      <c r="I41" s="389"/>
      <c r="J41" s="27"/>
      <c r="K41" s="336">
        <v>9686.8259999999991</v>
      </c>
      <c r="L41" s="198">
        <v>649.69399999999996</v>
      </c>
      <c r="M41" s="28"/>
      <c r="N41" s="198">
        <v>183.00399999999999</v>
      </c>
      <c r="O41" s="28"/>
      <c r="P41" s="198">
        <v>15.617000000000001</v>
      </c>
      <c r="Q41" s="29">
        <f t="shared" si="0"/>
        <v>53575.452000000005</v>
      </c>
      <c r="R41" s="13"/>
    </row>
    <row r="42" spans="1:18">
      <c r="A42" s="39" t="s">
        <v>48</v>
      </c>
      <c r="B42" s="40"/>
      <c r="C42" s="16" t="s">
        <v>17</v>
      </c>
      <c r="D42" s="208">
        <v>0</v>
      </c>
      <c r="E42" s="149"/>
      <c r="F42" s="17"/>
      <c r="G42" s="335"/>
      <c r="H42" s="274"/>
      <c r="I42" s="388"/>
      <c r="J42" s="32"/>
      <c r="K42" s="335"/>
      <c r="L42" s="95"/>
      <c r="M42" s="20"/>
      <c r="N42" s="95"/>
      <c r="O42" s="20"/>
      <c r="P42" s="95"/>
      <c r="Q42" s="21">
        <f t="shared" si="0"/>
        <v>0</v>
      </c>
      <c r="R42" s="13"/>
    </row>
    <row r="43" spans="1:18">
      <c r="A43" s="41"/>
      <c r="B43" s="42"/>
      <c r="C43" s="24" t="s">
        <v>19</v>
      </c>
      <c r="D43" s="209">
        <v>0</v>
      </c>
      <c r="E43" s="150"/>
      <c r="F43" s="25"/>
      <c r="G43" s="336"/>
      <c r="H43" s="275"/>
      <c r="I43" s="389"/>
      <c r="J43" s="27"/>
      <c r="K43" s="336"/>
      <c r="L43" s="198"/>
      <c r="M43" s="28"/>
      <c r="N43" s="198"/>
      <c r="O43" s="28"/>
      <c r="P43" s="198"/>
      <c r="Q43" s="29">
        <f t="shared" si="0"/>
        <v>0</v>
      </c>
      <c r="R43" s="13"/>
    </row>
    <row r="44" spans="1:18">
      <c r="A44" s="39" t="s">
        <v>49</v>
      </c>
      <c r="B44" s="40"/>
      <c r="C44" s="16" t="s">
        <v>17</v>
      </c>
      <c r="D44" s="208">
        <v>1.9E-2</v>
      </c>
      <c r="E44" s="149">
        <v>3.0200000000000001E-2</v>
      </c>
      <c r="F44" s="17"/>
      <c r="G44" s="335">
        <v>0</v>
      </c>
      <c r="H44" s="274">
        <v>0.42120000000000002</v>
      </c>
      <c r="I44" s="388"/>
      <c r="J44" s="32"/>
      <c r="K44" s="335">
        <v>3.5700000000000003E-2</v>
      </c>
      <c r="L44" s="95">
        <v>8.0000000000000004E-4</v>
      </c>
      <c r="M44" s="20"/>
      <c r="N44" s="95"/>
      <c r="O44" s="20"/>
      <c r="P44" s="95"/>
      <c r="Q44" s="21">
        <f t="shared" si="0"/>
        <v>0.45770000000000005</v>
      </c>
      <c r="R44" s="13"/>
    </row>
    <row r="45" spans="1:18">
      <c r="A45" s="41"/>
      <c r="B45" s="42"/>
      <c r="C45" s="24" t="s">
        <v>19</v>
      </c>
      <c r="D45" s="211">
        <v>5.9850003389562723</v>
      </c>
      <c r="E45" s="258">
        <v>15.393000000000001</v>
      </c>
      <c r="F45" s="25"/>
      <c r="G45" s="336">
        <v>2.6779999999999999</v>
      </c>
      <c r="H45" s="275">
        <v>114.521</v>
      </c>
      <c r="I45" s="389"/>
      <c r="J45" s="27"/>
      <c r="K45" s="336">
        <v>15.478</v>
      </c>
      <c r="L45" s="198">
        <v>1.26</v>
      </c>
      <c r="M45" s="28"/>
      <c r="N45" s="198"/>
      <c r="O45" s="28"/>
      <c r="P45" s="198"/>
      <c r="Q45" s="29">
        <f t="shared" si="0"/>
        <v>133.93699999999998</v>
      </c>
      <c r="R45" s="13"/>
    </row>
    <row r="46" spans="1:18">
      <c r="A46" s="39" t="s">
        <v>50</v>
      </c>
      <c r="B46" s="40"/>
      <c r="C46" s="16" t="s">
        <v>17</v>
      </c>
      <c r="D46" s="208">
        <v>4.24E-2</v>
      </c>
      <c r="E46" s="149">
        <v>4.0000000000000001E-3</v>
      </c>
      <c r="F46" s="17"/>
      <c r="G46" s="335"/>
      <c r="H46" s="274">
        <v>8.2799999999999999E-2</v>
      </c>
      <c r="I46" s="388"/>
      <c r="J46" s="32"/>
      <c r="K46" s="335">
        <v>1.8E-3</v>
      </c>
      <c r="L46" s="95"/>
      <c r="M46" s="20"/>
      <c r="N46" s="95"/>
      <c r="O46" s="20"/>
      <c r="P46" s="95"/>
      <c r="Q46" s="21">
        <f t="shared" si="0"/>
        <v>8.4599999999999995E-2</v>
      </c>
      <c r="R46" s="13"/>
    </row>
    <row r="47" spans="1:18">
      <c r="A47" s="41"/>
      <c r="B47" s="42"/>
      <c r="C47" s="24" t="s">
        <v>19</v>
      </c>
      <c r="D47" s="209">
        <v>10.017000567305761</v>
      </c>
      <c r="E47" s="150">
        <v>5.7539999999999996</v>
      </c>
      <c r="F47" s="25"/>
      <c r="G47" s="336"/>
      <c r="H47" s="275">
        <v>35.585000000000001</v>
      </c>
      <c r="I47" s="389"/>
      <c r="J47" s="27"/>
      <c r="K47" s="336">
        <v>1.1339999999999999</v>
      </c>
      <c r="L47" s="198"/>
      <c r="M47" s="28"/>
      <c r="N47" s="198"/>
      <c r="O47" s="28"/>
      <c r="P47" s="198"/>
      <c r="Q47" s="29">
        <f t="shared" si="0"/>
        <v>36.719000000000001</v>
      </c>
      <c r="R47" s="13"/>
    </row>
    <row r="48" spans="1:18">
      <c r="A48" s="39" t="s">
        <v>51</v>
      </c>
      <c r="B48" s="40"/>
      <c r="C48" s="16" t="s">
        <v>17</v>
      </c>
      <c r="D48" s="208">
        <v>3.6600000000000001E-2</v>
      </c>
      <c r="E48" s="149">
        <v>3.1217000000000001</v>
      </c>
      <c r="F48" s="17"/>
      <c r="G48" s="335">
        <v>12.468299999999999</v>
      </c>
      <c r="H48" s="274">
        <v>1487.4713999999999</v>
      </c>
      <c r="I48" s="388"/>
      <c r="J48" s="32"/>
      <c r="K48" s="335">
        <v>281.09879999999998</v>
      </c>
      <c r="L48" s="95">
        <v>13.6571</v>
      </c>
      <c r="M48" s="20"/>
      <c r="N48" s="95"/>
      <c r="O48" s="20"/>
      <c r="P48" s="95">
        <v>7.3811</v>
      </c>
      <c r="Q48" s="21">
        <f t="shared" si="0"/>
        <v>1802.0766999999998</v>
      </c>
      <c r="R48" s="13"/>
    </row>
    <row r="49" spans="1:18">
      <c r="A49" s="41"/>
      <c r="B49" s="42"/>
      <c r="C49" s="24" t="s">
        <v>19</v>
      </c>
      <c r="D49" s="211">
        <v>2.1420001213106659</v>
      </c>
      <c r="E49" s="258">
        <v>549.44899999999996</v>
      </c>
      <c r="F49" s="25"/>
      <c r="G49" s="336">
        <v>755.00199999999995</v>
      </c>
      <c r="H49" s="275">
        <v>149199.72</v>
      </c>
      <c r="I49" s="389"/>
      <c r="J49" s="27"/>
      <c r="K49" s="336">
        <v>20510.989000000001</v>
      </c>
      <c r="L49" s="198">
        <v>1159.934</v>
      </c>
      <c r="M49" s="28"/>
      <c r="N49" s="198"/>
      <c r="O49" s="28"/>
      <c r="P49" s="198">
        <v>4042.8139999999999</v>
      </c>
      <c r="Q49" s="29">
        <f t="shared" si="0"/>
        <v>175668.45900000003</v>
      </c>
      <c r="R49" s="13"/>
    </row>
    <row r="50" spans="1:18">
      <c r="A50" s="39" t="s">
        <v>52</v>
      </c>
      <c r="B50" s="40"/>
      <c r="C50" s="16" t="s">
        <v>17</v>
      </c>
      <c r="D50" s="208">
        <v>0.108</v>
      </c>
      <c r="E50" s="149">
        <v>2.6469999999999998</v>
      </c>
      <c r="F50" s="17"/>
      <c r="G50" s="335">
        <v>6429.616</v>
      </c>
      <c r="H50" s="274">
        <v>535.08199999999999</v>
      </c>
      <c r="I50" s="388"/>
      <c r="J50" s="32"/>
      <c r="K50" s="335">
        <v>8996.1419999999998</v>
      </c>
      <c r="L50" s="95">
        <v>0.747</v>
      </c>
      <c r="M50" s="20"/>
      <c r="N50" s="95"/>
      <c r="O50" s="20"/>
      <c r="P50" s="95"/>
      <c r="Q50" s="21">
        <f t="shared" si="0"/>
        <v>15961.587</v>
      </c>
      <c r="R50" s="13"/>
    </row>
    <row r="51" spans="1:18">
      <c r="A51" s="41"/>
      <c r="B51" s="42"/>
      <c r="C51" s="24" t="s">
        <v>19</v>
      </c>
      <c r="D51" s="211">
        <v>87.86400497611595</v>
      </c>
      <c r="E51" s="258">
        <v>918.82399999999996</v>
      </c>
      <c r="F51" s="25"/>
      <c r="G51" s="336">
        <v>281247.49599999998</v>
      </c>
      <c r="H51" s="275">
        <v>20200.11</v>
      </c>
      <c r="I51" s="389"/>
      <c r="J51" s="27"/>
      <c r="K51" s="336">
        <v>432540.06</v>
      </c>
      <c r="L51" s="198">
        <v>-69.751999999999995</v>
      </c>
      <c r="M51" s="28"/>
      <c r="N51" s="198"/>
      <c r="O51" s="28"/>
      <c r="P51" s="198"/>
      <c r="Q51" s="29">
        <f t="shared" si="0"/>
        <v>733917.91399999999</v>
      </c>
      <c r="R51" s="13"/>
    </row>
    <row r="52" spans="1:18">
      <c r="A52" s="39" t="s">
        <v>53</v>
      </c>
      <c r="B52" s="40"/>
      <c r="C52" s="16" t="s">
        <v>17</v>
      </c>
      <c r="D52" s="208">
        <v>1.4200000000000001E-2</v>
      </c>
      <c r="E52" s="149">
        <v>4.1795</v>
      </c>
      <c r="F52" s="17"/>
      <c r="G52" s="335">
        <v>321.6404</v>
      </c>
      <c r="H52" s="274">
        <v>357.31380000000001</v>
      </c>
      <c r="I52" s="388"/>
      <c r="J52" s="32"/>
      <c r="K52" s="335">
        <v>119.928</v>
      </c>
      <c r="L52" s="95">
        <v>668.90959999999995</v>
      </c>
      <c r="M52" s="20"/>
      <c r="N52" s="95">
        <v>65.960499999999996</v>
      </c>
      <c r="O52" s="20"/>
      <c r="P52" s="95"/>
      <c r="Q52" s="21">
        <f t="shared" si="0"/>
        <v>1533.7522999999999</v>
      </c>
      <c r="R52" s="13"/>
    </row>
    <row r="53" spans="1:18">
      <c r="A53" s="41"/>
      <c r="B53" s="42"/>
      <c r="C53" s="24" t="s">
        <v>19</v>
      </c>
      <c r="D53" s="211">
        <v>7.8435004442111147</v>
      </c>
      <c r="E53" s="258">
        <v>1540.308</v>
      </c>
      <c r="F53" s="25"/>
      <c r="G53" s="336">
        <v>153282.34700000001</v>
      </c>
      <c r="H53" s="275">
        <v>160324.18</v>
      </c>
      <c r="I53" s="389"/>
      <c r="J53" s="27"/>
      <c r="K53" s="336">
        <v>48086.654999999999</v>
      </c>
      <c r="L53" s="198">
        <v>346669.12599999999</v>
      </c>
      <c r="M53" s="28"/>
      <c r="N53" s="198">
        <v>27533.518</v>
      </c>
      <c r="O53" s="28"/>
      <c r="P53" s="198"/>
      <c r="Q53" s="29">
        <f t="shared" si="0"/>
        <v>735895.826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208">
        <v>0.51190000000000002</v>
      </c>
      <c r="E54" s="149"/>
      <c r="F54" s="17"/>
      <c r="G54" s="335">
        <v>3.1899999999999998E-2</v>
      </c>
      <c r="H54" s="274">
        <v>19.848800000000001</v>
      </c>
      <c r="I54" s="388"/>
      <c r="J54" s="32"/>
      <c r="K54" s="335">
        <v>3.4655</v>
      </c>
      <c r="L54" s="95">
        <v>7.85E-2</v>
      </c>
      <c r="M54" s="20"/>
      <c r="N54" s="95"/>
      <c r="O54" s="20">
        <v>2.5000000000000001E-3</v>
      </c>
      <c r="P54" s="95">
        <v>1.8E-3</v>
      </c>
      <c r="Q54" s="21">
        <f t="shared" si="0"/>
        <v>23.428999999999998</v>
      </c>
      <c r="R54" s="13"/>
    </row>
    <row r="55" spans="1:18">
      <c r="A55" s="22" t="s">
        <v>42</v>
      </c>
      <c r="B55" s="23"/>
      <c r="C55" s="24" t="s">
        <v>19</v>
      </c>
      <c r="D55" s="211">
        <v>501.81077841969949</v>
      </c>
      <c r="E55" s="258"/>
      <c r="F55" s="25"/>
      <c r="G55" s="336">
        <v>63.886000000000003</v>
      </c>
      <c r="H55" s="275">
        <v>6079.5280000000002</v>
      </c>
      <c r="I55" s="389"/>
      <c r="J55" s="27"/>
      <c r="K55" s="336">
        <v>1984.17</v>
      </c>
      <c r="L55" s="198">
        <v>110.69499999999999</v>
      </c>
      <c r="M55" s="28"/>
      <c r="N55" s="198"/>
      <c r="O55" s="28">
        <v>5.7960000000000003</v>
      </c>
      <c r="P55" s="198">
        <v>4.2</v>
      </c>
      <c r="Q55" s="29">
        <f t="shared" si="0"/>
        <v>8248.2750000000015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208">
        <v>2.8748</v>
      </c>
      <c r="E56" s="149">
        <v>0.2828</v>
      </c>
      <c r="F56" s="17"/>
      <c r="G56" s="335">
        <v>0.1217</v>
      </c>
      <c r="H56" s="274">
        <v>6.8400000000000002E-2</v>
      </c>
      <c r="I56" s="388"/>
      <c r="J56" s="32"/>
      <c r="K56" s="335">
        <v>0.99680000000000002</v>
      </c>
      <c r="L56" s="95">
        <v>0.42559999999999998</v>
      </c>
      <c r="M56" s="20"/>
      <c r="N56" s="95"/>
      <c r="O56" s="20">
        <v>3.5999999999999999E-3</v>
      </c>
      <c r="P56" s="95">
        <v>0.61299999999999999</v>
      </c>
      <c r="Q56" s="21">
        <f t="shared" si="0"/>
        <v>2.2290999999999999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211">
        <v>261.40801480465854</v>
      </c>
      <c r="E57" s="258">
        <v>246.44300000000001</v>
      </c>
      <c r="F57" s="25"/>
      <c r="G57" s="336">
        <v>52.076999999999998</v>
      </c>
      <c r="H57" s="275">
        <v>3.0339999999999998</v>
      </c>
      <c r="I57" s="389"/>
      <c r="J57" s="27"/>
      <c r="K57" s="336">
        <v>314.46899999999999</v>
      </c>
      <c r="L57" s="198">
        <v>123.19199999999999</v>
      </c>
      <c r="M57" s="28"/>
      <c r="N57" s="198"/>
      <c r="O57" s="28">
        <v>2.6579999999999999</v>
      </c>
      <c r="P57" s="198">
        <v>216.215</v>
      </c>
      <c r="Q57" s="29">
        <f t="shared" si="0"/>
        <v>711.64499999999998</v>
      </c>
      <c r="R57" s="13"/>
    </row>
    <row r="58" spans="1:18">
      <c r="A58" s="43"/>
      <c r="B58" s="33" t="s">
        <v>25</v>
      </c>
      <c r="C58" s="16" t="s">
        <v>17</v>
      </c>
      <c r="D58" s="95">
        <f t="shared" ref="D58:E59" si="15">+D54+D56</f>
        <v>3.3867000000000003</v>
      </c>
      <c r="E58" s="95">
        <f t="shared" si="15"/>
        <v>0.2828</v>
      </c>
      <c r="F58" s="17">
        <f>D58+E58</f>
        <v>3.6695000000000002</v>
      </c>
      <c r="G58" s="314">
        <f t="shared" ref="G58:I59" si="16">+G54+G56</f>
        <v>0.15360000000000001</v>
      </c>
      <c r="H58" s="314">
        <f t="shared" si="16"/>
        <v>19.917200000000001</v>
      </c>
      <c r="I58" s="20">
        <f t="shared" si="16"/>
        <v>0</v>
      </c>
      <c r="J58" s="32">
        <f>H58+I58</f>
        <v>19.917200000000001</v>
      </c>
      <c r="K58" s="314">
        <f t="shared" ref="K58:P59" si="17">+K54+K56</f>
        <v>4.4622999999999999</v>
      </c>
      <c r="L58" s="95">
        <f t="shared" si="17"/>
        <v>0.50409999999999999</v>
      </c>
      <c r="M58" s="95">
        <f t="shared" si="17"/>
        <v>0</v>
      </c>
      <c r="N58" s="95">
        <f t="shared" si="17"/>
        <v>0</v>
      </c>
      <c r="O58" s="95">
        <f t="shared" si="17"/>
        <v>6.0999999999999995E-3</v>
      </c>
      <c r="P58" s="95">
        <f t="shared" si="17"/>
        <v>0.61480000000000001</v>
      </c>
      <c r="Q58" s="21">
        <f t="shared" si="0"/>
        <v>29.3276</v>
      </c>
      <c r="R58" s="13"/>
    </row>
    <row r="59" spans="1:18">
      <c r="A59" s="36"/>
      <c r="B59" s="37"/>
      <c r="C59" s="24" t="s">
        <v>19</v>
      </c>
      <c r="D59" s="198">
        <f t="shared" si="15"/>
        <v>763.21879322435802</v>
      </c>
      <c r="E59" s="198">
        <f t="shared" si="15"/>
        <v>246.44300000000001</v>
      </c>
      <c r="F59" s="25">
        <f>D59+E59</f>
        <v>1009.661793224358</v>
      </c>
      <c r="G59" s="315">
        <f t="shared" si="16"/>
        <v>115.96299999999999</v>
      </c>
      <c r="H59" s="315">
        <f t="shared" si="16"/>
        <v>6082.5619999999999</v>
      </c>
      <c r="I59" s="28">
        <f t="shared" si="16"/>
        <v>0</v>
      </c>
      <c r="J59" s="27">
        <f>H59+I59</f>
        <v>6082.5619999999999</v>
      </c>
      <c r="K59" s="315">
        <f t="shared" si="17"/>
        <v>2298.6390000000001</v>
      </c>
      <c r="L59" s="198">
        <f t="shared" si="17"/>
        <v>233.887</v>
      </c>
      <c r="M59" s="198">
        <f t="shared" si="17"/>
        <v>0</v>
      </c>
      <c r="N59" s="198">
        <f t="shared" si="17"/>
        <v>0</v>
      </c>
      <c r="O59" s="198">
        <f t="shared" si="17"/>
        <v>8.4540000000000006</v>
      </c>
      <c r="P59" s="198">
        <f t="shared" si="17"/>
        <v>220.41499999999999</v>
      </c>
      <c r="Q59" s="29">
        <f t="shared" si="0"/>
        <v>9969.581793224359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208">
        <v>10.686500000000001</v>
      </c>
      <c r="E60" s="149">
        <v>4.5999999999999999E-2</v>
      </c>
      <c r="F60" s="17"/>
      <c r="G60" s="335">
        <v>1.6799999999999999E-2</v>
      </c>
      <c r="H60" s="274">
        <v>4.1993999999999998</v>
      </c>
      <c r="I60" s="388"/>
      <c r="J60" s="19"/>
      <c r="K60" s="335"/>
      <c r="L60" s="95">
        <v>0.1085</v>
      </c>
      <c r="M60" s="20"/>
      <c r="N60" s="95"/>
      <c r="O60" s="20"/>
      <c r="P60" s="95"/>
      <c r="Q60" s="21">
        <f t="shared" si="0"/>
        <v>4.3247</v>
      </c>
      <c r="R60" s="13"/>
    </row>
    <row r="61" spans="1:18">
      <c r="A61" s="22" t="s">
        <v>57</v>
      </c>
      <c r="B61" s="23"/>
      <c r="C61" s="24" t="s">
        <v>19</v>
      </c>
      <c r="D61" s="211">
        <v>809.7967958622703</v>
      </c>
      <c r="E61" s="258">
        <v>3.8639999999999999</v>
      </c>
      <c r="F61" s="25"/>
      <c r="G61" s="336">
        <v>1.2210000000000001</v>
      </c>
      <c r="H61" s="275">
        <v>105.502</v>
      </c>
      <c r="I61" s="389"/>
      <c r="J61" s="27"/>
      <c r="K61" s="336"/>
      <c r="L61" s="198">
        <v>12.887</v>
      </c>
      <c r="M61" s="28"/>
      <c r="N61" s="198"/>
      <c r="O61" s="28"/>
      <c r="P61" s="198"/>
      <c r="Q61" s="29">
        <f t="shared" si="0"/>
        <v>119.61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208">
        <v>15.193</v>
      </c>
      <c r="E62" s="149">
        <v>24.25</v>
      </c>
      <c r="F62" s="17"/>
      <c r="G62" s="335">
        <v>637.31200000000001</v>
      </c>
      <c r="H62" s="274"/>
      <c r="I62" s="388"/>
      <c r="J62" s="32"/>
      <c r="K62" s="335"/>
      <c r="L62" s="95"/>
      <c r="M62" s="20"/>
      <c r="N62" s="95"/>
      <c r="O62" s="20"/>
      <c r="P62" s="95"/>
      <c r="Q62" s="21">
        <f t="shared" si="0"/>
        <v>637.31200000000001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211">
        <v>1372.4550777280251</v>
      </c>
      <c r="E63" s="258">
        <v>2249.9929999999999</v>
      </c>
      <c r="F63" s="25"/>
      <c r="G63" s="336">
        <v>61964.811999999998</v>
      </c>
      <c r="H63" s="275"/>
      <c r="I63" s="389"/>
      <c r="J63" s="27"/>
      <c r="K63" s="336"/>
      <c r="L63" s="198"/>
      <c r="M63" s="28"/>
      <c r="N63" s="198"/>
      <c r="O63" s="28"/>
      <c r="P63" s="198"/>
      <c r="Q63" s="29">
        <f t="shared" si="0"/>
        <v>61964.811999999998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208">
        <v>0.06</v>
      </c>
      <c r="E64" s="149"/>
      <c r="F64" s="17"/>
      <c r="G64" s="335">
        <v>68.081000000000003</v>
      </c>
      <c r="H64" s="274"/>
      <c r="I64" s="388"/>
      <c r="J64" s="32"/>
      <c r="K64" s="335"/>
      <c r="L64" s="95"/>
      <c r="M64" s="20"/>
      <c r="N64" s="95"/>
      <c r="O64" s="20"/>
      <c r="P64" s="95"/>
      <c r="Q64" s="21">
        <f t="shared" si="0"/>
        <v>68.081000000000003</v>
      </c>
      <c r="R64" s="13"/>
    </row>
    <row r="65" spans="1:18">
      <c r="A65" s="22" t="s">
        <v>24</v>
      </c>
      <c r="B65" s="23"/>
      <c r="C65" s="24" t="s">
        <v>19</v>
      </c>
      <c r="D65" s="212">
        <v>3.150000178398038</v>
      </c>
      <c r="E65" s="150"/>
      <c r="F65" s="25"/>
      <c r="G65" s="336">
        <v>21860.366999999998</v>
      </c>
      <c r="H65" s="275"/>
      <c r="I65" s="389"/>
      <c r="J65" s="27"/>
      <c r="K65" s="336"/>
      <c r="L65" s="198"/>
      <c r="M65" s="28"/>
      <c r="N65" s="198"/>
      <c r="O65" s="28"/>
      <c r="P65" s="198"/>
      <c r="Q65" s="29">
        <f t="shared" si="0"/>
        <v>21860.366999999998</v>
      </c>
      <c r="R65" s="13"/>
    </row>
    <row r="66" spans="1:18">
      <c r="A66" s="43"/>
      <c r="B66" s="30" t="s">
        <v>21</v>
      </c>
      <c r="C66" s="16" t="s">
        <v>17</v>
      </c>
      <c r="D66" s="208">
        <v>0.57699999999999996</v>
      </c>
      <c r="E66" s="149">
        <v>8.8800000000000008</v>
      </c>
      <c r="F66" s="17"/>
      <c r="G66" s="335">
        <v>74.520099999999999</v>
      </c>
      <c r="H66" s="274"/>
      <c r="I66" s="388"/>
      <c r="J66" s="32"/>
      <c r="K66" s="335">
        <v>0.19819999999999999</v>
      </c>
      <c r="L66" s="95"/>
      <c r="M66" s="20"/>
      <c r="N66" s="95"/>
      <c r="O66" s="20"/>
      <c r="P66" s="95"/>
      <c r="Q66" s="21">
        <f t="shared" si="0"/>
        <v>74.718299999999999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213">
        <v>11.224500635691676</v>
      </c>
      <c r="E67" s="200">
        <v>699.68100000000004</v>
      </c>
      <c r="F67" s="50"/>
      <c r="G67" s="337">
        <v>6018.3990000000003</v>
      </c>
      <c r="H67" s="277"/>
      <c r="I67" s="390"/>
      <c r="J67" s="52"/>
      <c r="K67" s="337">
        <v>8.3919999999999995</v>
      </c>
      <c r="L67" s="102"/>
      <c r="M67" s="53"/>
      <c r="N67" s="102"/>
      <c r="O67" s="53"/>
      <c r="P67" s="102"/>
      <c r="Q67" s="54">
        <f t="shared" si="0"/>
        <v>6026.7910000000002</v>
      </c>
      <c r="R67" s="13"/>
    </row>
    <row r="68" spans="1:18">
      <c r="D68" s="136"/>
      <c r="E68" s="201"/>
      <c r="F68" s="55"/>
      <c r="G68" s="306"/>
      <c r="H68" s="306"/>
      <c r="I68" s="265"/>
      <c r="K68" s="384"/>
      <c r="L68" s="434"/>
      <c r="N68" s="434"/>
      <c r="P68" s="434"/>
      <c r="Q68" s="1"/>
    </row>
    <row r="69" spans="1:18" ht="19.5" thickBot="1">
      <c r="A69" s="4"/>
      <c r="B69" s="5" t="s">
        <v>62</v>
      </c>
      <c r="C69" s="4"/>
      <c r="D69" s="137"/>
      <c r="E69" s="202"/>
      <c r="F69" s="56"/>
      <c r="G69" s="306"/>
      <c r="H69" s="306"/>
      <c r="I69" s="266"/>
      <c r="J69" s="4"/>
      <c r="K69" s="431"/>
      <c r="L69" s="98"/>
      <c r="M69" s="4"/>
      <c r="N69" s="98"/>
      <c r="O69" s="4"/>
      <c r="P69" s="98"/>
      <c r="Q69" s="4"/>
    </row>
    <row r="70" spans="1:18">
      <c r="A70" s="36"/>
      <c r="B70" s="57"/>
      <c r="C70" s="58"/>
      <c r="D70" s="214" t="s">
        <v>134</v>
      </c>
      <c r="E70" s="203" t="s">
        <v>135</v>
      </c>
      <c r="F70" s="9" t="s">
        <v>4</v>
      </c>
      <c r="G70" s="338" t="s">
        <v>5</v>
      </c>
      <c r="H70" s="317" t="s">
        <v>136</v>
      </c>
      <c r="I70" s="391" t="s">
        <v>137</v>
      </c>
      <c r="J70" s="8" t="s">
        <v>63</v>
      </c>
      <c r="K70" s="419" t="s">
        <v>130</v>
      </c>
      <c r="L70" s="435" t="s">
        <v>130</v>
      </c>
      <c r="M70" s="8" t="s">
        <v>130</v>
      </c>
      <c r="N70" s="435" t="s">
        <v>149</v>
      </c>
      <c r="O70" s="8" t="s">
        <v>130</v>
      </c>
      <c r="P70" s="435" t="s">
        <v>130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95">
        <f t="shared" ref="D71:E72" si="18">+D60+D62+D64+D66</f>
        <v>26.516500000000001</v>
      </c>
      <c r="E71" s="95">
        <f t="shared" si="18"/>
        <v>33.176000000000002</v>
      </c>
      <c r="F71" s="60">
        <f>D71+E71</f>
        <v>59.692500000000003</v>
      </c>
      <c r="G71" s="314">
        <f t="shared" ref="G71:I72" si="19">+G60+G62+G64+G66</f>
        <v>779.92989999999998</v>
      </c>
      <c r="H71" s="314">
        <f t="shared" si="19"/>
        <v>4.1993999999999998</v>
      </c>
      <c r="I71" s="20">
        <f t="shared" si="19"/>
        <v>0</v>
      </c>
      <c r="J71" s="19">
        <f>H71+I71</f>
        <v>4.1993999999999998</v>
      </c>
      <c r="K71" s="314">
        <f t="shared" ref="K71:M72" si="20">+K60+K62+K64+K66</f>
        <v>0.19819999999999999</v>
      </c>
      <c r="L71" s="95">
        <f t="shared" si="20"/>
        <v>0.1085</v>
      </c>
      <c r="M71" s="20">
        <f t="shared" si="20"/>
        <v>0</v>
      </c>
      <c r="N71" s="95">
        <f t="shared" ref="N71:N72" si="21">N60+N62+N64+N66</f>
        <v>0</v>
      </c>
      <c r="O71" s="95">
        <f t="shared" ref="O71:P72" si="22">+O60+O62+O64+O66</f>
        <v>0</v>
      </c>
      <c r="P71" s="95">
        <f t="shared" si="22"/>
        <v>0</v>
      </c>
      <c r="Q71" s="21">
        <f t="shared" ref="Q71:Q134" si="23">+F71+G71+H71+I71+K71+L71+M71+N71+O71+P71</f>
        <v>844.12850000000003</v>
      </c>
      <c r="R71" s="43"/>
    </row>
    <row r="72" spans="1:18">
      <c r="A72" s="6" t="s">
        <v>59</v>
      </c>
      <c r="B72" s="37"/>
      <c r="C72" s="62" t="s">
        <v>19</v>
      </c>
      <c r="D72" s="198">
        <f t="shared" si="18"/>
        <v>2196.6263744043849</v>
      </c>
      <c r="E72" s="198">
        <f t="shared" si="18"/>
        <v>2953.538</v>
      </c>
      <c r="F72" s="63">
        <f>D72+E72</f>
        <v>5150.1643744043849</v>
      </c>
      <c r="G72" s="315">
        <f t="shared" si="19"/>
        <v>89844.798999999999</v>
      </c>
      <c r="H72" s="315">
        <f t="shared" si="19"/>
        <v>105.502</v>
      </c>
      <c r="I72" s="28">
        <f t="shared" si="19"/>
        <v>0</v>
      </c>
      <c r="J72" s="27">
        <f>H72+I72</f>
        <v>105.502</v>
      </c>
      <c r="K72" s="315">
        <f t="shared" si="20"/>
        <v>8.3919999999999995</v>
      </c>
      <c r="L72" s="198">
        <f t="shared" si="20"/>
        <v>12.887</v>
      </c>
      <c r="M72" s="28">
        <f t="shared" si="20"/>
        <v>0</v>
      </c>
      <c r="N72" s="198">
        <f t="shared" si="21"/>
        <v>0</v>
      </c>
      <c r="O72" s="198">
        <f t="shared" si="22"/>
        <v>0</v>
      </c>
      <c r="P72" s="198">
        <f t="shared" si="22"/>
        <v>0</v>
      </c>
      <c r="Q72" s="29">
        <f t="shared" si="23"/>
        <v>95121.744374404385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208">
        <v>0.75980000000000003</v>
      </c>
      <c r="E73" s="149">
        <v>8.5000000000000006E-3</v>
      </c>
      <c r="F73" s="60"/>
      <c r="G73" s="335">
        <v>2.1040999999999999</v>
      </c>
      <c r="H73" s="274">
        <v>12.9283</v>
      </c>
      <c r="I73" s="388"/>
      <c r="J73" s="19"/>
      <c r="K73" s="335">
        <v>2.3965999999999998</v>
      </c>
      <c r="L73" s="95">
        <v>1.8096000000000001</v>
      </c>
      <c r="M73" s="20"/>
      <c r="N73" s="95"/>
      <c r="O73" s="20"/>
      <c r="P73" s="95"/>
      <c r="Q73" s="21">
        <f t="shared" si="23"/>
        <v>19.238599999999998</v>
      </c>
      <c r="R73" s="43"/>
    </row>
    <row r="74" spans="1:18">
      <c r="A74" s="22" t="s">
        <v>37</v>
      </c>
      <c r="B74" s="23"/>
      <c r="C74" s="62" t="s">
        <v>19</v>
      </c>
      <c r="D74" s="211">
        <v>1421.9153305291716</v>
      </c>
      <c r="E74" s="258">
        <v>7.3079999999999998</v>
      </c>
      <c r="F74" s="63"/>
      <c r="G74" s="336">
        <v>2728.9279999999999</v>
      </c>
      <c r="H74" s="275">
        <v>6464.7250000000004</v>
      </c>
      <c r="I74" s="389"/>
      <c r="J74" s="27"/>
      <c r="K74" s="336">
        <v>2469.1590000000001</v>
      </c>
      <c r="L74" s="198">
        <v>2374.4609999999998</v>
      </c>
      <c r="M74" s="28"/>
      <c r="N74" s="198"/>
      <c r="O74" s="28"/>
      <c r="P74" s="198"/>
      <c r="Q74" s="29">
        <f t="shared" si="23"/>
        <v>14037.272999999999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208">
        <v>0</v>
      </c>
      <c r="E75" s="149">
        <v>2.1600000000000001E-2</v>
      </c>
      <c r="F75" s="60"/>
      <c r="G75" s="335"/>
      <c r="H75" s="274">
        <v>0.189</v>
      </c>
      <c r="I75" s="388"/>
      <c r="J75" s="19"/>
      <c r="K75" s="335"/>
      <c r="L75" s="95"/>
      <c r="M75" s="20"/>
      <c r="N75" s="95"/>
      <c r="O75" s="20"/>
      <c r="P75" s="95"/>
      <c r="Q75" s="21">
        <f t="shared" si="23"/>
        <v>0.189</v>
      </c>
      <c r="R75" s="43"/>
    </row>
    <row r="76" spans="1:18">
      <c r="A76" s="22" t="s">
        <v>0</v>
      </c>
      <c r="B76" s="23"/>
      <c r="C76" s="62" t="s">
        <v>19</v>
      </c>
      <c r="D76" s="209">
        <v>0</v>
      </c>
      <c r="E76" s="150">
        <v>1.101</v>
      </c>
      <c r="F76" s="63"/>
      <c r="G76" s="336"/>
      <c r="H76" s="275">
        <v>12.522</v>
      </c>
      <c r="I76" s="389"/>
      <c r="J76" s="27"/>
      <c r="K76" s="336"/>
      <c r="L76" s="198"/>
      <c r="M76" s="28"/>
      <c r="N76" s="198"/>
      <c r="O76" s="28"/>
      <c r="P76" s="198"/>
      <c r="Q76" s="29">
        <f t="shared" si="23"/>
        <v>12.522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208">
        <v>0</v>
      </c>
      <c r="E77" s="149"/>
      <c r="F77" s="60"/>
      <c r="G77" s="335"/>
      <c r="H77" s="274"/>
      <c r="I77" s="388"/>
      <c r="J77" s="19"/>
      <c r="K77" s="335"/>
      <c r="L77" s="95"/>
      <c r="M77" s="20"/>
      <c r="N77" s="95"/>
      <c r="O77" s="20"/>
      <c r="P77" s="95"/>
      <c r="Q77" s="21">
        <f t="shared" si="23"/>
        <v>0</v>
      </c>
      <c r="R77" s="43"/>
    </row>
    <row r="78" spans="1:18">
      <c r="A78" s="22"/>
      <c r="B78" s="24" t="s">
        <v>68</v>
      </c>
      <c r="C78" s="62" t="s">
        <v>19</v>
      </c>
      <c r="D78" s="209">
        <v>0</v>
      </c>
      <c r="E78" s="150"/>
      <c r="F78" s="63"/>
      <c r="G78" s="336"/>
      <c r="H78" s="275"/>
      <c r="I78" s="389"/>
      <c r="J78" s="27"/>
      <c r="K78" s="336"/>
      <c r="L78" s="198"/>
      <c r="M78" s="28"/>
      <c r="N78" s="198"/>
      <c r="O78" s="28"/>
      <c r="P78" s="198"/>
      <c r="Q78" s="29">
        <f t="shared" si="23"/>
        <v>0</v>
      </c>
      <c r="R78" s="43"/>
    </row>
    <row r="79" spans="1:18">
      <c r="A79" s="22"/>
      <c r="B79" s="15" t="s">
        <v>69</v>
      </c>
      <c r="C79" s="59" t="s">
        <v>17</v>
      </c>
      <c r="D79" s="208">
        <v>0</v>
      </c>
      <c r="E79" s="149"/>
      <c r="F79" s="60"/>
      <c r="G79" s="335"/>
      <c r="H79" s="274"/>
      <c r="I79" s="388"/>
      <c r="J79" s="19"/>
      <c r="K79" s="335"/>
      <c r="L79" s="95"/>
      <c r="M79" s="20"/>
      <c r="N79" s="95"/>
      <c r="O79" s="20"/>
      <c r="P79" s="95"/>
      <c r="Q79" s="21">
        <f t="shared" si="23"/>
        <v>0</v>
      </c>
      <c r="R79" s="43"/>
    </row>
    <row r="80" spans="1:18">
      <c r="A80" s="22" t="s">
        <v>18</v>
      </c>
      <c r="B80" s="23"/>
      <c r="C80" s="62" t="s">
        <v>19</v>
      </c>
      <c r="D80" s="209">
        <v>0</v>
      </c>
      <c r="E80" s="150"/>
      <c r="F80" s="63"/>
      <c r="G80" s="336"/>
      <c r="H80" s="275"/>
      <c r="I80" s="389"/>
      <c r="J80" s="27"/>
      <c r="K80" s="336"/>
      <c r="L80" s="198"/>
      <c r="M80" s="28"/>
      <c r="N80" s="198"/>
      <c r="O80" s="28"/>
      <c r="P80" s="198"/>
      <c r="Q80" s="29">
        <f t="shared" si="23"/>
        <v>0</v>
      </c>
      <c r="R80" s="43"/>
    </row>
    <row r="81" spans="1:18">
      <c r="A81" s="22"/>
      <c r="B81" s="30" t="s">
        <v>21</v>
      </c>
      <c r="C81" s="59" t="s">
        <v>17</v>
      </c>
      <c r="D81" s="208">
        <v>6.0484999999999998</v>
      </c>
      <c r="E81" s="149">
        <v>2.3288000000000002</v>
      </c>
      <c r="F81" s="60"/>
      <c r="G81" s="335">
        <v>0.5534</v>
      </c>
      <c r="H81" s="274">
        <v>94.450100000000006</v>
      </c>
      <c r="I81" s="388"/>
      <c r="J81" s="19"/>
      <c r="K81" s="335">
        <v>1.073</v>
      </c>
      <c r="L81" s="95">
        <v>0.41073999999999999</v>
      </c>
      <c r="M81" s="20">
        <v>7.7000000000000002E-3</v>
      </c>
      <c r="N81" s="95">
        <v>1.3109999999999999</v>
      </c>
      <c r="O81" s="20">
        <v>0.1749</v>
      </c>
      <c r="P81" s="95">
        <v>0.1804</v>
      </c>
      <c r="Q81" s="21">
        <f t="shared" si="23"/>
        <v>98.161239999999992</v>
      </c>
      <c r="R81" s="43"/>
    </row>
    <row r="82" spans="1:18">
      <c r="A82" s="22"/>
      <c r="B82" s="24" t="s">
        <v>70</v>
      </c>
      <c r="C82" s="62" t="s">
        <v>19</v>
      </c>
      <c r="D82" s="211">
        <v>4220.5980890305955</v>
      </c>
      <c r="E82" s="258">
        <v>1312.941</v>
      </c>
      <c r="F82" s="63"/>
      <c r="G82" s="336">
        <v>810.53300000000002</v>
      </c>
      <c r="H82" s="275">
        <v>34276.326999999997</v>
      </c>
      <c r="I82" s="389"/>
      <c r="J82" s="27"/>
      <c r="K82" s="336">
        <v>525.70699999999999</v>
      </c>
      <c r="L82" s="198">
        <v>388.60599999999999</v>
      </c>
      <c r="M82" s="28">
        <v>3.4649999999999999</v>
      </c>
      <c r="N82" s="198">
        <v>636.29899999999998</v>
      </c>
      <c r="O82" s="28">
        <v>120.11199999999999</v>
      </c>
      <c r="P82" s="198">
        <v>170.33</v>
      </c>
      <c r="Q82" s="29">
        <f t="shared" si="23"/>
        <v>36931.379000000001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95">
        <f t="shared" ref="D83:E84" si="24">+D73+D75+D77+D79+D81</f>
        <v>6.8083</v>
      </c>
      <c r="E83" s="95">
        <f t="shared" si="24"/>
        <v>2.3589000000000002</v>
      </c>
      <c r="F83" s="60">
        <f>D83+E83</f>
        <v>9.1672000000000011</v>
      </c>
      <c r="G83" s="314">
        <f t="shared" ref="G83:I84" si="25">+G73+G75+G77+G79+G81</f>
        <v>2.6574999999999998</v>
      </c>
      <c r="H83" s="314">
        <f t="shared" si="25"/>
        <v>107.56740000000001</v>
      </c>
      <c r="I83" s="20">
        <f t="shared" si="25"/>
        <v>0</v>
      </c>
      <c r="J83" s="32">
        <f>H83+I83</f>
        <v>107.56740000000001</v>
      </c>
      <c r="K83" s="314">
        <f t="shared" ref="K83:P84" si="26">+K73+K75+K77+K79+K81</f>
        <v>3.4695999999999998</v>
      </c>
      <c r="L83" s="95">
        <f t="shared" si="26"/>
        <v>2.2203400000000002</v>
      </c>
      <c r="M83" s="95">
        <f t="shared" si="26"/>
        <v>7.7000000000000002E-3</v>
      </c>
      <c r="N83" s="95">
        <f t="shared" si="26"/>
        <v>1.3109999999999999</v>
      </c>
      <c r="O83" s="95">
        <f t="shared" si="26"/>
        <v>0.1749</v>
      </c>
      <c r="P83" s="95">
        <f t="shared" si="26"/>
        <v>0.1804</v>
      </c>
      <c r="Q83" s="21">
        <f t="shared" si="23"/>
        <v>126.75604000000001</v>
      </c>
      <c r="R83" s="43"/>
    </row>
    <row r="84" spans="1:18">
      <c r="A84" s="36"/>
      <c r="B84" s="37"/>
      <c r="C84" s="62" t="s">
        <v>19</v>
      </c>
      <c r="D84" s="198">
        <f t="shared" si="24"/>
        <v>5642.5134195597675</v>
      </c>
      <c r="E84" s="198">
        <f t="shared" si="24"/>
        <v>1321.3500000000001</v>
      </c>
      <c r="F84" s="63">
        <f>D84+E84</f>
        <v>6963.8634195597679</v>
      </c>
      <c r="G84" s="315">
        <f t="shared" si="25"/>
        <v>3539.4609999999998</v>
      </c>
      <c r="H84" s="315">
        <f t="shared" si="25"/>
        <v>40753.574000000001</v>
      </c>
      <c r="I84" s="28">
        <f t="shared" si="25"/>
        <v>0</v>
      </c>
      <c r="J84" s="27">
        <f>H84+I84</f>
        <v>40753.574000000001</v>
      </c>
      <c r="K84" s="315">
        <f t="shared" si="26"/>
        <v>2994.866</v>
      </c>
      <c r="L84" s="198">
        <f t="shared" si="26"/>
        <v>2763.067</v>
      </c>
      <c r="M84" s="198">
        <f t="shared" si="26"/>
        <v>3.4649999999999999</v>
      </c>
      <c r="N84" s="198">
        <f t="shared" si="26"/>
        <v>636.29899999999998</v>
      </c>
      <c r="O84" s="198">
        <f t="shared" si="26"/>
        <v>120.11199999999999</v>
      </c>
      <c r="P84" s="198">
        <f t="shared" si="26"/>
        <v>170.33</v>
      </c>
      <c r="Q84" s="29">
        <f t="shared" si="23"/>
        <v>57945.037419559769</v>
      </c>
      <c r="R84" s="43"/>
    </row>
    <row r="85" spans="1:18">
      <c r="A85" s="39" t="s">
        <v>71</v>
      </c>
      <c r="B85" s="40"/>
      <c r="C85" s="59" t="s">
        <v>17</v>
      </c>
      <c r="D85" s="208">
        <v>0.49430000000000002</v>
      </c>
      <c r="E85" s="149">
        <v>1.9858</v>
      </c>
      <c r="F85" s="60"/>
      <c r="G85" s="335">
        <v>5.1571999999999996</v>
      </c>
      <c r="H85" s="274">
        <v>23.063199999999998</v>
      </c>
      <c r="I85" s="388"/>
      <c r="J85" s="19"/>
      <c r="K85" s="335">
        <v>3.7130000000000001</v>
      </c>
      <c r="L85" s="95">
        <v>3.3460000000000001</v>
      </c>
      <c r="M85" s="20"/>
      <c r="N85" s="95">
        <v>0</v>
      </c>
      <c r="O85" s="20"/>
      <c r="P85" s="95"/>
      <c r="Q85" s="21">
        <f t="shared" si="23"/>
        <v>35.279399999999995</v>
      </c>
      <c r="R85" s="43"/>
    </row>
    <row r="86" spans="1:18">
      <c r="A86" s="41"/>
      <c r="B86" s="42"/>
      <c r="C86" s="62" t="s">
        <v>19</v>
      </c>
      <c r="D86" s="211">
        <v>380.92952157367478</v>
      </c>
      <c r="E86" s="258">
        <v>1555.498</v>
      </c>
      <c r="F86" s="63"/>
      <c r="G86" s="336">
        <v>3467.9569999999999</v>
      </c>
      <c r="H86" s="275">
        <v>11498.665999999999</v>
      </c>
      <c r="I86" s="389"/>
      <c r="J86" s="27"/>
      <c r="K86" s="336">
        <v>2506.1509999999998</v>
      </c>
      <c r="L86" s="198">
        <v>2747.4580000000001</v>
      </c>
      <c r="M86" s="28"/>
      <c r="N86" s="198">
        <v>0.21</v>
      </c>
      <c r="O86" s="28"/>
      <c r="P86" s="198"/>
      <c r="Q86" s="29">
        <f t="shared" si="23"/>
        <v>20220.441999999995</v>
      </c>
      <c r="R86" s="43"/>
    </row>
    <row r="87" spans="1:18">
      <c r="A87" s="39" t="s">
        <v>72</v>
      </c>
      <c r="B87" s="40"/>
      <c r="C87" s="59" t="s">
        <v>17</v>
      </c>
      <c r="D87" s="208">
        <v>0</v>
      </c>
      <c r="E87" s="149"/>
      <c r="F87" s="60"/>
      <c r="G87" s="335"/>
      <c r="H87" s="274"/>
      <c r="I87" s="388"/>
      <c r="J87" s="19"/>
      <c r="K87" s="335"/>
      <c r="L87" s="95">
        <v>0.1057</v>
      </c>
      <c r="M87" s="20"/>
      <c r="N87" s="95"/>
      <c r="O87" s="20"/>
      <c r="P87" s="95">
        <v>1.7142999999999999</v>
      </c>
      <c r="Q87" s="21">
        <f t="shared" si="23"/>
        <v>1.8199999999999998</v>
      </c>
      <c r="R87" s="43"/>
    </row>
    <row r="88" spans="1:18">
      <c r="A88" s="41"/>
      <c r="B88" s="42"/>
      <c r="C88" s="62" t="s">
        <v>19</v>
      </c>
      <c r="D88" s="209">
        <v>0</v>
      </c>
      <c r="E88" s="150"/>
      <c r="F88" s="63"/>
      <c r="G88" s="336"/>
      <c r="H88" s="275"/>
      <c r="I88" s="389"/>
      <c r="J88" s="27"/>
      <c r="K88" s="336"/>
      <c r="L88" s="198">
        <v>61.424999999999997</v>
      </c>
      <c r="M88" s="28"/>
      <c r="N88" s="198"/>
      <c r="O88" s="28"/>
      <c r="P88" s="198">
        <v>1405.345</v>
      </c>
      <c r="Q88" s="29">
        <f t="shared" si="23"/>
        <v>1466.77</v>
      </c>
      <c r="R88" s="43"/>
    </row>
    <row r="89" spans="1:18">
      <c r="A89" s="39" t="s">
        <v>73</v>
      </c>
      <c r="B89" s="40"/>
      <c r="C89" s="59" t="s">
        <v>17</v>
      </c>
      <c r="D89" s="208">
        <v>0</v>
      </c>
      <c r="E89" s="149">
        <v>0.19389999999999999</v>
      </c>
      <c r="F89" s="60"/>
      <c r="G89" s="335"/>
      <c r="H89" s="274"/>
      <c r="I89" s="388"/>
      <c r="J89" s="19"/>
      <c r="K89" s="335"/>
      <c r="L89" s="95"/>
      <c r="M89" s="20"/>
      <c r="N89" s="95"/>
      <c r="O89" s="20"/>
      <c r="P89" s="95"/>
      <c r="Q89" s="21">
        <f t="shared" si="23"/>
        <v>0</v>
      </c>
      <c r="R89" s="43"/>
    </row>
    <row r="90" spans="1:18">
      <c r="A90" s="41"/>
      <c r="B90" s="42"/>
      <c r="C90" s="62" t="s">
        <v>19</v>
      </c>
      <c r="D90" s="209">
        <v>0</v>
      </c>
      <c r="E90" s="150">
        <v>62.423000000000002</v>
      </c>
      <c r="F90" s="63"/>
      <c r="G90" s="336"/>
      <c r="H90" s="275"/>
      <c r="I90" s="389"/>
      <c r="J90" s="27"/>
      <c r="K90" s="336"/>
      <c r="L90" s="198"/>
      <c r="M90" s="28"/>
      <c r="N90" s="198"/>
      <c r="O90" s="28"/>
      <c r="P90" s="198"/>
      <c r="Q90" s="29">
        <f t="shared" si="23"/>
        <v>0</v>
      </c>
      <c r="R90" s="43"/>
    </row>
    <row r="91" spans="1:18">
      <c r="A91" s="39" t="s">
        <v>74</v>
      </c>
      <c r="B91" s="40"/>
      <c r="C91" s="59" t="s">
        <v>17</v>
      </c>
      <c r="D91" s="208">
        <v>0.104</v>
      </c>
      <c r="E91" s="149">
        <v>3.0853000000000002</v>
      </c>
      <c r="F91" s="60"/>
      <c r="G91" s="335">
        <v>0</v>
      </c>
      <c r="H91" s="274">
        <v>7.8651999999999997</v>
      </c>
      <c r="I91" s="388"/>
      <c r="J91" s="19"/>
      <c r="K91" s="335">
        <v>0.18490000000000001</v>
      </c>
      <c r="L91" s="95"/>
      <c r="M91" s="20"/>
      <c r="N91" s="95"/>
      <c r="O91" s="20"/>
      <c r="P91" s="95"/>
      <c r="Q91" s="21">
        <f t="shared" si="23"/>
        <v>8.0501000000000005</v>
      </c>
      <c r="R91" s="43"/>
    </row>
    <row r="92" spans="1:18">
      <c r="A92" s="41"/>
      <c r="B92" s="42"/>
      <c r="C92" s="62" t="s">
        <v>19</v>
      </c>
      <c r="D92" s="211">
        <v>372.75002111043449</v>
      </c>
      <c r="E92" s="258">
        <v>4450.3050000000003</v>
      </c>
      <c r="F92" s="63"/>
      <c r="G92" s="336">
        <v>3.4329999999999998</v>
      </c>
      <c r="H92" s="275">
        <v>11415.558000000001</v>
      </c>
      <c r="I92" s="389"/>
      <c r="J92" s="27"/>
      <c r="K92" s="336">
        <v>84.093999999999994</v>
      </c>
      <c r="L92" s="198"/>
      <c r="M92" s="28"/>
      <c r="N92" s="198"/>
      <c r="O92" s="28"/>
      <c r="P92" s="198"/>
      <c r="Q92" s="29">
        <f t="shared" si="23"/>
        <v>11503.085000000001</v>
      </c>
      <c r="R92" s="43"/>
    </row>
    <row r="93" spans="1:18">
      <c r="A93" s="39" t="s">
        <v>75</v>
      </c>
      <c r="B93" s="40"/>
      <c r="C93" s="59" t="s">
        <v>17</v>
      </c>
      <c r="D93" s="208">
        <v>0</v>
      </c>
      <c r="E93" s="149">
        <v>6.9999999999999999E-4</v>
      </c>
      <c r="F93" s="60"/>
      <c r="G93" s="335"/>
      <c r="H93" s="274"/>
      <c r="I93" s="388"/>
      <c r="J93" s="19"/>
      <c r="K93" s="335"/>
      <c r="L93" s="95"/>
      <c r="M93" s="20"/>
      <c r="N93" s="95"/>
      <c r="O93" s="20"/>
      <c r="P93" s="95"/>
      <c r="Q93" s="21">
        <f t="shared" si="23"/>
        <v>0</v>
      </c>
      <c r="R93" s="43"/>
    </row>
    <row r="94" spans="1:18">
      <c r="A94" s="41"/>
      <c r="B94" s="42"/>
      <c r="C94" s="62" t="s">
        <v>19</v>
      </c>
      <c r="D94" s="209">
        <v>0</v>
      </c>
      <c r="E94" s="150">
        <v>0.52500000000000002</v>
      </c>
      <c r="F94" s="63"/>
      <c r="G94" s="336"/>
      <c r="H94" s="275"/>
      <c r="I94" s="389"/>
      <c r="J94" s="27"/>
      <c r="K94" s="336"/>
      <c r="L94" s="198"/>
      <c r="M94" s="28"/>
      <c r="N94" s="198"/>
      <c r="O94" s="28"/>
      <c r="P94" s="198"/>
      <c r="Q94" s="29">
        <f t="shared" si="23"/>
        <v>0</v>
      </c>
      <c r="R94" s="43"/>
    </row>
    <row r="95" spans="1:18">
      <c r="A95" s="39" t="s">
        <v>76</v>
      </c>
      <c r="B95" s="40"/>
      <c r="C95" s="59" t="s">
        <v>17</v>
      </c>
      <c r="D95" s="208">
        <v>8.8000000000000005E-3</v>
      </c>
      <c r="E95" s="149"/>
      <c r="F95" s="60"/>
      <c r="G95" s="335">
        <v>5.7799999999999997E-2</v>
      </c>
      <c r="H95" s="274">
        <v>237.5626</v>
      </c>
      <c r="I95" s="388"/>
      <c r="J95" s="19"/>
      <c r="K95" s="335"/>
      <c r="L95" s="95"/>
      <c r="M95" s="20"/>
      <c r="N95" s="95"/>
      <c r="O95" s="20"/>
      <c r="P95" s="95"/>
      <c r="Q95" s="21">
        <f t="shared" si="23"/>
        <v>237.62039999999999</v>
      </c>
      <c r="R95" s="43"/>
    </row>
    <row r="96" spans="1:18">
      <c r="A96" s="41"/>
      <c r="B96" s="42"/>
      <c r="C96" s="62" t="s">
        <v>19</v>
      </c>
      <c r="D96" s="211">
        <v>5.5440003139805469</v>
      </c>
      <c r="E96" s="258"/>
      <c r="F96" s="63"/>
      <c r="G96" s="336">
        <v>107.709</v>
      </c>
      <c r="H96" s="275">
        <v>53291.347999999998</v>
      </c>
      <c r="I96" s="389"/>
      <c r="J96" s="27"/>
      <c r="K96" s="336"/>
      <c r="L96" s="198"/>
      <c r="M96" s="28"/>
      <c r="N96" s="198"/>
      <c r="O96" s="28"/>
      <c r="P96" s="198"/>
      <c r="Q96" s="29">
        <f t="shared" si="23"/>
        <v>53399.057000000001</v>
      </c>
      <c r="R96" s="43"/>
    </row>
    <row r="97" spans="1:18">
      <c r="A97" s="39" t="s">
        <v>77</v>
      </c>
      <c r="B97" s="40"/>
      <c r="C97" s="59" t="s">
        <v>17</v>
      </c>
      <c r="D97" s="208">
        <v>4.8859300000000001</v>
      </c>
      <c r="E97" s="149">
        <v>1439.8594499999999</v>
      </c>
      <c r="F97" s="60"/>
      <c r="G97" s="335">
        <v>20.2483</v>
      </c>
      <c r="H97" s="274"/>
      <c r="I97" s="388"/>
      <c r="J97" s="19"/>
      <c r="K97" s="335">
        <v>11.5236</v>
      </c>
      <c r="L97" s="95">
        <v>6.1896000000000004</v>
      </c>
      <c r="M97" s="20">
        <v>0.57569999999999999</v>
      </c>
      <c r="N97" s="95">
        <v>0.21929999999999999</v>
      </c>
      <c r="O97" s="20">
        <v>0.75529999999999997</v>
      </c>
      <c r="P97" s="95">
        <v>7.4870999999999999</v>
      </c>
      <c r="Q97" s="21">
        <f t="shared" si="23"/>
        <v>46.998899999999992</v>
      </c>
      <c r="R97" s="43"/>
    </row>
    <row r="98" spans="1:18">
      <c r="A98" s="41"/>
      <c r="B98" s="42"/>
      <c r="C98" s="62" t="s">
        <v>19</v>
      </c>
      <c r="D98" s="211">
        <v>12533.280559813504</v>
      </c>
      <c r="E98" s="258">
        <v>653608.57799999998</v>
      </c>
      <c r="F98" s="63"/>
      <c r="G98" s="336">
        <v>7888.7340000000004</v>
      </c>
      <c r="H98" s="275"/>
      <c r="I98" s="389"/>
      <c r="J98" s="27"/>
      <c r="K98" s="336">
        <v>4275.9210000000003</v>
      </c>
      <c r="L98" s="198">
        <v>2033.5360000000001</v>
      </c>
      <c r="M98" s="28">
        <v>163.51</v>
      </c>
      <c r="N98" s="198">
        <v>354.72399999999999</v>
      </c>
      <c r="O98" s="28">
        <v>617.15899999999999</v>
      </c>
      <c r="P98" s="198">
        <v>7109.51</v>
      </c>
      <c r="Q98" s="29">
        <f t="shared" si="23"/>
        <v>22443.094000000001</v>
      </c>
      <c r="R98" s="43"/>
    </row>
    <row r="99" spans="1:18">
      <c r="A99" s="66" t="s">
        <v>78</v>
      </c>
      <c r="B99" s="67"/>
      <c r="C99" s="59" t="s">
        <v>17</v>
      </c>
      <c r="D99" s="95">
        <f t="shared" ref="D99:E100" si="27">+D8+D10+D22+D28+D36+D38+D40+D42+D44+D46+D48+D50+D52+D58+D71+D83+D85+D87+D89+D91+D93+D95+D97</f>
        <v>648.16662999999983</v>
      </c>
      <c r="E99" s="95">
        <f t="shared" si="27"/>
        <v>1908.01675</v>
      </c>
      <c r="F99" s="60">
        <f>D99+E99</f>
        <v>2556.1833799999999</v>
      </c>
      <c r="G99" s="314">
        <f t="shared" ref="G99:I100" si="28">+G8+G10+G22+G28+G36+G38+G40+G42+G44+G46+G48+G50+G52+G58+G71+G83+G85+G87+G89+G91+G93+G95+G97</f>
        <v>9563.648799999999</v>
      </c>
      <c r="H99" s="314">
        <f t="shared" si="28"/>
        <v>4111.3231999999998</v>
      </c>
      <c r="I99" s="20">
        <f t="shared" si="28"/>
        <v>0</v>
      </c>
      <c r="J99" s="32">
        <f>H99+I99</f>
        <v>4111.3231999999998</v>
      </c>
      <c r="K99" s="314">
        <f t="shared" ref="K99:P100" si="29">+K8+K10+K22+K28+K36+K38+K40+K42+K44+K46+K48+K50+K52+K58+K71+K83+K85+K87+K89+K91+K93+K95+K97</f>
        <v>9901.3420999999998</v>
      </c>
      <c r="L99" s="95">
        <f t="shared" si="29"/>
        <v>712.45851999999991</v>
      </c>
      <c r="M99" s="95">
        <f t="shared" si="29"/>
        <v>0.58340000000000003</v>
      </c>
      <c r="N99" s="95">
        <f t="shared" si="29"/>
        <v>70.957899999999995</v>
      </c>
      <c r="O99" s="95">
        <f t="shared" si="29"/>
        <v>0.93629999999999991</v>
      </c>
      <c r="P99" s="95">
        <f t="shared" si="29"/>
        <v>17.708600000000001</v>
      </c>
      <c r="Q99" s="21">
        <f t="shared" si="23"/>
        <v>26935.142200000002</v>
      </c>
      <c r="R99" s="43"/>
    </row>
    <row r="100" spans="1:18">
      <c r="A100" s="68"/>
      <c r="B100" s="69"/>
      <c r="C100" s="62" t="s">
        <v>19</v>
      </c>
      <c r="D100" s="198">
        <f t="shared" si="27"/>
        <v>522605.64529740205</v>
      </c>
      <c r="E100" s="198">
        <f t="shared" si="27"/>
        <v>1053005.7180000001</v>
      </c>
      <c r="F100" s="63">
        <f>D100+E100</f>
        <v>1575611.3632974022</v>
      </c>
      <c r="G100" s="315">
        <f t="shared" si="28"/>
        <v>1614985.0210000002</v>
      </c>
      <c r="H100" s="315">
        <f t="shared" si="28"/>
        <v>580918.89799999993</v>
      </c>
      <c r="I100" s="28">
        <f t="shared" si="28"/>
        <v>0</v>
      </c>
      <c r="J100" s="27">
        <f>H100+I100</f>
        <v>580918.89799999993</v>
      </c>
      <c r="K100" s="315">
        <f t="shared" si="29"/>
        <v>544594.81099999999</v>
      </c>
      <c r="L100" s="198">
        <f t="shared" si="29"/>
        <v>356859.90299999993</v>
      </c>
      <c r="M100" s="198">
        <f t="shared" si="29"/>
        <v>166.97499999999999</v>
      </c>
      <c r="N100" s="198">
        <f t="shared" si="29"/>
        <v>28772.380999999998</v>
      </c>
      <c r="O100" s="198">
        <f t="shared" si="29"/>
        <v>745.72500000000002</v>
      </c>
      <c r="P100" s="198">
        <f t="shared" si="29"/>
        <v>13023.631000000001</v>
      </c>
      <c r="Q100" s="29">
        <f t="shared" si="23"/>
        <v>4715678.7082974017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208">
        <v>0</v>
      </c>
      <c r="E101" s="149"/>
      <c r="F101" s="70"/>
      <c r="G101" s="335"/>
      <c r="H101" s="274">
        <v>0.30649999999999999</v>
      </c>
      <c r="I101" s="388"/>
      <c r="J101" s="19"/>
      <c r="K101" s="335">
        <v>8.3099999999999993E-2</v>
      </c>
      <c r="L101" s="95"/>
      <c r="M101" s="20"/>
      <c r="N101" s="95"/>
      <c r="O101" s="20"/>
      <c r="P101" s="95"/>
      <c r="Q101" s="21">
        <f t="shared" si="23"/>
        <v>0.3896</v>
      </c>
      <c r="R101" s="43"/>
    </row>
    <row r="102" spans="1:18">
      <c r="A102" s="14" t="s">
        <v>0</v>
      </c>
      <c r="B102" s="23"/>
      <c r="C102" s="62" t="s">
        <v>19</v>
      </c>
      <c r="D102" s="209">
        <v>0</v>
      </c>
      <c r="E102" s="150"/>
      <c r="F102" s="71"/>
      <c r="G102" s="336"/>
      <c r="H102" s="275">
        <v>1019.333</v>
      </c>
      <c r="I102" s="389"/>
      <c r="J102" s="27"/>
      <c r="K102" s="336">
        <v>1298.643</v>
      </c>
      <c r="L102" s="198"/>
      <c r="M102" s="28"/>
      <c r="N102" s="198"/>
      <c r="O102" s="28"/>
      <c r="P102" s="198"/>
      <c r="Q102" s="29">
        <f t="shared" si="23"/>
        <v>2317.9760000000001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208">
        <v>1.3731</v>
      </c>
      <c r="E103" s="149">
        <v>1.74</v>
      </c>
      <c r="F103" s="60"/>
      <c r="G103" s="335">
        <v>2.6545999999999998</v>
      </c>
      <c r="H103" s="274">
        <v>45.523600000000002</v>
      </c>
      <c r="I103" s="388"/>
      <c r="J103" s="19"/>
      <c r="K103" s="335">
        <v>1.1592</v>
      </c>
      <c r="L103" s="95">
        <v>1.8189</v>
      </c>
      <c r="M103" s="20"/>
      <c r="N103" s="95">
        <v>4.1000000000000003E-3</v>
      </c>
      <c r="O103" s="20">
        <v>0.1585</v>
      </c>
      <c r="P103" s="95">
        <v>7.9000000000000008E-3</v>
      </c>
      <c r="Q103" s="21">
        <f t="shared" si="23"/>
        <v>51.326799999999999</v>
      </c>
      <c r="R103" s="43"/>
    </row>
    <row r="104" spans="1:18">
      <c r="A104" s="22" t="s">
        <v>0</v>
      </c>
      <c r="B104" s="23"/>
      <c r="C104" s="62" t="s">
        <v>19</v>
      </c>
      <c r="D104" s="211">
        <v>737.19454175049293</v>
      </c>
      <c r="E104" s="258">
        <v>697.32</v>
      </c>
      <c r="F104" s="63"/>
      <c r="G104" s="336">
        <v>2376.2020000000002</v>
      </c>
      <c r="H104" s="275">
        <v>18721.692999999999</v>
      </c>
      <c r="I104" s="389"/>
      <c r="J104" s="27"/>
      <c r="K104" s="336">
        <v>546.95299999999997</v>
      </c>
      <c r="L104" s="198">
        <v>1658.547</v>
      </c>
      <c r="M104" s="28"/>
      <c r="N104" s="198">
        <v>2.153</v>
      </c>
      <c r="O104" s="28">
        <v>110.56</v>
      </c>
      <c r="P104" s="198">
        <v>6.32</v>
      </c>
      <c r="Q104" s="29">
        <f t="shared" si="23"/>
        <v>23422.428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208">
        <v>8.6318999999999999</v>
      </c>
      <c r="E105" s="149">
        <v>23.597999999999999</v>
      </c>
      <c r="F105" s="60"/>
      <c r="G105" s="335">
        <v>18.263200000000001</v>
      </c>
      <c r="H105" s="274">
        <v>594.47040000000004</v>
      </c>
      <c r="I105" s="388"/>
      <c r="J105" s="19"/>
      <c r="K105" s="335">
        <v>115.9858</v>
      </c>
      <c r="L105" s="95">
        <v>0.23569999999999999</v>
      </c>
      <c r="M105" s="20"/>
      <c r="N105" s="95"/>
      <c r="O105" s="20"/>
      <c r="P105" s="95"/>
      <c r="Q105" s="21">
        <f t="shared" si="23"/>
        <v>728.95510000000002</v>
      </c>
      <c r="R105" s="43"/>
    </row>
    <row r="106" spans="1:18">
      <c r="A106" s="22"/>
      <c r="B106" s="23"/>
      <c r="C106" s="62" t="s">
        <v>19</v>
      </c>
      <c r="D106" s="211">
        <v>3304.9759871749839</v>
      </c>
      <c r="E106" s="258">
        <v>6828.5540000000001</v>
      </c>
      <c r="F106" s="63"/>
      <c r="G106" s="336">
        <v>8984.0020000000004</v>
      </c>
      <c r="H106" s="275">
        <v>130787.636</v>
      </c>
      <c r="I106" s="389"/>
      <c r="J106" s="27"/>
      <c r="K106" s="336">
        <v>21431.017</v>
      </c>
      <c r="L106" s="198">
        <v>124.866</v>
      </c>
      <c r="M106" s="28"/>
      <c r="N106" s="198"/>
      <c r="O106" s="28"/>
      <c r="P106" s="198"/>
      <c r="Q106" s="29">
        <f t="shared" si="23"/>
        <v>161327.52100000001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208">
        <v>6.3100000000000003E-2</v>
      </c>
      <c r="E107" s="149">
        <v>0.25069999999999998</v>
      </c>
      <c r="F107" s="60"/>
      <c r="G107" s="335">
        <v>1E-3</v>
      </c>
      <c r="H107" s="274">
        <v>0.79620000000000002</v>
      </c>
      <c r="I107" s="388"/>
      <c r="J107" s="19"/>
      <c r="K107" s="335">
        <v>5.4999999999999997E-3</v>
      </c>
      <c r="L107" s="95">
        <v>2E-3</v>
      </c>
      <c r="M107" s="20">
        <v>4.0000000000000001E-3</v>
      </c>
      <c r="N107" s="95"/>
      <c r="O107" s="20"/>
      <c r="P107" s="95">
        <v>0.4627</v>
      </c>
      <c r="Q107" s="21">
        <f t="shared" si="23"/>
        <v>1.2713999999999999</v>
      </c>
      <c r="R107" s="43"/>
    </row>
    <row r="108" spans="1:18">
      <c r="A108" s="22"/>
      <c r="B108" s="23"/>
      <c r="C108" s="62" t="s">
        <v>19</v>
      </c>
      <c r="D108" s="212">
        <v>56.206503183215659</v>
      </c>
      <c r="E108" s="150">
        <v>389.04199999999997</v>
      </c>
      <c r="F108" s="63"/>
      <c r="G108" s="336">
        <v>1.7849999999999999</v>
      </c>
      <c r="H108" s="275">
        <v>1336.6189999999999</v>
      </c>
      <c r="I108" s="389"/>
      <c r="J108" s="27"/>
      <c r="K108" s="336">
        <v>5.6020000000000003</v>
      </c>
      <c r="L108" s="198">
        <v>6.93</v>
      </c>
      <c r="M108" s="28">
        <v>1.26</v>
      </c>
      <c r="N108" s="198"/>
      <c r="O108" s="28"/>
      <c r="P108" s="198">
        <v>222.97</v>
      </c>
      <c r="Q108" s="29">
        <f t="shared" si="23"/>
        <v>1575.1660000000002</v>
      </c>
      <c r="R108" s="43"/>
    </row>
    <row r="109" spans="1:18">
      <c r="A109" s="22"/>
      <c r="B109" s="15" t="s">
        <v>85</v>
      </c>
      <c r="C109" s="59" t="s">
        <v>17</v>
      </c>
      <c r="D109" s="208">
        <v>0.34920000000000001</v>
      </c>
      <c r="E109" s="149">
        <v>7.7700000000000005E-2</v>
      </c>
      <c r="F109" s="60"/>
      <c r="G109" s="335">
        <v>0.48380000000000001</v>
      </c>
      <c r="H109" s="274">
        <v>1.3968</v>
      </c>
      <c r="I109" s="388"/>
      <c r="J109" s="19"/>
      <c r="K109" s="335">
        <v>0.24390000000000001</v>
      </c>
      <c r="L109" s="95">
        <v>0.1072</v>
      </c>
      <c r="M109" s="20">
        <v>0.1157</v>
      </c>
      <c r="N109" s="95">
        <v>2.0045999999999999</v>
      </c>
      <c r="O109" s="20"/>
      <c r="P109" s="95">
        <v>2.2706</v>
      </c>
      <c r="Q109" s="21">
        <f t="shared" si="23"/>
        <v>6.6226000000000003</v>
      </c>
      <c r="R109" s="43"/>
    </row>
    <row r="110" spans="1:18">
      <c r="A110" s="22"/>
      <c r="B110" s="23"/>
      <c r="C110" s="62" t="s">
        <v>19</v>
      </c>
      <c r="D110" s="211">
        <v>418.92902372574974</v>
      </c>
      <c r="E110" s="258">
        <v>96.275000000000006</v>
      </c>
      <c r="F110" s="63"/>
      <c r="G110" s="336">
        <v>335.06900000000002</v>
      </c>
      <c r="H110" s="275">
        <v>1088.569</v>
      </c>
      <c r="I110" s="389"/>
      <c r="J110" s="27"/>
      <c r="K110" s="336">
        <v>113.947</v>
      </c>
      <c r="L110" s="198">
        <v>29.475999999999999</v>
      </c>
      <c r="M110" s="28">
        <v>41.732999999999997</v>
      </c>
      <c r="N110" s="198">
        <v>1041.1880000000001</v>
      </c>
      <c r="O110" s="28"/>
      <c r="P110" s="198">
        <v>1560.61</v>
      </c>
      <c r="Q110" s="29">
        <f t="shared" si="23"/>
        <v>4210.5919999999996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208">
        <v>0</v>
      </c>
      <c r="E111" s="149"/>
      <c r="F111" s="70"/>
      <c r="G111" s="335"/>
      <c r="H111" s="274"/>
      <c r="I111" s="388"/>
      <c r="J111" s="19"/>
      <c r="K111" s="335"/>
      <c r="L111" s="95"/>
      <c r="M111" s="20"/>
      <c r="N111" s="95"/>
      <c r="O111" s="20"/>
      <c r="P111" s="95"/>
      <c r="Q111" s="21">
        <f t="shared" si="23"/>
        <v>0</v>
      </c>
      <c r="R111" s="43"/>
    </row>
    <row r="112" spans="1:18">
      <c r="A112" s="22"/>
      <c r="B112" s="23"/>
      <c r="C112" s="62" t="s">
        <v>19</v>
      </c>
      <c r="D112" s="209">
        <v>0</v>
      </c>
      <c r="E112" s="150"/>
      <c r="F112" s="71"/>
      <c r="G112" s="336"/>
      <c r="H112" s="275"/>
      <c r="I112" s="389"/>
      <c r="J112" s="27"/>
      <c r="K112" s="336"/>
      <c r="L112" s="198"/>
      <c r="M112" s="28"/>
      <c r="N112" s="198"/>
      <c r="O112" s="28"/>
      <c r="P112" s="198"/>
      <c r="Q112" s="29">
        <f t="shared" si="23"/>
        <v>0</v>
      </c>
      <c r="R112" s="43"/>
    </row>
    <row r="113" spans="1:18">
      <c r="A113" s="22"/>
      <c r="B113" s="15" t="s">
        <v>88</v>
      </c>
      <c r="C113" s="59" t="s">
        <v>17</v>
      </c>
      <c r="D113" s="208">
        <v>5.0000000000000001E-4</v>
      </c>
      <c r="E113" s="149">
        <v>1.1599999999999999E-2</v>
      </c>
      <c r="F113" s="60"/>
      <c r="G113" s="335">
        <v>1.6E-2</v>
      </c>
      <c r="H113" s="274">
        <v>2.0076000000000001</v>
      </c>
      <c r="I113" s="388"/>
      <c r="J113" s="19"/>
      <c r="K113" s="335"/>
      <c r="L113" s="95"/>
      <c r="M113" s="20"/>
      <c r="N113" s="95"/>
      <c r="O113" s="20"/>
      <c r="P113" s="95"/>
      <c r="Q113" s="21">
        <f t="shared" si="23"/>
        <v>2.0236000000000001</v>
      </c>
      <c r="R113" s="43"/>
    </row>
    <row r="114" spans="1:18">
      <c r="A114" s="22"/>
      <c r="B114" s="23"/>
      <c r="C114" s="62" t="s">
        <v>19</v>
      </c>
      <c r="D114" s="211">
        <v>0.52500002973300641</v>
      </c>
      <c r="E114" s="258">
        <v>20.622</v>
      </c>
      <c r="F114" s="63"/>
      <c r="G114" s="336">
        <v>5.4340000000000002</v>
      </c>
      <c r="H114" s="275">
        <v>3744.0079999999998</v>
      </c>
      <c r="I114" s="389"/>
      <c r="J114" s="27"/>
      <c r="K114" s="336"/>
      <c r="L114" s="198"/>
      <c r="M114" s="28"/>
      <c r="N114" s="198"/>
      <c r="O114" s="28"/>
      <c r="P114" s="198"/>
      <c r="Q114" s="29">
        <f t="shared" si="23"/>
        <v>3749.442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208">
        <v>4.5999999999999999E-2</v>
      </c>
      <c r="E115" s="149">
        <v>4.0000000000000001E-3</v>
      </c>
      <c r="F115" s="60"/>
      <c r="G115" s="335"/>
      <c r="H115" s="274">
        <v>2.286</v>
      </c>
      <c r="I115" s="388"/>
      <c r="J115" s="19"/>
      <c r="K115" s="335">
        <v>1.82</v>
      </c>
      <c r="L115" s="95"/>
      <c r="M115" s="20"/>
      <c r="N115" s="95"/>
      <c r="O115" s="20"/>
      <c r="P115" s="95"/>
      <c r="Q115" s="21">
        <f t="shared" si="23"/>
        <v>4.1059999999999999</v>
      </c>
      <c r="R115" s="43"/>
    </row>
    <row r="116" spans="1:18">
      <c r="A116" s="22"/>
      <c r="B116" s="23"/>
      <c r="C116" s="62" t="s">
        <v>19</v>
      </c>
      <c r="D116" s="211">
        <v>60.900003449028738</v>
      </c>
      <c r="E116" s="258">
        <v>2.94</v>
      </c>
      <c r="F116" s="63"/>
      <c r="G116" s="336"/>
      <c r="H116" s="275">
        <v>3252.1149999999998</v>
      </c>
      <c r="I116" s="389"/>
      <c r="J116" s="27"/>
      <c r="K116" s="336">
        <v>195.3</v>
      </c>
      <c r="L116" s="198"/>
      <c r="M116" s="28"/>
      <c r="N116" s="198"/>
      <c r="O116" s="28"/>
      <c r="P116" s="198"/>
      <c r="Q116" s="29">
        <f t="shared" si="23"/>
        <v>3447.415</v>
      </c>
      <c r="R116" s="43"/>
    </row>
    <row r="117" spans="1:18">
      <c r="A117" s="22"/>
      <c r="B117" s="15" t="s">
        <v>91</v>
      </c>
      <c r="C117" s="59" t="s">
        <v>17</v>
      </c>
      <c r="D117" s="208">
        <v>6.7220000000000004</v>
      </c>
      <c r="E117" s="149">
        <v>0.19800000000000001</v>
      </c>
      <c r="F117" s="60"/>
      <c r="G117" s="335">
        <v>3.6200000000000003E-2</v>
      </c>
      <c r="H117" s="274">
        <v>2.0945999999999998</v>
      </c>
      <c r="I117" s="388"/>
      <c r="J117" s="19"/>
      <c r="K117" s="335">
        <v>0.13</v>
      </c>
      <c r="L117" s="95">
        <v>5.9669999999999996</v>
      </c>
      <c r="M117" s="20">
        <v>7.6025999999999998</v>
      </c>
      <c r="N117" s="95"/>
      <c r="O117" s="20"/>
      <c r="P117" s="95"/>
      <c r="Q117" s="21">
        <f t="shared" si="23"/>
        <v>15.830399999999997</v>
      </c>
      <c r="R117" s="43"/>
    </row>
    <row r="118" spans="1:18">
      <c r="A118" s="22"/>
      <c r="B118" s="23"/>
      <c r="C118" s="62" t="s">
        <v>19</v>
      </c>
      <c r="D118" s="211">
        <v>5050.0855360080313</v>
      </c>
      <c r="E118" s="258">
        <v>173.35599999999999</v>
      </c>
      <c r="F118" s="63"/>
      <c r="G118" s="336">
        <v>81.03</v>
      </c>
      <c r="H118" s="275">
        <v>1659.7460000000001</v>
      </c>
      <c r="I118" s="389"/>
      <c r="J118" s="27"/>
      <c r="K118" s="336">
        <v>88.731999999999999</v>
      </c>
      <c r="L118" s="198">
        <v>772.13900000000001</v>
      </c>
      <c r="M118" s="28">
        <v>10032.482</v>
      </c>
      <c r="N118" s="198"/>
      <c r="O118" s="28"/>
      <c r="P118" s="198"/>
      <c r="Q118" s="29">
        <f t="shared" si="23"/>
        <v>12634.129000000001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208">
        <v>1.3190999999999999</v>
      </c>
      <c r="E119" s="149">
        <v>6.7000000000000002E-3</v>
      </c>
      <c r="F119" s="60"/>
      <c r="G119" s="335">
        <v>0.12590000000000001</v>
      </c>
      <c r="H119" s="274">
        <v>1.5447</v>
      </c>
      <c r="I119" s="388"/>
      <c r="J119" s="19"/>
      <c r="K119" s="335">
        <v>0.80300000000000005</v>
      </c>
      <c r="L119" s="95">
        <v>0.1183</v>
      </c>
      <c r="M119" s="20">
        <v>0.68440000000000001</v>
      </c>
      <c r="N119" s="95"/>
      <c r="O119" s="20"/>
      <c r="P119" s="95">
        <v>2.6800000000000001E-2</v>
      </c>
      <c r="Q119" s="21">
        <f t="shared" si="23"/>
        <v>3.3031000000000001</v>
      </c>
      <c r="R119" s="43"/>
    </row>
    <row r="120" spans="1:18">
      <c r="A120" s="43"/>
      <c r="B120" s="23"/>
      <c r="C120" s="62" t="s">
        <v>19</v>
      </c>
      <c r="D120" s="211">
        <v>1894.200107276687</v>
      </c>
      <c r="E120" s="258">
        <v>6.1529999999999996</v>
      </c>
      <c r="F120" s="63"/>
      <c r="G120" s="336">
        <v>57.783000000000001</v>
      </c>
      <c r="H120" s="275">
        <v>8891.2479999999996</v>
      </c>
      <c r="I120" s="389"/>
      <c r="J120" s="27"/>
      <c r="K120" s="336">
        <v>155.53</v>
      </c>
      <c r="L120" s="198">
        <v>61.610999999999997</v>
      </c>
      <c r="M120" s="28">
        <v>298.22399999999999</v>
      </c>
      <c r="N120" s="198"/>
      <c r="O120" s="28"/>
      <c r="P120" s="198">
        <v>13.4</v>
      </c>
      <c r="Q120" s="29">
        <f t="shared" si="23"/>
        <v>9477.7960000000003</v>
      </c>
      <c r="R120" s="43"/>
    </row>
    <row r="121" spans="1:18">
      <c r="A121" s="43"/>
      <c r="B121" s="30" t="s">
        <v>21</v>
      </c>
      <c r="C121" s="59" t="s">
        <v>17</v>
      </c>
      <c r="D121" s="208">
        <v>0</v>
      </c>
      <c r="E121" s="149"/>
      <c r="F121" s="60"/>
      <c r="G121" s="335"/>
      <c r="H121" s="274">
        <v>9.1999999999999998E-2</v>
      </c>
      <c r="I121" s="388"/>
      <c r="J121" s="19"/>
      <c r="K121" s="335"/>
      <c r="L121" s="95"/>
      <c r="M121" s="20"/>
      <c r="N121" s="95"/>
      <c r="O121" s="20"/>
      <c r="P121" s="95"/>
      <c r="Q121" s="21">
        <f t="shared" si="23"/>
        <v>9.1999999999999998E-2</v>
      </c>
      <c r="R121" s="43"/>
    </row>
    <row r="122" spans="1:18">
      <c r="A122" s="43"/>
      <c r="B122" s="24" t="s">
        <v>93</v>
      </c>
      <c r="C122" s="62" t="s">
        <v>19</v>
      </c>
      <c r="D122" s="212">
        <v>0</v>
      </c>
      <c r="E122" s="150"/>
      <c r="F122" s="63"/>
      <c r="G122" s="336"/>
      <c r="H122" s="275">
        <v>735.63199999999995</v>
      </c>
      <c r="I122" s="389"/>
      <c r="J122" s="27"/>
      <c r="K122" s="336"/>
      <c r="L122" s="198"/>
      <c r="M122" s="28"/>
      <c r="N122" s="198"/>
      <c r="O122" s="28"/>
      <c r="P122" s="198"/>
      <c r="Q122" s="29">
        <f t="shared" si="23"/>
        <v>735.63199999999995</v>
      </c>
      <c r="R122" s="43"/>
    </row>
    <row r="123" spans="1:18">
      <c r="A123" s="43"/>
      <c r="B123" s="33" t="s">
        <v>25</v>
      </c>
      <c r="C123" s="59" t="s">
        <v>17</v>
      </c>
      <c r="D123" s="199">
        <f t="shared" ref="D123:E124" si="30">+D101+D103+D105+D107+D109+D111+D113+D115+D117+D119+D121</f>
        <v>18.504899999999999</v>
      </c>
      <c r="E123" s="199">
        <f t="shared" si="30"/>
        <v>25.886699999999998</v>
      </c>
      <c r="F123" s="60">
        <f>D123+E123</f>
        <v>44.391599999999997</v>
      </c>
      <c r="G123" s="328">
        <f t="shared" ref="G123:I124" si="31">+G101+G103+G105+G107+G109+G111+G113+G115+G117+G119+G121</f>
        <v>21.5807</v>
      </c>
      <c r="H123" s="328">
        <f t="shared" si="31"/>
        <v>650.51840000000004</v>
      </c>
      <c r="I123" s="20">
        <f t="shared" si="31"/>
        <v>0</v>
      </c>
      <c r="J123" s="19">
        <f>H123+I123</f>
        <v>650.51840000000004</v>
      </c>
      <c r="K123" s="328">
        <f t="shared" ref="K123:P124" si="32">+K101+K103+K105+K107+K109+K111+K113+K115+K117+K119+K121</f>
        <v>120.23049999999998</v>
      </c>
      <c r="L123" s="199">
        <f t="shared" si="32"/>
        <v>8.2490999999999985</v>
      </c>
      <c r="M123" s="95">
        <f t="shared" si="32"/>
        <v>8.406699999999999</v>
      </c>
      <c r="N123" s="95">
        <f t="shared" si="32"/>
        <v>2.0087000000000002</v>
      </c>
      <c r="O123" s="199">
        <f t="shared" si="32"/>
        <v>0.1585</v>
      </c>
      <c r="P123" s="199">
        <f t="shared" si="32"/>
        <v>2.7680000000000002</v>
      </c>
      <c r="Q123" s="72">
        <f t="shared" si="23"/>
        <v>858.31220000000008</v>
      </c>
      <c r="R123" s="43"/>
    </row>
    <row r="124" spans="1:18">
      <c r="A124" s="36"/>
      <c r="B124" s="37"/>
      <c r="C124" s="62" t="s">
        <v>19</v>
      </c>
      <c r="D124" s="198">
        <f t="shared" si="30"/>
        <v>11523.016702597923</v>
      </c>
      <c r="E124" s="198">
        <f t="shared" si="30"/>
        <v>8214.2620000000006</v>
      </c>
      <c r="F124" s="63">
        <f>D124+E124</f>
        <v>19737.278702597923</v>
      </c>
      <c r="G124" s="315">
        <f t="shared" si="31"/>
        <v>11841.305</v>
      </c>
      <c r="H124" s="315">
        <f t="shared" si="31"/>
        <v>171236.59900000002</v>
      </c>
      <c r="I124" s="28">
        <f t="shared" si="31"/>
        <v>0</v>
      </c>
      <c r="J124" s="27">
        <f>H124+I124</f>
        <v>171236.59900000002</v>
      </c>
      <c r="K124" s="315">
        <f t="shared" si="32"/>
        <v>23835.723999999998</v>
      </c>
      <c r="L124" s="198">
        <f t="shared" si="32"/>
        <v>2653.569</v>
      </c>
      <c r="M124" s="198">
        <f t="shared" si="32"/>
        <v>10373.699000000001</v>
      </c>
      <c r="N124" s="198">
        <f t="shared" si="32"/>
        <v>1043.3410000000001</v>
      </c>
      <c r="O124" s="198">
        <f t="shared" si="32"/>
        <v>110.56</v>
      </c>
      <c r="P124" s="198">
        <f t="shared" si="32"/>
        <v>1803.3</v>
      </c>
      <c r="Q124" s="29">
        <f t="shared" si="23"/>
        <v>242635.37570259787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208"/>
      <c r="E125" s="149"/>
      <c r="F125" s="60"/>
      <c r="G125" s="335"/>
      <c r="H125" s="274"/>
      <c r="I125" s="388"/>
      <c r="J125" s="19"/>
      <c r="K125" s="335"/>
      <c r="L125" s="95"/>
      <c r="M125" s="20"/>
      <c r="N125" s="95"/>
      <c r="O125" s="20"/>
      <c r="P125" s="95"/>
      <c r="Q125" s="21">
        <f t="shared" si="23"/>
        <v>0</v>
      </c>
      <c r="R125" s="43"/>
    </row>
    <row r="126" spans="1:18">
      <c r="A126" s="14" t="s">
        <v>0</v>
      </c>
      <c r="B126" s="23"/>
      <c r="C126" s="62" t="s">
        <v>19</v>
      </c>
      <c r="D126" s="209"/>
      <c r="E126" s="150"/>
      <c r="F126" s="63"/>
      <c r="G126" s="336"/>
      <c r="H126" s="275"/>
      <c r="I126" s="389"/>
      <c r="J126" s="27"/>
      <c r="K126" s="336"/>
      <c r="L126" s="198"/>
      <c r="M126" s="28"/>
      <c r="N126" s="198"/>
      <c r="O126" s="28"/>
      <c r="P126" s="198"/>
      <c r="Q126" s="29">
        <f t="shared" si="23"/>
        <v>0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208"/>
      <c r="E127" s="149"/>
      <c r="F127" s="60"/>
      <c r="G127" s="335">
        <v>0</v>
      </c>
      <c r="H127" s="274"/>
      <c r="I127" s="388"/>
      <c r="J127" s="19"/>
      <c r="K127" s="335"/>
      <c r="L127" s="95"/>
      <c r="M127" s="20"/>
      <c r="N127" s="95"/>
      <c r="O127" s="20"/>
      <c r="P127" s="95"/>
      <c r="Q127" s="21">
        <f t="shared" si="23"/>
        <v>0</v>
      </c>
      <c r="R127" s="43"/>
    </row>
    <row r="128" spans="1:18">
      <c r="A128" s="22"/>
      <c r="B128" s="23"/>
      <c r="C128" s="62" t="s">
        <v>19</v>
      </c>
      <c r="D128" s="209"/>
      <c r="E128" s="150"/>
      <c r="F128" s="63"/>
      <c r="G128" s="336">
        <v>11.446</v>
      </c>
      <c r="H128" s="275"/>
      <c r="I128" s="389"/>
      <c r="J128" s="27"/>
      <c r="K128" s="336"/>
      <c r="L128" s="198"/>
      <c r="M128" s="28"/>
      <c r="N128" s="198"/>
      <c r="O128" s="28"/>
      <c r="P128" s="198"/>
      <c r="Q128" s="29">
        <f t="shared" si="23"/>
        <v>11.446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215"/>
      <c r="E129" s="205"/>
      <c r="F129" s="74"/>
      <c r="G129" s="339">
        <v>1.3899999999999999E-2</v>
      </c>
      <c r="H129" s="281">
        <v>0.63300000000000001</v>
      </c>
      <c r="I129" s="392"/>
      <c r="J129" s="76"/>
      <c r="K129" s="339"/>
      <c r="L129" s="91"/>
      <c r="M129" s="77"/>
      <c r="N129" s="91"/>
      <c r="O129" s="77"/>
      <c r="P129" s="91"/>
      <c r="Q129" s="78">
        <f t="shared" si="23"/>
        <v>0.64690000000000003</v>
      </c>
      <c r="R129" s="43"/>
    </row>
    <row r="130" spans="1:18">
      <c r="A130" s="22"/>
      <c r="B130" s="30" t="s">
        <v>98</v>
      </c>
      <c r="C130" s="59" t="s">
        <v>99</v>
      </c>
      <c r="D130" s="208"/>
      <c r="E130" s="149"/>
      <c r="F130" s="70"/>
      <c r="G130" s="335"/>
      <c r="H130" s="274"/>
      <c r="I130" s="388"/>
      <c r="J130" s="32"/>
      <c r="K130" s="335"/>
      <c r="L130" s="95"/>
      <c r="M130" s="32"/>
      <c r="N130" s="442"/>
      <c r="O130" s="20"/>
      <c r="P130" s="442"/>
      <c r="Q130" s="21">
        <f t="shared" si="23"/>
        <v>0</v>
      </c>
      <c r="R130" s="43"/>
    </row>
    <row r="131" spans="1:18">
      <c r="A131" s="22" t="s">
        <v>24</v>
      </c>
      <c r="B131" s="28"/>
      <c r="C131" s="62" t="s">
        <v>19</v>
      </c>
      <c r="D131" s="211"/>
      <c r="E131" s="150"/>
      <c r="F131" s="63"/>
      <c r="G131" s="336">
        <v>17.140999999999998</v>
      </c>
      <c r="H131" s="383">
        <v>123.06</v>
      </c>
      <c r="I131" s="389"/>
      <c r="J131" s="81"/>
      <c r="K131" s="432"/>
      <c r="L131" s="198"/>
      <c r="M131" s="28"/>
      <c r="N131" s="198"/>
      <c r="O131" s="28"/>
      <c r="P131" s="198"/>
      <c r="Q131" s="29">
        <f t="shared" si="23"/>
        <v>140.20099999999999</v>
      </c>
      <c r="R131" s="43"/>
    </row>
    <row r="132" spans="1:18">
      <c r="A132" s="43"/>
      <c r="B132" s="82" t="s">
        <v>0</v>
      </c>
      <c r="C132" s="73" t="s">
        <v>17</v>
      </c>
      <c r="D132" s="91">
        <f t="shared" ref="D132" si="33">+D125+D127+D129</f>
        <v>0</v>
      </c>
      <c r="E132" s="91">
        <f>+E125+E127+E129</f>
        <v>0</v>
      </c>
      <c r="F132" s="83">
        <f>F125+F127+F129</f>
        <v>0</v>
      </c>
      <c r="G132" s="319">
        <f>+G125+G127+G129</f>
        <v>1.3899999999999999E-2</v>
      </c>
      <c r="H132" s="319">
        <f t="shared" ref="H132" si="34">+H125+H127+H129</f>
        <v>0.63300000000000001</v>
      </c>
      <c r="I132" s="77">
        <f>+I125+I127+I129</f>
        <v>0</v>
      </c>
      <c r="J132" s="83">
        <f>J125+J127+J129</f>
        <v>0</v>
      </c>
      <c r="K132" s="319">
        <f>+K125+K127+K129</f>
        <v>0</v>
      </c>
      <c r="L132" s="91">
        <f t="shared" ref="L132" si="35">+L125+L127+L129</f>
        <v>0</v>
      </c>
      <c r="M132" s="437">
        <f>+M125+M127+M129</f>
        <v>0</v>
      </c>
      <c r="N132" s="437">
        <f t="shared" ref="N132" si="36">N125+N127+N129</f>
        <v>0</v>
      </c>
      <c r="O132" s="91">
        <f t="shared" ref="O132" si="37">+O125+O127+O129</f>
        <v>0</v>
      </c>
      <c r="P132" s="91">
        <f t="shared" ref="P132" si="38">P125+P127+P129</f>
        <v>0</v>
      </c>
      <c r="Q132" s="78">
        <f t="shared" si="23"/>
        <v>0.64690000000000003</v>
      </c>
      <c r="R132" s="43"/>
    </row>
    <row r="133" spans="1:18">
      <c r="A133" s="43"/>
      <c r="B133" s="85" t="s">
        <v>25</v>
      </c>
      <c r="C133" s="59" t="s">
        <v>99</v>
      </c>
      <c r="D133" s="95">
        <f t="shared" ref="D133" si="39">D130</f>
        <v>0</v>
      </c>
      <c r="E133" s="95">
        <f>E130</f>
        <v>0</v>
      </c>
      <c r="F133" s="86">
        <f>F130</f>
        <v>0</v>
      </c>
      <c r="G133" s="314">
        <f t="shared" ref="G133:H133" si="40">G130</f>
        <v>0</v>
      </c>
      <c r="H133" s="314">
        <f t="shared" si="40"/>
        <v>0</v>
      </c>
      <c r="I133" s="20">
        <f>I130</f>
        <v>0</v>
      </c>
      <c r="J133" s="86">
        <f>J130</f>
        <v>0</v>
      </c>
      <c r="K133" s="314">
        <f>K130</f>
        <v>0</v>
      </c>
      <c r="L133" s="95">
        <f t="shared" ref="L133" si="41">L130</f>
        <v>0</v>
      </c>
      <c r="M133" s="438">
        <f t="shared" ref="M133:N133" si="42">+M130</f>
        <v>0</v>
      </c>
      <c r="N133" s="438">
        <f t="shared" si="42"/>
        <v>0</v>
      </c>
      <c r="O133" s="20">
        <f t="shared" ref="O133" si="43">O130</f>
        <v>0</v>
      </c>
      <c r="P133" s="95">
        <f t="shared" ref="P133" si="44">+P130</f>
        <v>0</v>
      </c>
      <c r="Q133" s="21">
        <f t="shared" si="23"/>
        <v>0</v>
      </c>
      <c r="R133" s="43"/>
    </row>
    <row r="134" spans="1:18">
      <c r="A134" s="36"/>
      <c r="B134" s="28"/>
      <c r="C134" s="62" t="s">
        <v>19</v>
      </c>
      <c r="D134" s="198">
        <f t="shared" ref="D134" si="45">+D126+D128+D131</f>
        <v>0</v>
      </c>
      <c r="E134" s="198">
        <f>+E126+E128+E131</f>
        <v>0</v>
      </c>
      <c r="F134" s="87">
        <f>F126+F128+F131</f>
        <v>0</v>
      </c>
      <c r="G134" s="315">
        <f>+G126+G128+G131</f>
        <v>28.586999999999996</v>
      </c>
      <c r="H134" s="315">
        <f t="shared" ref="H134" si="46">+H126+H128+H131</f>
        <v>123.06</v>
      </c>
      <c r="I134" s="28">
        <f>+I126+I128+I131</f>
        <v>0</v>
      </c>
      <c r="J134" s="87">
        <f>J126+J128+J131</f>
        <v>0</v>
      </c>
      <c r="K134" s="315">
        <f>+K126+K128+K131</f>
        <v>0</v>
      </c>
      <c r="L134" s="198">
        <f t="shared" ref="L134" si="47">+L126+L128+L131</f>
        <v>0</v>
      </c>
      <c r="M134" s="439">
        <f>+M126+M128+M131</f>
        <v>0</v>
      </c>
      <c r="N134" s="439">
        <f>N126+N128+N131</f>
        <v>0</v>
      </c>
      <c r="O134" s="198">
        <f t="shared" ref="O134:P134" si="48">+O126+O128+O131</f>
        <v>0</v>
      </c>
      <c r="P134" s="198">
        <f t="shared" si="48"/>
        <v>0</v>
      </c>
      <c r="Q134" s="29">
        <f t="shared" si="23"/>
        <v>151.64699999999999</v>
      </c>
      <c r="R134" s="43"/>
    </row>
    <row r="135" spans="1:18">
      <c r="A135" s="88"/>
      <c r="B135" s="89" t="s">
        <v>0</v>
      </c>
      <c r="C135" s="90" t="s">
        <v>17</v>
      </c>
      <c r="D135" s="216">
        <f t="shared" ref="D135:E135" si="49">D132+D123+D99</f>
        <v>666.67152999999985</v>
      </c>
      <c r="E135" s="206">
        <f t="shared" si="49"/>
        <v>1933.90345</v>
      </c>
      <c r="F135" s="83">
        <f>F132+F123+F99</f>
        <v>2600.5749799999999</v>
      </c>
      <c r="G135" s="340">
        <f t="shared" ref="G135:H135" si="50">G132+G123+G99</f>
        <v>9585.2433999999994</v>
      </c>
      <c r="H135" s="384">
        <f t="shared" si="50"/>
        <v>4762.4745999999996</v>
      </c>
      <c r="I135" s="141">
        <f>I132+I123+I99</f>
        <v>0</v>
      </c>
      <c r="J135" s="83">
        <f>J132+J123+J99</f>
        <v>4761.8415999999997</v>
      </c>
      <c r="K135" s="340">
        <f>K132+K123+K99</f>
        <v>10021.5726</v>
      </c>
      <c r="L135" s="91">
        <f t="shared" ref="L135:M135" si="51">L132+L123+L99</f>
        <v>720.70761999999991</v>
      </c>
      <c r="M135" s="83">
        <f t="shared" si="51"/>
        <v>8.9900999999999982</v>
      </c>
      <c r="N135" s="437">
        <f>N132+N123+N99</f>
        <v>72.9666</v>
      </c>
      <c r="O135" s="91">
        <f>O132+O123+O99</f>
        <v>1.0948</v>
      </c>
      <c r="P135" s="91">
        <f>P132+P123+P99</f>
        <v>20.476600000000001</v>
      </c>
      <c r="Q135" s="92">
        <f>+F135+G135+H135+I135+K135+L135+M135+N135+O135+P135</f>
        <v>27794.101299999998</v>
      </c>
      <c r="R135" s="43"/>
    </row>
    <row r="136" spans="1:18">
      <c r="A136" s="88"/>
      <c r="B136" s="93" t="s">
        <v>100</v>
      </c>
      <c r="C136" s="94" t="s">
        <v>99</v>
      </c>
      <c r="D136" s="217">
        <f t="shared" ref="D136:E136" si="52">D133</f>
        <v>0</v>
      </c>
      <c r="E136" s="147">
        <f t="shared" si="52"/>
        <v>0</v>
      </c>
      <c r="F136" s="86">
        <f>F133</f>
        <v>0</v>
      </c>
      <c r="G136" s="341">
        <f t="shared" ref="G136:H136" si="53">G133</f>
        <v>0</v>
      </c>
      <c r="H136" s="385">
        <f t="shared" si="53"/>
        <v>0</v>
      </c>
      <c r="I136" s="143">
        <f>I133</f>
        <v>0</v>
      </c>
      <c r="J136" s="86">
        <f>J133</f>
        <v>0</v>
      </c>
      <c r="K136" s="341">
        <f>K133</f>
        <v>0</v>
      </c>
      <c r="L136" s="95">
        <f t="shared" ref="L136" si="54">L133</f>
        <v>0</v>
      </c>
      <c r="M136" s="86">
        <f>M133</f>
        <v>0</v>
      </c>
      <c r="N136" s="438">
        <f>N133</f>
        <v>0</v>
      </c>
      <c r="O136" s="95">
        <f>O133</f>
        <v>0</v>
      </c>
      <c r="P136" s="95">
        <f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218">
        <f t="shared" ref="D137:E137" si="55">D134+D124+D100</f>
        <v>534128.66200000001</v>
      </c>
      <c r="E137" s="207">
        <f t="shared" si="55"/>
        <v>1061219.9800000002</v>
      </c>
      <c r="F137" s="100">
        <f>F134+F124+F100</f>
        <v>1595348.642</v>
      </c>
      <c r="G137" s="332">
        <f t="shared" ref="G137:H137" si="56">G134+G124+G100</f>
        <v>1626854.9130000002</v>
      </c>
      <c r="H137" s="386">
        <f t="shared" si="56"/>
        <v>752278.55699999991</v>
      </c>
      <c r="I137" s="142">
        <f>I134+I124+I100</f>
        <v>0</v>
      </c>
      <c r="J137" s="100">
        <f>J134+J124+J100</f>
        <v>752155.49699999997</v>
      </c>
      <c r="K137" s="332">
        <f>K134+K124+K100</f>
        <v>568430.53500000003</v>
      </c>
      <c r="L137" s="102">
        <f t="shared" ref="L137:M137" si="57">L134+L124+L100</f>
        <v>359513.47199999995</v>
      </c>
      <c r="M137" s="100">
        <f t="shared" si="57"/>
        <v>10540.674000000001</v>
      </c>
      <c r="N137" s="441">
        <f>N134+N124+N100</f>
        <v>29815.721999999998</v>
      </c>
      <c r="O137" s="102">
        <f>O134+O124+O100</f>
        <v>856.28500000000008</v>
      </c>
      <c r="P137" s="102">
        <f>P134+P124+P100</f>
        <v>14826.931</v>
      </c>
      <c r="Q137" s="103">
        <f>+F137+G137+H137+I137+K137+L137+M137+N137+O137+P137</f>
        <v>4958465.7309999997</v>
      </c>
      <c r="R137" s="43"/>
    </row>
    <row r="138" spans="1:18">
      <c r="N138" s="434"/>
      <c r="O138" s="104"/>
      <c r="Q138" s="105" t="s">
        <v>101</v>
      </c>
    </row>
    <row r="139" spans="1:18">
      <c r="N139" s="434"/>
    </row>
    <row r="140" spans="1:18">
      <c r="N140" s="434"/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="50" zoomScaleNormal="50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A1" s="1" t="s">
        <v>133</v>
      </c>
      <c r="B1" s="2" t="s">
        <v>0</v>
      </c>
      <c r="E1" s="1" t="s">
        <v>0</v>
      </c>
    </row>
    <row r="2" spans="1:18" ht="19.5" thickBot="1">
      <c r="A2" s="4"/>
      <c r="B2" s="5" t="s">
        <v>62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91">
        <v>1.4999999999999999E-2</v>
      </c>
      <c r="E4" s="131"/>
      <c r="F4" s="17"/>
      <c r="G4" s="272">
        <v>0.03</v>
      </c>
      <c r="H4" s="286">
        <v>12.5976</v>
      </c>
      <c r="I4" s="388"/>
      <c r="J4" s="19"/>
      <c r="K4" s="272">
        <v>31.2105</v>
      </c>
      <c r="L4" s="95">
        <v>10.228999999999999</v>
      </c>
      <c r="M4" s="20"/>
      <c r="N4" s="95"/>
      <c r="O4" s="20"/>
      <c r="P4" s="95"/>
      <c r="Q4" s="21">
        <f t="shared" ref="Q4:Q67" si="0">+F4+G4+H4+I4+K4+L4+M4+N4+O4+P4</f>
        <v>54.067099999999996</v>
      </c>
      <c r="R4" s="13"/>
    </row>
    <row r="5" spans="1:18">
      <c r="A5" s="22" t="s">
        <v>18</v>
      </c>
      <c r="B5" s="23"/>
      <c r="C5" s="24" t="s">
        <v>19</v>
      </c>
      <c r="D5" s="192">
        <v>4.0950005263304634</v>
      </c>
      <c r="E5" s="132"/>
      <c r="F5" s="25"/>
      <c r="G5" s="262">
        <v>4.1689999999999996</v>
      </c>
      <c r="H5" s="287">
        <v>2353.7710000000002</v>
      </c>
      <c r="I5" s="389"/>
      <c r="J5" s="27"/>
      <c r="K5" s="262">
        <v>2510.2539999999999</v>
      </c>
      <c r="L5" s="198">
        <v>255.28800000000001</v>
      </c>
      <c r="M5" s="28"/>
      <c r="N5" s="198"/>
      <c r="O5" s="28"/>
      <c r="P5" s="198"/>
      <c r="Q5" s="29">
        <f t="shared" si="0"/>
        <v>5123.482</v>
      </c>
      <c r="R5" s="13"/>
    </row>
    <row r="6" spans="1:18">
      <c r="A6" s="22" t="s">
        <v>20</v>
      </c>
      <c r="B6" s="30" t="s">
        <v>21</v>
      </c>
      <c r="C6" s="16" t="s">
        <v>17</v>
      </c>
      <c r="D6" s="191">
        <v>0</v>
      </c>
      <c r="E6" s="131">
        <v>2.5000000000000001E-2</v>
      </c>
      <c r="F6" s="17"/>
      <c r="G6" s="272">
        <v>0.311</v>
      </c>
      <c r="H6" s="286">
        <v>809.48199999999997</v>
      </c>
      <c r="I6" s="388"/>
      <c r="J6" s="32"/>
      <c r="K6" s="272">
        <v>1737.9065000000001</v>
      </c>
      <c r="L6" s="95">
        <v>3.2930000000000001</v>
      </c>
      <c r="M6" s="20"/>
      <c r="N6" s="95"/>
      <c r="O6" s="20"/>
      <c r="P6" s="95"/>
      <c r="Q6" s="21">
        <f t="shared" si="0"/>
        <v>2550.9925000000003</v>
      </c>
      <c r="R6" s="13"/>
    </row>
    <row r="7" spans="1:18">
      <c r="A7" s="22" t="s">
        <v>22</v>
      </c>
      <c r="B7" s="24" t="s">
        <v>23</v>
      </c>
      <c r="C7" s="24" t="s">
        <v>19</v>
      </c>
      <c r="D7" s="193">
        <v>0</v>
      </c>
      <c r="E7" s="132">
        <v>4.2</v>
      </c>
      <c r="F7" s="25"/>
      <c r="G7" s="262">
        <v>3.54</v>
      </c>
      <c r="H7" s="287">
        <v>35835.165999999997</v>
      </c>
      <c r="I7" s="389"/>
      <c r="J7" s="27"/>
      <c r="K7" s="262">
        <v>72651.686000000002</v>
      </c>
      <c r="L7" s="198">
        <v>61.703000000000003</v>
      </c>
      <c r="M7" s="28"/>
      <c r="N7" s="198"/>
      <c r="O7" s="28"/>
      <c r="P7" s="198"/>
      <c r="Q7" s="29">
        <f t="shared" si="0"/>
        <v>108552.09499999999</v>
      </c>
      <c r="R7" s="13"/>
    </row>
    <row r="8" spans="1:18">
      <c r="A8" s="22" t="s">
        <v>24</v>
      </c>
      <c r="B8" s="33" t="s">
        <v>25</v>
      </c>
      <c r="C8" s="16" t="s">
        <v>17</v>
      </c>
      <c r="D8" s="95">
        <f t="shared" ref="D8:E9" si="1">+D4+D6</f>
        <v>1.4999999999999999E-2</v>
      </c>
      <c r="E8" s="95">
        <f t="shared" si="1"/>
        <v>2.5000000000000001E-2</v>
      </c>
      <c r="F8" s="35">
        <f>D8+E8</f>
        <v>0.04</v>
      </c>
      <c r="G8" s="126">
        <f t="shared" ref="G8:I9" si="2">+G4+G6</f>
        <v>0.34099999999999997</v>
      </c>
      <c r="H8" s="126">
        <f t="shared" si="2"/>
        <v>822.07960000000003</v>
      </c>
      <c r="I8" s="20">
        <f t="shared" si="2"/>
        <v>0</v>
      </c>
      <c r="J8" s="32">
        <f>H8+I8</f>
        <v>822.07960000000003</v>
      </c>
      <c r="K8" s="126">
        <f t="shared" ref="K8:M9" si="3">+K4+K6</f>
        <v>1769.117</v>
      </c>
      <c r="L8" s="95">
        <f t="shared" si="3"/>
        <v>13.521999999999998</v>
      </c>
      <c r="M8" s="95">
        <f t="shared" si="3"/>
        <v>0</v>
      </c>
      <c r="N8" s="95">
        <f>N4+N6</f>
        <v>0</v>
      </c>
      <c r="O8" s="95">
        <f t="shared" ref="O8:O9" si="4">+O4+O6</f>
        <v>0</v>
      </c>
      <c r="P8" s="95">
        <f>P4+P6</f>
        <v>0</v>
      </c>
      <c r="Q8" s="21">
        <f t="shared" si="0"/>
        <v>2605.0996</v>
      </c>
      <c r="R8" s="13"/>
    </row>
    <row r="9" spans="1:18">
      <c r="A9" s="36"/>
      <c r="B9" s="37"/>
      <c r="C9" s="24" t="s">
        <v>19</v>
      </c>
      <c r="D9" s="198">
        <f t="shared" si="1"/>
        <v>4.0950005263304634</v>
      </c>
      <c r="E9" s="198">
        <f t="shared" si="1"/>
        <v>4.2</v>
      </c>
      <c r="F9" s="25">
        <f>D9+E9</f>
        <v>8.2950005263304636</v>
      </c>
      <c r="G9" s="304">
        <f t="shared" si="2"/>
        <v>7.7089999999999996</v>
      </c>
      <c r="H9" s="304">
        <f t="shared" si="2"/>
        <v>38188.936999999998</v>
      </c>
      <c r="I9" s="28">
        <f t="shared" si="2"/>
        <v>0</v>
      </c>
      <c r="J9" s="27">
        <f>H9+I9</f>
        <v>38188.936999999998</v>
      </c>
      <c r="K9" s="304">
        <f t="shared" si="3"/>
        <v>75161.94</v>
      </c>
      <c r="L9" s="198">
        <f t="shared" si="3"/>
        <v>316.99099999999999</v>
      </c>
      <c r="M9" s="198">
        <f t="shared" si="3"/>
        <v>0</v>
      </c>
      <c r="N9" s="198">
        <f>N5+N7</f>
        <v>0</v>
      </c>
      <c r="O9" s="198">
        <f t="shared" si="4"/>
        <v>0</v>
      </c>
      <c r="P9" s="198">
        <f>P5+P7</f>
        <v>0</v>
      </c>
      <c r="Q9" s="29">
        <f t="shared" si="0"/>
        <v>113683.87200052633</v>
      </c>
      <c r="R9" s="13"/>
    </row>
    <row r="10" spans="1:18">
      <c r="A10" s="39" t="s">
        <v>26</v>
      </c>
      <c r="B10" s="40"/>
      <c r="C10" s="16" t="s">
        <v>17</v>
      </c>
      <c r="D10" s="191">
        <v>0.23619999999999999</v>
      </c>
      <c r="E10" s="131">
        <v>6.2E-2</v>
      </c>
      <c r="F10" s="17"/>
      <c r="G10" s="272">
        <v>0.43909999999999999</v>
      </c>
      <c r="H10" s="286"/>
      <c r="I10" s="388"/>
      <c r="J10" s="32"/>
      <c r="K10" s="272">
        <v>1E-3</v>
      </c>
      <c r="L10" s="95">
        <v>0.24740000000000001</v>
      </c>
      <c r="M10" s="20"/>
      <c r="N10" s="95"/>
      <c r="O10" s="20"/>
      <c r="P10" s="95"/>
      <c r="Q10" s="21">
        <f t="shared" si="0"/>
        <v>0.6875</v>
      </c>
      <c r="R10" s="13"/>
    </row>
    <row r="11" spans="1:18">
      <c r="A11" s="41"/>
      <c r="B11" s="42"/>
      <c r="C11" s="24" t="s">
        <v>19</v>
      </c>
      <c r="D11" s="192">
        <v>14.453251857676623</v>
      </c>
      <c r="E11" s="132">
        <v>3.2549999999999999</v>
      </c>
      <c r="F11" s="25"/>
      <c r="G11" s="262">
        <v>83.918000000000006</v>
      </c>
      <c r="H11" s="287"/>
      <c r="I11" s="389"/>
      <c r="J11" s="27"/>
      <c r="K11" s="262">
        <v>0.21</v>
      </c>
      <c r="L11" s="198">
        <v>172.398</v>
      </c>
      <c r="M11" s="28"/>
      <c r="N11" s="198"/>
      <c r="O11" s="28"/>
      <c r="P11" s="198"/>
      <c r="Q11" s="29">
        <f t="shared" si="0"/>
        <v>256.52600000000001</v>
      </c>
      <c r="R11" s="13"/>
    </row>
    <row r="12" spans="1:18">
      <c r="A12" s="43"/>
      <c r="B12" s="15" t="s">
        <v>27</v>
      </c>
      <c r="C12" s="16" t="s">
        <v>17</v>
      </c>
      <c r="D12" s="191">
        <v>3.7645</v>
      </c>
      <c r="E12" s="131">
        <v>11.645799999999999</v>
      </c>
      <c r="F12" s="17"/>
      <c r="G12" s="272">
        <v>0.19320000000000001</v>
      </c>
      <c r="H12" s="286"/>
      <c r="I12" s="388"/>
      <c r="J12" s="32"/>
      <c r="K12" s="272"/>
      <c r="L12" s="95">
        <v>0.1686</v>
      </c>
      <c r="M12" s="20"/>
      <c r="N12" s="95"/>
      <c r="O12" s="20"/>
      <c r="P12" s="95"/>
      <c r="Q12" s="21">
        <f t="shared" si="0"/>
        <v>0.36180000000000001</v>
      </c>
      <c r="R12" s="13"/>
    </row>
    <row r="13" spans="1:18">
      <c r="A13" s="14" t="s">
        <v>0</v>
      </c>
      <c r="B13" s="23"/>
      <c r="C13" s="24" t="s">
        <v>19</v>
      </c>
      <c r="D13" s="192">
        <v>14614.264128371531</v>
      </c>
      <c r="E13" s="132">
        <v>43900.006000000001</v>
      </c>
      <c r="F13" s="25"/>
      <c r="G13" s="262">
        <v>698.71199999999999</v>
      </c>
      <c r="H13" s="287"/>
      <c r="I13" s="389"/>
      <c r="J13" s="27"/>
      <c r="K13" s="262"/>
      <c r="L13" s="198">
        <v>484.48099999999999</v>
      </c>
      <c r="M13" s="28"/>
      <c r="N13" s="198"/>
      <c r="O13" s="28"/>
      <c r="P13" s="198"/>
      <c r="Q13" s="29">
        <f t="shared" si="0"/>
        <v>1183.193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91">
        <v>1.3236000000000001</v>
      </c>
      <c r="E14" s="131"/>
      <c r="F14" s="17"/>
      <c r="G14" s="272">
        <v>1.4668000000000001</v>
      </c>
      <c r="H14" s="286">
        <v>4.6199999999999998E-2</v>
      </c>
      <c r="I14" s="388"/>
      <c r="J14" s="32"/>
      <c r="K14" s="272">
        <v>0.129</v>
      </c>
      <c r="L14" s="95"/>
      <c r="M14" s="20"/>
      <c r="N14" s="95"/>
      <c r="O14" s="20"/>
      <c r="P14" s="95">
        <v>2.9100000000000001E-2</v>
      </c>
      <c r="Q14" s="21">
        <f t="shared" si="0"/>
        <v>1.6711</v>
      </c>
      <c r="R14" s="13"/>
    </row>
    <row r="15" spans="1:18">
      <c r="A15" s="22" t="s">
        <v>0</v>
      </c>
      <c r="B15" s="23"/>
      <c r="C15" s="24" t="s">
        <v>19</v>
      </c>
      <c r="D15" s="192">
        <v>209.33222690547348</v>
      </c>
      <c r="E15" s="132"/>
      <c r="F15" s="25"/>
      <c r="G15" s="262">
        <v>1937.722</v>
      </c>
      <c r="H15" s="287">
        <v>112.392</v>
      </c>
      <c r="I15" s="389"/>
      <c r="J15" s="27"/>
      <c r="K15" s="262">
        <v>380.495</v>
      </c>
      <c r="L15" s="198"/>
      <c r="M15" s="28"/>
      <c r="N15" s="198"/>
      <c r="O15" s="28"/>
      <c r="P15" s="198">
        <v>30.555</v>
      </c>
      <c r="Q15" s="29">
        <f t="shared" si="0"/>
        <v>2461.1639999999998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91">
        <v>131.90969999999999</v>
      </c>
      <c r="E16" s="131">
        <v>79.267200000000003</v>
      </c>
      <c r="F16" s="17"/>
      <c r="G16" s="272">
        <v>87.730599999999995</v>
      </c>
      <c r="H16" s="286"/>
      <c r="I16" s="388"/>
      <c r="J16" s="32"/>
      <c r="K16" s="272"/>
      <c r="L16" s="95">
        <v>1E-3</v>
      </c>
      <c r="M16" s="20"/>
      <c r="N16" s="95"/>
      <c r="O16" s="20"/>
      <c r="P16" s="95"/>
      <c r="Q16" s="21">
        <f t="shared" si="0"/>
        <v>87.7316</v>
      </c>
      <c r="R16" s="13"/>
    </row>
    <row r="17" spans="1:18">
      <c r="A17" s="22"/>
      <c r="B17" s="23"/>
      <c r="C17" s="24" t="s">
        <v>19</v>
      </c>
      <c r="D17" s="192">
        <v>209244.97189425858</v>
      </c>
      <c r="E17" s="132">
        <v>135031.71299999999</v>
      </c>
      <c r="F17" s="25"/>
      <c r="G17" s="262">
        <v>123286.85</v>
      </c>
      <c r="H17" s="287"/>
      <c r="I17" s="389"/>
      <c r="J17" s="27"/>
      <c r="K17" s="262"/>
      <c r="L17" s="198">
        <v>24.861999999999998</v>
      </c>
      <c r="M17" s="28"/>
      <c r="N17" s="198"/>
      <c r="O17" s="28"/>
      <c r="P17" s="198"/>
      <c r="Q17" s="29">
        <f t="shared" si="0"/>
        <v>123311.712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91">
        <v>4.5305999999999997</v>
      </c>
      <c r="E18" s="131">
        <v>2.4428000000000001</v>
      </c>
      <c r="F18" s="17"/>
      <c r="G18" s="272">
        <v>3.2422</v>
      </c>
      <c r="H18" s="286"/>
      <c r="I18" s="388"/>
      <c r="J18" s="32"/>
      <c r="K18" s="272"/>
      <c r="L18" s="95"/>
      <c r="M18" s="20"/>
      <c r="N18" s="95"/>
      <c r="O18" s="20"/>
      <c r="P18" s="95"/>
      <c r="Q18" s="21">
        <f t="shared" si="0"/>
        <v>3.2422</v>
      </c>
      <c r="R18" s="13"/>
    </row>
    <row r="19" spans="1:18">
      <c r="A19" s="22"/>
      <c r="B19" s="24" t="s">
        <v>34</v>
      </c>
      <c r="C19" s="24" t="s">
        <v>19</v>
      </c>
      <c r="D19" s="192">
        <v>6154.0192909761681</v>
      </c>
      <c r="E19" s="132">
        <v>3027.21</v>
      </c>
      <c r="F19" s="25"/>
      <c r="G19" s="262">
        <v>2760.5410000000002</v>
      </c>
      <c r="H19" s="287"/>
      <c r="I19" s="389"/>
      <c r="J19" s="27"/>
      <c r="K19" s="262"/>
      <c r="L19" s="198"/>
      <c r="M19" s="28"/>
      <c r="N19" s="198"/>
      <c r="O19" s="28"/>
      <c r="P19" s="198"/>
      <c r="Q19" s="29">
        <f t="shared" si="0"/>
        <v>2760.5410000000002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91">
        <v>301.0394</v>
      </c>
      <c r="E20" s="131">
        <v>222.71299999999999</v>
      </c>
      <c r="F20" s="17"/>
      <c r="G20" s="272">
        <v>120.2899</v>
      </c>
      <c r="H20" s="286"/>
      <c r="I20" s="388"/>
      <c r="J20" s="32"/>
      <c r="K20" s="272"/>
      <c r="L20" s="95">
        <v>0.10224999999999999</v>
      </c>
      <c r="M20" s="20"/>
      <c r="N20" s="95"/>
      <c r="O20" s="20"/>
      <c r="P20" s="95"/>
      <c r="Q20" s="21">
        <f t="shared" si="0"/>
        <v>120.39215</v>
      </c>
      <c r="R20" s="13"/>
    </row>
    <row r="21" spans="1:18">
      <c r="A21" s="43"/>
      <c r="B21" s="23"/>
      <c r="C21" s="24" t="s">
        <v>19</v>
      </c>
      <c r="D21" s="192">
        <v>92488.286437520481</v>
      </c>
      <c r="E21" s="132">
        <v>74076.323000000004</v>
      </c>
      <c r="F21" s="25"/>
      <c r="G21" s="262">
        <v>42425.945</v>
      </c>
      <c r="H21" s="287"/>
      <c r="I21" s="389"/>
      <c r="J21" s="27"/>
      <c r="K21" s="262"/>
      <c r="L21" s="198">
        <v>46.265000000000001</v>
      </c>
      <c r="M21" s="28"/>
      <c r="N21" s="198"/>
      <c r="O21" s="28"/>
      <c r="P21" s="198"/>
      <c r="Q21" s="29">
        <f t="shared" si="0"/>
        <v>42472.21</v>
      </c>
      <c r="R21" s="13"/>
    </row>
    <row r="22" spans="1:18">
      <c r="A22" s="43"/>
      <c r="B22" s="33" t="s">
        <v>25</v>
      </c>
      <c r="C22" s="16" t="s">
        <v>17</v>
      </c>
      <c r="D22" s="95">
        <f t="shared" ref="D22:E23" si="5">+D12+D14+D16+D18+D20</f>
        <v>442.56779999999998</v>
      </c>
      <c r="E22" s="95">
        <f t="shared" si="5"/>
        <v>316.06880000000001</v>
      </c>
      <c r="F22" s="17">
        <f>D22+E22</f>
        <v>758.63660000000004</v>
      </c>
      <c r="G22" s="126">
        <f t="shared" ref="G22:I23" si="6">+G12+G14+G16+G18+G20</f>
        <v>212.92269999999999</v>
      </c>
      <c r="H22" s="126">
        <f t="shared" si="6"/>
        <v>4.6199999999999998E-2</v>
      </c>
      <c r="I22" s="20">
        <f t="shared" si="6"/>
        <v>0</v>
      </c>
      <c r="J22" s="32">
        <f t="shared" ref="J22:J29" si="7">H22+I22</f>
        <v>4.6199999999999998E-2</v>
      </c>
      <c r="K22" s="126">
        <f t="shared" ref="K22:M23" si="8">+K12+K14+K16+K18+K20</f>
        <v>0.129</v>
      </c>
      <c r="L22" s="95">
        <f t="shared" si="8"/>
        <v>0.27184999999999998</v>
      </c>
      <c r="M22" s="95">
        <f t="shared" si="8"/>
        <v>0</v>
      </c>
      <c r="N22" s="95">
        <f>N12+N14+N16+N18+N20</f>
        <v>0</v>
      </c>
      <c r="O22" s="95">
        <f>+O12+O14+O16+O18+O20</f>
        <v>0</v>
      </c>
      <c r="P22" s="95">
        <f>P12+P14+P16+P18+P20</f>
        <v>2.9100000000000001E-2</v>
      </c>
      <c r="Q22" s="21">
        <f t="shared" si="0"/>
        <v>972.03544999999997</v>
      </c>
      <c r="R22" s="13"/>
    </row>
    <row r="23" spans="1:18">
      <c r="A23" s="36"/>
      <c r="B23" s="37"/>
      <c r="C23" s="24" t="s">
        <v>19</v>
      </c>
      <c r="D23" s="198">
        <f t="shared" si="5"/>
        <v>322710.87397803221</v>
      </c>
      <c r="E23" s="198">
        <f t="shared" si="5"/>
        <v>256035.25199999998</v>
      </c>
      <c r="F23" s="25">
        <f>D23+E23</f>
        <v>578746.12597803213</v>
      </c>
      <c r="G23" s="304">
        <f t="shared" si="6"/>
        <v>171109.77</v>
      </c>
      <c r="H23" s="304">
        <f t="shared" si="6"/>
        <v>112.392</v>
      </c>
      <c r="I23" s="28">
        <f t="shared" si="6"/>
        <v>0</v>
      </c>
      <c r="J23" s="27">
        <f t="shared" si="7"/>
        <v>112.392</v>
      </c>
      <c r="K23" s="304">
        <f t="shared" si="8"/>
        <v>380.495</v>
      </c>
      <c r="L23" s="198">
        <f t="shared" si="8"/>
        <v>555.60800000000006</v>
      </c>
      <c r="M23" s="198">
        <f t="shared" si="8"/>
        <v>0</v>
      </c>
      <c r="N23" s="198">
        <f>N13+N15+N17+N19+N21</f>
        <v>0</v>
      </c>
      <c r="O23" s="198">
        <f>+O13+O15+O17+O19+O21</f>
        <v>0</v>
      </c>
      <c r="P23" s="198">
        <f>P13+P15+P17+P19+P21</f>
        <v>30.555</v>
      </c>
      <c r="Q23" s="29">
        <f t="shared" si="0"/>
        <v>750934.94597803219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91">
        <v>17.291399999999999</v>
      </c>
      <c r="E24" s="131">
        <v>9.8320000000000007</v>
      </c>
      <c r="F24" s="17"/>
      <c r="G24" s="272">
        <v>288.69459999999998</v>
      </c>
      <c r="H24" s="286"/>
      <c r="I24" s="388"/>
      <c r="J24" s="32"/>
      <c r="K24" s="272"/>
      <c r="L24" s="95">
        <v>1.225E-2</v>
      </c>
      <c r="M24" s="20"/>
      <c r="N24" s="95"/>
      <c r="O24" s="20"/>
      <c r="P24" s="95"/>
      <c r="Q24" s="21">
        <f t="shared" si="0"/>
        <v>288.70684999999997</v>
      </c>
      <c r="R24" s="13"/>
    </row>
    <row r="25" spans="1:18">
      <c r="A25" s="22" t="s">
        <v>37</v>
      </c>
      <c r="B25" s="23"/>
      <c r="C25" s="24" t="s">
        <v>19</v>
      </c>
      <c r="D25" s="192">
        <v>10050.577141800793</v>
      </c>
      <c r="E25" s="132">
        <v>6478.8209999999999</v>
      </c>
      <c r="F25" s="25"/>
      <c r="G25" s="262">
        <v>236706.092</v>
      </c>
      <c r="H25" s="287"/>
      <c r="I25" s="389"/>
      <c r="J25" s="27"/>
      <c r="K25" s="262"/>
      <c r="L25" s="198">
        <v>11.576000000000001</v>
      </c>
      <c r="M25" s="28"/>
      <c r="N25" s="198"/>
      <c r="O25" s="28"/>
      <c r="P25" s="198"/>
      <c r="Q25" s="29">
        <f t="shared" si="0"/>
        <v>236717.66800000001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91">
        <v>12.52</v>
      </c>
      <c r="E26" s="131">
        <v>7.8970000000000002</v>
      </c>
      <c r="F26" s="17"/>
      <c r="G26" s="272">
        <v>12.533200000000001</v>
      </c>
      <c r="H26" s="286"/>
      <c r="I26" s="388"/>
      <c r="J26" s="32"/>
      <c r="K26" s="272">
        <v>5.0999999999999997E-2</v>
      </c>
      <c r="L26" s="95"/>
      <c r="M26" s="20"/>
      <c r="N26" s="95"/>
      <c r="O26" s="20"/>
      <c r="P26" s="95"/>
      <c r="Q26" s="21">
        <f t="shared" si="0"/>
        <v>12.584200000000001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92">
        <v>9332.1386994598906</v>
      </c>
      <c r="E27" s="132">
        <v>5743.8519999999999</v>
      </c>
      <c r="F27" s="25"/>
      <c r="G27" s="262">
        <v>11206.696</v>
      </c>
      <c r="H27" s="287"/>
      <c r="I27" s="389"/>
      <c r="J27" s="27"/>
      <c r="K27" s="262">
        <v>45.518000000000001</v>
      </c>
      <c r="L27" s="198"/>
      <c r="M27" s="28"/>
      <c r="N27" s="198"/>
      <c r="O27" s="28"/>
      <c r="P27" s="198"/>
      <c r="Q27" s="29">
        <f t="shared" si="0"/>
        <v>11252.214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95">
        <f t="shared" ref="D28:D29" si="9">+D24+D26</f>
        <v>29.811399999999999</v>
      </c>
      <c r="E28" s="95">
        <v>17.728999999999999</v>
      </c>
      <c r="F28" s="17">
        <f>D28+E28</f>
        <v>47.540399999999998</v>
      </c>
      <c r="G28" s="126">
        <f t="shared" ref="G28:I29" si="10">+G24+G26</f>
        <v>301.2278</v>
      </c>
      <c r="H28" s="126">
        <f t="shared" si="10"/>
        <v>0</v>
      </c>
      <c r="I28" s="20">
        <f t="shared" si="10"/>
        <v>0</v>
      </c>
      <c r="J28" s="32">
        <f t="shared" si="7"/>
        <v>0</v>
      </c>
      <c r="K28" s="126">
        <v>5.0999999999999997E-2</v>
      </c>
      <c r="L28" s="95">
        <f t="shared" ref="L28:M29" si="11">+L24+L26</f>
        <v>1.225E-2</v>
      </c>
      <c r="M28" s="199">
        <f t="shared" si="11"/>
        <v>0</v>
      </c>
      <c r="N28" s="95">
        <f>N24+N26</f>
        <v>0</v>
      </c>
      <c r="O28" s="95">
        <f>O24+O26</f>
        <v>0</v>
      </c>
      <c r="P28" s="95">
        <f>P24+P26</f>
        <v>0</v>
      </c>
      <c r="Q28" s="21">
        <f t="shared" si="0"/>
        <v>348.83144999999996</v>
      </c>
      <c r="R28" s="13"/>
    </row>
    <row r="29" spans="1:18">
      <c r="A29" s="36"/>
      <c r="B29" s="37"/>
      <c r="C29" s="24" t="s">
        <v>19</v>
      </c>
      <c r="D29" s="198">
        <f t="shared" si="9"/>
        <v>19382.715841260684</v>
      </c>
      <c r="E29" s="198">
        <v>12222.673000000001</v>
      </c>
      <c r="F29" s="25">
        <f>D29+E29</f>
        <v>31605.388841260683</v>
      </c>
      <c r="G29" s="304">
        <f t="shared" si="10"/>
        <v>247912.788</v>
      </c>
      <c r="H29" s="304">
        <f t="shared" si="10"/>
        <v>0</v>
      </c>
      <c r="I29" s="28">
        <f t="shared" si="10"/>
        <v>0</v>
      </c>
      <c r="J29" s="27">
        <f t="shared" si="7"/>
        <v>0</v>
      </c>
      <c r="K29" s="304">
        <v>45.518000000000001</v>
      </c>
      <c r="L29" s="198">
        <f t="shared" si="11"/>
        <v>11.576000000000001</v>
      </c>
      <c r="M29" s="436">
        <f t="shared" si="11"/>
        <v>0</v>
      </c>
      <c r="N29" s="198">
        <f>N25+N27</f>
        <v>0</v>
      </c>
      <c r="O29" s="198">
        <f t="shared" ref="O29" si="12">O25+O27</f>
        <v>0</v>
      </c>
      <c r="P29" s="198">
        <f>P25+P27</f>
        <v>0</v>
      </c>
      <c r="Q29" s="29">
        <f t="shared" si="0"/>
        <v>279575.27084126067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91">
        <v>0.2157</v>
      </c>
      <c r="E30" s="131">
        <v>0.83330000000000004</v>
      </c>
      <c r="F30" s="17"/>
      <c r="G30" s="272">
        <v>0.71130000000000004</v>
      </c>
      <c r="H30" s="286">
        <v>51.593000000000004</v>
      </c>
      <c r="I30" s="388"/>
      <c r="J30" s="32"/>
      <c r="K30" s="272">
        <v>46.976999999999997</v>
      </c>
      <c r="L30" s="95"/>
      <c r="M30" s="20"/>
      <c r="N30" s="95"/>
      <c r="O30" s="20"/>
      <c r="P30" s="95"/>
      <c r="Q30" s="21">
        <f t="shared" si="0"/>
        <v>99.281300000000002</v>
      </c>
      <c r="R30" s="13"/>
    </row>
    <row r="31" spans="1:18">
      <c r="A31" s="22" t="s">
        <v>42</v>
      </c>
      <c r="B31" s="23"/>
      <c r="C31" s="24" t="s">
        <v>19</v>
      </c>
      <c r="D31" s="192">
        <v>52.584006758622976</v>
      </c>
      <c r="E31" s="132">
        <v>630.41600000000005</v>
      </c>
      <c r="F31" s="25"/>
      <c r="G31" s="262">
        <v>320.20499999999998</v>
      </c>
      <c r="H31" s="287">
        <v>14009.628000000001</v>
      </c>
      <c r="I31" s="389"/>
      <c r="J31" s="27"/>
      <c r="K31" s="262">
        <v>1118.4829999999999</v>
      </c>
      <c r="L31" s="198"/>
      <c r="M31" s="28"/>
      <c r="N31" s="198"/>
      <c r="O31" s="28"/>
      <c r="P31" s="198"/>
      <c r="Q31" s="29">
        <f t="shared" si="0"/>
        <v>15448.316000000001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91">
        <v>0.47270000000000001</v>
      </c>
      <c r="E32" s="131">
        <v>2.1349</v>
      </c>
      <c r="F32" s="17"/>
      <c r="G32" s="272">
        <v>3.4540000000000002</v>
      </c>
      <c r="H32" s="286">
        <v>39.046799999999998</v>
      </c>
      <c r="I32" s="388"/>
      <c r="J32" s="32"/>
      <c r="K32" s="272">
        <v>0.91549999999999998</v>
      </c>
      <c r="L32" s="95">
        <v>3.262</v>
      </c>
      <c r="M32" s="20"/>
      <c r="N32" s="95"/>
      <c r="O32" s="20"/>
      <c r="P32" s="95"/>
      <c r="Q32" s="21">
        <f t="shared" si="0"/>
        <v>46.6783</v>
      </c>
      <c r="R32" s="13"/>
    </row>
    <row r="33" spans="1:18">
      <c r="A33" s="22" t="s">
        <v>44</v>
      </c>
      <c r="B33" s="23"/>
      <c r="C33" s="24" t="s">
        <v>19</v>
      </c>
      <c r="D33" s="192">
        <v>133.76896719332686</v>
      </c>
      <c r="E33" s="132">
        <v>325.24299999999999</v>
      </c>
      <c r="F33" s="25"/>
      <c r="G33" s="262">
        <v>936.42</v>
      </c>
      <c r="H33" s="287">
        <v>2854.587</v>
      </c>
      <c r="I33" s="389"/>
      <c r="J33" s="27"/>
      <c r="K33" s="262">
        <v>58.073</v>
      </c>
      <c r="L33" s="198">
        <v>902.40099999999995</v>
      </c>
      <c r="M33" s="28"/>
      <c r="N33" s="198"/>
      <c r="O33" s="28"/>
      <c r="P33" s="198"/>
      <c r="Q33" s="29">
        <f t="shared" si="0"/>
        <v>4751.4809999999998</v>
      </c>
      <c r="R33" s="13"/>
    </row>
    <row r="34" spans="1:18">
      <c r="A34" s="22"/>
      <c r="B34" s="30" t="s">
        <v>21</v>
      </c>
      <c r="C34" s="16" t="s">
        <v>17</v>
      </c>
      <c r="D34" s="191">
        <v>0</v>
      </c>
      <c r="E34" s="131">
        <v>8.0600000000000005E-2</v>
      </c>
      <c r="F34" s="17"/>
      <c r="G34" s="272"/>
      <c r="H34" s="286">
        <v>209.95500000000001</v>
      </c>
      <c r="I34" s="388"/>
      <c r="J34" s="32"/>
      <c r="K34" s="272">
        <v>48.808999999999997</v>
      </c>
      <c r="L34" s="95"/>
      <c r="M34" s="20"/>
      <c r="N34" s="95">
        <v>0.12330000000000001</v>
      </c>
      <c r="O34" s="20"/>
      <c r="P34" s="95"/>
      <c r="Q34" s="21">
        <f t="shared" si="0"/>
        <v>258.88729999999998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93">
        <v>0</v>
      </c>
      <c r="E35" s="132">
        <v>0.99</v>
      </c>
      <c r="F35" s="25"/>
      <c r="G35" s="262"/>
      <c r="H35" s="287">
        <v>5347.9549999999999</v>
      </c>
      <c r="I35" s="389"/>
      <c r="J35" s="27"/>
      <c r="K35" s="262">
        <v>2049.9780000000001</v>
      </c>
      <c r="L35" s="198"/>
      <c r="M35" s="28"/>
      <c r="N35" s="198">
        <v>20.687999999999999</v>
      </c>
      <c r="O35" s="28"/>
      <c r="P35" s="198"/>
      <c r="Q35" s="29">
        <f t="shared" si="0"/>
        <v>7418.6210000000001</v>
      </c>
      <c r="R35" s="13"/>
    </row>
    <row r="36" spans="1:18">
      <c r="A36" s="43"/>
      <c r="B36" s="33" t="s">
        <v>25</v>
      </c>
      <c r="C36" s="16" t="s">
        <v>17</v>
      </c>
      <c r="D36" s="95">
        <f t="shared" ref="D36:E37" si="13">+D30+D32+D34</f>
        <v>0.68840000000000001</v>
      </c>
      <c r="E36" s="95">
        <f t="shared" si="13"/>
        <v>3.0488</v>
      </c>
      <c r="F36" s="46">
        <f>D36+E36</f>
        <v>3.7372000000000001</v>
      </c>
      <c r="G36" s="126">
        <f t="shared" ref="G36:I37" si="14">+G30+G32+G34</f>
        <v>4.1653000000000002</v>
      </c>
      <c r="H36" s="126">
        <f t="shared" si="14"/>
        <v>300.59480000000002</v>
      </c>
      <c r="I36" s="20">
        <f t="shared" si="14"/>
        <v>0</v>
      </c>
      <c r="J36" s="32">
        <f>H36+I36</f>
        <v>300.59480000000002</v>
      </c>
      <c r="K36" s="126">
        <f t="shared" ref="K36:K37" si="15">+K30+K32+K34</f>
        <v>96.701499999999996</v>
      </c>
      <c r="L36" s="95">
        <f>+L30+L32+L34</f>
        <v>3.262</v>
      </c>
      <c r="M36" s="95">
        <f t="shared" ref="M36:N37" si="16">+M30+M32+M34</f>
        <v>0</v>
      </c>
      <c r="N36" s="95">
        <f t="shared" si="16"/>
        <v>0.12330000000000001</v>
      </c>
      <c r="O36" s="95">
        <f>+O30+O32+O34</f>
        <v>0</v>
      </c>
      <c r="P36" s="95">
        <f>P30+P32+P34</f>
        <v>0</v>
      </c>
      <c r="Q36" s="21">
        <f t="shared" si="0"/>
        <v>408.58409999999998</v>
      </c>
      <c r="R36" s="13"/>
    </row>
    <row r="37" spans="1:18">
      <c r="A37" s="36"/>
      <c r="B37" s="37"/>
      <c r="C37" s="24" t="s">
        <v>19</v>
      </c>
      <c r="D37" s="198">
        <f t="shared" si="13"/>
        <v>186.35297395194982</v>
      </c>
      <c r="E37" s="198">
        <f t="shared" si="13"/>
        <v>956.64900000000011</v>
      </c>
      <c r="F37" s="47">
        <f>D37+E37</f>
        <v>1143.0019739519498</v>
      </c>
      <c r="G37" s="304">
        <f t="shared" si="14"/>
        <v>1256.625</v>
      </c>
      <c r="H37" s="304">
        <f t="shared" si="14"/>
        <v>22212.17</v>
      </c>
      <c r="I37" s="28">
        <f t="shared" si="14"/>
        <v>0</v>
      </c>
      <c r="J37" s="27">
        <f>H37+I37</f>
        <v>22212.17</v>
      </c>
      <c r="K37" s="304">
        <f t="shared" si="15"/>
        <v>3226.5340000000001</v>
      </c>
      <c r="L37" s="198">
        <f>+L31+L33+L35</f>
        <v>902.40099999999995</v>
      </c>
      <c r="M37" s="198">
        <f t="shared" si="16"/>
        <v>0</v>
      </c>
      <c r="N37" s="198">
        <f t="shared" si="16"/>
        <v>20.687999999999999</v>
      </c>
      <c r="O37" s="198">
        <f>+O31+O33+O35</f>
        <v>0</v>
      </c>
      <c r="P37" s="198">
        <f>P31+P33+P35</f>
        <v>0</v>
      </c>
      <c r="Q37" s="29">
        <f t="shared" si="0"/>
        <v>28761.419973951946</v>
      </c>
      <c r="R37" s="13"/>
    </row>
    <row r="38" spans="1:18">
      <c r="A38" s="39" t="s">
        <v>46</v>
      </c>
      <c r="B38" s="40"/>
      <c r="C38" s="16" t="s">
        <v>17</v>
      </c>
      <c r="D38" s="191">
        <v>0.1108</v>
      </c>
      <c r="E38" s="131">
        <v>1.72E-2</v>
      </c>
      <c r="F38" s="17"/>
      <c r="G38" s="272">
        <v>0.371</v>
      </c>
      <c r="H38" s="286">
        <v>3.7502</v>
      </c>
      <c r="I38" s="388"/>
      <c r="J38" s="32"/>
      <c r="K38" s="272">
        <v>1.9668000000000001</v>
      </c>
      <c r="L38" s="95">
        <v>5.7000000000000002E-2</v>
      </c>
      <c r="M38" s="20"/>
      <c r="N38" s="95"/>
      <c r="O38" s="20"/>
      <c r="P38" s="95">
        <v>4.3299999999999998E-2</v>
      </c>
      <c r="Q38" s="21">
        <f t="shared" si="0"/>
        <v>6.1883000000000008</v>
      </c>
      <c r="R38" s="13"/>
    </row>
    <row r="39" spans="1:18">
      <c r="A39" s="41"/>
      <c r="B39" s="42"/>
      <c r="C39" s="24" t="s">
        <v>19</v>
      </c>
      <c r="D39" s="192">
        <v>34.522954437235718</v>
      </c>
      <c r="E39" s="132">
        <v>7.77</v>
      </c>
      <c r="F39" s="25"/>
      <c r="G39" s="262">
        <v>27.035</v>
      </c>
      <c r="H39" s="287">
        <v>675.35</v>
      </c>
      <c r="I39" s="389"/>
      <c r="J39" s="27"/>
      <c r="K39" s="262">
        <v>271.50900000000001</v>
      </c>
      <c r="L39" s="198">
        <v>6.2690000000000001</v>
      </c>
      <c r="M39" s="28"/>
      <c r="N39" s="198"/>
      <c r="O39" s="28"/>
      <c r="P39" s="198">
        <v>14.585000000000001</v>
      </c>
      <c r="Q39" s="29">
        <f t="shared" si="0"/>
        <v>994.74800000000005</v>
      </c>
      <c r="R39" s="13"/>
    </row>
    <row r="40" spans="1:18">
      <c r="A40" s="39" t="s">
        <v>47</v>
      </c>
      <c r="B40" s="40"/>
      <c r="C40" s="16" t="s">
        <v>17</v>
      </c>
      <c r="D40" s="191">
        <v>1.5665</v>
      </c>
      <c r="E40" s="131">
        <v>0.59260000000000002</v>
      </c>
      <c r="F40" s="17"/>
      <c r="G40" s="272">
        <v>50.399500000000003</v>
      </c>
      <c r="H40" s="286">
        <v>285.67680000000001</v>
      </c>
      <c r="I40" s="388"/>
      <c r="J40" s="32"/>
      <c r="K40" s="272">
        <v>22.962199999999999</v>
      </c>
      <c r="L40" s="95">
        <v>0.89219999999999999</v>
      </c>
      <c r="M40" s="20"/>
      <c r="N40" s="95">
        <v>1.1900000000000001E-2</v>
      </c>
      <c r="O40" s="20"/>
      <c r="P40" s="95">
        <v>4.1000000000000003E-3</v>
      </c>
      <c r="Q40" s="21">
        <f t="shared" si="0"/>
        <v>359.94670000000002</v>
      </c>
      <c r="R40" s="13"/>
    </row>
    <row r="41" spans="1:18">
      <c r="A41" s="41"/>
      <c r="B41" s="42"/>
      <c r="C41" s="24" t="s">
        <v>19</v>
      </c>
      <c r="D41" s="192">
        <v>1002.5905288629718</v>
      </c>
      <c r="E41" s="132">
        <v>400.51900000000001</v>
      </c>
      <c r="F41" s="25"/>
      <c r="G41" s="262">
        <v>6513.902</v>
      </c>
      <c r="H41" s="287">
        <v>46127.49</v>
      </c>
      <c r="I41" s="389"/>
      <c r="J41" s="27"/>
      <c r="K41" s="262">
        <v>3065.6129999999998</v>
      </c>
      <c r="L41" s="198">
        <v>128.95599999999999</v>
      </c>
      <c r="M41" s="28"/>
      <c r="N41" s="198">
        <v>1.5389999999999999</v>
      </c>
      <c r="O41" s="28"/>
      <c r="P41" s="198">
        <v>0.64600000000000002</v>
      </c>
      <c r="Q41" s="29">
        <f t="shared" si="0"/>
        <v>55838.145999999993</v>
      </c>
      <c r="R41" s="13"/>
    </row>
    <row r="42" spans="1:18">
      <c r="A42" s="39" t="s">
        <v>48</v>
      </c>
      <c r="B42" s="40"/>
      <c r="C42" s="16" t="s">
        <v>17</v>
      </c>
      <c r="D42" s="191">
        <v>0</v>
      </c>
      <c r="E42" s="131"/>
      <c r="F42" s="17"/>
      <c r="G42" s="272"/>
      <c r="H42" s="286"/>
      <c r="I42" s="388"/>
      <c r="J42" s="32"/>
      <c r="K42" s="272"/>
      <c r="L42" s="95">
        <v>1.55E-2</v>
      </c>
      <c r="M42" s="20"/>
      <c r="N42" s="95"/>
      <c r="O42" s="20"/>
      <c r="P42" s="95"/>
      <c r="Q42" s="21">
        <f t="shared" si="0"/>
        <v>1.55E-2</v>
      </c>
      <c r="R42" s="13"/>
    </row>
    <row r="43" spans="1:18">
      <c r="A43" s="41"/>
      <c r="B43" s="42"/>
      <c r="C43" s="24" t="s">
        <v>19</v>
      </c>
      <c r="D43" s="193">
        <v>0</v>
      </c>
      <c r="E43" s="132"/>
      <c r="F43" s="25"/>
      <c r="G43" s="262"/>
      <c r="H43" s="287"/>
      <c r="I43" s="389"/>
      <c r="J43" s="27"/>
      <c r="K43" s="262"/>
      <c r="L43" s="198">
        <v>23.599</v>
      </c>
      <c r="M43" s="28"/>
      <c r="N43" s="198"/>
      <c r="O43" s="28"/>
      <c r="P43" s="198"/>
      <c r="Q43" s="29">
        <f t="shared" si="0"/>
        <v>23.599</v>
      </c>
      <c r="R43" s="13"/>
    </row>
    <row r="44" spans="1:18">
      <c r="A44" s="39" t="s">
        <v>49</v>
      </c>
      <c r="B44" s="40"/>
      <c r="C44" s="16" t="s">
        <v>17</v>
      </c>
      <c r="D44" s="191">
        <v>0</v>
      </c>
      <c r="E44" s="131">
        <v>0.1082</v>
      </c>
      <c r="F44" s="17"/>
      <c r="G44" s="272">
        <v>0</v>
      </c>
      <c r="H44" s="286">
        <v>2.1501999999999999</v>
      </c>
      <c r="I44" s="388"/>
      <c r="J44" s="32"/>
      <c r="K44" s="272">
        <v>0.14580000000000001</v>
      </c>
      <c r="L44" s="95"/>
      <c r="M44" s="20"/>
      <c r="N44" s="95"/>
      <c r="O44" s="20"/>
      <c r="P44" s="95"/>
      <c r="Q44" s="21">
        <f t="shared" si="0"/>
        <v>2.2959999999999998</v>
      </c>
      <c r="R44" s="13"/>
    </row>
    <row r="45" spans="1:18">
      <c r="A45" s="41"/>
      <c r="B45" s="42"/>
      <c r="C45" s="24" t="s">
        <v>19</v>
      </c>
      <c r="D45" s="192">
        <v>0</v>
      </c>
      <c r="E45" s="132">
        <v>52.942999999999998</v>
      </c>
      <c r="F45" s="25"/>
      <c r="G45" s="262">
        <v>16.181000000000001</v>
      </c>
      <c r="H45" s="287">
        <v>239.178</v>
      </c>
      <c r="I45" s="389"/>
      <c r="J45" s="27"/>
      <c r="K45" s="262">
        <v>55.820999999999998</v>
      </c>
      <c r="L45" s="198"/>
      <c r="M45" s="28"/>
      <c r="N45" s="198"/>
      <c r="O45" s="28"/>
      <c r="P45" s="198"/>
      <c r="Q45" s="29">
        <f t="shared" si="0"/>
        <v>311.18</v>
      </c>
      <c r="R45" s="13"/>
    </row>
    <row r="46" spans="1:18">
      <c r="A46" s="39" t="s">
        <v>50</v>
      </c>
      <c r="B46" s="40"/>
      <c r="C46" s="16" t="s">
        <v>17</v>
      </c>
      <c r="D46" s="191">
        <v>1.7999999999999999E-2</v>
      </c>
      <c r="E46" s="131">
        <v>4.0000000000000001E-3</v>
      </c>
      <c r="F46" s="17"/>
      <c r="G46" s="272">
        <v>0</v>
      </c>
      <c r="H46" s="286">
        <v>3.8800000000000001E-2</v>
      </c>
      <c r="I46" s="388"/>
      <c r="J46" s="32"/>
      <c r="K46" s="272">
        <v>4.1000000000000003E-3</v>
      </c>
      <c r="L46" s="95"/>
      <c r="M46" s="20"/>
      <c r="N46" s="95"/>
      <c r="O46" s="20"/>
      <c r="P46" s="95"/>
      <c r="Q46" s="21">
        <f t="shared" si="0"/>
        <v>4.2900000000000001E-2</v>
      </c>
      <c r="R46" s="13"/>
    </row>
    <row r="47" spans="1:18">
      <c r="A47" s="41"/>
      <c r="B47" s="42"/>
      <c r="C47" s="24" t="s">
        <v>19</v>
      </c>
      <c r="D47" s="192">
        <v>15.120001943374019</v>
      </c>
      <c r="E47" s="132">
        <v>1.89</v>
      </c>
      <c r="F47" s="25"/>
      <c r="G47" s="262">
        <v>19.824000000000002</v>
      </c>
      <c r="H47" s="287">
        <v>18.646000000000001</v>
      </c>
      <c r="I47" s="389"/>
      <c r="J47" s="27"/>
      <c r="K47" s="262">
        <v>3.5390000000000001</v>
      </c>
      <c r="L47" s="198"/>
      <c r="M47" s="28"/>
      <c r="N47" s="198"/>
      <c r="O47" s="28"/>
      <c r="P47" s="198"/>
      <c r="Q47" s="29">
        <f t="shared" si="0"/>
        <v>42.009</v>
      </c>
      <c r="R47" s="13"/>
    </row>
    <row r="48" spans="1:18">
      <c r="A48" s="39" t="s">
        <v>51</v>
      </c>
      <c r="B48" s="40"/>
      <c r="C48" s="16" t="s">
        <v>17</v>
      </c>
      <c r="D48" s="191">
        <v>3.2099999999999997E-2</v>
      </c>
      <c r="E48" s="131">
        <v>3.0175999999999998</v>
      </c>
      <c r="F48" s="17"/>
      <c r="G48" s="272">
        <v>36.428800000000003</v>
      </c>
      <c r="H48" s="286">
        <v>1703.6216999999999</v>
      </c>
      <c r="I48" s="388"/>
      <c r="J48" s="32"/>
      <c r="K48" s="272">
        <v>302.61380000000003</v>
      </c>
      <c r="L48" s="95">
        <v>7.5597000000000003</v>
      </c>
      <c r="M48" s="20"/>
      <c r="N48" s="95"/>
      <c r="O48" s="20"/>
      <c r="P48" s="95">
        <v>2.6892999999999998</v>
      </c>
      <c r="Q48" s="21">
        <f t="shared" si="0"/>
        <v>2052.9132999999997</v>
      </c>
      <c r="R48" s="13"/>
    </row>
    <row r="49" spans="1:18">
      <c r="A49" s="41"/>
      <c r="B49" s="42"/>
      <c r="C49" s="24" t="s">
        <v>19</v>
      </c>
      <c r="D49" s="192">
        <v>9.5854512320181531</v>
      </c>
      <c r="E49" s="132">
        <v>556.12300000000005</v>
      </c>
      <c r="F49" s="25"/>
      <c r="G49" s="262">
        <v>2928.5410000000002</v>
      </c>
      <c r="H49" s="287">
        <v>182596.57399999999</v>
      </c>
      <c r="I49" s="389"/>
      <c r="J49" s="27"/>
      <c r="K49" s="262">
        <v>21246.181</v>
      </c>
      <c r="L49" s="198">
        <v>577.20799999999997</v>
      </c>
      <c r="M49" s="28"/>
      <c r="N49" s="198"/>
      <c r="O49" s="28"/>
      <c r="P49" s="198">
        <v>1578.33</v>
      </c>
      <c r="Q49" s="29">
        <f t="shared" si="0"/>
        <v>208926.834</v>
      </c>
      <c r="R49" s="13"/>
    </row>
    <row r="50" spans="1:18">
      <c r="A50" s="39" t="s">
        <v>52</v>
      </c>
      <c r="B50" s="40"/>
      <c r="C50" s="16" t="s">
        <v>17</v>
      </c>
      <c r="D50" s="191">
        <v>1.2E-2</v>
      </c>
      <c r="E50" s="131">
        <v>0.33700000000000002</v>
      </c>
      <c r="F50" s="17"/>
      <c r="G50" s="272">
        <v>1253.82</v>
      </c>
      <c r="H50" s="286">
        <v>378.31900000000002</v>
      </c>
      <c r="I50" s="388"/>
      <c r="J50" s="32"/>
      <c r="K50" s="272">
        <v>2332.1729999999998</v>
      </c>
      <c r="L50" s="95">
        <v>8.5999999999999993E-2</v>
      </c>
      <c r="M50" s="20"/>
      <c r="N50" s="95"/>
      <c r="O50" s="20"/>
      <c r="P50" s="95"/>
      <c r="Q50" s="21">
        <f t="shared" si="0"/>
        <v>3964.3979999999997</v>
      </c>
      <c r="R50" s="13"/>
    </row>
    <row r="51" spans="1:18">
      <c r="A51" s="41"/>
      <c r="B51" s="42"/>
      <c r="C51" s="24" t="s">
        <v>19</v>
      </c>
      <c r="D51" s="193">
        <v>4.7880006154017725</v>
      </c>
      <c r="E51" s="132">
        <v>248.06299999999999</v>
      </c>
      <c r="F51" s="25"/>
      <c r="G51" s="262">
        <v>61877.406999999999</v>
      </c>
      <c r="H51" s="287">
        <v>17185.438999999998</v>
      </c>
      <c r="I51" s="389"/>
      <c r="J51" s="27"/>
      <c r="K51" s="262">
        <v>117466.60799999999</v>
      </c>
      <c r="L51" s="198">
        <v>19.992000000000001</v>
      </c>
      <c r="M51" s="28"/>
      <c r="N51" s="198"/>
      <c r="O51" s="28"/>
      <c r="P51" s="198"/>
      <c r="Q51" s="29">
        <f t="shared" si="0"/>
        <v>196549.44599999997</v>
      </c>
      <c r="R51" s="13"/>
    </row>
    <row r="52" spans="1:18">
      <c r="A52" s="39" t="s">
        <v>53</v>
      </c>
      <c r="B52" s="40"/>
      <c r="C52" s="16" t="s">
        <v>17</v>
      </c>
      <c r="D52" s="191">
        <v>2.0400000000000001E-2</v>
      </c>
      <c r="E52" s="131">
        <v>0.26140000000000002</v>
      </c>
      <c r="F52" s="17"/>
      <c r="G52" s="272">
        <v>87.341700000000003</v>
      </c>
      <c r="H52" s="286">
        <v>18.377199999999998</v>
      </c>
      <c r="I52" s="388"/>
      <c r="J52" s="32"/>
      <c r="K52" s="272">
        <v>7.2358000000000002</v>
      </c>
      <c r="L52" s="95">
        <v>124.5998</v>
      </c>
      <c r="M52" s="20"/>
      <c r="N52" s="95">
        <v>2.8054000000000001</v>
      </c>
      <c r="O52" s="20"/>
      <c r="P52" s="95"/>
      <c r="Q52" s="21">
        <f t="shared" si="0"/>
        <v>240.35990000000001</v>
      </c>
      <c r="R52" s="13"/>
    </row>
    <row r="53" spans="1:18">
      <c r="A53" s="41"/>
      <c r="B53" s="42"/>
      <c r="C53" s="24" t="s">
        <v>19</v>
      </c>
      <c r="D53" s="192">
        <v>1.3041001676160091</v>
      </c>
      <c r="E53" s="132">
        <v>235.108</v>
      </c>
      <c r="F53" s="25"/>
      <c r="G53" s="262">
        <v>47746.076999999997</v>
      </c>
      <c r="H53" s="287">
        <v>8571.0750000000007</v>
      </c>
      <c r="I53" s="389"/>
      <c r="J53" s="27"/>
      <c r="K53" s="262">
        <v>3410.893</v>
      </c>
      <c r="L53" s="198">
        <v>75414.239000000001</v>
      </c>
      <c r="M53" s="28"/>
      <c r="N53" s="198">
        <v>1337.0250000000001</v>
      </c>
      <c r="O53" s="28"/>
      <c r="P53" s="198"/>
      <c r="Q53" s="29">
        <f t="shared" si="0"/>
        <v>136479.30899999998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91">
        <v>0.88119999999999998</v>
      </c>
      <c r="E54" s="131"/>
      <c r="F54" s="17"/>
      <c r="G54" s="272">
        <v>6.4000000000000003E-3</v>
      </c>
      <c r="H54" s="286">
        <v>1.6577999999999999</v>
      </c>
      <c r="I54" s="388"/>
      <c r="J54" s="32"/>
      <c r="K54" s="272">
        <v>1.6692</v>
      </c>
      <c r="L54" s="95">
        <v>1.6899999999999998E-2</v>
      </c>
      <c r="M54" s="20"/>
      <c r="N54" s="95"/>
      <c r="O54" s="20"/>
      <c r="P54" s="95"/>
      <c r="Q54" s="21">
        <f t="shared" si="0"/>
        <v>3.3503000000000003</v>
      </c>
      <c r="R54" s="13"/>
    </row>
    <row r="55" spans="1:18">
      <c r="A55" s="22" t="s">
        <v>42</v>
      </c>
      <c r="B55" s="23"/>
      <c r="C55" s="24" t="s">
        <v>19</v>
      </c>
      <c r="D55" s="192">
        <v>841.99510822164063</v>
      </c>
      <c r="E55" s="132"/>
      <c r="F55" s="25"/>
      <c r="G55" s="262">
        <v>16.600999999999999</v>
      </c>
      <c r="H55" s="287">
        <v>946.09100000000001</v>
      </c>
      <c r="I55" s="389"/>
      <c r="J55" s="27"/>
      <c r="K55" s="262">
        <v>895.80799999999999</v>
      </c>
      <c r="L55" s="198">
        <v>26.335000000000001</v>
      </c>
      <c r="M55" s="28"/>
      <c r="N55" s="198"/>
      <c r="O55" s="28"/>
      <c r="P55" s="198"/>
      <c r="Q55" s="29">
        <f t="shared" si="0"/>
        <v>1884.835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91">
        <v>2.8812000000000002</v>
      </c>
      <c r="E56" s="131">
        <v>0.1273</v>
      </c>
      <c r="F56" s="17"/>
      <c r="G56" s="272">
        <v>0.15340000000000001</v>
      </c>
      <c r="H56" s="286">
        <v>2.3E-2</v>
      </c>
      <c r="I56" s="388"/>
      <c r="J56" s="32"/>
      <c r="K56" s="272">
        <v>4.2012999999999998</v>
      </c>
      <c r="L56" s="95">
        <v>1.3568</v>
      </c>
      <c r="M56" s="20"/>
      <c r="N56" s="95"/>
      <c r="O56" s="20">
        <v>2.9999999999999997E-4</v>
      </c>
      <c r="P56" s="95">
        <v>5.8299999999999998E-2</v>
      </c>
      <c r="Q56" s="21">
        <f t="shared" si="0"/>
        <v>5.7930999999999999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92">
        <v>229.53632950230698</v>
      </c>
      <c r="E57" s="132">
        <v>122.746</v>
      </c>
      <c r="F57" s="25"/>
      <c r="G57" s="262">
        <v>93.322000000000003</v>
      </c>
      <c r="H57" s="287">
        <v>0.72499999999999998</v>
      </c>
      <c r="I57" s="389"/>
      <c r="J57" s="27"/>
      <c r="K57" s="262">
        <v>266.32600000000002</v>
      </c>
      <c r="L57" s="198">
        <v>368.75900000000001</v>
      </c>
      <c r="M57" s="28"/>
      <c r="N57" s="198"/>
      <c r="O57" s="28">
        <v>0.315</v>
      </c>
      <c r="P57" s="198">
        <v>21.526</v>
      </c>
      <c r="Q57" s="29">
        <f t="shared" si="0"/>
        <v>750.97300000000007</v>
      </c>
      <c r="R57" s="13"/>
    </row>
    <row r="58" spans="1:18">
      <c r="A58" s="43"/>
      <c r="B58" s="33" t="s">
        <v>25</v>
      </c>
      <c r="C58" s="16" t="s">
        <v>17</v>
      </c>
      <c r="D58" s="95">
        <f t="shared" ref="D58:E59" si="17">+D54+D56</f>
        <v>3.7624000000000004</v>
      </c>
      <c r="E58" s="95">
        <f t="shared" si="17"/>
        <v>0.1273</v>
      </c>
      <c r="F58" s="17">
        <f>D58+E58</f>
        <v>3.8897000000000004</v>
      </c>
      <c r="G58" s="126">
        <f t="shared" ref="G58:I59" si="18">+G54+G56</f>
        <v>0.1598</v>
      </c>
      <c r="H58" s="126">
        <f t="shared" si="18"/>
        <v>1.6807999999999998</v>
      </c>
      <c r="I58" s="20">
        <f t="shared" si="18"/>
        <v>0</v>
      </c>
      <c r="J58" s="32">
        <f>H58+I58</f>
        <v>1.6807999999999998</v>
      </c>
      <c r="K58" s="126">
        <f t="shared" ref="K58:L59" si="19">+K54+K56</f>
        <v>5.8704999999999998</v>
      </c>
      <c r="L58" s="95">
        <f t="shared" si="19"/>
        <v>1.3736999999999999</v>
      </c>
      <c r="M58" s="95">
        <f>+M54+M56</f>
        <v>0</v>
      </c>
      <c r="N58" s="95">
        <f>N54+N56</f>
        <v>0</v>
      </c>
      <c r="O58" s="95">
        <f>+O54+O56</f>
        <v>2.9999999999999997E-4</v>
      </c>
      <c r="P58" s="95">
        <f>P54+P56</f>
        <v>5.8299999999999998E-2</v>
      </c>
      <c r="Q58" s="21">
        <f t="shared" si="0"/>
        <v>13.033099999999997</v>
      </c>
      <c r="R58" s="13"/>
    </row>
    <row r="59" spans="1:18">
      <c r="A59" s="36"/>
      <c r="B59" s="37"/>
      <c r="C59" s="24" t="s">
        <v>19</v>
      </c>
      <c r="D59" s="198">
        <f t="shared" si="17"/>
        <v>1071.5314377239476</v>
      </c>
      <c r="E59" s="198">
        <f t="shared" si="17"/>
        <v>122.746</v>
      </c>
      <c r="F59" s="25">
        <f>D59+E59</f>
        <v>1194.2774377239477</v>
      </c>
      <c r="G59" s="304">
        <f t="shared" si="18"/>
        <v>109.923</v>
      </c>
      <c r="H59" s="304">
        <f t="shared" si="18"/>
        <v>946.81600000000003</v>
      </c>
      <c r="I59" s="28">
        <f t="shared" si="18"/>
        <v>0</v>
      </c>
      <c r="J59" s="27">
        <f>H59+I59</f>
        <v>946.81600000000003</v>
      </c>
      <c r="K59" s="304">
        <f t="shared" si="19"/>
        <v>1162.134</v>
      </c>
      <c r="L59" s="198">
        <f t="shared" si="19"/>
        <v>395.09399999999999</v>
      </c>
      <c r="M59" s="198">
        <f>+M55+M57</f>
        <v>0</v>
      </c>
      <c r="N59" s="198">
        <f>N55+N57</f>
        <v>0</v>
      </c>
      <c r="O59" s="198">
        <f>+O55+O57</f>
        <v>0.315</v>
      </c>
      <c r="P59" s="198">
        <f>P55+P57</f>
        <v>21.526</v>
      </c>
      <c r="Q59" s="29">
        <f t="shared" si="0"/>
        <v>3830.085437723948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91">
        <v>7.5063000000000004</v>
      </c>
      <c r="E60" s="131"/>
      <c r="F60" s="17"/>
      <c r="G60" s="272"/>
      <c r="H60" s="286">
        <v>1.6946000000000001</v>
      </c>
      <c r="I60" s="388"/>
      <c r="J60" s="19"/>
      <c r="K60" s="272">
        <v>4.4999999999999997E-3</v>
      </c>
      <c r="L60" s="95">
        <v>2E-3</v>
      </c>
      <c r="M60" s="20"/>
      <c r="N60" s="95"/>
      <c r="O60" s="20"/>
      <c r="P60" s="95"/>
      <c r="Q60" s="21">
        <f t="shared" si="0"/>
        <v>1.7011000000000001</v>
      </c>
      <c r="R60" s="13"/>
    </row>
    <row r="61" spans="1:18">
      <c r="A61" s="22" t="s">
        <v>57</v>
      </c>
      <c r="B61" s="23"/>
      <c r="C61" s="24" t="s">
        <v>19</v>
      </c>
      <c r="D61" s="192">
        <v>579.51082448453269</v>
      </c>
      <c r="E61" s="132"/>
      <c r="F61" s="25"/>
      <c r="G61" s="262"/>
      <c r="H61" s="287">
        <v>100.649</v>
      </c>
      <c r="I61" s="389"/>
      <c r="J61" s="27"/>
      <c r="K61" s="262">
        <v>0.23599999999999999</v>
      </c>
      <c r="L61" s="198">
        <v>0.189</v>
      </c>
      <c r="M61" s="28"/>
      <c r="N61" s="198"/>
      <c r="O61" s="28"/>
      <c r="P61" s="198"/>
      <c r="Q61" s="29">
        <f t="shared" si="0"/>
        <v>101.074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91">
        <v>3.3490000000000002</v>
      </c>
      <c r="E62" s="131">
        <v>15.37</v>
      </c>
      <c r="F62" s="17"/>
      <c r="G62" s="272">
        <v>264.577</v>
      </c>
      <c r="H62" s="286"/>
      <c r="I62" s="388"/>
      <c r="J62" s="32"/>
      <c r="K62" s="272"/>
      <c r="L62" s="95"/>
      <c r="M62" s="20"/>
      <c r="N62" s="95"/>
      <c r="O62" s="20"/>
      <c r="P62" s="95"/>
      <c r="Q62" s="21">
        <f t="shared" si="0"/>
        <v>264.577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92">
        <v>329.82604239254493</v>
      </c>
      <c r="E63" s="132">
        <v>1401.54</v>
      </c>
      <c r="F63" s="25"/>
      <c r="G63" s="262">
        <v>31664.234</v>
      </c>
      <c r="H63" s="287"/>
      <c r="I63" s="389"/>
      <c r="J63" s="27"/>
      <c r="K63" s="262"/>
      <c r="L63" s="198"/>
      <c r="M63" s="28"/>
      <c r="N63" s="198"/>
      <c r="O63" s="28"/>
      <c r="P63" s="198"/>
      <c r="Q63" s="29">
        <f t="shared" si="0"/>
        <v>31664.234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91">
        <v>0</v>
      </c>
      <c r="E64" s="131"/>
      <c r="F64" s="17"/>
      <c r="G64" s="272">
        <v>103.95699999999999</v>
      </c>
      <c r="H64" s="286">
        <v>1.4999999999999999E-2</v>
      </c>
      <c r="I64" s="388"/>
      <c r="J64" s="32"/>
      <c r="K64" s="272"/>
      <c r="L64" s="95"/>
      <c r="M64" s="20"/>
      <c r="N64" s="95"/>
      <c r="O64" s="20"/>
      <c r="P64" s="95"/>
      <c r="Q64" s="21">
        <f t="shared" si="0"/>
        <v>103.97199999999999</v>
      </c>
      <c r="R64" s="13"/>
    </row>
    <row r="65" spans="1:18">
      <c r="A65" s="22" t="s">
        <v>24</v>
      </c>
      <c r="B65" s="23"/>
      <c r="C65" s="24" t="s">
        <v>19</v>
      </c>
      <c r="D65" s="192">
        <v>0</v>
      </c>
      <c r="E65" s="132"/>
      <c r="F65" s="25"/>
      <c r="G65" s="262">
        <v>22430.562999999998</v>
      </c>
      <c r="H65" s="287">
        <v>5.7750000000000004</v>
      </c>
      <c r="I65" s="389"/>
      <c r="J65" s="27"/>
      <c r="K65" s="262"/>
      <c r="L65" s="198"/>
      <c r="M65" s="28"/>
      <c r="N65" s="198"/>
      <c r="O65" s="28"/>
      <c r="P65" s="198"/>
      <c r="Q65" s="29">
        <f t="shared" si="0"/>
        <v>22436.338</v>
      </c>
      <c r="R65" s="13"/>
    </row>
    <row r="66" spans="1:18">
      <c r="A66" s="43"/>
      <c r="B66" s="30" t="s">
        <v>21</v>
      </c>
      <c r="C66" s="16" t="s">
        <v>17</v>
      </c>
      <c r="D66" s="191">
        <v>0.14599999999999999</v>
      </c>
      <c r="E66" s="131">
        <v>1.7909999999999999</v>
      </c>
      <c r="F66" s="17"/>
      <c r="G66" s="272">
        <v>41.045699999999997</v>
      </c>
      <c r="H66" s="286"/>
      <c r="I66" s="388"/>
      <c r="J66" s="32"/>
      <c r="K66" s="272">
        <v>4.5499999999999999E-2</v>
      </c>
      <c r="L66" s="95">
        <v>5.0000000000000001E-3</v>
      </c>
      <c r="M66" s="20"/>
      <c r="N66" s="95"/>
      <c r="O66" s="20"/>
      <c r="P66" s="95"/>
      <c r="Q66" s="21">
        <f t="shared" si="0"/>
        <v>41.096199999999996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95">
        <v>1.3020001673460961</v>
      </c>
      <c r="E67" s="135">
        <v>262.28199999999998</v>
      </c>
      <c r="F67" s="50"/>
      <c r="G67" s="323">
        <v>4599.585</v>
      </c>
      <c r="H67" s="288"/>
      <c r="I67" s="390"/>
      <c r="J67" s="52"/>
      <c r="K67" s="433">
        <v>2.4750000000000001</v>
      </c>
      <c r="L67" s="102">
        <v>7.14</v>
      </c>
      <c r="M67" s="53"/>
      <c r="N67" s="102"/>
      <c r="O67" s="53"/>
      <c r="P67" s="102"/>
      <c r="Q67" s="54">
        <f t="shared" si="0"/>
        <v>4609.2000000000007</v>
      </c>
      <c r="R67" s="13"/>
    </row>
    <row r="68" spans="1:18">
      <c r="D68" s="136"/>
      <c r="E68" s="136"/>
      <c r="F68" s="55"/>
      <c r="G68" s="265"/>
      <c r="H68" s="265"/>
      <c r="I68" s="265"/>
      <c r="K68" s="265"/>
      <c r="L68" s="434"/>
      <c r="N68" s="434"/>
      <c r="P68" s="434"/>
      <c r="Q68" s="1"/>
    </row>
    <row r="69" spans="1:18" ht="19.5" thickBot="1">
      <c r="A69" s="4"/>
      <c r="B69" s="5" t="s">
        <v>62</v>
      </c>
      <c r="C69" s="4"/>
      <c r="D69" s="137"/>
      <c r="E69" s="137"/>
      <c r="F69" s="56"/>
      <c r="G69" s="266"/>
      <c r="H69" s="266"/>
      <c r="I69" s="266"/>
      <c r="J69" s="4"/>
      <c r="K69" s="98" t="s">
        <v>1</v>
      </c>
      <c r="L69" s="98" t="s">
        <v>1</v>
      </c>
      <c r="M69" s="4"/>
      <c r="N69" s="98"/>
      <c r="O69" s="4" t="s">
        <v>1</v>
      </c>
      <c r="P69" s="98" t="s">
        <v>1</v>
      </c>
      <c r="Q69" s="4"/>
    </row>
    <row r="70" spans="1:18">
      <c r="A70" s="36"/>
      <c r="B70" s="57"/>
      <c r="C70" s="58"/>
      <c r="D70" s="138" t="s">
        <v>134</v>
      </c>
      <c r="E70" s="138" t="s">
        <v>135</v>
      </c>
      <c r="F70" s="9" t="s">
        <v>4</v>
      </c>
      <c r="G70" s="324" t="s">
        <v>5</v>
      </c>
      <c r="H70" s="387" t="s">
        <v>136</v>
      </c>
      <c r="I70" s="391" t="s">
        <v>137</v>
      </c>
      <c r="J70" s="8" t="s">
        <v>63</v>
      </c>
      <c r="K70" s="398" t="s">
        <v>132</v>
      </c>
      <c r="L70" s="435" t="s">
        <v>132</v>
      </c>
      <c r="M70" s="8" t="s">
        <v>132</v>
      </c>
      <c r="N70" s="435" t="s">
        <v>150</v>
      </c>
      <c r="O70" s="8" t="s">
        <v>132</v>
      </c>
      <c r="P70" s="435" t="s">
        <v>132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95">
        <f t="shared" ref="D71:E72" si="20">+D60+D62+D64+D66</f>
        <v>11.001300000000001</v>
      </c>
      <c r="E71" s="95">
        <f t="shared" si="20"/>
        <v>17.160999999999998</v>
      </c>
      <c r="F71" s="60">
        <f>D71+E71</f>
        <v>28.162299999999998</v>
      </c>
      <c r="G71" s="126">
        <f t="shared" ref="G71:I72" si="21">+G60+G62+G64+G66</f>
        <v>409.5797</v>
      </c>
      <c r="H71" s="126">
        <f t="shared" si="21"/>
        <v>1.7096</v>
      </c>
      <c r="I71" s="20">
        <f t="shared" si="21"/>
        <v>0</v>
      </c>
      <c r="J71" s="19">
        <f>H71+I71</f>
        <v>1.7096</v>
      </c>
      <c r="K71" s="126">
        <f t="shared" ref="K71:M72" si="22">+K60+K62+K64+K66</f>
        <v>4.9999999999999996E-2</v>
      </c>
      <c r="L71" s="95">
        <f t="shared" si="22"/>
        <v>7.0000000000000001E-3</v>
      </c>
      <c r="M71" s="20">
        <f t="shared" si="22"/>
        <v>0</v>
      </c>
      <c r="N71" s="95">
        <f t="shared" ref="N71:O72" si="23">N60+N62+N64+N66</f>
        <v>0</v>
      </c>
      <c r="O71" s="95">
        <f t="shared" si="23"/>
        <v>0</v>
      </c>
      <c r="P71" s="95">
        <f>P60+P62+P64+P66</f>
        <v>0</v>
      </c>
      <c r="Q71" s="21">
        <f t="shared" ref="Q71:Q134" si="24">+F71+G71+H71+I71+K71+L71+M71+N71+O71+P71</f>
        <v>439.50860000000006</v>
      </c>
      <c r="R71" s="43"/>
    </row>
    <row r="72" spans="1:18">
      <c r="A72" s="6" t="s">
        <v>59</v>
      </c>
      <c r="B72" s="37"/>
      <c r="C72" s="62" t="s">
        <v>19</v>
      </c>
      <c r="D72" s="198">
        <f t="shared" si="20"/>
        <v>910.63886704442382</v>
      </c>
      <c r="E72" s="198">
        <f t="shared" si="20"/>
        <v>1663.8219999999999</v>
      </c>
      <c r="F72" s="63">
        <f>D72+E72</f>
        <v>2574.4608670444236</v>
      </c>
      <c r="G72" s="304">
        <f t="shared" si="21"/>
        <v>58694.381999999998</v>
      </c>
      <c r="H72" s="304">
        <f t="shared" si="21"/>
        <v>106.42400000000001</v>
      </c>
      <c r="I72" s="28">
        <f t="shared" si="21"/>
        <v>0</v>
      </c>
      <c r="J72" s="27">
        <f>H72+I72</f>
        <v>106.42400000000001</v>
      </c>
      <c r="K72" s="304">
        <f t="shared" si="22"/>
        <v>2.7110000000000003</v>
      </c>
      <c r="L72" s="198">
        <f t="shared" si="22"/>
        <v>7.3289999999999997</v>
      </c>
      <c r="M72" s="28">
        <f t="shared" si="22"/>
        <v>0</v>
      </c>
      <c r="N72" s="198">
        <f t="shared" si="23"/>
        <v>0</v>
      </c>
      <c r="O72" s="198">
        <f t="shared" si="23"/>
        <v>0</v>
      </c>
      <c r="P72" s="198">
        <f>P61+P63+P65+P67</f>
        <v>0</v>
      </c>
      <c r="Q72" s="29">
        <f t="shared" si="24"/>
        <v>61385.306867044419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91">
        <v>1.1351</v>
      </c>
      <c r="E73" s="131">
        <v>2.1999999999999999E-2</v>
      </c>
      <c r="F73" s="60"/>
      <c r="G73" s="272">
        <v>1.6748000000000001</v>
      </c>
      <c r="H73" s="286">
        <v>14.311999999999999</v>
      </c>
      <c r="I73" s="388"/>
      <c r="J73" s="19"/>
      <c r="K73" s="272">
        <v>2.137</v>
      </c>
      <c r="L73" s="95">
        <v>1.1223000000000001</v>
      </c>
      <c r="M73" s="20"/>
      <c r="N73" s="95"/>
      <c r="O73" s="20">
        <v>0.3322</v>
      </c>
      <c r="P73" s="95"/>
      <c r="Q73" s="21">
        <f t="shared" si="24"/>
        <v>19.578299999999999</v>
      </c>
      <c r="R73" s="43"/>
    </row>
    <row r="74" spans="1:18">
      <c r="A74" s="22" t="s">
        <v>37</v>
      </c>
      <c r="B74" s="23"/>
      <c r="C74" s="62" t="s">
        <v>19</v>
      </c>
      <c r="D74" s="192">
        <v>2127.6362734651138</v>
      </c>
      <c r="E74" s="132">
        <v>15.414</v>
      </c>
      <c r="F74" s="63"/>
      <c r="G74" s="262">
        <v>2263.4870000000001</v>
      </c>
      <c r="H74" s="287">
        <v>8531.7999999999993</v>
      </c>
      <c r="I74" s="389"/>
      <c r="J74" s="27"/>
      <c r="K74" s="262">
        <v>2219.2069999999999</v>
      </c>
      <c r="L74" s="198">
        <v>1490.462</v>
      </c>
      <c r="M74" s="28"/>
      <c r="N74" s="198"/>
      <c r="O74" s="28">
        <v>355.76799999999997</v>
      </c>
      <c r="P74" s="198"/>
      <c r="Q74" s="29">
        <f t="shared" si="24"/>
        <v>14860.724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91">
        <v>0</v>
      </c>
      <c r="E75" s="131">
        <v>1.6000000000000001E-3</v>
      </c>
      <c r="F75" s="60"/>
      <c r="G75" s="272"/>
      <c r="H75" s="286">
        <v>0.1404</v>
      </c>
      <c r="I75" s="388"/>
      <c r="J75" s="19"/>
      <c r="K75" s="272"/>
      <c r="L75" s="95"/>
      <c r="M75" s="20"/>
      <c r="N75" s="95"/>
      <c r="O75" s="20"/>
      <c r="P75" s="95"/>
      <c r="Q75" s="21">
        <f t="shared" si="24"/>
        <v>0.1404</v>
      </c>
      <c r="R75" s="43"/>
    </row>
    <row r="76" spans="1:18">
      <c r="A76" s="22" t="s">
        <v>0</v>
      </c>
      <c r="B76" s="23"/>
      <c r="C76" s="62" t="s">
        <v>19</v>
      </c>
      <c r="D76" s="193">
        <v>0</v>
      </c>
      <c r="E76" s="132">
        <v>3.4000000000000002E-2</v>
      </c>
      <c r="F76" s="63"/>
      <c r="G76" s="262"/>
      <c r="H76" s="287">
        <v>6.4729999999999999</v>
      </c>
      <c r="I76" s="389"/>
      <c r="J76" s="27"/>
      <c r="K76" s="262"/>
      <c r="L76" s="198"/>
      <c r="M76" s="28"/>
      <c r="N76" s="198"/>
      <c r="O76" s="28"/>
      <c r="P76" s="198"/>
      <c r="Q76" s="29">
        <f t="shared" si="24"/>
        <v>6.4729999999999999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91">
        <v>0</v>
      </c>
      <c r="E77" s="131"/>
      <c r="F77" s="60"/>
      <c r="G77" s="272"/>
      <c r="H77" s="286"/>
      <c r="I77" s="388"/>
      <c r="J77" s="19"/>
      <c r="K77" s="272"/>
      <c r="L77" s="95"/>
      <c r="M77" s="20"/>
      <c r="N77" s="95"/>
      <c r="O77" s="20"/>
      <c r="P77" s="95"/>
      <c r="Q77" s="21">
        <f t="shared" si="24"/>
        <v>0</v>
      </c>
      <c r="R77" s="43"/>
    </row>
    <row r="78" spans="1:18">
      <c r="A78" s="22"/>
      <c r="B78" s="24" t="s">
        <v>68</v>
      </c>
      <c r="C78" s="62" t="s">
        <v>19</v>
      </c>
      <c r="D78" s="193">
        <v>0</v>
      </c>
      <c r="E78" s="132"/>
      <c r="F78" s="63"/>
      <c r="G78" s="262"/>
      <c r="H78" s="287"/>
      <c r="I78" s="389"/>
      <c r="J78" s="27"/>
      <c r="K78" s="262"/>
      <c r="L78" s="198"/>
      <c r="M78" s="28"/>
      <c r="N78" s="198"/>
      <c r="O78" s="28"/>
      <c r="P78" s="198"/>
      <c r="Q78" s="29">
        <f t="shared" si="24"/>
        <v>0</v>
      </c>
      <c r="R78" s="43"/>
    </row>
    <row r="79" spans="1:18">
      <c r="A79" s="22"/>
      <c r="B79" s="15" t="s">
        <v>69</v>
      </c>
      <c r="C79" s="59" t="s">
        <v>17</v>
      </c>
      <c r="D79" s="191">
        <v>0</v>
      </c>
      <c r="E79" s="131"/>
      <c r="F79" s="60"/>
      <c r="G79" s="272"/>
      <c r="H79" s="286"/>
      <c r="I79" s="388"/>
      <c r="J79" s="19"/>
      <c r="K79" s="272"/>
      <c r="L79" s="95"/>
      <c r="M79" s="20"/>
      <c r="N79" s="95"/>
      <c r="O79" s="20"/>
      <c r="P79" s="95"/>
      <c r="Q79" s="21">
        <f t="shared" si="24"/>
        <v>0</v>
      </c>
      <c r="R79" s="43"/>
    </row>
    <row r="80" spans="1:18">
      <c r="A80" s="22" t="s">
        <v>18</v>
      </c>
      <c r="B80" s="23"/>
      <c r="C80" s="62" t="s">
        <v>19</v>
      </c>
      <c r="D80" s="193">
        <v>0</v>
      </c>
      <c r="E80" s="132"/>
      <c r="F80" s="63"/>
      <c r="G80" s="262"/>
      <c r="H80" s="287"/>
      <c r="I80" s="389"/>
      <c r="J80" s="27"/>
      <c r="K80" s="262"/>
      <c r="L80" s="198"/>
      <c r="M80" s="28"/>
      <c r="N80" s="198"/>
      <c r="O80" s="28"/>
      <c r="P80" s="198"/>
      <c r="Q80" s="29">
        <f t="shared" si="24"/>
        <v>0</v>
      </c>
      <c r="R80" s="43"/>
    </row>
    <row r="81" spans="1:18">
      <c r="A81" s="22"/>
      <c r="B81" s="30" t="s">
        <v>21</v>
      </c>
      <c r="C81" s="59" t="s">
        <v>17</v>
      </c>
      <c r="D81" s="191">
        <v>8.1036999999999999</v>
      </c>
      <c r="E81" s="131">
        <v>3.8509000000000002</v>
      </c>
      <c r="F81" s="60"/>
      <c r="G81" s="272">
        <v>3.2033999999999998</v>
      </c>
      <c r="H81" s="286">
        <v>38.360599999999998</v>
      </c>
      <c r="I81" s="388"/>
      <c r="J81" s="19"/>
      <c r="K81" s="272">
        <v>1.4953000000000001</v>
      </c>
      <c r="L81" s="95">
        <v>1.26675</v>
      </c>
      <c r="M81" s="20">
        <v>3.8199999999999998E-2</v>
      </c>
      <c r="N81" s="95">
        <v>10.3507</v>
      </c>
      <c r="O81" s="20">
        <v>1.3557999999999999</v>
      </c>
      <c r="P81" s="95">
        <v>12.2463</v>
      </c>
      <c r="Q81" s="21">
        <f t="shared" si="24"/>
        <v>68.317050000000009</v>
      </c>
      <c r="R81" s="43"/>
    </row>
    <row r="82" spans="1:18">
      <c r="A82" s="22"/>
      <c r="B82" s="24" t="s">
        <v>70</v>
      </c>
      <c r="C82" s="62" t="s">
        <v>19</v>
      </c>
      <c r="D82" s="192">
        <v>11294.223551646679</v>
      </c>
      <c r="E82" s="132">
        <v>5152.8670000000002</v>
      </c>
      <c r="F82" s="63"/>
      <c r="G82" s="262">
        <v>4351.9889999999996</v>
      </c>
      <c r="H82" s="287">
        <v>18017.007000000001</v>
      </c>
      <c r="I82" s="389"/>
      <c r="J82" s="27"/>
      <c r="K82" s="262">
        <v>1127.1759999999999</v>
      </c>
      <c r="L82" s="198">
        <v>1420.653</v>
      </c>
      <c r="M82" s="28">
        <v>16.895</v>
      </c>
      <c r="N82" s="198">
        <v>5050.1809999999996</v>
      </c>
      <c r="O82" s="28">
        <v>616.35599999999999</v>
      </c>
      <c r="P82" s="198">
        <v>5534.442</v>
      </c>
      <c r="Q82" s="29">
        <f t="shared" si="24"/>
        <v>36134.699000000001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95">
        <f t="shared" ref="D83:E84" si="25">+D73+D75+D77+D79+D81</f>
        <v>9.2387999999999995</v>
      </c>
      <c r="E83" s="95">
        <f t="shared" si="25"/>
        <v>3.8745000000000003</v>
      </c>
      <c r="F83" s="60">
        <f>D83+E83</f>
        <v>13.113299999999999</v>
      </c>
      <c r="G83" s="126">
        <f t="shared" ref="G83:I84" si="26">+G73+G75+G77+G79+G81</f>
        <v>4.8781999999999996</v>
      </c>
      <c r="H83" s="126">
        <f t="shared" si="26"/>
        <v>52.812999999999995</v>
      </c>
      <c r="I83" s="20">
        <f t="shared" si="26"/>
        <v>0</v>
      </c>
      <c r="J83" s="32">
        <f>H83+I83</f>
        <v>52.812999999999995</v>
      </c>
      <c r="K83" s="126">
        <f t="shared" ref="K83:L84" si="27">+K73+K75+K77+K79+K81</f>
        <v>3.6322999999999999</v>
      </c>
      <c r="L83" s="95">
        <f t="shared" si="27"/>
        <v>2.3890500000000001</v>
      </c>
      <c r="M83" s="95">
        <f>+M73+M75+M77+M79+M81</f>
        <v>3.8199999999999998E-2</v>
      </c>
      <c r="N83" s="95">
        <f t="shared" ref="N83:P84" si="28">+N73+N75+N77+N79+N81</f>
        <v>10.3507</v>
      </c>
      <c r="O83" s="95">
        <f t="shared" si="28"/>
        <v>1.6879999999999999</v>
      </c>
      <c r="P83" s="95">
        <f t="shared" si="28"/>
        <v>12.2463</v>
      </c>
      <c r="Q83" s="21">
        <f t="shared" si="24"/>
        <v>101.14905</v>
      </c>
      <c r="R83" s="43"/>
    </row>
    <row r="84" spans="1:18">
      <c r="A84" s="36"/>
      <c r="B84" s="37"/>
      <c r="C84" s="62" t="s">
        <v>19</v>
      </c>
      <c r="D84" s="198">
        <f t="shared" si="25"/>
        <v>13421.859825111793</v>
      </c>
      <c r="E84" s="198">
        <f t="shared" si="25"/>
        <v>5168.3150000000005</v>
      </c>
      <c r="F84" s="63">
        <f>D84+E84</f>
        <v>18590.174825111793</v>
      </c>
      <c r="G84" s="304">
        <f t="shared" si="26"/>
        <v>6615.4759999999997</v>
      </c>
      <c r="H84" s="304">
        <f t="shared" si="26"/>
        <v>26555.279999999999</v>
      </c>
      <c r="I84" s="28">
        <f t="shared" si="26"/>
        <v>0</v>
      </c>
      <c r="J84" s="27">
        <f>H84+I84</f>
        <v>26555.279999999999</v>
      </c>
      <c r="K84" s="304">
        <f t="shared" si="27"/>
        <v>3346.3829999999998</v>
      </c>
      <c r="L84" s="198">
        <f t="shared" si="27"/>
        <v>2911.1149999999998</v>
      </c>
      <c r="M84" s="198">
        <f>+M74+M76+M78+M80+M82</f>
        <v>16.895</v>
      </c>
      <c r="N84" s="198">
        <f t="shared" si="28"/>
        <v>5050.1809999999996</v>
      </c>
      <c r="O84" s="198">
        <f t="shared" si="28"/>
        <v>972.12400000000002</v>
      </c>
      <c r="P84" s="198">
        <f t="shared" si="28"/>
        <v>5534.442</v>
      </c>
      <c r="Q84" s="29">
        <f t="shared" si="24"/>
        <v>69592.07082511179</v>
      </c>
      <c r="R84" s="43"/>
    </row>
    <row r="85" spans="1:18">
      <c r="A85" s="39" t="s">
        <v>71</v>
      </c>
      <c r="B85" s="40"/>
      <c r="C85" s="59" t="s">
        <v>17</v>
      </c>
      <c r="D85" s="191">
        <v>0.69710000000000005</v>
      </c>
      <c r="E85" s="131">
        <v>0.86709999999999998</v>
      </c>
      <c r="F85" s="60"/>
      <c r="G85" s="272">
        <v>6.5868000000000002</v>
      </c>
      <c r="H85" s="286">
        <v>12.027799999999999</v>
      </c>
      <c r="I85" s="388"/>
      <c r="J85" s="19"/>
      <c r="K85" s="272">
        <v>4.4644000000000004</v>
      </c>
      <c r="L85" s="95">
        <v>7.0953999999999997</v>
      </c>
      <c r="M85" s="20"/>
      <c r="N85" s="95"/>
      <c r="O85" s="20">
        <v>5.6899999999999999E-2</v>
      </c>
      <c r="P85" s="95">
        <v>1.1735</v>
      </c>
      <c r="Q85" s="21">
        <f t="shared" si="24"/>
        <v>31.404799999999998</v>
      </c>
      <c r="R85" s="43"/>
    </row>
    <row r="86" spans="1:18">
      <c r="A86" s="41"/>
      <c r="B86" s="42"/>
      <c r="C86" s="62" t="s">
        <v>19</v>
      </c>
      <c r="D86" s="193">
        <v>637.75958197124623</v>
      </c>
      <c r="E86" s="132">
        <v>555.88199999999995</v>
      </c>
      <c r="F86" s="63"/>
      <c r="G86" s="262">
        <v>4038.9290000000001</v>
      </c>
      <c r="H86" s="287">
        <v>6401.1459999999997</v>
      </c>
      <c r="I86" s="389"/>
      <c r="J86" s="27"/>
      <c r="K86" s="262">
        <v>2536.951</v>
      </c>
      <c r="L86" s="198">
        <v>3746.6170000000002</v>
      </c>
      <c r="M86" s="28"/>
      <c r="N86" s="198"/>
      <c r="O86" s="28">
        <v>18.963999999999999</v>
      </c>
      <c r="P86" s="198">
        <v>872.63</v>
      </c>
      <c r="Q86" s="29">
        <f t="shared" si="24"/>
        <v>17615.237000000005</v>
      </c>
      <c r="R86" s="43"/>
    </row>
    <row r="87" spans="1:18">
      <c r="A87" s="39" t="s">
        <v>72</v>
      </c>
      <c r="B87" s="40"/>
      <c r="C87" s="59" t="s">
        <v>17</v>
      </c>
      <c r="D87" s="191">
        <v>0</v>
      </c>
      <c r="E87" s="131"/>
      <c r="F87" s="60"/>
      <c r="G87" s="272"/>
      <c r="H87" s="286"/>
      <c r="I87" s="388"/>
      <c r="J87" s="19"/>
      <c r="K87" s="272"/>
      <c r="L87" s="95">
        <v>0.1</v>
      </c>
      <c r="M87" s="20"/>
      <c r="N87" s="95"/>
      <c r="O87" s="20"/>
      <c r="P87" s="95"/>
      <c r="Q87" s="21">
        <f t="shared" si="24"/>
        <v>0.1</v>
      </c>
      <c r="R87" s="43"/>
    </row>
    <row r="88" spans="1:18">
      <c r="A88" s="41"/>
      <c r="B88" s="42"/>
      <c r="C88" s="62" t="s">
        <v>19</v>
      </c>
      <c r="D88" s="193">
        <v>0</v>
      </c>
      <c r="E88" s="132"/>
      <c r="F88" s="63"/>
      <c r="G88" s="262"/>
      <c r="H88" s="287"/>
      <c r="I88" s="389"/>
      <c r="J88" s="27"/>
      <c r="K88" s="262"/>
      <c r="L88" s="198">
        <v>31.5</v>
      </c>
      <c r="M88" s="28"/>
      <c r="N88" s="198"/>
      <c r="O88" s="28"/>
      <c r="P88" s="198"/>
      <c r="Q88" s="29">
        <f t="shared" si="24"/>
        <v>31.5</v>
      </c>
      <c r="R88" s="43"/>
    </row>
    <row r="89" spans="1:18">
      <c r="A89" s="39" t="s">
        <v>73</v>
      </c>
      <c r="B89" s="40"/>
      <c r="C89" s="59" t="s">
        <v>17</v>
      </c>
      <c r="D89" s="191">
        <v>0</v>
      </c>
      <c r="E89" s="131">
        <v>7.7999999999999996E-3</v>
      </c>
      <c r="F89" s="60"/>
      <c r="G89" s="272">
        <v>0</v>
      </c>
      <c r="H89" s="286">
        <v>1.06E-2</v>
      </c>
      <c r="I89" s="388"/>
      <c r="J89" s="19"/>
      <c r="K89" s="272"/>
      <c r="L89" s="95"/>
      <c r="M89" s="20"/>
      <c r="N89" s="95"/>
      <c r="O89" s="20"/>
      <c r="P89" s="95"/>
      <c r="Q89" s="21">
        <f t="shared" si="24"/>
        <v>1.06E-2</v>
      </c>
      <c r="R89" s="43"/>
    </row>
    <row r="90" spans="1:18">
      <c r="A90" s="41"/>
      <c r="B90" s="42"/>
      <c r="C90" s="62" t="s">
        <v>19</v>
      </c>
      <c r="D90" s="192">
        <v>0</v>
      </c>
      <c r="E90" s="132">
        <v>43.313000000000002</v>
      </c>
      <c r="F90" s="63"/>
      <c r="G90" s="262">
        <v>0.52500000000000002</v>
      </c>
      <c r="H90" s="287">
        <v>31.164000000000001</v>
      </c>
      <c r="I90" s="389"/>
      <c r="J90" s="27"/>
      <c r="K90" s="262"/>
      <c r="L90" s="198"/>
      <c r="M90" s="28"/>
      <c r="N90" s="198"/>
      <c r="O90" s="28"/>
      <c r="P90" s="198"/>
      <c r="Q90" s="29">
        <f t="shared" si="24"/>
        <v>31.689</v>
      </c>
      <c r="R90" s="43"/>
    </row>
    <row r="91" spans="1:18">
      <c r="A91" s="39" t="s">
        <v>74</v>
      </c>
      <c r="B91" s="40"/>
      <c r="C91" s="59" t="s">
        <v>17</v>
      </c>
      <c r="D91" s="191">
        <v>0.126</v>
      </c>
      <c r="E91" s="131">
        <v>1.8031999999999999</v>
      </c>
      <c r="F91" s="60"/>
      <c r="G91" s="272">
        <v>5.7999999999999996E-3</v>
      </c>
      <c r="H91" s="286">
        <v>1.5391999999999999</v>
      </c>
      <c r="I91" s="388"/>
      <c r="J91" s="19"/>
      <c r="K91" s="272">
        <v>1.9800000000000002E-2</v>
      </c>
      <c r="L91" s="95">
        <v>5.6300000000000003E-2</v>
      </c>
      <c r="M91" s="20"/>
      <c r="N91" s="95"/>
      <c r="O91" s="20"/>
      <c r="P91" s="95"/>
      <c r="Q91" s="21">
        <f t="shared" si="24"/>
        <v>1.6211</v>
      </c>
      <c r="R91" s="43"/>
    </row>
    <row r="92" spans="1:18">
      <c r="A92" s="41"/>
      <c r="B92" s="42"/>
      <c r="C92" s="62" t="s">
        <v>19</v>
      </c>
      <c r="D92" s="192">
        <v>608.58007822080424</v>
      </c>
      <c r="E92" s="132">
        <v>2908.652</v>
      </c>
      <c r="F92" s="63"/>
      <c r="G92" s="262">
        <v>51.136000000000003</v>
      </c>
      <c r="H92" s="287">
        <v>2376.6550000000002</v>
      </c>
      <c r="I92" s="389"/>
      <c r="J92" s="27"/>
      <c r="K92" s="262">
        <v>21.986999999999998</v>
      </c>
      <c r="L92" s="198">
        <v>121.496</v>
      </c>
      <c r="M92" s="28"/>
      <c r="N92" s="198"/>
      <c r="O92" s="28"/>
      <c r="P92" s="198"/>
      <c r="Q92" s="29">
        <f t="shared" si="24"/>
        <v>2571.2740000000003</v>
      </c>
      <c r="R92" s="43"/>
    </row>
    <row r="93" spans="1:18">
      <c r="A93" s="39" t="s">
        <v>75</v>
      </c>
      <c r="B93" s="40"/>
      <c r="C93" s="59" t="s">
        <v>17</v>
      </c>
      <c r="D93" s="191">
        <v>0</v>
      </c>
      <c r="E93" s="131"/>
      <c r="F93" s="60"/>
      <c r="G93" s="272">
        <v>0.02</v>
      </c>
      <c r="H93" s="286">
        <v>1E-3</v>
      </c>
      <c r="I93" s="388"/>
      <c r="J93" s="19"/>
      <c r="K93" s="272"/>
      <c r="L93" s="95">
        <v>0.67900000000000005</v>
      </c>
      <c r="M93" s="20"/>
      <c r="N93" s="95"/>
      <c r="O93" s="20"/>
      <c r="P93" s="95"/>
      <c r="Q93" s="21">
        <f t="shared" si="24"/>
        <v>0.70000000000000007</v>
      </c>
      <c r="R93" s="43"/>
    </row>
    <row r="94" spans="1:18">
      <c r="A94" s="41"/>
      <c r="B94" s="42"/>
      <c r="C94" s="62" t="s">
        <v>19</v>
      </c>
      <c r="D94" s="193">
        <v>0</v>
      </c>
      <c r="E94" s="132"/>
      <c r="F94" s="63"/>
      <c r="G94" s="262">
        <v>40.960999999999999</v>
      </c>
      <c r="H94" s="287">
        <v>2.1</v>
      </c>
      <c r="I94" s="389"/>
      <c r="J94" s="27"/>
      <c r="K94" s="262"/>
      <c r="L94" s="198">
        <v>415.863</v>
      </c>
      <c r="M94" s="28"/>
      <c r="N94" s="198"/>
      <c r="O94" s="28"/>
      <c r="P94" s="198"/>
      <c r="Q94" s="29">
        <f t="shared" si="24"/>
        <v>458.92399999999998</v>
      </c>
      <c r="R94" s="43"/>
    </row>
    <row r="95" spans="1:18">
      <c r="A95" s="39" t="s">
        <v>76</v>
      </c>
      <c r="B95" s="40"/>
      <c r="C95" s="59" t="s">
        <v>17</v>
      </c>
      <c r="D95" s="191">
        <v>7.4700000000000003E-2</v>
      </c>
      <c r="E95" s="131"/>
      <c r="F95" s="60"/>
      <c r="G95" s="272"/>
      <c r="H95" s="286"/>
      <c r="I95" s="388"/>
      <c r="J95" s="19"/>
      <c r="K95" s="272"/>
      <c r="L95" s="95"/>
      <c r="M95" s="20"/>
      <c r="N95" s="95"/>
      <c r="O95" s="20"/>
      <c r="P95" s="95"/>
      <c r="Q95" s="21">
        <f t="shared" si="24"/>
        <v>0</v>
      </c>
      <c r="R95" s="43"/>
    </row>
    <row r="96" spans="1:18">
      <c r="A96" s="41"/>
      <c r="B96" s="42"/>
      <c r="C96" s="62" t="s">
        <v>19</v>
      </c>
      <c r="D96" s="192">
        <v>29.625753807798468</v>
      </c>
      <c r="E96" s="132"/>
      <c r="F96" s="63"/>
      <c r="G96" s="262"/>
      <c r="H96" s="287"/>
      <c r="I96" s="389"/>
      <c r="J96" s="27"/>
      <c r="K96" s="262"/>
      <c r="L96" s="198"/>
      <c r="M96" s="28"/>
      <c r="N96" s="198"/>
      <c r="O96" s="28"/>
      <c r="P96" s="198"/>
      <c r="Q96" s="29">
        <f t="shared" si="24"/>
        <v>0</v>
      </c>
      <c r="R96" s="43"/>
    </row>
    <row r="97" spans="1:18">
      <c r="A97" s="39" t="s">
        <v>77</v>
      </c>
      <c r="B97" s="40"/>
      <c r="C97" s="59" t="s">
        <v>17</v>
      </c>
      <c r="D97" s="191">
        <v>6.3755499999999996</v>
      </c>
      <c r="E97" s="131">
        <v>12.16333</v>
      </c>
      <c r="F97" s="60"/>
      <c r="G97" s="272">
        <v>10.8712</v>
      </c>
      <c r="H97" s="286">
        <v>101.35599999999999</v>
      </c>
      <c r="I97" s="388"/>
      <c r="J97" s="19"/>
      <c r="K97" s="272">
        <v>31.488099999999999</v>
      </c>
      <c r="L97" s="95">
        <v>6.2253999999999996</v>
      </c>
      <c r="M97" s="20">
        <v>0.1938</v>
      </c>
      <c r="N97" s="95">
        <v>0.10680000000000001</v>
      </c>
      <c r="O97" s="20">
        <v>0.91830000000000001</v>
      </c>
      <c r="P97" s="95">
        <v>3.8806500000000002</v>
      </c>
      <c r="Q97" s="21">
        <f t="shared" si="24"/>
        <v>155.04024999999999</v>
      </c>
      <c r="R97" s="43"/>
    </row>
    <row r="98" spans="1:18">
      <c r="A98" s="41"/>
      <c r="B98" s="42"/>
      <c r="C98" s="62" t="s">
        <v>19</v>
      </c>
      <c r="D98" s="192">
        <v>21560.48647116957</v>
      </c>
      <c r="E98" s="132">
        <v>4782.8270000000002</v>
      </c>
      <c r="F98" s="63"/>
      <c r="G98" s="262">
        <v>5451.2579999999998</v>
      </c>
      <c r="H98" s="287">
        <v>39880.144</v>
      </c>
      <c r="I98" s="389"/>
      <c r="J98" s="27"/>
      <c r="K98" s="262">
        <v>4544.9189999999999</v>
      </c>
      <c r="L98" s="198">
        <v>1921.663</v>
      </c>
      <c r="M98" s="28">
        <v>61.037999999999997</v>
      </c>
      <c r="N98" s="198">
        <v>83.968999999999994</v>
      </c>
      <c r="O98" s="28">
        <v>415.435</v>
      </c>
      <c r="P98" s="198">
        <v>4716.9250000000002</v>
      </c>
      <c r="Q98" s="29">
        <f t="shared" si="24"/>
        <v>57075.351000000002</v>
      </c>
      <c r="R98" s="43"/>
    </row>
    <row r="99" spans="1:18">
      <c r="A99" s="66" t="s">
        <v>78</v>
      </c>
      <c r="B99" s="67"/>
      <c r="C99" s="59" t="s">
        <v>17</v>
      </c>
      <c r="D99" s="95">
        <f t="shared" ref="D99:E100" si="29">+D8+D10+D22+D28+D36+D38+D40+D42+D44+D46+D48+D50+D52+D58+D71+D83+D85+D87+D89+D91+D93+D95+D97</f>
        <v>506.35444999999993</v>
      </c>
      <c r="E99" s="95">
        <f t="shared" si="29"/>
        <v>377.27582999999993</v>
      </c>
      <c r="F99" s="60">
        <f>D99+E99</f>
        <v>883.63027999999986</v>
      </c>
      <c r="G99" s="126">
        <f t="shared" ref="G99:I100" si="30">+G8+G10+G22+G28+G36+G38+G40+G42+G44+G46+G48+G50+G52+G58+G71+G83+G85+G87+G89+G91+G93+G95+G97</f>
        <v>2379.5583999999999</v>
      </c>
      <c r="H99" s="126">
        <f t="shared" si="30"/>
        <v>3685.7925000000005</v>
      </c>
      <c r="I99" s="20">
        <f t="shared" si="30"/>
        <v>0</v>
      </c>
      <c r="J99" s="32">
        <f>H99+I99</f>
        <v>3685.7925000000005</v>
      </c>
      <c r="K99" s="126">
        <f t="shared" ref="K99:K100" si="31">+K8+K10+K22+K28+K36+K38+K40+K42+K44+K46+K48+K50+K52+K58+K71+K83+K85+K87+K89+K91+K93+K95+K97</f>
        <v>4578.6260999999995</v>
      </c>
      <c r="L99" s="95">
        <f>+L8+L10+L22+L28+L36+L38+L40+L42+L44+L46+L48+L50+L52+L58+L71+L83+L85+L87+L89+L91+L93+L95+L97</f>
        <v>168.45155000000003</v>
      </c>
      <c r="M99" s="95">
        <f>+M8+M10+M22+M28+M36+M38+M40+M42+M44+M46+M48+M50+M52+M58+M71+M83+M85+M87+M89+M91+M93+M95+M97</f>
        <v>0.23199999999999998</v>
      </c>
      <c r="N99" s="95">
        <f t="shared" ref="N99:N100" si="32">+N8+N10+N22+N28+N36+N38+N40+N42+N44+N46+N48+N50+N52+N58+N71+N83+N85+N87+N89+N91+N93+N95+N97</f>
        <v>13.398099999999999</v>
      </c>
      <c r="O99" s="95">
        <f>+O8+O10+O22+O28+O36+O38+O40+O42+O44+O46+O48+O50+O52+O58+O71+O83+O85+O87+O89+O91+O93+O95+O97</f>
        <v>2.6635</v>
      </c>
      <c r="P99" s="95">
        <f t="shared" ref="P99:P100" si="33">+P8+P10+P22+P28+P36+P38+P40+P42+P44+P46+P48+P50+P52+P58+P71+P83+P85+P87+P89+P91+P93+P95+P97</f>
        <v>20.124549999999999</v>
      </c>
      <c r="Q99" s="21">
        <f t="shared" si="24"/>
        <v>11732.476980000001</v>
      </c>
      <c r="R99" s="43"/>
    </row>
    <row r="100" spans="1:18">
      <c r="A100" s="68"/>
      <c r="B100" s="69"/>
      <c r="C100" s="62" t="s">
        <v>19</v>
      </c>
      <c r="D100" s="198">
        <f t="shared" si="29"/>
        <v>381606.88409793709</v>
      </c>
      <c r="E100" s="198">
        <f t="shared" si="29"/>
        <v>285970.00199999998</v>
      </c>
      <c r="F100" s="63">
        <f>D100+E100</f>
        <v>667576.88609793712</v>
      </c>
      <c r="G100" s="304">
        <f t="shared" si="30"/>
        <v>614502.36700000009</v>
      </c>
      <c r="H100" s="304">
        <f t="shared" si="30"/>
        <v>392226.98</v>
      </c>
      <c r="I100" s="28">
        <f t="shared" si="30"/>
        <v>0</v>
      </c>
      <c r="J100" s="27">
        <f>H100+I100</f>
        <v>392226.98</v>
      </c>
      <c r="K100" s="304">
        <f t="shared" si="31"/>
        <v>235949.946</v>
      </c>
      <c r="L100" s="198">
        <f>+L9+L11+L23+L29+L37+L39+L41+L43+L45+L47+L49+L51+L53+L59+L72+L84+L86+L88+L90+L92+L94+L96+L98</f>
        <v>87679.914000000004</v>
      </c>
      <c r="M100" s="198">
        <f>+M9+M11+M23+M29+M37+M39+M41+M43+M45+M47+M49+M51+M53+M59+M72+M84+M86+M88+M90+M92+M94+M96+M98</f>
        <v>77.932999999999993</v>
      </c>
      <c r="N100" s="198">
        <f t="shared" si="32"/>
        <v>6493.402</v>
      </c>
      <c r="O100" s="198">
        <f>+O9+O11+O23+O29+O37+O39+O41+O43+O45+O47+O49+O51+O53+O59+O72+O84+O86+O88+O90+O92+O94+O96+O98</f>
        <v>1406.838</v>
      </c>
      <c r="P100" s="198">
        <f t="shared" si="33"/>
        <v>12769.638999999999</v>
      </c>
      <c r="Q100" s="29">
        <f t="shared" si="24"/>
        <v>2018683.9050979372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91">
        <v>0</v>
      </c>
      <c r="E101" s="131"/>
      <c r="F101" s="70"/>
      <c r="G101" s="272"/>
      <c r="H101" s="286">
        <v>0.47120000000000001</v>
      </c>
      <c r="I101" s="388"/>
      <c r="J101" s="19"/>
      <c r="K101" s="272">
        <v>0.04</v>
      </c>
      <c r="L101" s="95"/>
      <c r="M101" s="20"/>
      <c r="N101" s="95"/>
      <c r="O101" s="20"/>
      <c r="P101" s="95"/>
      <c r="Q101" s="21">
        <f t="shared" si="24"/>
        <v>0.51119999999999999</v>
      </c>
      <c r="R101" s="43"/>
    </row>
    <row r="102" spans="1:18">
      <c r="A102" s="14" t="s">
        <v>0</v>
      </c>
      <c r="B102" s="23"/>
      <c r="C102" s="62" t="s">
        <v>19</v>
      </c>
      <c r="D102" s="193">
        <v>0</v>
      </c>
      <c r="E102" s="132"/>
      <c r="F102" s="71"/>
      <c r="G102" s="262"/>
      <c r="H102" s="287">
        <v>1899.085</v>
      </c>
      <c r="I102" s="389"/>
      <c r="J102" s="27"/>
      <c r="K102" s="262">
        <v>1323.21</v>
      </c>
      <c r="L102" s="198"/>
      <c r="M102" s="28"/>
      <c r="N102" s="198"/>
      <c r="O102" s="28"/>
      <c r="P102" s="198"/>
      <c r="Q102" s="29">
        <f t="shared" si="24"/>
        <v>3222.2950000000001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91">
        <v>2.1436000000000002</v>
      </c>
      <c r="E103" s="131">
        <v>4.1905999999999999</v>
      </c>
      <c r="F103" s="60"/>
      <c r="G103" s="272">
        <v>5.6782000000000004</v>
      </c>
      <c r="H103" s="286">
        <v>43.144799999999996</v>
      </c>
      <c r="I103" s="388"/>
      <c r="J103" s="19"/>
      <c r="K103" s="272">
        <v>1.9373</v>
      </c>
      <c r="L103" s="95">
        <v>5.8949999999999996</v>
      </c>
      <c r="M103" s="20"/>
      <c r="N103" s="95">
        <v>1.7899999999999999E-2</v>
      </c>
      <c r="O103" s="20">
        <v>1.3511</v>
      </c>
      <c r="P103" s="95">
        <v>2.69E-2</v>
      </c>
      <c r="Q103" s="21">
        <f t="shared" si="24"/>
        <v>58.051199999999994</v>
      </c>
      <c r="R103" s="43"/>
    </row>
    <row r="104" spans="1:18">
      <c r="A104" s="22" t="s">
        <v>0</v>
      </c>
      <c r="B104" s="23"/>
      <c r="C104" s="62" t="s">
        <v>19</v>
      </c>
      <c r="D104" s="192">
        <v>1877.6837413387123</v>
      </c>
      <c r="E104" s="132">
        <v>3623.94</v>
      </c>
      <c r="F104" s="63"/>
      <c r="G104" s="262">
        <v>5329.0889999999999</v>
      </c>
      <c r="H104" s="287">
        <v>18349.124</v>
      </c>
      <c r="I104" s="389"/>
      <c r="J104" s="27"/>
      <c r="K104" s="262">
        <v>1083.7940000000001</v>
      </c>
      <c r="L104" s="198">
        <v>4889.0600000000004</v>
      </c>
      <c r="M104" s="28"/>
      <c r="N104" s="198">
        <v>6.8040000000000003</v>
      </c>
      <c r="O104" s="28">
        <v>844.327</v>
      </c>
      <c r="P104" s="198">
        <v>18.302</v>
      </c>
      <c r="Q104" s="29">
        <f t="shared" si="24"/>
        <v>30520.500000000004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91">
        <v>6.7202000000000002</v>
      </c>
      <c r="E105" s="131">
        <v>260.52440000000001</v>
      </c>
      <c r="F105" s="60"/>
      <c r="G105" s="272">
        <v>57.647199999999998</v>
      </c>
      <c r="H105" s="286">
        <v>1541.41</v>
      </c>
      <c r="I105" s="388"/>
      <c r="J105" s="19"/>
      <c r="K105" s="272">
        <v>234.20060000000001</v>
      </c>
      <c r="L105" s="95">
        <v>3.8409399999999998</v>
      </c>
      <c r="M105" s="20"/>
      <c r="N105" s="95"/>
      <c r="O105" s="20"/>
      <c r="P105" s="95"/>
      <c r="Q105" s="21">
        <f t="shared" si="24"/>
        <v>1837.0987400000004</v>
      </c>
      <c r="R105" s="43"/>
    </row>
    <row r="106" spans="1:18">
      <c r="A106" s="22"/>
      <c r="B106" s="23"/>
      <c r="C106" s="62" t="s">
        <v>19</v>
      </c>
      <c r="D106" s="192">
        <v>3265.9645197744562</v>
      </c>
      <c r="E106" s="132">
        <v>58040.252999999997</v>
      </c>
      <c r="F106" s="63"/>
      <c r="G106" s="262">
        <v>24805.420999999998</v>
      </c>
      <c r="H106" s="287">
        <v>373511.72899999999</v>
      </c>
      <c r="I106" s="389"/>
      <c r="J106" s="27"/>
      <c r="K106" s="262">
        <v>50808.489000000001</v>
      </c>
      <c r="L106" s="198">
        <v>1184.299</v>
      </c>
      <c r="M106" s="28"/>
      <c r="N106" s="198"/>
      <c r="O106" s="28"/>
      <c r="P106" s="198"/>
      <c r="Q106" s="29">
        <f t="shared" si="24"/>
        <v>450309.93799999997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91">
        <v>8.6E-3</v>
      </c>
      <c r="E107" s="131">
        <v>0.32129999999999997</v>
      </c>
      <c r="F107" s="60"/>
      <c r="G107" s="272">
        <v>2.18E-2</v>
      </c>
      <c r="H107" s="286">
        <v>0.68679999999999997</v>
      </c>
      <c r="I107" s="388"/>
      <c r="J107" s="19"/>
      <c r="K107" s="272">
        <v>2.3099999999999999E-2</v>
      </c>
      <c r="L107" s="95">
        <v>5.0000000000000001E-3</v>
      </c>
      <c r="M107" s="20"/>
      <c r="N107" s="95"/>
      <c r="O107" s="20"/>
      <c r="P107" s="95">
        <v>0.14360000000000001</v>
      </c>
      <c r="Q107" s="21">
        <f t="shared" si="24"/>
        <v>0.88030000000000008</v>
      </c>
      <c r="R107" s="43"/>
    </row>
    <row r="108" spans="1:18">
      <c r="A108" s="22"/>
      <c r="B108" s="23"/>
      <c r="C108" s="62" t="s">
        <v>19</v>
      </c>
      <c r="D108" s="192">
        <v>6.4365008272835231</v>
      </c>
      <c r="E108" s="132">
        <v>286</v>
      </c>
      <c r="F108" s="63"/>
      <c r="G108" s="262">
        <v>93.218000000000004</v>
      </c>
      <c r="H108" s="287">
        <v>803.16499999999996</v>
      </c>
      <c r="I108" s="389"/>
      <c r="J108" s="27"/>
      <c r="K108" s="262">
        <v>13.871</v>
      </c>
      <c r="L108" s="198">
        <v>18.375</v>
      </c>
      <c r="M108" s="28"/>
      <c r="N108" s="198"/>
      <c r="O108" s="28"/>
      <c r="P108" s="198">
        <v>61.991999999999997</v>
      </c>
      <c r="Q108" s="29">
        <f t="shared" si="24"/>
        <v>990.62099999999987</v>
      </c>
      <c r="R108" s="43"/>
    </row>
    <row r="109" spans="1:18">
      <c r="A109" s="22"/>
      <c r="B109" s="15" t="s">
        <v>85</v>
      </c>
      <c r="C109" s="59" t="s">
        <v>17</v>
      </c>
      <c r="D109" s="191">
        <v>1.2349000000000001</v>
      </c>
      <c r="E109" s="131">
        <v>7.4099999999999999E-2</v>
      </c>
      <c r="F109" s="60"/>
      <c r="G109" s="272">
        <v>0.13100000000000001</v>
      </c>
      <c r="H109" s="286">
        <v>1.1688000000000001</v>
      </c>
      <c r="I109" s="388"/>
      <c r="J109" s="19"/>
      <c r="K109" s="272">
        <v>5.6899999999999999E-2</v>
      </c>
      <c r="L109" s="95">
        <v>0.09</v>
      </c>
      <c r="M109" s="20">
        <v>1.6199999999999999E-2</v>
      </c>
      <c r="N109" s="95">
        <v>0.4481</v>
      </c>
      <c r="O109" s="20">
        <v>1E-3</v>
      </c>
      <c r="P109" s="95">
        <v>0.67779999999999996</v>
      </c>
      <c r="Q109" s="21">
        <f t="shared" si="24"/>
        <v>2.5897999999999999</v>
      </c>
      <c r="R109" s="43"/>
    </row>
    <row r="110" spans="1:18">
      <c r="A110" s="22"/>
      <c r="B110" s="23"/>
      <c r="C110" s="62" t="s">
        <v>19</v>
      </c>
      <c r="D110" s="192">
        <v>2793.9663591085273</v>
      </c>
      <c r="E110" s="132">
        <v>143.37799999999999</v>
      </c>
      <c r="F110" s="63"/>
      <c r="G110" s="262">
        <v>397.13600000000002</v>
      </c>
      <c r="H110" s="287">
        <v>923.43299999999999</v>
      </c>
      <c r="I110" s="389"/>
      <c r="J110" s="27"/>
      <c r="K110" s="262">
        <v>39.796999999999997</v>
      </c>
      <c r="L110" s="198">
        <v>56.911999999999999</v>
      </c>
      <c r="M110" s="28">
        <v>6.35</v>
      </c>
      <c r="N110" s="198">
        <v>241.80099999999999</v>
      </c>
      <c r="O110" s="28">
        <v>1.05</v>
      </c>
      <c r="P110" s="198">
        <v>591.21</v>
      </c>
      <c r="Q110" s="29">
        <f t="shared" si="24"/>
        <v>2257.6889999999999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91">
        <v>0</v>
      </c>
      <c r="E111" s="131"/>
      <c r="F111" s="70"/>
      <c r="G111" s="272"/>
      <c r="H111" s="286"/>
      <c r="I111" s="388"/>
      <c r="J111" s="19"/>
      <c r="K111" s="272"/>
      <c r="L111" s="95"/>
      <c r="M111" s="20"/>
      <c r="N111" s="95"/>
      <c r="O111" s="20"/>
      <c r="P111" s="95"/>
      <c r="Q111" s="21">
        <f t="shared" si="24"/>
        <v>0</v>
      </c>
      <c r="R111" s="43"/>
    </row>
    <row r="112" spans="1:18">
      <c r="A112" s="22"/>
      <c r="B112" s="23"/>
      <c r="C112" s="62" t="s">
        <v>19</v>
      </c>
      <c r="D112" s="193">
        <v>0</v>
      </c>
      <c r="E112" s="132"/>
      <c r="F112" s="71"/>
      <c r="G112" s="262"/>
      <c r="H112" s="287"/>
      <c r="I112" s="389"/>
      <c r="J112" s="27"/>
      <c r="K112" s="262"/>
      <c r="L112" s="198"/>
      <c r="M112" s="28"/>
      <c r="N112" s="198"/>
      <c r="O112" s="28"/>
      <c r="P112" s="198"/>
      <c r="Q112" s="29">
        <f t="shared" si="24"/>
        <v>0</v>
      </c>
      <c r="R112" s="43"/>
    </row>
    <row r="113" spans="1:18">
      <c r="A113" s="22"/>
      <c r="B113" s="15" t="s">
        <v>88</v>
      </c>
      <c r="C113" s="59" t="s">
        <v>17</v>
      </c>
      <c r="D113" s="191">
        <v>5.8799999999999998E-2</v>
      </c>
      <c r="E113" s="131">
        <v>4.7100000000000003E-2</v>
      </c>
      <c r="F113" s="60"/>
      <c r="G113" s="272">
        <v>4.7E-2</v>
      </c>
      <c r="H113" s="286">
        <v>9.1747999999999994</v>
      </c>
      <c r="I113" s="388"/>
      <c r="J113" s="19"/>
      <c r="K113" s="272"/>
      <c r="L113" s="95"/>
      <c r="M113" s="20"/>
      <c r="N113" s="95"/>
      <c r="O113" s="20"/>
      <c r="P113" s="95"/>
      <c r="Q113" s="21">
        <f t="shared" si="24"/>
        <v>9.2218</v>
      </c>
      <c r="R113" s="43"/>
    </row>
    <row r="114" spans="1:18">
      <c r="A114" s="22"/>
      <c r="B114" s="23"/>
      <c r="C114" s="62" t="s">
        <v>19</v>
      </c>
      <c r="D114" s="192">
        <v>73.941009503638782</v>
      </c>
      <c r="E114" s="132">
        <v>74.34</v>
      </c>
      <c r="F114" s="63"/>
      <c r="G114" s="262">
        <v>71.394999999999996</v>
      </c>
      <c r="H114" s="287">
        <v>14958.919</v>
      </c>
      <c r="I114" s="389"/>
      <c r="J114" s="27"/>
      <c r="K114" s="262"/>
      <c r="L114" s="198"/>
      <c r="M114" s="28"/>
      <c r="N114" s="198"/>
      <c r="O114" s="28"/>
      <c r="P114" s="198"/>
      <c r="Q114" s="29">
        <f t="shared" si="24"/>
        <v>15030.314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91">
        <v>0</v>
      </c>
      <c r="E115" s="131">
        <v>0.20200000000000001</v>
      </c>
      <c r="F115" s="60"/>
      <c r="G115" s="272"/>
      <c r="H115" s="286">
        <v>3.4485999999999999</v>
      </c>
      <c r="I115" s="388"/>
      <c r="J115" s="19"/>
      <c r="K115" s="272">
        <v>1.38</v>
      </c>
      <c r="L115" s="95"/>
      <c r="M115" s="20"/>
      <c r="N115" s="95"/>
      <c r="O115" s="20"/>
      <c r="P115" s="95"/>
      <c r="Q115" s="21">
        <f t="shared" si="24"/>
        <v>4.8285999999999998</v>
      </c>
      <c r="R115" s="43"/>
    </row>
    <row r="116" spans="1:18">
      <c r="A116" s="22"/>
      <c r="B116" s="23"/>
      <c r="C116" s="62" t="s">
        <v>19</v>
      </c>
      <c r="D116" s="192">
        <v>0</v>
      </c>
      <c r="E116" s="132">
        <v>53.55</v>
      </c>
      <c r="F116" s="63"/>
      <c r="G116" s="262"/>
      <c r="H116" s="287">
        <v>5364.57</v>
      </c>
      <c r="I116" s="389"/>
      <c r="J116" s="27"/>
      <c r="K116" s="262">
        <v>96.6</v>
      </c>
      <c r="L116" s="198"/>
      <c r="M116" s="28"/>
      <c r="N116" s="198"/>
      <c r="O116" s="28"/>
      <c r="P116" s="198"/>
      <c r="Q116" s="29">
        <f t="shared" si="24"/>
        <v>5461.17</v>
      </c>
      <c r="R116" s="43"/>
    </row>
    <row r="117" spans="1:18">
      <c r="A117" s="22"/>
      <c r="B117" s="15" t="s">
        <v>91</v>
      </c>
      <c r="C117" s="59" t="s">
        <v>17</v>
      </c>
      <c r="D117" s="191">
        <v>10.729799999999999</v>
      </c>
      <c r="E117" s="131">
        <v>1.8E-3</v>
      </c>
      <c r="F117" s="60"/>
      <c r="G117" s="272">
        <v>0.1726</v>
      </c>
      <c r="H117" s="286">
        <v>2.2772999999999999</v>
      </c>
      <c r="I117" s="388"/>
      <c r="J117" s="19"/>
      <c r="K117" s="272">
        <v>7.0000000000000007E-2</v>
      </c>
      <c r="L117" s="95">
        <v>5.7720000000000002</v>
      </c>
      <c r="M117" s="20">
        <v>7.0465999999999998</v>
      </c>
      <c r="N117" s="95">
        <v>0.33850000000000002</v>
      </c>
      <c r="O117" s="20"/>
      <c r="P117" s="95"/>
      <c r="Q117" s="21">
        <f t="shared" si="24"/>
        <v>15.677</v>
      </c>
      <c r="R117" s="43"/>
    </row>
    <row r="118" spans="1:18">
      <c r="A118" s="22"/>
      <c r="B118" s="23"/>
      <c r="C118" s="62" t="s">
        <v>19</v>
      </c>
      <c r="D118" s="192">
        <v>6478.9680827418397</v>
      </c>
      <c r="E118" s="132">
        <v>18.48</v>
      </c>
      <c r="F118" s="63"/>
      <c r="G118" s="262">
        <v>576.89099999999996</v>
      </c>
      <c r="H118" s="287">
        <v>2022.492</v>
      </c>
      <c r="I118" s="389"/>
      <c r="J118" s="27"/>
      <c r="K118" s="262">
        <v>47.779000000000003</v>
      </c>
      <c r="L118" s="198">
        <v>1529.473</v>
      </c>
      <c r="M118" s="28">
        <v>9498.3619999999992</v>
      </c>
      <c r="N118" s="198">
        <v>160.73099999999999</v>
      </c>
      <c r="O118" s="28"/>
      <c r="P118" s="198"/>
      <c r="Q118" s="29">
        <f t="shared" si="24"/>
        <v>13835.727999999999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91">
        <v>4.2904</v>
      </c>
      <c r="E119" s="131">
        <v>7.0000000000000001E-3</v>
      </c>
      <c r="F119" s="60"/>
      <c r="G119" s="272">
        <v>0.27279999999999999</v>
      </c>
      <c r="H119" s="286">
        <v>2.2248999999999999</v>
      </c>
      <c r="I119" s="388"/>
      <c r="J119" s="19"/>
      <c r="K119" s="272">
        <v>0.59260000000000002</v>
      </c>
      <c r="L119" s="95">
        <v>0.67949999999999999</v>
      </c>
      <c r="M119" s="20">
        <v>0.74119999999999997</v>
      </c>
      <c r="N119" s="95">
        <v>3.3999999999999998E-3</v>
      </c>
      <c r="O119" s="20">
        <v>6.8000000000000005E-2</v>
      </c>
      <c r="P119" s="95">
        <v>0.36809999999999998</v>
      </c>
      <c r="Q119" s="21">
        <f t="shared" si="24"/>
        <v>4.9504999999999999</v>
      </c>
      <c r="R119" s="43"/>
    </row>
    <row r="120" spans="1:18">
      <c r="A120" s="43"/>
      <c r="B120" s="23"/>
      <c r="C120" s="62" t="s">
        <v>19</v>
      </c>
      <c r="D120" s="192">
        <v>4191.7716887684619</v>
      </c>
      <c r="E120" s="132">
        <v>3.36</v>
      </c>
      <c r="F120" s="63"/>
      <c r="G120" s="262">
        <v>110.251</v>
      </c>
      <c r="H120" s="287">
        <v>9801.4519999999993</v>
      </c>
      <c r="I120" s="389"/>
      <c r="J120" s="27"/>
      <c r="K120" s="262">
        <v>124.28700000000001</v>
      </c>
      <c r="L120" s="198">
        <v>300.11599999999999</v>
      </c>
      <c r="M120" s="28">
        <v>311.92500000000001</v>
      </c>
      <c r="N120" s="198">
        <v>0.71399999999999997</v>
      </c>
      <c r="O120" s="28">
        <v>5.46</v>
      </c>
      <c r="P120" s="198">
        <v>1917.4829999999999</v>
      </c>
      <c r="Q120" s="29">
        <f t="shared" si="24"/>
        <v>12571.687999999998</v>
      </c>
      <c r="R120" s="43"/>
    </row>
    <row r="121" spans="1:18">
      <c r="A121" s="43"/>
      <c r="B121" s="30" t="s">
        <v>21</v>
      </c>
      <c r="C121" s="59" t="s">
        <v>17</v>
      </c>
      <c r="D121" s="191">
        <v>0</v>
      </c>
      <c r="E121" s="131"/>
      <c r="F121" s="60"/>
      <c r="G121" s="272"/>
      <c r="H121" s="286">
        <v>0.22989999999999999</v>
      </c>
      <c r="I121" s="388"/>
      <c r="J121" s="19"/>
      <c r="K121" s="272"/>
      <c r="L121" s="95"/>
      <c r="M121" s="20"/>
      <c r="N121" s="95"/>
      <c r="O121" s="20"/>
      <c r="P121" s="95"/>
      <c r="Q121" s="21">
        <f t="shared" si="24"/>
        <v>0.22989999999999999</v>
      </c>
      <c r="R121" s="43"/>
    </row>
    <row r="122" spans="1:18">
      <c r="A122" s="43"/>
      <c r="B122" s="24" t="s">
        <v>93</v>
      </c>
      <c r="C122" s="62" t="s">
        <v>19</v>
      </c>
      <c r="D122" s="192">
        <v>0</v>
      </c>
      <c r="E122" s="132"/>
      <c r="F122" s="63"/>
      <c r="G122" s="262"/>
      <c r="H122" s="287">
        <v>1388.3409999999999</v>
      </c>
      <c r="I122" s="389"/>
      <c r="J122" s="27"/>
      <c r="K122" s="262"/>
      <c r="L122" s="198"/>
      <c r="M122" s="28"/>
      <c r="N122" s="198"/>
      <c r="O122" s="28"/>
      <c r="P122" s="198"/>
      <c r="Q122" s="29">
        <f t="shared" si="24"/>
        <v>1388.3409999999999</v>
      </c>
      <c r="R122" s="43"/>
    </row>
    <row r="123" spans="1:18">
      <c r="A123" s="43"/>
      <c r="B123" s="33" t="s">
        <v>25</v>
      </c>
      <c r="C123" s="59" t="s">
        <v>17</v>
      </c>
      <c r="D123" s="95">
        <f t="shared" ref="D123:E124" si="34">+D101+D103+D105+D107+D109+D111+D113+D115+D117+D119+D121</f>
        <v>25.186299999999996</v>
      </c>
      <c r="E123" s="95">
        <f t="shared" si="34"/>
        <v>265.36830000000003</v>
      </c>
      <c r="F123" s="60">
        <f>D123+E123</f>
        <v>290.55460000000005</v>
      </c>
      <c r="G123" s="126">
        <f t="shared" ref="G123:I124" si="35">+G101+G103+G105+G107+G109+G111+G113+G115+G117+G119+G121</f>
        <v>63.970599999999997</v>
      </c>
      <c r="H123" s="126">
        <f t="shared" si="35"/>
        <v>1604.2370999999998</v>
      </c>
      <c r="I123" s="20">
        <f t="shared" si="35"/>
        <v>0</v>
      </c>
      <c r="J123" s="19">
        <f>H123+I123</f>
        <v>1604.2370999999998</v>
      </c>
      <c r="K123" s="126">
        <f t="shared" ref="K123:P124" si="36">+K101+K103+K105+K107+K109+K111+K113+K115+K117+K119+K121</f>
        <v>238.30050000000003</v>
      </c>
      <c r="L123" s="95">
        <f t="shared" si="36"/>
        <v>16.282440000000001</v>
      </c>
      <c r="M123" s="95">
        <f t="shared" si="36"/>
        <v>7.8040000000000003</v>
      </c>
      <c r="N123" s="95">
        <f t="shared" si="36"/>
        <v>0.80789999999999995</v>
      </c>
      <c r="O123" s="95">
        <f t="shared" si="36"/>
        <v>1.4200999999999999</v>
      </c>
      <c r="P123" s="95">
        <f t="shared" si="36"/>
        <v>1.2163999999999999</v>
      </c>
      <c r="Q123" s="72">
        <f t="shared" si="24"/>
        <v>2224.5936399999991</v>
      </c>
      <c r="R123" s="43"/>
    </row>
    <row r="124" spans="1:18">
      <c r="A124" s="36"/>
      <c r="B124" s="37"/>
      <c r="C124" s="62" t="s">
        <v>19</v>
      </c>
      <c r="D124" s="198">
        <f t="shared" si="34"/>
        <v>18688.731902062922</v>
      </c>
      <c r="E124" s="198">
        <f t="shared" si="34"/>
        <v>62243.300999999999</v>
      </c>
      <c r="F124" s="63">
        <f>D124+E124</f>
        <v>80932.032902062929</v>
      </c>
      <c r="G124" s="304">
        <f t="shared" si="35"/>
        <v>31383.400999999998</v>
      </c>
      <c r="H124" s="304">
        <f t="shared" si="35"/>
        <v>429022.31</v>
      </c>
      <c r="I124" s="28">
        <f t="shared" si="35"/>
        <v>0</v>
      </c>
      <c r="J124" s="27">
        <f>H124+I124</f>
        <v>429022.31</v>
      </c>
      <c r="K124" s="304">
        <f t="shared" si="36"/>
        <v>53537.826999999997</v>
      </c>
      <c r="L124" s="198">
        <f t="shared" si="36"/>
        <v>7978.2350000000006</v>
      </c>
      <c r="M124" s="198">
        <f t="shared" si="36"/>
        <v>9816.6369999999988</v>
      </c>
      <c r="N124" s="198">
        <f t="shared" si="36"/>
        <v>410.05</v>
      </c>
      <c r="O124" s="198">
        <f t="shared" si="36"/>
        <v>850.83699999999999</v>
      </c>
      <c r="P124" s="198">
        <f t="shared" si="36"/>
        <v>2588.9870000000001</v>
      </c>
      <c r="Q124" s="29">
        <f t="shared" si="24"/>
        <v>616520.31690206297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91"/>
      <c r="E125" s="131"/>
      <c r="F125" s="60"/>
      <c r="G125" s="272">
        <v>0</v>
      </c>
      <c r="H125" s="286"/>
      <c r="I125" s="388"/>
      <c r="J125" s="19"/>
      <c r="K125" s="272"/>
      <c r="L125" s="95"/>
      <c r="M125" s="20"/>
      <c r="N125" s="95"/>
      <c r="O125" s="20"/>
      <c r="P125" s="95"/>
      <c r="Q125" s="21">
        <f t="shared" si="24"/>
        <v>0</v>
      </c>
      <c r="R125" s="43"/>
    </row>
    <row r="126" spans="1:18">
      <c r="A126" s="14" t="s">
        <v>0</v>
      </c>
      <c r="B126" s="23"/>
      <c r="C126" s="62" t="s">
        <v>19</v>
      </c>
      <c r="D126" s="193"/>
      <c r="E126" s="132"/>
      <c r="F126" s="63"/>
      <c r="G126" s="262">
        <v>1.9850000000000001</v>
      </c>
      <c r="H126" s="287"/>
      <c r="I126" s="389"/>
      <c r="J126" s="27"/>
      <c r="K126" s="262"/>
      <c r="L126" s="198"/>
      <c r="M126" s="28"/>
      <c r="N126" s="198"/>
      <c r="O126" s="28"/>
      <c r="P126" s="198"/>
      <c r="Q126" s="29">
        <f t="shared" si="24"/>
        <v>1.9850000000000001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91"/>
      <c r="E127" s="131"/>
      <c r="F127" s="60"/>
      <c r="G127" s="272">
        <v>1.2595000000000001</v>
      </c>
      <c r="H127" s="286"/>
      <c r="I127" s="388"/>
      <c r="J127" s="19"/>
      <c r="K127" s="272"/>
      <c r="L127" s="95"/>
      <c r="M127" s="20"/>
      <c r="N127" s="95"/>
      <c r="O127" s="20"/>
      <c r="P127" s="95"/>
      <c r="Q127" s="21">
        <f t="shared" si="24"/>
        <v>1.2595000000000001</v>
      </c>
      <c r="R127" s="43"/>
    </row>
    <row r="128" spans="1:18">
      <c r="A128" s="22"/>
      <c r="B128" s="23"/>
      <c r="C128" s="62" t="s">
        <v>19</v>
      </c>
      <c r="D128" s="193"/>
      <c r="E128" s="132"/>
      <c r="F128" s="63"/>
      <c r="G128" s="262">
        <v>463.96199999999999</v>
      </c>
      <c r="H128" s="287"/>
      <c r="I128" s="389"/>
      <c r="J128" s="27"/>
      <c r="K128" s="262"/>
      <c r="L128" s="198"/>
      <c r="M128" s="28"/>
      <c r="N128" s="198"/>
      <c r="O128" s="28"/>
      <c r="P128" s="198"/>
      <c r="Q128" s="29">
        <f t="shared" si="24"/>
        <v>463.96199999999999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219"/>
      <c r="E129" s="140"/>
      <c r="F129" s="74"/>
      <c r="G129" s="325">
        <v>6.4000000000000003E-3</v>
      </c>
      <c r="H129" s="356">
        <v>1.5485</v>
      </c>
      <c r="I129" s="392"/>
      <c r="J129" s="76"/>
      <c r="K129" s="325"/>
      <c r="L129" s="91"/>
      <c r="M129" s="77"/>
      <c r="N129" s="91"/>
      <c r="O129" s="77"/>
      <c r="P129" s="91"/>
      <c r="Q129" s="78">
        <f t="shared" si="24"/>
        <v>1.5548999999999999</v>
      </c>
      <c r="R129" s="43"/>
    </row>
    <row r="130" spans="1:18">
      <c r="A130" s="22"/>
      <c r="B130" s="30" t="s">
        <v>98</v>
      </c>
      <c r="C130" s="59" t="s">
        <v>99</v>
      </c>
      <c r="D130" s="191"/>
      <c r="E130" s="131"/>
      <c r="F130" s="70"/>
      <c r="G130" s="272"/>
      <c r="H130" s="286"/>
      <c r="I130" s="388"/>
      <c r="J130" s="32"/>
      <c r="K130" s="272"/>
      <c r="L130" s="95"/>
      <c r="M130" s="32"/>
      <c r="N130" s="442"/>
      <c r="O130" s="20"/>
      <c r="P130" s="442"/>
      <c r="Q130" s="21">
        <f t="shared" si="24"/>
        <v>0</v>
      </c>
      <c r="R130" s="43"/>
    </row>
    <row r="131" spans="1:18">
      <c r="A131" s="22" t="s">
        <v>24</v>
      </c>
      <c r="B131" s="28"/>
      <c r="C131" s="62" t="s">
        <v>19</v>
      </c>
      <c r="D131" s="192"/>
      <c r="E131" s="132"/>
      <c r="F131" s="63"/>
      <c r="G131" s="262">
        <v>23.411999999999999</v>
      </c>
      <c r="H131" s="354">
        <v>293.63299999999998</v>
      </c>
      <c r="I131" s="389"/>
      <c r="J131" s="81"/>
      <c r="K131" s="396"/>
      <c r="L131" s="198"/>
      <c r="M131" s="28"/>
      <c r="N131" s="198"/>
      <c r="O131" s="28"/>
      <c r="P131" s="198"/>
      <c r="Q131" s="29">
        <f t="shared" si="24"/>
        <v>317.04499999999996</v>
      </c>
      <c r="R131" s="43"/>
    </row>
    <row r="132" spans="1:18">
      <c r="A132" s="43"/>
      <c r="B132" s="82" t="s">
        <v>0</v>
      </c>
      <c r="C132" s="73" t="s">
        <v>17</v>
      </c>
      <c r="D132" s="91">
        <f t="shared" ref="D132" si="37">+D125+D127+D129</f>
        <v>0</v>
      </c>
      <c r="E132" s="91">
        <f>+E125+E127+E129</f>
        <v>0</v>
      </c>
      <c r="F132" s="83">
        <f>F125+F127+F129</f>
        <v>0</v>
      </c>
      <c r="G132" s="123">
        <f>+G125+G127+G129</f>
        <v>1.2659</v>
      </c>
      <c r="H132" s="123">
        <f t="shared" ref="H132" si="38">+H125+H127+H129</f>
        <v>1.5485</v>
      </c>
      <c r="I132" s="77">
        <f>+I125+I127+I129</f>
        <v>0</v>
      </c>
      <c r="J132" s="83">
        <f>J125+J127+J129</f>
        <v>0</v>
      </c>
      <c r="K132" s="123">
        <f>+K125+K127+K129</f>
        <v>0</v>
      </c>
      <c r="L132" s="91">
        <f t="shared" ref="L132" si="39">+L125+L127+L129</f>
        <v>0</v>
      </c>
      <c r="M132" s="437">
        <f>M125+M127+M129</f>
        <v>0</v>
      </c>
      <c r="N132" s="437">
        <f t="shared" ref="N132" si="40">N125+N127+N129</f>
        <v>0</v>
      </c>
      <c r="O132" s="91">
        <f t="shared" ref="O132" si="41">+O125+O127+O129</f>
        <v>0</v>
      </c>
      <c r="P132" s="91">
        <f t="shared" ref="P132" si="42">P125+P127+P129</f>
        <v>0</v>
      </c>
      <c r="Q132" s="78">
        <f t="shared" si="24"/>
        <v>2.8144</v>
      </c>
      <c r="R132" s="43"/>
    </row>
    <row r="133" spans="1:18">
      <c r="A133" s="43"/>
      <c r="B133" s="85" t="s">
        <v>25</v>
      </c>
      <c r="C133" s="59" t="s">
        <v>99</v>
      </c>
      <c r="D133" s="95">
        <f t="shared" ref="D133" si="43">D130</f>
        <v>0</v>
      </c>
      <c r="E133" s="95">
        <f>E130</f>
        <v>0</v>
      </c>
      <c r="F133" s="86">
        <f>F130</f>
        <v>0</v>
      </c>
      <c r="G133" s="126">
        <f t="shared" ref="G133:H133" si="44">G130</f>
        <v>0</v>
      </c>
      <c r="H133" s="126">
        <f t="shared" si="44"/>
        <v>0</v>
      </c>
      <c r="I133" s="20">
        <f>I130</f>
        <v>0</v>
      </c>
      <c r="J133" s="86">
        <f>J130</f>
        <v>0</v>
      </c>
      <c r="K133" s="126">
        <f>K130</f>
        <v>0</v>
      </c>
      <c r="L133" s="95">
        <f t="shared" ref="L133" si="45">L130</f>
        <v>0</v>
      </c>
      <c r="M133" s="438">
        <f>M130</f>
        <v>0</v>
      </c>
      <c r="N133" s="438">
        <f t="shared" ref="N133" si="46">+N130</f>
        <v>0</v>
      </c>
      <c r="O133" s="20">
        <f t="shared" ref="O133" si="47">O130</f>
        <v>0</v>
      </c>
      <c r="P133" s="95">
        <f t="shared" ref="P133" si="48">+P130</f>
        <v>0</v>
      </c>
      <c r="Q133" s="21">
        <f t="shared" si="24"/>
        <v>0</v>
      </c>
      <c r="R133" s="43"/>
    </row>
    <row r="134" spans="1:18">
      <c r="A134" s="36"/>
      <c r="B134" s="28"/>
      <c r="C134" s="62" t="s">
        <v>19</v>
      </c>
      <c r="D134" s="198">
        <f t="shared" ref="D134" si="49">+D126+D128+D131</f>
        <v>0</v>
      </c>
      <c r="E134" s="198">
        <f>+E126+E128+E131</f>
        <v>0</v>
      </c>
      <c r="F134" s="87">
        <f>F126+F128+F131</f>
        <v>0</v>
      </c>
      <c r="G134" s="304">
        <f>+G126+G128+G131</f>
        <v>489.35899999999998</v>
      </c>
      <c r="H134" s="304">
        <f t="shared" ref="H134" si="50">+H126+H128+H131</f>
        <v>293.63299999999998</v>
      </c>
      <c r="I134" s="28">
        <f>+I126+I128+I131</f>
        <v>0</v>
      </c>
      <c r="J134" s="87">
        <f>J126+J128+J131</f>
        <v>0</v>
      </c>
      <c r="K134" s="304">
        <f>+K126+K128+K131</f>
        <v>0</v>
      </c>
      <c r="L134" s="198">
        <f t="shared" ref="L134" si="51">+L126+L128+L131</f>
        <v>0</v>
      </c>
      <c r="M134" s="439">
        <f>M126+M128+M131</f>
        <v>0</v>
      </c>
      <c r="N134" s="439">
        <f>N126+N128+N131</f>
        <v>0</v>
      </c>
      <c r="O134" s="198">
        <f t="shared" ref="O134:P134" si="52">+O126+O128+O131</f>
        <v>0</v>
      </c>
      <c r="P134" s="198">
        <f t="shared" si="52"/>
        <v>0</v>
      </c>
      <c r="Q134" s="29">
        <f t="shared" si="24"/>
        <v>782.99199999999996</v>
      </c>
      <c r="R134" s="43"/>
    </row>
    <row r="135" spans="1:18">
      <c r="A135" s="88"/>
      <c r="B135" s="89" t="s">
        <v>0</v>
      </c>
      <c r="C135" s="90" t="s">
        <v>17</v>
      </c>
      <c r="D135" s="206">
        <f t="shared" ref="D135:E135" si="53">D132+D123+D99</f>
        <v>531.54074999999989</v>
      </c>
      <c r="E135" s="206">
        <f t="shared" si="53"/>
        <v>642.6441299999999</v>
      </c>
      <c r="F135" s="83">
        <f>F132+F123+F99</f>
        <v>1174.1848799999998</v>
      </c>
      <c r="G135" s="273">
        <f t="shared" ref="G135:H135" si="54">G132+G123+G99</f>
        <v>2444.7948999999999</v>
      </c>
      <c r="H135" s="265">
        <f t="shared" si="54"/>
        <v>5291.5781000000006</v>
      </c>
      <c r="I135" s="141">
        <f>I132+I123+I99</f>
        <v>0</v>
      </c>
      <c r="J135" s="83">
        <f>J132+J123+J99</f>
        <v>5290.0295999999998</v>
      </c>
      <c r="K135" s="273">
        <f>K132+K123+K99</f>
        <v>4816.9265999999998</v>
      </c>
      <c r="L135" s="91">
        <f t="shared" ref="L135:M135" si="55">L132+L123+L99</f>
        <v>184.73399000000003</v>
      </c>
      <c r="M135" s="83">
        <f t="shared" si="55"/>
        <v>8.0359999999999996</v>
      </c>
      <c r="N135" s="437">
        <f>N132+N123+N99</f>
        <v>14.206</v>
      </c>
      <c r="O135" s="91">
        <f>O132+O123+O99</f>
        <v>4.0835999999999997</v>
      </c>
      <c r="P135" s="91">
        <f>P132+P123+P99</f>
        <v>21.340949999999999</v>
      </c>
      <c r="Q135" s="92">
        <f>+F135+G135+H135+I135+K135+L135+M135+N135+O135+P135</f>
        <v>13959.88502</v>
      </c>
      <c r="R135" s="43"/>
    </row>
    <row r="136" spans="1:18">
      <c r="A136" s="88"/>
      <c r="B136" s="93" t="s">
        <v>100</v>
      </c>
      <c r="C136" s="94" t="s">
        <v>99</v>
      </c>
      <c r="D136" s="147">
        <f t="shared" ref="D136:E136" si="56">D133</f>
        <v>0</v>
      </c>
      <c r="E136" s="147">
        <f t="shared" si="56"/>
        <v>0</v>
      </c>
      <c r="F136" s="86">
        <f>F133</f>
        <v>0</v>
      </c>
      <c r="G136" s="291">
        <f t="shared" ref="G136:H136" si="57">G133</f>
        <v>0</v>
      </c>
      <c r="H136" s="357">
        <f t="shared" si="57"/>
        <v>0</v>
      </c>
      <c r="I136" s="143">
        <f>I133</f>
        <v>0</v>
      </c>
      <c r="J136" s="86">
        <f>J133</f>
        <v>0</v>
      </c>
      <c r="K136" s="291">
        <f>K133</f>
        <v>0</v>
      </c>
      <c r="L136" s="95">
        <f t="shared" ref="L136" si="58">L133</f>
        <v>0</v>
      </c>
      <c r="M136" s="86">
        <f>M133</f>
        <v>0</v>
      </c>
      <c r="N136" s="438">
        <f>N133</f>
        <v>0</v>
      </c>
      <c r="O136" s="95">
        <f>O133</f>
        <v>0</v>
      </c>
      <c r="P136" s="95">
        <f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207">
        <f t="shared" ref="D137:E137" si="59">D134+D124+D100</f>
        <v>400295.61600000004</v>
      </c>
      <c r="E137" s="207">
        <f t="shared" si="59"/>
        <v>348213.30299999996</v>
      </c>
      <c r="F137" s="100">
        <f>F134+F124+F100</f>
        <v>748508.91899999999</v>
      </c>
      <c r="G137" s="292">
        <f t="shared" ref="G137:H137" si="60">G134+G124+G100</f>
        <v>646375.12700000009</v>
      </c>
      <c r="H137" s="266">
        <f t="shared" si="60"/>
        <v>821542.92299999995</v>
      </c>
      <c r="I137" s="142">
        <f>I134+I124+I100</f>
        <v>0</v>
      </c>
      <c r="J137" s="100">
        <f>J134+J124+J100</f>
        <v>821249.29</v>
      </c>
      <c r="K137" s="399">
        <f>K134+K124+K100</f>
        <v>289487.77299999999</v>
      </c>
      <c r="L137" s="102">
        <f t="shared" ref="L137:M137" si="61">L134+L124+L100</f>
        <v>95658.149000000005</v>
      </c>
      <c r="M137" s="100">
        <f t="shared" si="61"/>
        <v>9894.57</v>
      </c>
      <c r="N137" s="441">
        <f>N134+N124+N100</f>
        <v>6903.4520000000002</v>
      </c>
      <c r="O137" s="102">
        <f>O134+O124+O100</f>
        <v>2257.6750000000002</v>
      </c>
      <c r="P137" s="102">
        <f>P134+P124+P100</f>
        <v>15358.626</v>
      </c>
      <c r="Q137" s="103">
        <f>+F137+G137+H137+I137+K137+L137+M137+N137+O137+P137</f>
        <v>2635987.2140000002</v>
      </c>
      <c r="R137" s="43"/>
    </row>
    <row r="138" spans="1:18">
      <c r="O138" s="10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tabSelected="1" zoomScale="50" zoomScaleNormal="50" workbookViewId="0">
      <selection activeCell="K34" sqref="K34"/>
    </sheetView>
  </sheetViews>
  <sheetFormatPr defaultColWidth="13.375" defaultRowHeight="18.75"/>
  <cols>
    <col min="1" max="1" width="5.875" style="107" customWidth="1"/>
    <col min="2" max="2" width="21.25" style="107" customWidth="1"/>
    <col min="3" max="3" width="11.25" style="107" customWidth="1"/>
    <col min="4" max="16" width="19.625" style="107" customWidth="1"/>
    <col min="17" max="17" width="19.625" style="130" customWidth="1"/>
    <col min="18" max="18" width="0.125" style="107" hidden="1" customWidth="1"/>
    <col min="19" max="37" width="17.375" style="107" customWidth="1"/>
    <col min="38" max="256" width="13.375" style="107"/>
    <col min="257" max="257" width="5.875" style="107" customWidth="1"/>
    <col min="258" max="258" width="21.25" style="107" customWidth="1"/>
    <col min="259" max="259" width="11.25" style="107" customWidth="1"/>
    <col min="260" max="273" width="19.625" style="107" customWidth="1"/>
    <col min="274" max="274" width="0" style="107" hidden="1" customWidth="1"/>
    <col min="275" max="293" width="17.375" style="107" customWidth="1"/>
    <col min="294" max="512" width="13.375" style="107"/>
    <col min="513" max="513" width="5.875" style="107" customWidth="1"/>
    <col min="514" max="514" width="21.25" style="107" customWidth="1"/>
    <col min="515" max="515" width="11.25" style="107" customWidth="1"/>
    <col min="516" max="529" width="19.625" style="107" customWidth="1"/>
    <col min="530" max="530" width="0" style="107" hidden="1" customWidth="1"/>
    <col min="531" max="549" width="17.375" style="107" customWidth="1"/>
    <col min="550" max="768" width="13.375" style="107"/>
    <col min="769" max="769" width="5.875" style="107" customWidth="1"/>
    <col min="770" max="770" width="21.25" style="107" customWidth="1"/>
    <col min="771" max="771" width="11.25" style="107" customWidth="1"/>
    <col min="772" max="785" width="19.625" style="107" customWidth="1"/>
    <col min="786" max="786" width="0" style="107" hidden="1" customWidth="1"/>
    <col min="787" max="805" width="17.375" style="107" customWidth="1"/>
    <col min="806" max="1024" width="13.375" style="107"/>
    <col min="1025" max="1025" width="5.875" style="107" customWidth="1"/>
    <col min="1026" max="1026" width="21.25" style="107" customWidth="1"/>
    <col min="1027" max="1027" width="11.25" style="107" customWidth="1"/>
    <col min="1028" max="1041" width="19.625" style="107" customWidth="1"/>
    <col min="1042" max="1042" width="0" style="107" hidden="1" customWidth="1"/>
    <col min="1043" max="1061" width="17.375" style="107" customWidth="1"/>
    <col min="1062" max="1280" width="13.375" style="107"/>
    <col min="1281" max="1281" width="5.875" style="107" customWidth="1"/>
    <col min="1282" max="1282" width="21.25" style="107" customWidth="1"/>
    <col min="1283" max="1283" width="11.25" style="107" customWidth="1"/>
    <col min="1284" max="1297" width="19.625" style="107" customWidth="1"/>
    <col min="1298" max="1298" width="0" style="107" hidden="1" customWidth="1"/>
    <col min="1299" max="1317" width="17.375" style="107" customWidth="1"/>
    <col min="1318" max="1536" width="13.375" style="107"/>
    <col min="1537" max="1537" width="5.875" style="107" customWidth="1"/>
    <col min="1538" max="1538" width="21.25" style="107" customWidth="1"/>
    <col min="1539" max="1539" width="11.25" style="107" customWidth="1"/>
    <col min="1540" max="1553" width="19.625" style="107" customWidth="1"/>
    <col min="1554" max="1554" width="0" style="107" hidden="1" customWidth="1"/>
    <col min="1555" max="1573" width="17.375" style="107" customWidth="1"/>
    <col min="1574" max="1792" width="13.375" style="107"/>
    <col min="1793" max="1793" width="5.875" style="107" customWidth="1"/>
    <col min="1794" max="1794" width="21.25" style="107" customWidth="1"/>
    <col min="1795" max="1795" width="11.25" style="107" customWidth="1"/>
    <col min="1796" max="1809" width="19.625" style="107" customWidth="1"/>
    <col min="1810" max="1810" width="0" style="107" hidden="1" customWidth="1"/>
    <col min="1811" max="1829" width="17.375" style="107" customWidth="1"/>
    <col min="1830" max="2048" width="13.375" style="107"/>
    <col min="2049" max="2049" width="5.875" style="107" customWidth="1"/>
    <col min="2050" max="2050" width="21.25" style="107" customWidth="1"/>
    <col min="2051" max="2051" width="11.25" style="107" customWidth="1"/>
    <col min="2052" max="2065" width="19.625" style="107" customWidth="1"/>
    <col min="2066" max="2066" width="0" style="107" hidden="1" customWidth="1"/>
    <col min="2067" max="2085" width="17.375" style="107" customWidth="1"/>
    <col min="2086" max="2304" width="13.375" style="107"/>
    <col min="2305" max="2305" width="5.875" style="107" customWidth="1"/>
    <col min="2306" max="2306" width="21.25" style="107" customWidth="1"/>
    <col min="2307" max="2307" width="11.25" style="107" customWidth="1"/>
    <col min="2308" max="2321" width="19.625" style="107" customWidth="1"/>
    <col min="2322" max="2322" width="0" style="107" hidden="1" customWidth="1"/>
    <col min="2323" max="2341" width="17.375" style="107" customWidth="1"/>
    <col min="2342" max="2560" width="13.375" style="107"/>
    <col min="2561" max="2561" width="5.875" style="107" customWidth="1"/>
    <col min="2562" max="2562" width="21.25" style="107" customWidth="1"/>
    <col min="2563" max="2563" width="11.25" style="107" customWidth="1"/>
    <col min="2564" max="2577" width="19.625" style="107" customWidth="1"/>
    <col min="2578" max="2578" width="0" style="107" hidden="1" customWidth="1"/>
    <col min="2579" max="2597" width="17.375" style="107" customWidth="1"/>
    <col min="2598" max="2816" width="13.375" style="107"/>
    <col min="2817" max="2817" width="5.875" style="107" customWidth="1"/>
    <col min="2818" max="2818" width="21.25" style="107" customWidth="1"/>
    <col min="2819" max="2819" width="11.25" style="107" customWidth="1"/>
    <col min="2820" max="2833" width="19.625" style="107" customWidth="1"/>
    <col min="2834" max="2834" width="0" style="107" hidden="1" customWidth="1"/>
    <col min="2835" max="2853" width="17.375" style="107" customWidth="1"/>
    <col min="2854" max="3072" width="13.375" style="107"/>
    <col min="3073" max="3073" width="5.875" style="107" customWidth="1"/>
    <col min="3074" max="3074" width="21.25" style="107" customWidth="1"/>
    <col min="3075" max="3075" width="11.25" style="107" customWidth="1"/>
    <col min="3076" max="3089" width="19.625" style="107" customWidth="1"/>
    <col min="3090" max="3090" width="0" style="107" hidden="1" customWidth="1"/>
    <col min="3091" max="3109" width="17.375" style="107" customWidth="1"/>
    <col min="3110" max="3328" width="13.375" style="107"/>
    <col min="3329" max="3329" width="5.875" style="107" customWidth="1"/>
    <col min="3330" max="3330" width="21.25" style="107" customWidth="1"/>
    <col min="3331" max="3331" width="11.25" style="107" customWidth="1"/>
    <col min="3332" max="3345" width="19.625" style="107" customWidth="1"/>
    <col min="3346" max="3346" width="0" style="107" hidden="1" customWidth="1"/>
    <col min="3347" max="3365" width="17.375" style="107" customWidth="1"/>
    <col min="3366" max="3584" width="13.375" style="107"/>
    <col min="3585" max="3585" width="5.875" style="107" customWidth="1"/>
    <col min="3586" max="3586" width="21.25" style="107" customWidth="1"/>
    <col min="3587" max="3587" width="11.25" style="107" customWidth="1"/>
    <col min="3588" max="3601" width="19.625" style="107" customWidth="1"/>
    <col min="3602" max="3602" width="0" style="107" hidden="1" customWidth="1"/>
    <col min="3603" max="3621" width="17.375" style="107" customWidth="1"/>
    <col min="3622" max="3840" width="13.375" style="107"/>
    <col min="3841" max="3841" width="5.875" style="107" customWidth="1"/>
    <col min="3842" max="3842" width="21.25" style="107" customWidth="1"/>
    <col min="3843" max="3843" width="11.25" style="107" customWidth="1"/>
    <col min="3844" max="3857" width="19.625" style="107" customWidth="1"/>
    <col min="3858" max="3858" width="0" style="107" hidden="1" customWidth="1"/>
    <col min="3859" max="3877" width="17.375" style="107" customWidth="1"/>
    <col min="3878" max="4096" width="13.375" style="107"/>
    <col min="4097" max="4097" width="5.875" style="107" customWidth="1"/>
    <col min="4098" max="4098" width="21.25" style="107" customWidth="1"/>
    <col min="4099" max="4099" width="11.25" style="107" customWidth="1"/>
    <col min="4100" max="4113" width="19.625" style="107" customWidth="1"/>
    <col min="4114" max="4114" width="0" style="107" hidden="1" customWidth="1"/>
    <col min="4115" max="4133" width="17.375" style="107" customWidth="1"/>
    <col min="4134" max="4352" width="13.375" style="107"/>
    <col min="4353" max="4353" width="5.875" style="107" customWidth="1"/>
    <col min="4354" max="4354" width="21.25" style="107" customWidth="1"/>
    <col min="4355" max="4355" width="11.25" style="107" customWidth="1"/>
    <col min="4356" max="4369" width="19.625" style="107" customWidth="1"/>
    <col min="4370" max="4370" width="0" style="107" hidden="1" customWidth="1"/>
    <col min="4371" max="4389" width="17.375" style="107" customWidth="1"/>
    <col min="4390" max="4608" width="13.375" style="107"/>
    <col min="4609" max="4609" width="5.875" style="107" customWidth="1"/>
    <col min="4610" max="4610" width="21.25" style="107" customWidth="1"/>
    <col min="4611" max="4611" width="11.25" style="107" customWidth="1"/>
    <col min="4612" max="4625" width="19.625" style="107" customWidth="1"/>
    <col min="4626" max="4626" width="0" style="107" hidden="1" customWidth="1"/>
    <col min="4627" max="4645" width="17.375" style="107" customWidth="1"/>
    <col min="4646" max="4864" width="13.375" style="107"/>
    <col min="4865" max="4865" width="5.875" style="107" customWidth="1"/>
    <col min="4866" max="4866" width="21.25" style="107" customWidth="1"/>
    <col min="4867" max="4867" width="11.25" style="107" customWidth="1"/>
    <col min="4868" max="4881" width="19.625" style="107" customWidth="1"/>
    <col min="4882" max="4882" width="0" style="107" hidden="1" customWidth="1"/>
    <col min="4883" max="4901" width="17.375" style="107" customWidth="1"/>
    <col min="4902" max="5120" width="13.375" style="107"/>
    <col min="5121" max="5121" width="5.875" style="107" customWidth="1"/>
    <col min="5122" max="5122" width="21.25" style="107" customWidth="1"/>
    <col min="5123" max="5123" width="11.25" style="107" customWidth="1"/>
    <col min="5124" max="5137" width="19.625" style="107" customWidth="1"/>
    <col min="5138" max="5138" width="0" style="107" hidden="1" customWidth="1"/>
    <col min="5139" max="5157" width="17.375" style="107" customWidth="1"/>
    <col min="5158" max="5376" width="13.375" style="107"/>
    <col min="5377" max="5377" width="5.875" style="107" customWidth="1"/>
    <col min="5378" max="5378" width="21.25" style="107" customWidth="1"/>
    <col min="5379" max="5379" width="11.25" style="107" customWidth="1"/>
    <col min="5380" max="5393" width="19.625" style="107" customWidth="1"/>
    <col min="5394" max="5394" width="0" style="107" hidden="1" customWidth="1"/>
    <col min="5395" max="5413" width="17.375" style="107" customWidth="1"/>
    <col min="5414" max="5632" width="13.375" style="107"/>
    <col min="5633" max="5633" width="5.875" style="107" customWidth="1"/>
    <col min="5634" max="5634" width="21.25" style="107" customWidth="1"/>
    <col min="5635" max="5635" width="11.25" style="107" customWidth="1"/>
    <col min="5636" max="5649" width="19.625" style="107" customWidth="1"/>
    <col min="5650" max="5650" width="0" style="107" hidden="1" customWidth="1"/>
    <col min="5651" max="5669" width="17.375" style="107" customWidth="1"/>
    <col min="5670" max="5888" width="13.375" style="107"/>
    <col min="5889" max="5889" width="5.875" style="107" customWidth="1"/>
    <col min="5890" max="5890" width="21.25" style="107" customWidth="1"/>
    <col min="5891" max="5891" width="11.25" style="107" customWidth="1"/>
    <col min="5892" max="5905" width="19.625" style="107" customWidth="1"/>
    <col min="5906" max="5906" width="0" style="107" hidden="1" customWidth="1"/>
    <col min="5907" max="5925" width="17.375" style="107" customWidth="1"/>
    <col min="5926" max="6144" width="13.375" style="107"/>
    <col min="6145" max="6145" width="5.875" style="107" customWidth="1"/>
    <col min="6146" max="6146" width="21.25" style="107" customWidth="1"/>
    <col min="6147" max="6147" width="11.25" style="107" customWidth="1"/>
    <col min="6148" max="6161" width="19.625" style="107" customWidth="1"/>
    <col min="6162" max="6162" width="0" style="107" hidden="1" customWidth="1"/>
    <col min="6163" max="6181" width="17.375" style="107" customWidth="1"/>
    <col min="6182" max="6400" width="13.375" style="107"/>
    <col min="6401" max="6401" width="5.875" style="107" customWidth="1"/>
    <col min="6402" max="6402" width="21.25" style="107" customWidth="1"/>
    <col min="6403" max="6403" width="11.25" style="107" customWidth="1"/>
    <col min="6404" max="6417" width="19.625" style="107" customWidth="1"/>
    <col min="6418" max="6418" width="0" style="107" hidden="1" customWidth="1"/>
    <col min="6419" max="6437" width="17.375" style="107" customWidth="1"/>
    <col min="6438" max="6656" width="13.375" style="107"/>
    <col min="6657" max="6657" width="5.875" style="107" customWidth="1"/>
    <col min="6658" max="6658" width="21.25" style="107" customWidth="1"/>
    <col min="6659" max="6659" width="11.25" style="107" customWidth="1"/>
    <col min="6660" max="6673" width="19.625" style="107" customWidth="1"/>
    <col min="6674" max="6674" width="0" style="107" hidden="1" customWidth="1"/>
    <col min="6675" max="6693" width="17.375" style="107" customWidth="1"/>
    <col min="6694" max="6912" width="13.375" style="107"/>
    <col min="6913" max="6913" width="5.875" style="107" customWidth="1"/>
    <col min="6914" max="6914" width="21.25" style="107" customWidth="1"/>
    <col min="6915" max="6915" width="11.25" style="107" customWidth="1"/>
    <col min="6916" max="6929" width="19.625" style="107" customWidth="1"/>
    <col min="6930" max="6930" width="0" style="107" hidden="1" customWidth="1"/>
    <col min="6931" max="6949" width="17.375" style="107" customWidth="1"/>
    <col min="6950" max="7168" width="13.375" style="107"/>
    <col min="7169" max="7169" width="5.875" style="107" customWidth="1"/>
    <col min="7170" max="7170" width="21.25" style="107" customWidth="1"/>
    <col min="7171" max="7171" width="11.25" style="107" customWidth="1"/>
    <col min="7172" max="7185" width="19.625" style="107" customWidth="1"/>
    <col min="7186" max="7186" width="0" style="107" hidden="1" customWidth="1"/>
    <col min="7187" max="7205" width="17.375" style="107" customWidth="1"/>
    <col min="7206" max="7424" width="13.375" style="107"/>
    <col min="7425" max="7425" width="5.875" style="107" customWidth="1"/>
    <col min="7426" max="7426" width="21.25" style="107" customWidth="1"/>
    <col min="7427" max="7427" width="11.25" style="107" customWidth="1"/>
    <col min="7428" max="7441" width="19.625" style="107" customWidth="1"/>
    <col min="7442" max="7442" width="0" style="107" hidden="1" customWidth="1"/>
    <col min="7443" max="7461" width="17.375" style="107" customWidth="1"/>
    <col min="7462" max="7680" width="13.375" style="107"/>
    <col min="7681" max="7681" width="5.875" style="107" customWidth="1"/>
    <col min="7682" max="7682" width="21.25" style="107" customWidth="1"/>
    <col min="7683" max="7683" width="11.25" style="107" customWidth="1"/>
    <col min="7684" max="7697" width="19.625" style="107" customWidth="1"/>
    <col min="7698" max="7698" width="0" style="107" hidden="1" customWidth="1"/>
    <col min="7699" max="7717" width="17.375" style="107" customWidth="1"/>
    <col min="7718" max="7936" width="13.375" style="107"/>
    <col min="7937" max="7937" width="5.875" style="107" customWidth="1"/>
    <col min="7938" max="7938" width="21.25" style="107" customWidth="1"/>
    <col min="7939" max="7939" width="11.25" style="107" customWidth="1"/>
    <col min="7940" max="7953" width="19.625" style="107" customWidth="1"/>
    <col min="7954" max="7954" width="0" style="107" hidden="1" customWidth="1"/>
    <col min="7955" max="7973" width="17.375" style="107" customWidth="1"/>
    <col min="7974" max="8192" width="13.375" style="107"/>
    <col min="8193" max="8193" width="5.875" style="107" customWidth="1"/>
    <col min="8194" max="8194" width="21.25" style="107" customWidth="1"/>
    <col min="8195" max="8195" width="11.25" style="107" customWidth="1"/>
    <col min="8196" max="8209" width="19.625" style="107" customWidth="1"/>
    <col min="8210" max="8210" width="0" style="107" hidden="1" customWidth="1"/>
    <col min="8211" max="8229" width="17.375" style="107" customWidth="1"/>
    <col min="8230" max="8448" width="13.375" style="107"/>
    <col min="8449" max="8449" width="5.875" style="107" customWidth="1"/>
    <col min="8450" max="8450" width="21.25" style="107" customWidth="1"/>
    <col min="8451" max="8451" width="11.25" style="107" customWidth="1"/>
    <col min="8452" max="8465" width="19.625" style="107" customWidth="1"/>
    <col min="8466" max="8466" width="0" style="107" hidden="1" customWidth="1"/>
    <col min="8467" max="8485" width="17.375" style="107" customWidth="1"/>
    <col min="8486" max="8704" width="13.375" style="107"/>
    <col min="8705" max="8705" width="5.875" style="107" customWidth="1"/>
    <col min="8706" max="8706" width="21.25" style="107" customWidth="1"/>
    <col min="8707" max="8707" width="11.25" style="107" customWidth="1"/>
    <col min="8708" max="8721" width="19.625" style="107" customWidth="1"/>
    <col min="8722" max="8722" width="0" style="107" hidden="1" customWidth="1"/>
    <col min="8723" max="8741" width="17.375" style="107" customWidth="1"/>
    <col min="8742" max="8960" width="13.375" style="107"/>
    <col min="8961" max="8961" width="5.875" style="107" customWidth="1"/>
    <col min="8962" max="8962" width="21.25" style="107" customWidth="1"/>
    <col min="8963" max="8963" width="11.25" style="107" customWidth="1"/>
    <col min="8964" max="8977" width="19.625" style="107" customWidth="1"/>
    <col min="8978" max="8978" width="0" style="107" hidden="1" customWidth="1"/>
    <col min="8979" max="8997" width="17.375" style="107" customWidth="1"/>
    <col min="8998" max="9216" width="13.375" style="107"/>
    <col min="9217" max="9217" width="5.875" style="107" customWidth="1"/>
    <col min="9218" max="9218" width="21.25" style="107" customWidth="1"/>
    <col min="9219" max="9219" width="11.25" style="107" customWidth="1"/>
    <col min="9220" max="9233" width="19.625" style="107" customWidth="1"/>
    <col min="9234" max="9234" width="0" style="107" hidden="1" customWidth="1"/>
    <col min="9235" max="9253" width="17.375" style="107" customWidth="1"/>
    <col min="9254" max="9472" width="13.375" style="107"/>
    <col min="9473" max="9473" width="5.875" style="107" customWidth="1"/>
    <col min="9474" max="9474" width="21.25" style="107" customWidth="1"/>
    <col min="9475" max="9475" width="11.25" style="107" customWidth="1"/>
    <col min="9476" max="9489" width="19.625" style="107" customWidth="1"/>
    <col min="9490" max="9490" width="0" style="107" hidden="1" customWidth="1"/>
    <col min="9491" max="9509" width="17.375" style="107" customWidth="1"/>
    <col min="9510" max="9728" width="13.375" style="107"/>
    <col min="9729" max="9729" width="5.875" style="107" customWidth="1"/>
    <col min="9730" max="9730" width="21.25" style="107" customWidth="1"/>
    <col min="9731" max="9731" width="11.25" style="107" customWidth="1"/>
    <col min="9732" max="9745" width="19.625" style="107" customWidth="1"/>
    <col min="9746" max="9746" width="0" style="107" hidden="1" customWidth="1"/>
    <col min="9747" max="9765" width="17.375" style="107" customWidth="1"/>
    <col min="9766" max="9984" width="13.375" style="107"/>
    <col min="9985" max="9985" width="5.875" style="107" customWidth="1"/>
    <col min="9986" max="9986" width="21.25" style="107" customWidth="1"/>
    <col min="9987" max="9987" width="11.25" style="107" customWidth="1"/>
    <col min="9988" max="10001" width="19.625" style="107" customWidth="1"/>
    <col min="10002" max="10002" width="0" style="107" hidden="1" customWidth="1"/>
    <col min="10003" max="10021" width="17.375" style="107" customWidth="1"/>
    <col min="10022" max="10240" width="13.375" style="107"/>
    <col min="10241" max="10241" width="5.875" style="107" customWidth="1"/>
    <col min="10242" max="10242" width="21.25" style="107" customWidth="1"/>
    <col min="10243" max="10243" width="11.25" style="107" customWidth="1"/>
    <col min="10244" max="10257" width="19.625" style="107" customWidth="1"/>
    <col min="10258" max="10258" width="0" style="107" hidden="1" customWidth="1"/>
    <col min="10259" max="10277" width="17.375" style="107" customWidth="1"/>
    <col min="10278" max="10496" width="13.375" style="107"/>
    <col min="10497" max="10497" width="5.875" style="107" customWidth="1"/>
    <col min="10498" max="10498" width="21.25" style="107" customWidth="1"/>
    <col min="10499" max="10499" width="11.25" style="107" customWidth="1"/>
    <col min="10500" max="10513" width="19.625" style="107" customWidth="1"/>
    <col min="10514" max="10514" width="0" style="107" hidden="1" customWidth="1"/>
    <col min="10515" max="10533" width="17.375" style="107" customWidth="1"/>
    <col min="10534" max="10752" width="13.375" style="107"/>
    <col min="10753" max="10753" width="5.875" style="107" customWidth="1"/>
    <col min="10754" max="10754" width="21.25" style="107" customWidth="1"/>
    <col min="10755" max="10755" width="11.25" style="107" customWidth="1"/>
    <col min="10756" max="10769" width="19.625" style="107" customWidth="1"/>
    <col min="10770" max="10770" width="0" style="107" hidden="1" customWidth="1"/>
    <col min="10771" max="10789" width="17.375" style="107" customWidth="1"/>
    <col min="10790" max="11008" width="13.375" style="107"/>
    <col min="11009" max="11009" width="5.875" style="107" customWidth="1"/>
    <col min="11010" max="11010" width="21.25" style="107" customWidth="1"/>
    <col min="11011" max="11011" width="11.25" style="107" customWidth="1"/>
    <col min="11012" max="11025" width="19.625" style="107" customWidth="1"/>
    <col min="11026" max="11026" width="0" style="107" hidden="1" customWidth="1"/>
    <col min="11027" max="11045" width="17.375" style="107" customWidth="1"/>
    <col min="11046" max="11264" width="13.375" style="107"/>
    <col min="11265" max="11265" width="5.875" style="107" customWidth="1"/>
    <col min="11266" max="11266" width="21.25" style="107" customWidth="1"/>
    <col min="11267" max="11267" width="11.25" style="107" customWidth="1"/>
    <col min="11268" max="11281" width="19.625" style="107" customWidth="1"/>
    <col min="11282" max="11282" width="0" style="107" hidden="1" customWidth="1"/>
    <col min="11283" max="11301" width="17.375" style="107" customWidth="1"/>
    <col min="11302" max="11520" width="13.375" style="107"/>
    <col min="11521" max="11521" width="5.875" style="107" customWidth="1"/>
    <col min="11522" max="11522" width="21.25" style="107" customWidth="1"/>
    <col min="11523" max="11523" width="11.25" style="107" customWidth="1"/>
    <col min="11524" max="11537" width="19.625" style="107" customWidth="1"/>
    <col min="11538" max="11538" width="0" style="107" hidden="1" customWidth="1"/>
    <col min="11539" max="11557" width="17.375" style="107" customWidth="1"/>
    <col min="11558" max="11776" width="13.375" style="107"/>
    <col min="11777" max="11777" width="5.875" style="107" customWidth="1"/>
    <col min="11778" max="11778" width="21.25" style="107" customWidth="1"/>
    <col min="11779" max="11779" width="11.25" style="107" customWidth="1"/>
    <col min="11780" max="11793" width="19.625" style="107" customWidth="1"/>
    <col min="11794" max="11794" width="0" style="107" hidden="1" customWidth="1"/>
    <col min="11795" max="11813" width="17.375" style="107" customWidth="1"/>
    <col min="11814" max="12032" width="13.375" style="107"/>
    <col min="12033" max="12033" width="5.875" style="107" customWidth="1"/>
    <col min="12034" max="12034" width="21.25" style="107" customWidth="1"/>
    <col min="12035" max="12035" width="11.25" style="107" customWidth="1"/>
    <col min="12036" max="12049" width="19.625" style="107" customWidth="1"/>
    <col min="12050" max="12050" width="0" style="107" hidden="1" customWidth="1"/>
    <col min="12051" max="12069" width="17.375" style="107" customWidth="1"/>
    <col min="12070" max="12288" width="13.375" style="107"/>
    <col min="12289" max="12289" width="5.875" style="107" customWidth="1"/>
    <col min="12290" max="12290" width="21.25" style="107" customWidth="1"/>
    <col min="12291" max="12291" width="11.25" style="107" customWidth="1"/>
    <col min="12292" max="12305" width="19.625" style="107" customWidth="1"/>
    <col min="12306" max="12306" width="0" style="107" hidden="1" customWidth="1"/>
    <col min="12307" max="12325" width="17.375" style="107" customWidth="1"/>
    <col min="12326" max="12544" width="13.375" style="107"/>
    <col min="12545" max="12545" width="5.875" style="107" customWidth="1"/>
    <col min="12546" max="12546" width="21.25" style="107" customWidth="1"/>
    <col min="12547" max="12547" width="11.25" style="107" customWidth="1"/>
    <col min="12548" max="12561" width="19.625" style="107" customWidth="1"/>
    <col min="12562" max="12562" width="0" style="107" hidden="1" customWidth="1"/>
    <col min="12563" max="12581" width="17.375" style="107" customWidth="1"/>
    <col min="12582" max="12800" width="13.375" style="107"/>
    <col min="12801" max="12801" width="5.875" style="107" customWidth="1"/>
    <col min="12802" max="12802" width="21.25" style="107" customWidth="1"/>
    <col min="12803" max="12803" width="11.25" style="107" customWidth="1"/>
    <col min="12804" max="12817" width="19.625" style="107" customWidth="1"/>
    <col min="12818" max="12818" width="0" style="107" hidden="1" customWidth="1"/>
    <col min="12819" max="12837" width="17.375" style="107" customWidth="1"/>
    <col min="12838" max="13056" width="13.375" style="107"/>
    <col min="13057" max="13057" width="5.875" style="107" customWidth="1"/>
    <col min="13058" max="13058" width="21.25" style="107" customWidth="1"/>
    <col min="13059" max="13059" width="11.25" style="107" customWidth="1"/>
    <col min="13060" max="13073" width="19.625" style="107" customWidth="1"/>
    <col min="13074" max="13074" width="0" style="107" hidden="1" customWidth="1"/>
    <col min="13075" max="13093" width="17.375" style="107" customWidth="1"/>
    <col min="13094" max="13312" width="13.375" style="107"/>
    <col min="13313" max="13313" width="5.875" style="107" customWidth="1"/>
    <col min="13314" max="13314" width="21.25" style="107" customWidth="1"/>
    <col min="13315" max="13315" width="11.25" style="107" customWidth="1"/>
    <col min="13316" max="13329" width="19.625" style="107" customWidth="1"/>
    <col min="13330" max="13330" width="0" style="107" hidden="1" customWidth="1"/>
    <col min="13331" max="13349" width="17.375" style="107" customWidth="1"/>
    <col min="13350" max="13568" width="13.375" style="107"/>
    <col min="13569" max="13569" width="5.875" style="107" customWidth="1"/>
    <col min="13570" max="13570" width="21.25" style="107" customWidth="1"/>
    <col min="13571" max="13571" width="11.25" style="107" customWidth="1"/>
    <col min="13572" max="13585" width="19.625" style="107" customWidth="1"/>
    <col min="13586" max="13586" width="0" style="107" hidden="1" customWidth="1"/>
    <col min="13587" max="13605" width="17.375" style="107" customWidth="1"/>
    <col min="13606" max="13824" width="13.375" style="107"/>
    <col min="13825" max="13825" width="5.875" style="107" customWidth="1"/>
    <col min="13826" max="13826" width="21.25" style="107" customWidth="1"/>
    <col min="13827" max="13827" width="11.25" style="107" customWidth="1"/>
    <col min="13828" max="13841" width="19.625" style="107" customWidth="1"/>
    <col min="13842" max="13842" width="0" style="107" hidden="1" customWidth="1"/>
    <col min="13843" max="13861" width="17.375" style="107" customWidth="1"/>
    <col min="13862" max="14080" width="13.375" style="107"/>
    <col min="14081" max="14081" width="5.875" style="107" customWidth="1"/>
    <col min="14082" max="14082" width="21.25" style="107" customWidth="1"/>
    <col min="14083" max="14083" width="11.25" style="107" customWidth="1"/>
    <col min="14084" max="14097" width="19.625" style="107" customWidth="1"/>
    <col min="14098" max="14098" width="0" style="107" hidden="1" customWidth="1"/>
    <col min="14099" max="14117" width="17.375" style="107" customWidth="1"/>
    <col min="14118" max="14336" width="13.375" style="107"/>
    <col min="14337" max="14337" width="5.875" style="107" customWidth="1"/>
    <col min="14338" max="14338" width="21.25" style="107" customWidth="1"/>
    <col min="14339" max="14339" width="11.25" style="107" customWidth="1"/>
    <col min="14340" max="14353" width="19.625" style="107" customWidth="1"/>
    <col min="14354" max="14354" width="0" style="107" hidden="1" customWidth="1"/>
    <col min="14355" max="14373" width="17.375" style="107" customWidth="1"/>
    <col min="14374" max="14592" width="13.375" style="107"/>
    <col min="14593" max="14593" width="5.875" style="107" customWidth="1"/>
    <col min="14594" max="14594" width="21.25" style="107" customWidth="1"/>
    <col min="14595" max="14595" width="11.25" style="107" customWidth="1"/>
    <col min="14596" max="14609" width="19.625" style="107" customWidth="1"/>
    <col min="14610" max="14610" width="0" style="107" hidden="1" customWidth="1"/>
    <col min="14611" max="14629" width="17.375" style="107" customWidth="1"/>
    <col min="14630" max="14848" width="13.375" style="107"/>
    <col min="14849" max="14849" width="5.875" style="107" customWidth="1"/>
    <col min="14850" max="14850" width="21.25" style="107" customWidth="1"/>
    <col min="14851" max="14851" width="11.25" style="107" customWidth="1"/>
    <col min="14852" max="14865" width="19.625" style="107" customWidth="1"/>
    <col min="14866" max="14866" width="0" style="107" hidden="1" customWidth="1"/>
    <col min="14867" max="14885" width="17.375" style="107" customWidth="1"/>
    <col min="14886" max="15104" width="13.375" style="107"/>
    <col min="15105" max="15105" width="5.875" style="107" customWidth="1"/>
    <col min="15106" max="15106" width="21.25" style="107" customWidth="1"/>
    <col min="15107" max="15107" width="11.25" style="107" customWidth="1"/>
    <col min="15108" max="15121" width="19.625" style="107" customWidth="1"/>
    <col min="15122" max="15122" width="0" style="107" hidden="1" customWidth="1"/>
    <col min="15123" max="15141" width="17.375" style="107" customWidth="1"/>
    <col min="15142" max="15360" width="13.375" style="107"/>
    <col min="15361" max="15361" width="5.875" style="107" customWidth="1"/>
    <col min="15362" max="15362" width="21.25" style="107" customWidth="1"/>
    <col min="15363" max="15363" width="11.25" style="107" customWidth="1"/>
    <col min="15364" max="15377" width="19.625" style="107" customWidth="1"/>
    <col min="15378" max="15378" width="0" style="107" hidden="1" customWidth="1"/>
    <col min="15379" max="15397" width="17.375" style="107" customWidth="1"/>
    <col min="15398" max="15616" width="13.375" style="107"/>
    <col min="15617" max="15617" width="5.875" style="107" customWidth="1"/>
    <col min="15618" max="15618" width="21.25" style="107" customWidth="1"/>
    <col min="15619" max="15619" width="11.25" style="107" customWidth="1"/>
    <col min="15620" max="15633" width="19.625" style="107" customWidth="1"/>
    <col min="15634" max="15634" width="0" style="107" hidden="1" customWidth="1"/>
    <col min="15635" max="15653" width="17.375" style="107" customWidth="1"/>
    <col min="15654" max="15872" width="13.375" style="107"/>
    <col min="15873" max="15873" width="5.875" style="107" customWidth="1"/>
    <col min="15874" max="15874" width="21.25" style="107" customWidth="1"/>
    <col min="15875" max="15875" width="11.25" style="107" customWidth="1"/>
    <col min="15876" max="15889" width="19.625" style="107" customWidth="1"/>
    <col min="15890" max="15890" width="0" style="107" hidden="1" customWidth="1"/>
    <col min="15891" max="15909" width="17.375" style="107" customWidth="1"/>
    <col min="15910" max="16128" width="13.375" style="107"/>
    <col min="16129" max="16129" width="5.875" style="107" customWidth="1"/>
    <col min="16130" max="16130" width="21.25" style="107" customWidth="1"/>
    <col min="16131" max="16131" width="11.25" style="107" customWidth="1"/>
    <col min="16132" max="16145" width="19.625" style="107" customWidth="1"/>
    <col min="16146" max="16146" width="0" style="107" hidden="1" customWidth="1"/>
    <col min="16147" max="16165" width="17.375" style="107" customWidth="1"/>
    <col min="16166" max="16384" width="13.375" style="107"/>
  </cols>
  <sheetData>
    <row r="1" spans="1:18" ht="32.25">
      <c r="A1" s="106" t="s">
        <v>104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8" ht="19.5" thickBot="1">
      <c r="A2" s="108"/>
      <c r="B2" s="109" t="s">
        <v>105</v>
      </c>
      <c r="C2" s="110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 t="s">
        <v>106</v>
      </c>
      <c r="Q2" s="108"/>
    </row>
    <row r="3" spans="1:18">
      <c r="A3" s="6"/>
      <c r="B3" s="7"/>
      <c r="C3" s="7"/>
      <c r="D3" s="111" t="s">
        <v>2</v>
      </c>
      <c r="E3" s="8" t="s">
        <v>107</v>
      </c>
      <c r="F3" s="9" t="s">
        <v>4</v>
      </c>
      <c r="G3" s="8" t="s">
        <v>108</v>
      </c>
      <c r="H3" s="112" t="s">
        <v>6</v>
      </c>
      <c r="I3" s="111" t="s">
        <v>7</v>
      </c>
      <c r="J3" s="111" t="s">
        <v>109</v>
      </c>
      <c r="K3" s="112" t="s">
        <v>9</v>
      </c>
      <c r="L3" s="111" t="s">
        <v>110</v>
      </c>
      <c r="M3" s="111" t="s">
        <v>11</v>
      </c>
      <c r="N3" s="111" t="s">
        <v>12</v>
      </c>
      <c r="O3" s="111" t="s">
        <v>13</v>
      </c>
      <c r="P3" s="8" t="s">
        <v>14</v>
      </c>
      <c r="Q3" s="113" t="s">
        <v>15</v>
      </c>
      <c r="R3" s="114"/>
    </row>
    <row r="4" spans="1:18">
      <c r="A4" s="14" t="s">
        <v>0</v>
      </c>
      <c r="B4" s="15" t="s">
        <v>16</v>
      </c>
      <c r="C4" s="16" t="s">
        <v>17</v>
      </c>
      <c r="D4" s="20">
        <v>0.17499999999999999</v>
      </c>
      <c r="E4" s="20">
        <v>0</v>
      </c>
      <c r="F4" s="20">
        <f>D4+E4</f>
        <v>0.17499999999999999</v>
      </c>
      <c r="G4" s="32">
        <v>5.5566999999999993</v>
      </c>
      <c r="H4" s="115">
        <v>834.30889999999999</v>
      </c>
      <c r="I4" s="388"/>
      <c r="J4" s="32">
        <f>H4+I4</f>
        <v>834.30889999999999</v>
      </c>
      <c r="K4" s="115">
        <v>2379.6810999999998</v>
      </c>
      <c r="L4" s="20">
        <v>10.9283</v>
      </c>
      <c r="M4" s="20">
        <v>0</v>
      </c>
      <c r="N4" s="20">
        <v>0</v>
      </c>
      <c r="O4" s="20">
        <v>0</v>
      </c>
      <c r="P4" s="20">
        <v>0</v>
      </c>
      <c r="Q4" s="21">
        <f>D4+E4+G4+H4+I4+K4+L4+M4+N4+O4+P4</f>
        <v>3230.65</v>
      </c>
      <c r="R4" s="114"/>
    </row>
    <row r="5" spans="1:18">
      <c r="A5" s="22" t="s">
        <v>18</v>
      </c>
      <c r="B5" s="23"/>
      <c r="C5" s="24" t="s">
        <v>19</v>
      </c>
      <c r="D5" s="28">
        <v>62.055015213148323</v>
      </c>
      <c r="E5" s="28">
        <v>0</v>
      </c>
      <c r="F5" s="28">
        <f t="shared" ref="F5:F67" si="0">D5+E5</f>
        <v>62.055015213148323</v>
      </c>
      <c r="G5" s="27">
        <v>1709.2470000000001</v>
      </c>
      <c r="H5" s="57">
        <v>89836.006999999998</v>
      </c>
      <c r="I5" s="389"/>
      <c r="J5" s="27">
        <f t="shared" ref="J5:J67" si="1">H5+I5</f>
        <v>89836.006999999998</v>
      </c>
      <c r="K5" s="57">
        <v>110709.71500000001</v>
      </c>
      <c r="L5" s="28">
        <v>327.62800000000004</v>
      </c>
      <c r="M5" s="28">
        <v>0</v>
      </c>
      <c r="N5" s="28">
        <v>0</v>
      </c>
      <c r="O5" s="28">
        <v>0</v>
      </c>
      <c r="P5" s="28">
        <v>0</v>
      </c>
      <c r="Q5" s="29">
        <f t="shared" ref="Q5:Q67" si="2">D5+E5+G5+H5+I5+K5+L5+M5+N5+O5+P5</f>
        <v>202644.65201521316</v>
      </c>
      <c r="R5" s="114"/>
    </row>
    <row r="6" spans="1:18">
      <c r="A6" s="22" t="s">
        <v>20</v>
      </c>
      <c r="B6" s="30" t="s">
        <v>21</v>
      </c>
      <c r="C6" s="16" t="s">
        <v>17</v>
      </c>
      <c r="D6" s="20">
        <v>0</v>
      </c>
      <c r="E6" s="20">
        <v>6.1614000000000004</v>
      </c>
      <c r="F6" s="20">
        <f t="shared" si="0"/>
        <v>6.1614000000000004</v>
      </c>
      <c r="G6" s="32">
        <v>2.7304999999999997</v>
      </c>
      <c r="H6" s="115">
        <v>2514.9712</v>
      </c>
      <c r="I6" s="388"/>
      <c r="J6" s="32">
        <f t="shared" si="1"/>
        <v>2514.9712</v>
      </c>
      <c r="K6" s="115">
        <v>3610.6800000000003</v>
      </c>
      <c r="L6" s="20">
        <v>3.944</v>
      </c>
      <c r="M6" s="20">
        <v>0</v>
      </c>
      <c r="N6" s="20">
        <v>0</v>
      </c>
      <c r="O6" s="20">
        <v>1.7600000000000001E-2</v>
      </c>
      <c r="P6" s="20">
        <v>0</v>
      </c>
      <c r="Q6" s="21">
        <f t="shared" si="2"/>
        <v>6138.5047000000013</v>
      </c>
      <c r="R6" s="114"/>
    </row>
    <row r="7" spans="1:18">
      <c r="A7" s="22" t="s">
        <v>22</v>
      </c>
      <c r="B7" s="24" t="s">
        <v>23</v>
      </c>
      <c r="C7" s="24" t="s">
        <v>19</v>
      </c>
      <c r="D7" s="28">
        <v>0</v>
      </c>
      <c r="E7" s="28">
        <v>1238.0849999999998</v>
      </c>
      <c r="F7" s="28">
        <f t="shared" si="0"/>
        <v>1238.0849999999998</v>
      </c>
      <c r="G7" s="27">
        <v>32.104999999999997</v>
      </c>
      <c r="H7" s="57">
        <v>91465.975999999995</v>
      </c>
      <c r="I7" s="389"/>
      <c r="J7" s="27">
        <f t="shared" si="1"/>
        <v>91465.975999999995</v>
      </c>
      <c r="K7" s="57">
        <v>132064.27299999999</v>
      </c>
      <c r="L7" s="28">
        <v>68.507000000000005</v>
      </c>
      <c r="M7" s="28">
        <v>0</v>
      </c>
      <c r="N7" s="28">
        <v>0</v>
      </c>
      <c r="O7" s="28">
        <v>7.3920000000000003</v>
      </c>
      <c r="P7" s="28">
        <v>0</v>
      </c>
      <c r="Q7" s="29">
        <f t="shared" si="2"/>
        <v>224876.33799999999</v>
      </c>
      <c r="R7" s="114"/>
    </row>
    <row r="8" spans="1:18">
      <c r="A8" s="22" t="s">
        <v>24</v>
      </c>
      <c r="B8" s="33" t="s">
        <v>25</v>
      </c>
      <c r="C8" s="16" t="s">
        <v>17</v>
      </c>
      <c r="D8" s="20">
        <v>0.17499999999999999</v>
      </c>
      <c r="E8" s="20">
        <v>6.1614000000000004</v>
      </c>
      <c r="F8" s="20">
        <f t="shared" si="0"/>
        <v>6.3364000000000003</v>
      </c>
      <c r="G8" s="32">
        <v>8.2871999999999986</v>
      </c>
      <c r="H8" s="115">
        <v>3349.2801000000004</v>
      </c>
      <c r="I8" s="20">
        <f t="shared" ref="I8:I9" si="3">+I4+I6</f>
        <v>0</v>
      </c>
      <c r="J8" s="32">
        <f t="shared" si="1"/>
        <v>3349.2801000000004</v>
      </c>
      <c r="K8" s="115">
        <v>5990.3611000000001</v>
      </c>
      <c r="L8" s="20">
        <v>14.872299999999999</v>
      </c>
      <c r="M8" s="20">
        <v>0</v>
      </c>
      <c r="N8" s="20">
        <v>0</v>
      </c>
      <c r="O8" s="95">
        <v>1.7600000000000001E-2</v>
      </c>
      <c r="P8" s="20">
        <v>0</v>
      </c>
      <c r="Q8" s="21">
        <f t="shared" si="2"/>
        <v>9369.154700000001</v>
      </c>
      <c r="R8" s="114"/>
    </row>
    <row r="9" spans="1:18">
      <c r="A9" s="36"/>
      <c r="B9" s="37"/>
      <c r="C9" s="24" t="s">
        <v>19</v>
      </c>
      <c r="D9" s="28">
        <v>62.055015213148323</v>
      </c>
      <c r="E9" s="28">
        <v>1238.0849999999998</v>
      </c>
      <c r="F9" s="28">
        <f t="shared" si="0"/>
        <v>1300.1400152131482</v>
      </c>
      <c r="G9" s="27">
        <v>1741.3520000000001</v>
      </c>
      <c r="H9" s="57">
        <v>181301.98299999998</v>
      </c>
      <c r="I9" s="28">
        <f t="shared" si="3"/>
        <v>0</v>
      </c>
      <c r="J9" s="27">
        <f t="shared" si="1"/>
        <v>181301.98299999998</v>
      </c>
      <c r="K9" s="57">
        <v>242773.98800000001</v>
      </c>
      <c r="L9" s="28">
        <v>396.13499999999999</v>
      </c>
      <c r="M9" s="28">
        <v>0</v>
      </c>
      <c r="N9" s="28">
        <v>0</v>
      </c>
      <c r="O9" s="198">
        <v>7.3920000000000003</v>
      </c>
      <c r="P9" s="28">
        <v>0</v>
      </c>
      <c r="Q9" s="29">
        <f t="shared" si="2"/>
        <v>427520.99001521314</v>
      </c>
      <c r="R9" s="114"/>
    </row>
    <row r="10" spans="1:18">
      <c r="A10" s="39" t="s">
        <v>26</v>
      </c>
      <c r="B10" s="40"/>
      <c r="C10" s="16" t="s">
        <v>17</v>
      </c>
      <c r="D10" s="20">
        <v>375.84529999999995</v>
      </c>
      <c r="E10" s="20">
        <v>13.935599999999999</v>
      </c>
      <c r="F10" s="20">
        <f t="shared" si="0"/>
        <v>389.78089999999997</v>
      </c>
      <c r="G10" s="32">
        <v>19759.756299999997</v>
      </c>
      <c r="H10" s="115">
        <v>12854.155599999998</v>
      </c>
      <c r="I10" s="388"/>
      <c r="J10" s="32">
        <f t="shared" si="1"/>
        <v>12854.155599999998</v>
      </c>
      <c r="K10" s="115">
        <v>2102.0707000000002</v>
      </c>
      <c r="L10" s="20">
        <v>14.099400000000001</v>
      </c>
      <c r="M10" s="20">
        <v>0</v>
      </c>
      <c r="N10" s="20">
        <v>0</v>
      </c>
      <c r="O10" s="20">
        <v>0</v>
      </c>
      <c r="P10" s="20">
        <v>8.9999999999999998E-4</v>
      </c>
      <c r="Q10" s="21">
        <f t="shared" si="2"/>
        <v>35119.863799999999</v>
      </c>
      <c r="R10" s="114"/>
    </row>
    <row r="11" spans="1:18">
      <c r="A11" s="41"/>
      <c r="B11" s="42"/>
      <c r="C11" s="24" t="s">
        <v>19</v>
      </c>
      <c r="D11" s="28">
        <v>95370.033330129183</v>
      </c>
      <c r="E11" s="28">
        <v>8563.2999999999993</v>
      </c>
      <c r="F11" s="28">
        <f t="shared" si="0"/>
        <v>103933.33333012919</v>
      </c>
      <c r="G11" s="27">
        <v>6639205.227</v>
      </c>
      <c r="H11" s="57">
        <v>2433767.7579999999</v>
      </c>
      <c r="I11" s="389"/>
      <c r="J11" s="27">
        <f t="shared" si="1"/>
        <v>2433767.7579999999</v>
      </c>
      <c r="K11" s="57">
        <v>381174.99800000002</v>
      </c>
      <c r="L11" s="28">
        <v>365.32900000000001</v>
      </c>
      <c r="M11" s="28">
        <v>0</v>
      </c>
      <c r="N11" s="28">
        <v>0</v>
      </c>
      <c r="O11" s="28">
        <v>0</v>
      </c>
      <c r="P11" s="28">
        <v>1.89</v>
      </c>
      <c r="Q11" s="29">
        <f t="shared" si="2"/>
        <v>9558448.5353301298</v>
      </c>
      <c r="R11" s="114"/>
    </row>
    <row r="12" spans="1:18">
      <c r="A12" s="43"/>
      <c r="B12" s="15" t="s">
        <v>27</v>
      </c>
      <c r="C12" s="16" t="s">
        <v>17</v>
      </c>
      <c r="D12" s="20">
        <v>193.6617</v>
      </c>
      <c r="E12" s="20">
        <v>105.06989999999999</v>
      </c>
      <c r="F12" s="20">
        <f t="shared" si="0"/>
        <v>298.73159999999996</v>
      </c>
      <c r="G12" s="32">
        <v>10.480300000000002</v>
      </c>
      <c r="H12" s="115">
        <v>4.8580000000000005</v>
      </c>
      <c r="I12" s="388"/>
      <c r="J12" s="32">
        <f t="shared" si="1"/>
        <v>4.8580000000000005</v>
      </c>
      <c r="K12" s="115">
        <v>4.426499999999999</v>
      </c>
      <c r="L12" s="20">
        <v>0.80049999999999999</v>
      </c>
      <c r="M12" s="20">
        <v>0</v>
      </c>
      <c r="N12" s="20">
        <v>0</v>
      </c>
      <c r="O12" s="20">
        <v>0</v>
      </c>
      <c r="P12" s="20">
        <v>0</v>
      </c>
      <c r="Q12" s="21">
        <f t="shared" si="2"/>
        <v>319.29689999999994</v>
      </c>
      <c r="R12" s="114"/>
    </row>
    <row r="13" spans="1:18">
      <c r="A13" s="14" t="s">
        <v>0</v>
      </c>
      <c r="B13" s="23"/>
      <c r="C13" s="24" t="s">
        <v>19</v>
      </c>
      <c r="D13" s="28">
        <v>477904.6471608032</v>
      </c>
      <c r="E13" s="28">
        <v>325931.94300000003</v>
      </c>
      <c r="F13" s="28">
        <f t="shared" si="0"/>
        <v>803836.59016080317</v>
      </c>
      <c r="G13" s="27">
        <v>22178.338</v>
      </c>
      <c r="H13" s="57">
        <v>12089.681999999999</v>
      </c>
      <c r="I13" s="389"/>
      <c r="J13" s="27">
        <f t="shared" si="1"/>
        <v>12089.681999999999</v>
      </c>
      <c r="K13" s="57">
        <v>10686.441000000001</v>
      </c>
      <c r="L13" s="28">
        <v>1987.9100000000003</v>
      </c>
      <c r="M13" s="28">
        <v>0</v>
      </c>
      <c r="N13" s="28">
        <v>0</v>
      </c>
      <c r="O13" s="28">
        <v>0</v>
      </c>
      <c r="P13" s="28">
        <v>0</v>
      </c>
      <c r="Q13" s="29">
        <f t="shared" si="2"/>
        <v>850778.96116080321</v>
      </c>
      <c r="R13" s="114"/>
    </row>
    <row r="14" spans="1:18">
      <c r="A14" s="22" t="s">
        <v>28</v>
      </c>
      <c r="B14" s="15" t="s">
        <v>29</v>
      </c>
      <c r="C14" s="16" t="s">
        <v>17</v>
      </c>
      <c r="D14" s="20">
        <v>89.827699999999993</v>
      </c>
      <c r="E14" s="20">
        <v>6.2827999999999999</v>
      </c>
      <c r="F14" s="20">
        <f t="shared" si="0"/>
        <v>96.110499999999988</v>
      </c>
      <c r="G14" s="32">
        <v>13.723600000000001</v>
      </c>
      <c r="H14" s="115">
        <v>64.480199999999996</v>
      </c>
      <c r="I14" s="388"/>
      <c r="J14" s="32">
        <f t="shared" si="1"/>
        <v>64.480199999999996</v>
      </c>
      <c r="K14" s="115">
        <v>26.144500000000001</v>
      </c>
      <c r="L14" s="20">
        <v>0.35550000000000004</v>
      </c>
      <c r="M14" s="20">
        <v>0</v>
      </c>
      <c r="N14" s="20">
        <v>0.33289999999999997</v>
      </c>
      <c r="O14" s="20">
        <v>0</v>
      </c>
      <c r="P14" s="20">
        <v>3.5900000000000001E-2</v>
      </c>
      <c r="Q14" s="21">
        <f t="shared" si="2"/>
        <v>201.1831</v>
      </c>
      <c r="R14" s="114"/>
    </row>
    <row r="15" spans="1:18">
      <c r="A15" s="22" t="s">
        <v>0</v>
      </c>
      <c r="B15" s="23"/>
      <c r="C15" s="24" t="s">
        <v>19</v>
      </c>
      <c r="D15" s="28">
        <v>43143.219399048408</v>
      </c>
      <c r="E15" s="28">
        <v>8498.0949999999993</v>
      </c>
      <c r="F15" s="28">
        <f t="shared" si="0"/>
        <v>51641.31439904841</v>
      </c>
      <c r="G15" s="27">
        <v>15184.478999999999</v>
      </c>
      <c r="H15" s="57">
        <v>90636.583000000013</v>
      </c>
      <c r="I15" s="389"/>
      <c r="J15" s="27">
        <f t="shared" si="1"/>
        <v>90636.583000000013</v>
      </c>
      <c r="K15" s="57">
        <v>36872.43</v>
      </c>
      <c r="L15" s="28">
        <v>483.24799999999999</v>
      </c>
      <c r="M15" s="28">
        <v>0</v>
      </c>
      <c r="N15" s="28">
        <v>239.48899999999998</v>
      </c>
      <c r="O15" s="28">
        <v>0</v>
      </c>
      <c r="P15" s="28">
        <v>36.335000000000001</v>
      </c>
      <c r="Q15" s="29">
        <f t="shared" si="2"/>
        <v>195093.87839904841</v>
      </c>
      <c r="R15" s="114"/>
    </row>
    <row r="16" spans="1:18">
      <c r="A16" s="22" t="s">
        <v>30</v>
      </c>
      <c r="B16" s="15" t="s">
        <v>31</v>
      </c>
      <c r="C16" s="16" t="s">
        <v>17</v>
      </c>
      <c r="D16" s="20">
        <v>1251.3203999999998</v>
      </c>
      <c r="E16" s="20">
        <v>989.69330000000002</v>
      </c>
      <c r="F16" s="20">
        <f t="shared" si="0"/>
        <v>2241.0137</v>
      </c>
      <c r="G16" s="32">
        <v>1148.6513000000002</v>
      </c>
      <c r="H16" s="115">
        <v>398.35700000000003</v>
      </c>
      <c r="I16" s="388"/>
      <c r="J16" s="32">
        <f t="shared" si="1"/>
        <v>398.35700000000003</v>
      </c>
      <c r="K16" s="115">
        <v>88.373999999999995</v>
      </c>
      <c r="L16" s="20">
        <v>0.10625</v>
      </c>
      <c r="M16" s="20">
        <v>0</v>
      </c>
      <c r="N16" s="20">
        <v>0</v>
      </c>
      <c r="O16" s="20">
        <v>0</v>
      </c>
      <c r="P16" s="20">
        <v>0</v>
      </c>
      <c r="Q16" s="21">
        <f t="shared" si="2"/>
        <v>3876.5022499999995</v>
      </c>
      <c r="R16" s="114"/>
    </row>
    <row r="17" spans="1:18">
      <c r="A17" s="22"/>
      <c r="B17" s="23"/>
      <c r="C17" s="24" t="s">
        <v>19</v>
      </c>
      <c r="D17" s="28">
        <v>1796804.731691625</v>
      </c>
      <c r="E17" s="28">
        <v>1363471.7279999999</v>
      </c>
      <c r="F17" s="28">
        <f t="shared" si="0"/>
        <v>3160276.4596916251</v>
      </c>
      <c r="G17" s="27">
        <v>879231.62199999997</v>
      </c>
      <c r="H17" s="57">
        <v>79630.799999999988</v>
      </c>
      <c r="I17" s="389"/>
      <c r="J17" s="27">
        <f t="shared" si="1"/>
        <v>79630.799999999988</v>
      </c>
      <c r="K17" s="57">
        <v>17945.339</v>
      </c>
      <c r="L17" s="28">
        <v>158.108</v>
      </c>
      <c r="M17" s="28">
        <v>0</v>
      </c>
      <c r="N17" s="28">
        <v>0</v>
      </c>
      <c r="O17" s="28">
        <v>0</v>
      </c>
      <c r="P17" s="28">
        <v>0</v>
      </c>
      <c r="Q17" s="29">
        <f t="shared" si="2"/>
        <v>4137242.328691625</v>
      </c>
      <c r="R17" s="114"/>
    </row>
    <row r="18" spans="1:18">
      <c r="A18" s="22" t="s">
        <v>32</v>
      </c>
      <c r="B18" s="30" t="s">
        <v>33</v>
      </c>
      <c r="C18" s="16" t="s">
        <v>17</v>
      </c>
      <c r="D18" s="20">
        <v>659.62440000000004</v>
      </c>
      <c r="E18" s="20">
        <v>376.87649999999996</v>
      </c>
      <c r="F18" s="20">
        <f t="shared" si="0"/>
        <v>1036.5009</v>
      </c>
      <c r="G18" s="32">
        <v>325.4063000000001</v>
      </c>
      <c r="H18" s="115">
        <v>1090.7250000000001</v>
      </c>
      <c r="I18" s="388"/>
      <c r="J18" s="32">
        <f t="shared" si="1"/>
        <v>1090.7250000000001</v>
      </c>
      <c r="K18" s="115">
        <v>172.20549999999997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1">
        <f t="shared" si="2"/>
        <v>2624.8377</v>
      </c>
      <c r="R18" s="114"/>
    </row>
    <row r="19" spans="1:18">
      <c r="A19" s="22"/>
      <c r="B19" s="24" t="s">
        <v>34</v>
      </c>
      <c r="C19" s="24" t="s">
        <v>19</v>
      </c>
      <c r="D19" s="28">
        <v>442405.70427314972</v>
      </c>
      <c r="E19" s="28">
        <v>239966.94199999998</v>
      </c>
      <c r="F19" s="28">
        <f t="shared" si="0"/>
        <v>682372.64627314964</v>
      </c>
      <c r="G19" s="27">
        <v>134315.149</v>
      </c>
      <c r="H19" s="57">
        <v>403441.91699999996</v>
      </c>
      <c r="I19" s="389"/>
      <c r="J19" s="27">
        <f t="shared" si="1"/>
        <v>403441.91699999996</v>
      </c>
      <c r="K19" s="57">
        <v>67179.28899999999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9">
        <f t="shared" si="2"/>
        <v>1287309.0012731496</v>
      </c>
      <c r="R19" s="114"/>
    </row>
    <row r="20" spans="1:18">
      <c r="A20" s="22" t="s">
        <v>24</v>
      </c>
      <c r="B20" s="15" t="s">
        <v>35</v>
      </c>
      <c r="C20" s="16" t="s">
        <v>17</v>
      </c>
      <c r="D20" s="20">
        <v>1466.7856000000002</v>
      </c>
      <c r="E20" s="20">
        <v>1351.0434</v>
      </c>
      <c r="F20" s="20">
        <f t="shared" si="0"/>
        <v>2817.8290000000002</v>
      </c>
      <c r="G20" s="32">
        <v>5263.8355999999985</v>
      </c>
      <c r="H20" s="115">
        <v>1414.904</v>
      </c>
      <c r="I20" s="388"/>
      <c r="J20" s="32">
        <f t="shared" si="1"/>
        <v>1414.904</v>
      </c>
      <c r="K20" s="115">
        <v>4.6509999999999998</v>
      </c>
      <c r="L20" s="20">
        <v>0.11624999999999999</v>
      </c>
      <c r="M20" s="20">
        <v>0</v>
      </c>
      <c r="N20" s="20">
        <v>0</v>
      </c>
      <c r="O20" s="20">
        <v>0</v>
      </c>
      <c r="P20" s="20">
        <v>0</v>
      </c>
      <c r="Q20" s="21">
        <f t="shared" si="2"/>
        <v>9501.3358499999977</v>
      </c>
      <c r="R20" s="114"/>
    </row>
    <row r="21" spans="1:18">
      <c r="A21" s="43"/>
      <c r="B21" s="23"/>
      <c r="C21" s="24" t="s">
        <v>19</v>
      </c>
      <c r="D21" s="28">
        <v>518046.23075710778</v>
      </c>
      <c r="E21" s="28">
        <v>516219.18299999996</v>
      </c>
      <c r="F21" s="28">
        <f t="shared" si="0"/>
        <v>1034265.4137571077</v>
      </c>
      <c r="G21" s="27">
        <v>1403802.382</v>
      </c>
      <c r="H21" s="57">
        <v>352260.288</v>
      </c>
      <c r="I21" s="389"/>
      <c r="J21" s="27">
        <f t="shared" si="1"/>
        <v>352260.288</v>
      </c>
      <c r="K21" s="57">
        <v>912.577</v>
      </c>
      <c r="L21" s="28">
        <v>56.555</v>
      </c>
      <c r="M21" s="28">
        <v>0</v>
      </c>
      <c r="N21" s="28">
        <v>0</v>
      </c>
      <c r="O21" s="28">
        <v>0</v>
      </c>
      <c r="P21" s="28">
        <v>0</v>
      </c>
      <c r="Q21" s="29">
        <f t="shared" si="2"/>
        <v>2791297.2157571078</v>
      </c>
      <c r="R21" s="114"/>
    </row>
    <row r="22" spans="1:18">
      <c r="A22" s="43"/>
      <c r="B22" s="33" t="s">
        <v>25</v>
      </c>
      <c r="C22" s="16" t="s">
        <v>17</v>
      </c>
      <c r="D22" s="20">
        <v>3661.2198000000003</v>
      </c>
      <c r="E22" s="20">
        <v>2828.9659000000001</v>
      </c>
      <c r="F22" s="20">
        <f t="shared" si="0"/>
        <v>6490.1857</v>
      </c>
      <c r="G22" s="32">
        <v>6762.0971</v>
      </c>
      <c r="H22" s="115">
        <v>2973.3242000000005</v>
      </c>
      <c r="I22" s="20">
        <f t="shared" ref="I22:I23" si="4">+I12+I14+I16+I18+I20</f>
        <v>0</v>
      </c>
      <c r="J22" s="32">
        <f t="shared" si="1"/>
        <v>2973.3242000000005</v>
      </c>
      <c r="K22" s="115">
        <v>295.80150000000009</v>
      </c>
      <c r="L22" s="20">
        <v>1.3785000000000001</v>
      </c>
      <c r="M22" s="20">
        <v>0</v>
      </c>
      <c r="N22" s="20">
        <v>0.33289999999999997</v>
      </c>
      <c r="O22" s="95">
        <v>0</v>
      </c>
      <c r="P22" s="20">
        <v>3.5900000000000001E-2</v>
      </c>
      <c r="Q22" s="21">
        <f t="shared" si="2"/>
        <v>16523.1558</v>
      </c>
      <c r="R22" s="114"/>
    </row>
    <row r="23" spans="1:18">
      <c r="A23" s="36"/>
      <c r="B23" s="37"/>
      <c r="C23" s="24" t="s">
        <v>19</v>
      </c>
      <c r="D23" s="28">
        <v>3278304.5332817342</v>
      </c>
      <c r="E23" s="28">
        <v>2454087.8909999998</v>
      </c>
      <c r="F23" s="28">
        <f>D23+E23</f>
        <v>5732392.424281734</v>
      </c>
      <c r="G23" s="27">
        <v>2454711.9699999997</v>
      </c>
      <c r="H23" s="57">
        <v>938059.27</v>
      </c>
      <c r="I23" s="28">
        <f t="shared" si="4"/>
        <v>0</v>
      </c>
      <c r="J23" s="27">
        <f>H23+I23</f>
        <v>938059.27</v>
      </c>
      <c r="K23" s="57">
        <v>133596.076</v>
      </c>
      <c r="L23" s="28">
        <v>2685.8210000000004</v>
      </c>
      <c r="M23" s="28">
        <v>0</v>
      </c>
      <c r="N23" s="28">
        <v>239.48899999999998</v>
      </c>
      <c r="O23" s="198">
        <v>0</v>
      </c>
      <c r="P23" s="28">
        <v>36.335000000000001</v>
      </c>
      <c r="Q23" s="29">
        <f t="shared" si="2"/>
        <v>9261721.3852817342</v>
      </c>
      <c r="R23" s="114"/>
    </row>
    <row r="24" spans="1:18">
      <c r="A24" s="14" t="s">
        <v>0</v>
      </c>
      <c r="B24" s="15" t="s">
        <v>36</v>
      </c>
      <c r="C24" s="16" t="s">
        <v>17</v>
      </c>
      <c r="D24" s="20">
        <v>74.190799999999996</v>
      </c>
      <c r="E24" s="20">
        <v>51.424200000000006</v>
      </c>
      <c r="F24" s="20">
        <f t="shared" si="0"/>
        <v>125.61500000000001</v>
      </c>
      <c r="G24" s="32">
        <v>2180.6188000000002</v>
      </c>
      <c r="H24" s="115">
        <v>0.36799999999999999</v>
      </c>
      <c r="I24" s="388"/>
      <c r="J24" s="32">
        <f t="shared" si="1"/>
        <v>0.36799999999999999</v>
      </c>
      <c r="K24" s="115">
        <v>0</v>
      </c>
      <c r="L24" s="20">
        <v>0.32845000000000002</v>
      </c>
      <c r="M24" s="20">
        <v>0</v>
      </c>
      <c r="N24" s="20">
        <v>0</v>
      </c>
      <c r="O24" s="20">
        <v>0</v>
      </c>
      <c r="P24" s="20">
        <v>0</v>
      </c>
      <c r="Q24" s="21">
        <f t="shared" si="2"/>
        <v>2306.9302499999999</v>
      </c>
      <c r="R24" s="114"/>
    </row>
    <row r="25" spans="1:18">
      <c r="A25" s="22" t="s">
        <v>37</v>
      </c>
      <c r="B25" s="23"/>
      <c r="C25" s="24" t="s">
        <v>19</v>
      </c>
      <c r="D25" s="28">
        <v>55015.011491270008</v>
      </c>
      <c r="E25" s="28">
        <v>36847.726999999999</v>
      </c>
      <c r="F25" s="28">
        <f t="shared" si="0"/>
        <v>91862.738491270007</v>
      </c>
      <c r="G25" s="27">
        <v>1924428.9370000004</v>
      </c>
      <c r="H25" s="57">
        <v>171.36</v>
      </c>
      <c r="I25" s="389"/>
      <c r="J25" s="27">
        <f t="shared" si="1"/>
        <v>171.36</v>
      </c>
      <c r="K25" s="57">
        <v>0</v>
      </c>
      <c r="L25" s="28">
        <v>291.39200000000005</v>
      </c>
      <c r="M25" s="28">
        <v>0</v>
      </c>
      <c r="N25" s="28">
        <v>0</v>
      </c>
      <c r="O25" s="28">
        <v>0</v>
      </c>
      <c r="P25" s="28">
        <v>0</v>
      </c>
      <c r="Q25" s="29">
        <f t="shared" si="2"/>
        <v>2016754.4274912705</v>
      </c>
      <c r="R25" s="114"/>
    </row>
    <row r="26" spans="1:18">
      <c r="A26" s="22" t="s">
        <v>38</v>
      </c>
      <c r="B26" s="30" t="s">
        <v>21</v>
      </c>
      <c r="C26" s="16" t="s">
        <v>17</v>
      </c>
      <c r="D26" s="20">
        <v>182.55360000000002</v>
      </c>
      <c r="E26" s="20">
        <v>164.59899999999999</v>
      </c>
      <c r="F26" s="20">
        <f t="shared" si="0"/>
        <v>347.15260000000001</v>
      </c>
      <c r="G26" s="32">
        <v>646.72159999999997</v>
      </c>
      <c r="H26" s="115">
        <v>4.4950000000000001</v>
      </c>
      <c r="I26" s="388"/>
      <c r="J26" s="32">
        <f t="shared" si="1"/>
        <v>4.4950000000000001</v>
      </c>
      <c r="K26" s="115">
        <v>0.313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1">
        <f t="shared" si="2"/>
        <v>998.68219999999997</v>
      </c>
      <c r="R26" s="114"/>
    </row>
    <row r="27" spans="1:18">
      <c r="A27" s="22" t="s">
        <v>39</v>
      </c>
      <c r="B27" s="24" t="s">
        <v>40</v>
      </c>
      <c r="C27" s="24" t="s">
        <v>19</v>
      </c>
      <c r="D27" s="28">
        <v>70482.039836020049</v>
      </c>
      <c r="E27" s="28">
        <v>60099.207000000002</v>
      </c>
      <c r="F27" s="28">
        <f t="shared" si="0"/>
        <v>130581.24683602006</v>
      </c>
      <c r="G27" s="27">
        <v>231987.98699999999</v>
      </c>
      <c r="H27" s="57">
        <v>310.86699999999996</v>
      </c>
      <c r="I27" s="389"/>
      <c r="J27" s="27">
        <f t="shared" si="1"/>
        <v>310.86699999999996</v>
      </c>
      <c r="K27" s="57">
        <v>125.601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9">
        <f t="shared" si="2"/>
        <v>363005.7018360201</v>
      </c>
      <c r="R27" s="114"/>
    </row>
    <row r="28" spans="1:18">
      <c r="A28" s="22" t="s">
        <v>24</v>
      </c>
      <c r="B28" s="33" t="s">
        <v>25</v>
      </c>
      <c r="C28" s="16" t="s">
        <v>17</v>
      </c>
      <c r="D28" s="20">
        <v>256.74439999999998</v>
      </c>
      <c r="E28" s="20">
        <v>216.02319999999997</v>
      </c>
      <c r="F28" s="20">
        <f t="shared" si="0"/>
        <v>472.76759999999996</v>
      </c>
      <c r="G28" s="32">
        <v>2827.3404</v>
      </c>
      <c r="H28" s="115">
        <v>4.8629999999999995</v>
      </c>
      <c r="I28" s="20">
        <f t="shared" ref="I28:I29" si="5">+I24+I26</f>
        <v>0</v>
      </c>
      <c r="J28" s="32">
        <f t="shared" si="1"/>
        <v>4.8629999999999995</v>
      </c>
      <c r="K28" s="115">
        <v>0.313</v>
      </c>
      <c r="L28" s="20">
        <v>0.32845000000000002</v>
      </c>
      <c r="M28" s="20">
        <v>0</v>
      </c>
      <c r="N28" s="20">
        <v>0</v>
      </c>
      <c r="O28" s="95">
        <v>0</v>
      </c>
      <c r="P28" s="20">
        <v>0</v>
      </c>
      <c r="Q28" s="21">
        <f t="shared" si="2"/>
        <v>3305.6124500000001</v>
      </c>
      <c r="R28" s="114"/>
    </row>
    <row r="29" spans="1:18">
      <c r="A29" s="36"/>
      <c r="B29" s="37"/>
      <c r="C29" s="24" t="s">
        <v>19</v>
      </c>
      <c r="D29" s="28">
        <v>125497.05132729006</v>
      </c>
      <c r="E29" s="28">
        <v>96946.933999999994</v>
      </c>
      <c r="F29" s="28">
        <f t="shared" si="0"/>
        <v>222443.98532729005</v>
      </c>
      <c r="G29" s="27">
        <v>2156416.9240000001</v>
      </c>
      <c r="H29" s="57">
        <v>482.22699999999998</v>
      </c>
      <c r="I29" s="28">
        <f t="shared" si="5"/>
        <v>0</v>
      </c>
      <c r="J29" s="27">
        <f>H29+I29</f>
        <v>482.22699999999998</v>
      </c>
      <c r="K29" s="57">
        <v>125.601</v>
      </c>
      <c r="L29" s="28">
        <v>291.39200000000005</v>
      </c>
      <c r="M29" s="28">
        <v>0</v>
      </c>
      <c r="N29" s="28">
        <v>0</v>
      </c>
      <c r="O29" s="198">
        <v>0</v>
      </c>
      <c r="P29" s="28">
        <v>0</v>
      </c>
      <c r="Q29" s="29">
        <f t="shared" si="2"/>
        <v>2379760.1293272898</v>
      </c>
      <c r="R29" s="114"/>
    </row>
    <row r="30" spans="1:18">
      <c r="A30" s="14" t="s">
        <v>0</v>
      </c>
      <c r="B30" s="15" t="s">
        <v>41</v>
      </c>
      <c r="C30" s="16" t="s">
        <v>17</v>
      </c>
      <c r="D30" s="20">
        <v>16.733499999999999</v>
      </c>
      <c r="E30" s="20">
        <v>63.630700000000004</v>
      </c>
      <c r="F30" s="20">
        <f t="shared" si="0"/>
        <v>80.364200000000011</v>
      </c>
      <c r="G30" s="32">
        <v>51.990500000000004</v>
      </c>
      <c r="H30" s="115">
        <v>2553.1014999999993</v>
      </c>
      <c r="I30" s="388"/>
      <c r="J30" s="32">
        <f>H30+I30</f>
        <v>2553.1014999999993</v>
      </c>
      <c r="K30" s="115">
        <v>445.95489999999995</v>
      </c>
      <c r="L30" s="20">
        <v>154.96530000000001</v>
      </c>
      <c r="M30" s="20">
        <v>0</v>
      </c>
      <c r="N30" s="20">
        <v>3.3957999999999999</v>
      </c>
      <c r="O30" s="20">
        <v>1.393</v>
      </c>
      <c r="P30" s="20">
        <v>11.221</v>
      </c>
      <c r="Q30" s="21">
        <f t="shared" si="2"/>
        <v>3302.386199999999</v>
      </c>
      <c r="R30" s="114"/>
    </row>
    <row r="31" spans="1:18">
      <c r="A31" s="22" t="s">
        <v>42</v>
      </c>
      <c r="B31" s="23"/>
      <c r="C31" s="24" t="s">
        <v>19</v>
      </c>
      <c r="D31" s="28">
        <v>3740.8074015820534</v>
      </c>
      <c r="E31" s="28">
        <v>12062.377999999999</v>
      </c>
      <c r="F31" s="28">
        <f t="shared" si="0"/>
        <v>15803.185401582052</v>
      </c>
      <c r="G31" s="27">
        <v>17625.897000000001</v>
      </c>
      <c r="H31" s="57">
        <v>424376.51899999997</v>
      </c>
      <c r="I31" s="389"/>
      <c r="J31" s="27">
        <f>H31+I31</f>
        <v>424376.51899999997</v>
      </c>
      <c r="K31" s="57">
        <v>35168.836999999992</v>
      </c>
      <c r="L31" s="28">
        <v>59987.034</v>
      </c>
      <c r="M31" s="28">
        <v>0</v>
      </c>
      <c r="N31" s="28">
        <v>750.20500000000004</v>
      </c>
      <c r="O31" s="28">
        <v>286.38199999999995</v>
      </c>
      <c r="P31" s="28">
        <v>2066.3520000000003</v>
      </c>
      <c r="Q31" s="29">
        <f t="shared" si="2"/>
        <v>556064.41140158195</v>
      </c>
      <c r="R31" s="114"/>
    </row>
    <row r="32" spans="1:18">
      <c r="A32" s="22" t="s">
        <v>0</v>
      </c>
      <c r="B32" s="15" t="s">
        <v>43</v>
      </c>
      <c r="C32" s="16" t="s">
        <v>17</v>
      </c>
      <c r="D32" s="20">
        <v>2.0424000000000002</v>
      </c>
      <c r="E32" s="20">
        <v>8.8181000000000012</v>
      </c>
      <c r="F32" s="20">
        <f t="shared" si="0"/>
        <v>10.860500000000002</v>
      </c>
      <c r="G32" s="32">
        <v>6.4344000000000001</v>
      </c>
      <c r="H32" s="115">
        <v>3380.0199999999995</v>
      </c>
      <c r="I32" s="388"/>
      <c r="J32" s="32">
        <f t="shared" si="1"/>
        <v>3380.0199999999995</v>
      </c>
      <c r="K32" s="115">
        <v>727.10569999999996</v>
      </c>
      <c r="L32" s="20">
        <v>8.5989999999999984</v>
      </c>
      <c r="M32" s="20">
        <v>0</v>
      </c>
      <c r="N32" s="20">
        <v>0.03</v>
      </c>
      <c r="O32" s="20">
        <v>0</v>
      </c>
      <c r="P32" s="20">
        <v>0.14119999999999999</v>
      </c>
      <c r="Q32" s="21">
        <f t="shared" si="2"/>
        <v>4133.1907999999994</v>
      </c>
      <c r="R32" s="114"/>
    </row>
    <row r="33" spans="1:18">
      <c r="A33" s="22" t="s">
        <v>44</v>
      </c>
      <c r="B33" s="23"/>
      <c r="C33" s="24" t="s">
        <v>19</v>
      </c>
      <c r="D33" s="28">
        <v>281.76754668716922</v>
      </c>
      <c r="E33" s="28">
        <v>686.32499999999993</v>
      </c>
      <c r="F33" s="28">
        <f t="shared" si="0"/>
        <v>968.09254668716915</v>
      </c>
      <c r="G33" s="27">
        <v>2013.44</v>
      </c>
      <c r="H33" s="57">
        <v>110321.65999999999</v>
      </c>
      <c r="I33" s="389"/>
      <c r="J33" s="27">
        <f t="shared" si="1"/>
        <v>110321.65999999999</v>
      </c>
      <c r="K33" s="57">
        <v>23240.619000000002</v>
      </c>
      <c r="L33" s="28">
        <v>2314.1339999999996</v>
      </c>
      <c r="M33" s="28">
        <v>0</v>
      </c>
      <c r="N33" s="28">
        <v>3.7639999999999998</v>
      </c>
      <c r="O33" s="28">
        <v>0</v>
      </c>
      <c r="P33" s="28">
        <v>8.6999999999999993</v>
      </c>
      <c r="Q33" s="29">
        <f t="shared" si="2"/>
        <v>138870.40954668715</v>
      </c>
      <c r="R33" s="114"/>
    </row>
    <row r="34" spans="1:18">
      <c r="A34" s="22"/>
      <c r="B34" s="30" t="s">
        <v>21</v>
      </c>
      <c r="C34" s="16" t="s">
        <v>17</v>
      </c>
      <c r="D34" s="20">
        <v>0</v>
      </c>
      <c r="E34" s="20">
        <v>6.8313000000000006</v>
      </c>
      <c r="F34" s="20">
        <f t="shared" si="0"/>
        <v>6.8313000000000006</v>
      </c>
      <c r="G34" s="32">
        <v>0</v>
      </c>
      <c r="H34" s="115">
        <v>4257.7266</v>
      </c>
      <c r="I34" s="388"/>
      <c r="J34" s="32">
        <f t="shared" si="1"/>
        <v>4257.7266</v>
      </c>
      <c r="K34" s="115">
        <v>392.56000000000006</v>
      </c>
      <c r="L34" s="20">
        <v>0.41020000000000001</v>
      </c>
      <c r="M34" s="20">
        <v>0</v>
      </c>
      <c r="N34" s="20">
        <v>1.1714</v>
      </c>
      <c r="O34" s="20">
        <v>0</v>
      </c>
      <c r="P34" s="20">
        <v>0</v>
      </c>
      <c r="Q34" s="21">
        <f t="shared" si="2"/>
        <v>4658.6995000000006</v>
      </c>
      <c r="R34" s="114"/>
    </row>
    <row r="35" spans="1:18">
      <c r="A35" s="22" t="s">
        <v>24</v>
      </c>
      <c r="B35" s="24" t="s">
        <v>45</v>
      </c>
      <c r="C35" s="24" t="s">
        <v>19</v>
      </c>
      <c r="D35" s="28">
        <v>0</v>
      </c>
      <c r="E35" s="28">
        <v>179.47800000000001</v>
      </c>
      <c r="F35" s="28">
        <f t="shared" si="0"/>
        <v>179.47800000000001</v>
      </c>
      <c r="G35" s="27">
        <v>0</v>
      </c>
      <c r="H35" s="57">
        <v>287421.27700000006</v>
      </c>
      <c r="I35" s="389"/>
      <c r="J35" s="27">
        <f t="shared" si="1"/>
        <v>287421.27700000006</v>
      </c>
      <c r="K35" s="57">
        <v>12098.123</v>
      </c>
      <c r="L35" s="28">
        <v>132.16300000000001</v>
      </c>
      <c r="M35" s="28">
        <v>0</v>
      </c>
      <c r="N35" s="28">
        <v>190.96999999999997</v>
      </c>
      <c r="O35" s="28">
        <v>0</v>
      </c>
      <c r="P35" s="28">
        <v>0</v>
      </c>
      <c r="Q35" s="29">
        <f t="shared" si="2"/>
        <v>300022.01100000006</v>
      </c>
      <c r="R35" s="114"/>
    </row>
    <row r="36" spans="1:18">
      <c r="A36" s="43"/>
      <c r="B36" s="33" t="s">
        <v>25</v>
      </c>
      <c r="C36" s="16" t="s">
        <v>17</v>
      </c>
      <c r="D36" s="20">
        <v>18.7759</v>
      </c>
      <c r="E36" s="20">
        <v>79.28009999999999</v>
      </c>
      <c r="F36" s="20">
        <f t="shared" si="0"/>
        <v>98.055999999999983</v>
      </c>
      <c r="G36" s="32">
        <v>58.424900000000008</v>
      </c>
      <c r="H36" s="115">
        <v>10190.848099999999</v>
      </c>
      <c r="I36" s="20">
        <f t="shared" ref="I36:I37" si="6">+I30+I32+I34</f>
        <v>0</v>
      </c>
      <c r="J36" s="32">
        <f t="shared" si="1"/>
        <v>10190.848099999999</v>
      </c>
      <c r="K36" s="115">
        <v>1565.6206</v>
      </c>
      <c r="L36" s="20">
        <v>163.97450000000003</v>
      </c>
      <c r="M36" s="20">
        <v>0</v>
      </c>
      <c r="N36" s="20">
        <v>4.5972</v>
      </c>
      <c r="O36" s="95">
        <v>1.393</v>
      </c>
      <c r="P36" s="20">
        <v>11.3622</v>
      </c>
      <c r="Q36" s="21">
        <f t="shared" si="2"/>
        <v>12094.2765</v>
      </c>
      <c r="R36" s="114"/>
    </row>
    <row r="37" spans="1:18">
      <c r="A37" s="36"/>
      <c r="B37" s="37"/>
      <c r="C37" s="24" t="s">
        <v>19</v>
      </c>
      <c r="D37" s="28">
        <v>4022.5749482692231</v>
      </c>
      <c r="E37" s="28">
        <v>12928.180999999995</v>
      </c>
      <c r="F37" s="28">
        <f t="shared" si="0"/>
        <v>16950.75594826922</v>
      </c>
      <c r="G37" s="27">
        <v>19639.337</v>
      </c>
      <c r="H37" s="57">
        <v>822119.45600000012</v>
      </c>
      <c r="I37" s="28">
        <f t="shared" si="6"/>
        <v>0</v>
      </c>
      <c r="J37" s="27">
        <f t="shared" si="1"/>
        <v>822119.45600000012</v>
      </c>
      <c r="K37" s="57">
        <v>70507.578999999983</v>
      </c>
      <c r="L37" s="28">
        <v>62433.330999999991</v>
      </c>
      <c r="M37" s="28">
        <v>0</v>
      </c>
      <c r="N37" s="28">
        <v>944.93899999999996</v>
      </c>
      <c r="O37" s="198">
        <v>286.38199999999995</v>
      </c>
      <c r="P37" s="28">
        <v>2075.0520000000001</v>
      </c>
      <c r="Q37" s="29">
        <f t="shared" si="2"/>
        <v>994956.83194826939</v>
      </c>
      <c r="R37" s="114"/>
    </row>
    <row r="38" spans="1:18">
      <c r="A38" s="39" t="s">
        <v>46</v>
      </c>
      <c r="B38" s="40"/>
      <c r="C38" s="16" t="s">
        <v>17</v>
      </c>
      <c r="D38" s="20">
        <v>1.246</v>
      </c>
      <c r="E38" s="20">
        <v>3.3054999999999999</v>
      </c>
      <c r="F38" s="20">
        <f t="shared" si="0"/>
        <v>4.5514999999999999</v>
      </c>
      <c r="G38" s="32">
        <v>4.5543999999999993</v>
      </c>
      <c r="H38" s="115">
        <v>433.81659999999999</v>
      </c>
      <c r="I38" s="388"/>
      <c r="J38" s="32">
        <f t="shared" si="1"/>
        <v>433.81659999999999</v>
      </c>
      <c r="K38" s="115">
        <v>619.34820000000002</v>
      </c>
      <c r="L38" s="20">
        <v>6.5428999999999995</v>
      </c>
      <c r="M38" s="20">
        <v>0</v>
      </c>
      <c r="N38" s="20">
        <v>0.43260000000000004</v>
      </c>
      <c r="O38" s="20">
        <v>0</v>
      </c>
      <c r="P38" s="20">
        <v>0.85539999999999994</v>
      </c>
      <c r="Q38" s="21">
        <f t="shared" si="2"/>
        <v>1070.1016</v>
      </c>
      <c r="R38" s="114"/>
    </row>
    <row r="39" spans="1:18">
      <c r="A39" s="41"/>
      <c r="B39" s="42"/>
      <c r="C39" s="24" t="s">
        <v>19</v>
      </c>
      <c r="D39" s="28">
        <v>278.95144049854281</v>
      </c>
      <c r="E39" s="28">
        <v>972.40899999999988</v>
      </c>
      <c r="F39" s="28">
        <f t="shared" si="0"/>
        <v>1251.3604404985426</v>
      </c>
      <c r="G39" s="27">
        <v>486.93299999999999</v>
      </c>
      <c r="H39" s="57">
        <v>92977.342999999993</v>
      </c>
      <c r="I39" s="389"/>
      <c r="J39" s="27">
        <f t="shared" si="1"/>
        <v>92977.342999999993</v>
      </c>
      <c r="K39" s="57">
        <v>134219.13200000001</v>
      </c>
      <c r="L39" s="28">
        <v>661.72900000000004</v>
      </c>
      <c r="M39" s="28">
        <v>0</v>
      </c>
      <c r="N39" s="28">
        <v>33.124000000000002</v>
      </c>
      <c r="O39" s="28">
        <v>0</v>
      </c>
      <c r="P39" s="28">
        <v>207.25200000000001</v>
      </c>
      <c r="Q39" s="29">
        <f t="shared" si="2"/>
        <v>229836.87344049857</v>
      </c>
      <c r="R39" s="114"/>
    </row>
    <row r="40" spans="1:18">
      <c r="A40" s="39" t="s">
        <v>47</v>
      </c>
      <c r="B40" s="40"/>
      <c r="C40" s="16" t="s">
        <v>17</v>
      </c>
      <c r="D40" s="20">
        <v>4.9344999999999999</v>
      </c>
      <c r="E40" s="20">
        <v>15.719000000000001</v>
      </c>
      <c r="F40" s="20">
        <f t="shared" si="0"/>
        <v>20.653500000000001</v>
      </c>
      <c r="G40" s="32">
        <v>214.62540000000001</v>
      </c>
      <c r="H40" s="115">
        <v>1218.2320999999999</v>
      </c>
      <c r="I40" s="388"/>
      <c r="J40" s="32">
        <f t="shared" si="1"/>
        <v>1218.2320999999999</v>
      </c>
      <c r="K40" s="115">
        <v>564.23059999999998</v>
      </c>
      <c r="L40" s="20">
        <v>62.388580000000005</v>
      </c>
      <c r="M40" s="20">
        <v>0</v>
      </c>
      <c r="N40" s="20">
        <v>9.5736000000000008</v>
      </c>
      <c r="O40" s="20">
        <v>9.7000000000000003E-3</v>
      </c>
      <c r="P40" s="20">
        <v>0.45740000000000003</v>
      </c>
      <c r="Q40" s="21">
        <f t="shared" si="2"/>
        <v>2090.1708799999997</v>
      </c>
      <c r="R40" s="114"/>
    </row>
    <row r="41" spans="1:18">
      <c r="A41" s="41"/>
      <c r="B41" s="42"/>
      <c r="C41" s="24" t="s">
        <v>19</v>
      </c>
      <c r="D41" s="28">
        <v>2392.149243592562</v>
      </c>
      <c r="E41" s="28">
        <v>4695.8100000000004</v>
      </c>
      <c r="F41" s="28">
        <f t="shared" si="0"/>
        <v>7087.9592435925624</v>
      </c>
      <c r="G41" s="27">
        <v>28322.639000000003</v>
      </c>
      <c r="H41" s="57">
        <v>192988.84899999999</v>
      </c>
      <c r="I41" s="389"/>
      <c r="J41" s="27">
        <f t="shared" si="1"/>
        <v>192988.84899999999</v>
      </c>
      <c r="K41" s="57">
        <v>74302.888999999996</v>
      </c>
      <c r="L41" s="28">
        <v>4205.9859999999999</v>
      </c>
      <c r="M41" s="28">
        <v>0</v>
      </c>
      <c r="N41" s="28">
        <v>597.755</v>
      </c>
      <c r="O41" s="28">
        <v>1.5649999999999999</v>
      </c>
      <c r="P41" s="28">
        <v>66.921000000000006</v>
      </c>
      <c r="Q41" s="29">
        <f t="shared" si="2"/>
        <v>307574.56324359251</v>
      </c>
      <c r="R41" s="114"/>
    </row>
    <row r="42" spans="1:18">
      <c r="A42" s="39" t="s">
        <v>48</v>
      </c>
      <c r="B42" s="40"/>
      <c r="C42" s="16" t="s">
        <v>17</v>
      </c>
      <c r="D42" s="20">
        <v>0</v>
      </c>
      <c r="E42" s="20">
        <v>8.0000000000000004E-4</v>
      </c>
      <c r="F42" s="20">
        <f t="shared" si="0"/>
        <v>8.0000000000000004E-4</v>
      </c>
      <c r="G42" s="32">
        <v>0</v>
      </c>
      <c r="H42" s="115">
        <v>1.2800000000000001E-2</v>
      </c>
      <c r="I42" s="388"/>
      <c r="J42" s="32">
        <f t="shared" si="1"/>
        <v>1.2800000000000001E-2</v>
      </c>
      <c r="K42" s="115">
        <v>0</v>
      </c>
      <c r="L42" s="20">
        <v>1.55E-2</v>
      </c>
      <c r="M42" s="20">
        <v>0</v>
      </c>
      <c r="N42" s="20">
        <v>0</v>
      </c>
      <c r="O42" s="20">
        <v>0</v>
      </c>
      <c r="P42" s="20">
        <v>0</v>
      </c>
      <c r="Q42" s="21">
        <f t="shared" si="2"/>
        <v>2.9100000000000001E-2</v>
      </c>
      <c r="R42" s="114"/>
    </row>
    <row r="43" spans="1:18">
      <c r="A43" s="41"/>
      <c r="B43" s="42"/>
      <c r="C43" s="24" t="s">
        <v>19</v>
      </c>
      <c r="D43" s="28">
        <v>0</v>
      </c>
      <c r="E43" s="28">
        <v>1.26</v>
      </c>
      <c r="F43" s="28">
        <f t="shared" si="0"/>
        <v>1.26</v>
      </c>
      <c r="G43" s="27">
        <v>24.622999999999998</v>
      </c>
      <c r="H43" s="57">
        <v>36.728999999999999</v>
      </c>
      <c r="I43" s="389"/>
      <c r="J43" s="27">
        <f t="shared" si="1"/>
        <v>36.728999999999999</v>
      </c>
      <c r="K43" s="57">
        <v>0</v>
      </c>
      <c r="L43" s="28">
        <v>23.599</v>
      </c>
      <c r="M43" s="28">
        <v>0</v>
      </c>
      <c r="N43" s="28">
        <v>0</v>
      </c>
      <c r="O43" s="28">
        <v>0</v>
      </c>
      <c r="P43" s="28">
        <v>0</v>
      </c>
      <c r="Q43" s="29">
        <f t="shared" si="2"/>
        <v>86.210999999999999</v>
      </c>
      <c r="R43" s="114"/>
    </row>
    <row r="44" spans="1:18">
      <c r="A44" s="39" t="s">
        <v>49</v>
      </c>
      <c r="B44" s="40"/>
      <c r="C44" s="16" t="s">
        <v>17</v>
      </c>
      <c r="D44" s="20">
        <v>7.9000000000000001E-2</v>
      </c>
      <c r="E44" s="20">
        <v>0.15310000000000001</v>
      </c>
      <c r="F44" s="20">
        <f t="shared" si="0"/>
        <v>0.23210000000000003</v>
      </c>
      <c r="G44" s="32">
        <v>5.96E-2</v>
      </c>
      <c r="H44" s="115">
        <v>2.7311999999999999</v>
      </c>
      <c r="I44" s="388"/>
      <c r="J44" s="32">
        <f t="shared" si="1"/>
        <v>2.7311999999999999</v>
      </c>
      <c r="K44" s="115">
        <v>0.18830000000000002</v>
      </c>
      <c r="L44" s="20">
        <v>6.6799999999999998E-2</v>
      </c>
      <c r="M44" s="20">
        <v>0</v>
      </c>
      <c r="N44" s="20">
        <v>0</v>
      </c>
      <c r="O44" s="20">
        <v>0</v>
      </c>
      <c r="P44" s="20">
        <v>0</v>
      </c>
      <c r="Q44" s="21">
        <f t="shared" si="2"/>
        <v>3.278</v>
      </c>
      <c r="R44" s="114"/>
    </row>
    <row r="45" spans="1:18">
      <c r="A45" s="41"/>
      <c r="B45" s="42"/>
      <c r="C45" s="24" t="s">
        <v>19</v>
      </c>
      <c r="D45" s="28">
        <v>12.285000792190907</v>
      </c>
      <c r="E45" s="28">
        <v>84.61099999999999</v>
      </c>
      <c r="F45" s="28">
        <f t="shared" si="0"/>
        <v>96.896000792190904</v>
      </c>
      <c r="G45" s="27">
        <v>220.779</v>
      </c>
      <c r="H45" s="57">
        <v>510.84199999999998</v>
      </c>
      <c r="I45" s="389"/>
      <c r="J45" s="27">
        <f t="shared" si="1"/>
        <v>510.84199999999998</v>
      </c>
      <c r="K45" s="57">
        <v>76.268000000000001</v>
      </c>
      <c r="L45" s="28">
        <v>16.884</v>
      </c>
      <c r="M45" s="28">
        <v>0</v>
      </c>
      <c r="N45" s="28">
        <v>0</v>
      </c>
      <c r="O45" s="28">
        <v>0</v>
      </c>
      <c r="P45" s="28">
        <v>0</v>
      </c>
      <c r="Q45" s="29">
        <f t="shared" si="2"/>
        <v>921.6690007921909</v>
      </c>
      <c r="R45" s="114"/>
    </row>
    <row r="46" spans="1:18">
      <c r="A46" s="39" t="s">
        <v>50</v>
      </c>
      <c r="B46" s="40"/>
      <c r="C46" s="16" t="s">
        <v>17</v>
      </c>
      <c r="D46" s="20">
        <v>0.43240000000000001</v>
      </c>
      <c r="E46" s="20">
        <v>0.43280000000000002</v>
      </c>
      <c r="F46" s="20">
        <f t="shared" si="0"/>
        <v>0.86519999999999997</v>
      </c>
      <c r="G46" s="32">
        <v>0.1202</v>
      </c>
      <c r="H46" s="115">
        <v>1.4343999999999999</v>
      </c>
      <c r="I46" s="388"/>
      <c r="J46" s="32">
        <f t="shared" si="1"/>
        <v>1.4343999999999999</v>
      </c>
      <c r="K46" s="115">
        <v>7.6500000000000012E-2</v>
      </c>
      <c r="L46" s="20">
        <v>7.1999999999999998E-3</v>
      </c>
      <c r="M46" s="20">
        <v>0</v>
      </c>
      <c r="N46" s="20">
        <v>0</v>
      </c>
      <c r="O46" s="20">
        <v>0</v>
      </c>
      <c r="P46" s="20">
        <v>1.5E-3</v>
      </c>
      <c r="Q46" s="21">
        <f t="shared" si="2"/>
        <v>2.5049999999999999</v>
      </c>
      <c r="R46" s="114"/>
    </row>
    <row r="47" spans="1:18">
      <c r="A47" s="41"/>
      <c r="B47" s="42"/>
      <c r="C47" s="24" t="s">
        <v>19</v>
      </c>
      <c r="D47" s="28">
        <v>142.68452768215113</v>
      </c>
      <c r="E47" s="28">
        <v>239.74799999999999</v>
      </c>
      <c r="F47" s="28">
        <f t="shared" si="0"/>
        <v>382.43252768215109</v>
      </c>
      <c r="G47" s="27">
        <v>223.52800000000005</v>
      </c>
      <c r="H47" s="57">
        <v>482.45400000000001</v>
      </c>
      <c r="I47" s="389"/>
      <c r="J47" s="27">
        <f t="shared" si="1"/>
        <v>482.45400000000001</v>
      </c>
      <c r="K47" s="57">
        <v>46.703000000000003</v>
      </c>
      <c r="L47" s="28">
        <v>3.5070000000000001</v>
      </c>
      <c r="M47" s="28">
        <v>0</v>
      </c>
      <c r="N47" s="28">
        <v>0</v>
      </c>
      <c r="O47" s="28">
        <v>0</v>
      </c>
      <c r="P47" s="28">
        <v>0.63</v>
      </c>
      <c r="Q47" s="29">
        <f t="shared" si="2"/>
        <v>1139.2545276821513</v>
      </c>
      <c r="R47" s="114"/>
    </row>
    <row r="48" spans="1:18">
      <c r="A48" s="39" t="s">
        <v>51</v>
      </c>
      <c r="B48" s="40"/>
      <c r="C48" s="16" t="s">
        <v>17</v>
      </c>
      <c r="D48" s="20">
        <v>1.1083000000000001</v>
      </c>
      <c r="E48" s="20">
        <v>41.428199999999997</v>
      </c>
      <c r="F48" s="20">
        <f t="shared" si="0"/>
        <v>42.536499999999997</v>
      </c>
      <c r="G48" s="32">
        <v>815.3533000000001</v>
      </c>
      <c r="H48" s="115">
        <v>6954.0277000000006</v>
      </c>
      <c r="I48" s="388"/>
      <c r="J48" s="32">
        <f t="shared" si="1"/>
        <v>6954.0277000000006</v>
      </c>
      <c r="K48" s="115">
        <v>3329.9889999999996</v>
      </c>
      <c r="L48" s="20">
        <v>92.949000000000012</v>
      </c>
      <c r="M48" s="20">
        <v>0</v>
      </c>
      <c r="N48" s="20">
        <v>0</v>
      </c>
      <c r="O48" s="20">
        <v>0</v>
      </c>
      <c r="P48" s="20">
        <v>15.968699999999998</v>
      </c>
      <c r="Q48" s="21">
        <f t="shared" si="2"/>
        <v>11250.824200000001</v>
      </c>
      <c r="R48" s="114"/>
    </row>
    <row r="49" spans="1:18">
      <c r="A49" s="41"/>
      <c r="B49" s="42"/>
      <c r="C49" s="24" t="s">
        <v>19</v>
      </c>
      <c r="D49" s="28">
        <v>143.8101319870907</v>
      </c>
      <c r="E49" s="28">
        <v>4159.6630000000005</v>
      </c>
      <c r="F49" s="28">
        <f t="shared" si="0"/>
        <v>4303.4731319870916</v>
      </c>
      <c r="G49" s="27">
        <v>39215.16599999999</v>
      </c>
      <c r="H49" s="57">
        <v>630970.58000000007</v>
      </c>
      <c r="I49" s="389"/>
      <c r="J49" s="27">
        <f t="shared" si="1"/>
        <v>630970.58000000007</v>
      </c>
      <c r="K49" s="57">
        <v>197621.726</v>
      </c>
      <c r="L49" s="28">
        <v>6458.5239999999994</v>
      </c>
      <c r="M49" s="28">
        <v>0</v>
      </c>
      <c r="N49" s="28">
        <v>0</v>
      </c>
      <c r="O49" s="28">
        <v>0</v>
      </c>
      <c r="P49" s="28">
        <v>8795.9470000000001</v>
      </c>
      <c r="Q49" s="29">
        <f t="shared" si="2"/>
        <v>887365.41613198724</v>
      </c>
      <c r="R49" s="114"/>
    </row>
    <row r="50" spans="1:18">
      <c r="A50" s="39" t="s">
        <v>52</v>
      </c>
      <c r="B50" s="40"/>
      <c r="C50" s="16" t="s">
        <v>17</v>
      </c>
      <c r="D50" s="20">
        <v>23.184000000000001</v>
      </c>
      <c r="E50" s="20">
        <v>39.245200000000004</v>
      </c>
      <c r="F50" s="20">
        <f t="shared" si="0"/>
        <v>62.429200000000009</v>
      </c>
      <c r="G50" s="32">
        <v>15123.692799999999</v>
      </c>
      <c r="H50" s="115">
        <v>935.41800000000012</v>
      </c>
      <c r="I50" s="388"/>
      <c r="J50" s="32">
        <f t="shared" si="1"/>
        <v>935.41800000000012</v>
      </c>
      <c r="K50" s="115">
        <v>18791.636699999999</v>
      </c>
      <c r="L50" s="20">
        <v>3.1369999999999996</v>
      </c>
      <c r="M50" s="20">
        <v>0</v>
      </c>
      <c r="N50" s="20">
        <v>0</v>
      </c>
      <c r="O50" s="20">
        <v>0</v>
      </c>
      <c r="P50" s="20">
        <v>0</v>
      </c>
      <c r="Q50" s="21">
        <f t="shared" si="2"/>
        <v>34916.313699999999</v>
      </c>
      <c r="R50" s="114"/>
    </row>
    <row r="51" spans="1:18">
      <c r="A51" s="41"/>
      <c r="B51" s="42"/>
      <c r="C51" s="24" t="s">
        <v>19</v>
      </c>
      <c r="D51" s="28">
        <v>11040.089398244765</v>
      </c>
      <c r="E51" s="28">
        <v>21433.892999999996</v>
      </c>
      <c r="F51" s="28">
        <f t="shared" si="0"/>
        <v>32473.982398244763</v>
      </c>
      <c r="G51" s="27">
        <v>1054837.9579999999</v>
      </c>
      <c r="H51" s="57">
        <v>45722.748</v>
      </c>
      <c r="I51" s="389"/>
      <c r="J51" s="27">
        <f t="shared" si="1"/>
        <v>45722.748</v>
      </c>
      <c r="K51" s="57">
        <v>1337370.97</v>
      </c>
      <c r="L51" s="28">
        <v>789.78899999999999</v>
      </c>
      <c r="M51" s="28">
        <v>0</v>
      </c>
      <c r="N51" s="28">
        <v>0</v>
      </c>
      <c r="O51" s="28">
        <v>0</v>
      </c>
      <c r="P51" s="28">
        <v>0</v>
      </c>
      <c r="Q51" s="29">
        <f t="shared" si="2"/>
        <v>2471195.4473982444</v>
      </c>
      <c r="R51" s="114"/>
    </row>
    <row r="52" spans="1:18">
      <c r="A52" s="39" t="s">
        <v>53</v>
      </c>
      <c r="B52" s="40"/>
      <c r="C52" s="16" t="s">
        <v>17</v>
      </c>
      <c r="D52" s="20">
        <v>0.18589999999999998</v>
      </c>
      <c r="E52" s="20">
        <v>15.528800000000002</v>
      </c>
      <c r="F52" s="20">
        <f t="shared" si="0"/>
        <v>15.714700000000002</v>
      </c>
      <c r="G52" s="32">
        <v>709.11549999999988</v>
      </c>
      <c r="H52" s="115">
        <v>1152.6943999999999</v>
      </c>
      <c r="I52" s="388"/>
      <c r="J52" s="32">
        <f t="shared" si="1"/>
        <v>1152.6943999999999</v>
      </c>
      <c r="K52" s="115">
        <v>4872.0339000000004</v>
      </c>
      <c r="L52" s="20">
        <v>2238.8910999999998</v>
      </c>
      <c r="M52" s="20">
        <v>0</v>
      </c>
      <c r="N52" s="20">
        <v>157.72909999999999</v>
      </c>
      <c r="O52" s="20">
        <v>9.4399999999999998E-2</v>
      </c>
      <c r="P52" s="20">
        <v>0.28220000000000001</v>
      </c>
      <c r="Q52" s="21">
        <f t="shared" si="2"/>
        <v>9146.5553</v>
      </c>
      <c r="R52" s="114"/>
    </row>
    <row r="53" spans="1:18">
      <c r="A53" s="41"/>
      <c r="B53" s="42"/>
      <c r="C53" s="24" t="s">
        <v>19</v>
      </c>
      <c r="D53" s="28">
        <v>63.254110088743978</v>
      </c>
      <c r="E53" s="28">
        <v>5199.8339999999998</v>
      </c>
      <c r="F53" s="28">
        <f t="shared" si="0"/>
        <v>5263.0881100887436</v>
      </c>
      <c r="G53" s="27">
        <v>332459.00599999999</v>
      </c>
      <c r="H53" s="57">
        <v>468782.17799999996</v>
      </c>
      <c r="I53" s="389"/>
      <c r="J53" s="27">
        <f t="shared" si="1"/>
        <v>468782.17799999996</v>
      </c>
      <c r="K53" s="57">
        <v>1270393.7779999999</v>
      </c>
      <c r="L53" s="28">
        <v>880966.25</v>
      </c>
      <c r="M53" s="28">
        <v>0</v>
      </c>
      <c r="N53" s="28">
        <v>61144.381000000001</v>
      </c>
      <c r="O53" s="28">
        <v>22.533000000000001</v>
      </c>
      <c r="P53" s="28">
        <v>152.25700000000001</v>
      </c>
      <c r="Q53" s="29">
        <f t="shared" si="2"/>
        <v>3019183.4711100888</v>
      </c>
      <c r="R53" s="114"/>
    </row>
    <row r="54" spans="1:18">
      <c r="A54" s="14" t="s">
        <v>0</v>
      </c>
      <c r="B54" s="15" t="s">
        <v>54</v>
      </c>
      <c r="C54" s="16" t="s">
        <v>17</v>
      </c>
      <c r="D54" s="20">
        <v>5.5309999999999997</v>
      </c>
      <c r="E54" s="20">
        <v>3.1600000000000003E-2</v>
      </c>
      <c r="F54" s="20">
        <f t="shared" si="0"/>
        <v>5.5625999999999998</v>
      </c>
      <c r="G54" s="32">
        <v>1.1054999999999999</v>
      </c>
      <c r="H54" s="115">
        <v>133.75880000000001</v>
      </c>
      <c r="I54" s="388"/>
      <c r="J54" s="32">
        <f t="shared" si="1"/>
        <v>133.75880000000001</v>
      </c>
      <c r="K54" s="115">
        <v>40.341200000000001</v>
      </c>
      <c r="L54" s="20">
        <v>0.22309999999999999</v>
      </c>
      <c r="M54" s="20">
        <v>0</v>
      </c>
      <c r="N54" s="20">
        <v>0.26700000000000002</v>
      </c>
      <c r="O54" s="20">
        <v>0.10350000000000001</v>
      </c>
      <c r="P54" s="20">
        <v>0.42020000000000002</v>
      </c>
      <c r="Q54" s="21">
        <f t="shared" si="2"/>
        <v>181.78189999999998</v>
      </c>
      <c r="R54" s="114"/>
    </row>
    <row r="55" spans="1:18">
      <c r="A55" s="22" t="s">
        <v>42</v>
      </c>
      <c r="B55" s="23"/>
      <c r="C55" s="24" t="s">
        <v>19</v>
      </c>
      <c r="D55" s="28">
        <v>5177.0395767700957</v>
      </c>
      <c r="E55" s="28">
        <v>21.364000000000001</v>
      </c>
      <c r="F55" s="28">
        <f t="shared" si="0"/>
        <v>5198.4035767700952</v>
      </c>
      <c r="G55" s="27">
        <v>2014.5309999999999</v>
      </c>
      <c r="H55" s="57">
        <v>42530.603999999999</v>
      </c>
      <c r="I55" s="389"/>
      <c r="J55" s="27">
        <f t="shared" si="1"/>
        <v>42530.603999999999</v>
      </c>
      <c r="K55" s="57">
        <v>16101.979000000003</v>
      </c>
      <c r="L55" s="28">
        <v>299.92799999999994</v>
      </c>
      <c r="M55" s="28">
        <v>0</v>
      </c>
      <c r="N55" s="28">
        <v>292.62799999999999</v>
      </c>
      <c r="O55" s="28">
        <v>91.948000000000022</v>
      </c>
      <c r="P55" s="28">
        <v>262.38900000000001</v>
      </c>
      <c r="Q55" s="29">
        <f t="shared" si="2"/>
        <v>66792.410576770097</v>
      </c>
      <c r="R55" s="114"/>
    </row>
    <row r="56" spans="1:18">
      <c r="A56" s="22" t="s">
        <v>18</v>
      </c>
      <c r="B56" s="30" t="s">
        <v>21</v>
      </c>
      <c r="C56" s="16" t="s">
        <v>17</v>
      </c>
      <c r="D56" s="20">
        <v>45.491599999999998</v>
      </c>
      <c r="E56" s="20">
        <v>3.3325000000000005</v>
      </c>
      <c r="F56" s="20">
        <f t="shared" si="0"/>
        <v>48.824100000000001</v>
      </c>
      <c r="G56" s="32">
        <v>8.3458000000000006</v>
      </c>
      <c r="H56" s="115">
        <v>1.8715999999999999</v>
      </c>
      <c r="I56" s="388"/>
      <c r="J56" s="32">
        <f t="shared" si="1"/>
        <v>1.8715999999999999</v>
      </c>
      <c r="K56" s="115">
        <v>30.220000000000002</v>
      </c>
      <c r="L56" s="20">
        <v>3.2667999999999999</v>
      </c>
      <c r="M56" s="20">
        <v>0</v>
      </c>
      <c r="N56" s="20">
        <v>0.82640000000000013</v>
      </c>
      <c r="O56" s="20">
        <v>0.1123</v>
      </c>
      <c r="P56" s="20">
        <v>2.1249000000000002</v>
      </c>
      <c r="Q56" s="21">
        <f t="shared" si="2"/>
        <v>95.59190000000001</v>
      </c>
      <c r="R56" s="114"/>
    </row>
    <row r="57" spans="1:18">
      <c r="A57" s="22" t="s">
        <v>24</v>
      </c>
      <c r="B57" s="24" t="s">
        <v>55</v>
      </c>
      <c r="C57" s="24" t="s">
        <v>19</v>
      </c>
      <c r="D57" s="28">
        <v>3886.4872408948786</v>
      </c>
      <c r="E57" s="28">
        <v>1917.1100000000001</v>
      </c>
      <c r="F57" s="28">
        <f t="shared" si="0"/>
        <v>5803.5972408948783</v>
      </c>
      <c r="G57" s="27">
        <v>3438.2430000000004</v>
      </c>
      <c r="H57" s="57">
        <v>1909.6410000000001</v>
      </c>
      <c r="I57" s="389"/>
      <c r="J57" s="27">
        <f t="shared" si="1"/>
        <v>1909.6410000000001</v>
      </c>
      <c r="K57" s="57">
        <v>8499.9759999999987</v>
      </c>
      <c r="L57" s="28">
        <v>1155.8760000000002</v>
      </c>
      <c r="M57" s="28">
        <v>0</v>
      </c>
      <c r="N57" s="28">
        <v>500.31199999999995</v>
      </c>
      <c r="O57" s="28">
        <v>71.948999999999998</v>
      </c>
      <c r="P57" s="28">
        <v>813.72900000000004</v>
      </c>
      <c r="Q57" s="29">
        <f t="shared" si="2"/>
        <v>22193.323240894879</v>
      </c>
      <c r="R57" s="114"/>
    </row>
    <row r="58" spans="1:18">
      <c r="A58" s="43"/>
      <c r="B58" s="33" t="s">
        <v>25</v>
      </c>
      <c r="C58" s="16" t="s">
        <v>17</v>
      </c>
      <c r="D58" s="20">
        <v>51.022599999999997</v>
      </c>
      <c r="E58" s="20">
        <v>3.3640999999999996</v>
      </c>
      <c r="F58" s="20">
        <f t="shared" si="0"/>
        <v>54.386699999999998</v>
      </c>
      <c r="G58" s="32">
        <v>9.4513000000000016</v>
      </c>
      <c r="H58" s="115">
        <v>135.63040000000001</v>
      </c>
      <c r="I58" s="20">
        <f t="shared" ref="I58:I59" si="7">+I54+I56</f>
        <v>0</v>
      </c>
      <c r="J58" s="32">
        <f t="shared" si="1"/>
        <v>135.63040000000001</v>
      </c>
      <c r="K58" s="115">
        <v>70.561199999999985</v>
      </c>
      <c r="L58" s="20">
        <v>3.4899</v>
      </c>
      <c r="M58" s="20">
        <v>0</v>
      </c>
      <c r="N58" s="20">
        <v>1.0934000000000001</v>
      </c>
      <c r="O58" s="95">
        <v>0.21579999999999999</v>
      </c>
      <c r="P58" s="20">
        <v>2.5451000000000001</v>
      </c>
      <c r="Q58" s="21">
        <f t="shared" si="2"/>
        <v>277.3737999999999</v>
      </c>
      <c r="R58" s="114"/>
    </row>
    <row r="59" spans="1:18">
      <c r="A59" s="36"/>
      <c r="B59" s="37"/>
      <c r="C59" s="24" t="s">
        <v>19</v>
      </c>
      <c r="D59" s="28">
        <v>9063.5268176649752</v>
      </c>
      <c r="E59" s="28">
        <v>1938.4740000000002</v>
      </c>
      <c r="F59" s="28">
        <f t="shared" si="0"/>
        <v>11002.000817664975</v>
      </c>
      <c r="G59" s="27">
        <v>5452.7739999999994</v>
      </c>
      <c r="H59" s="57">
        <v>44440.244999999995</v>
      </c>
      <c r="I59" s="28">
        <f t="shared" si="7"/>
        <v>0</v>
      </c>
      <c r="J59" s="27">
        <f t="shared" si="1"/>
        <v>44440.244999999995</v>
      </c>
      <c r="K59" s="57">
        <v>24601.955000000002</v>
      </c>
      <c r="L59" s="28">
        <v>1455.8040000000001</v>
      </c>
      <c r="M59" s="28">
        <v>0</v>
      </c>
      <c r="N59" s="28">
        <v>792.93999999999994</v>
      </c>
      <c r="O59" s="198">
        <v>163.89699999999999</v>
      </c>
      <c r="P59" s="28">
        <v>1076.1180000000002</v>
      </c>
      <c r="Q59" s="29">
        <f t="shared" si="2"/>
        <v>88985.733817664979</v>
      </c>
      <c r="R59" s="114"/>
    </row>
    <row r="60" spans="1:18">
      <c r="A60" s="14" t="s">
        <v>0</v>
      </c>
      <c r="B60" s="15" t="s">
        <v>56</v>
      </c>
      <c r="C60" s="16" t="s">
        <v>17</v>
      </c>
      <c r="D60" s="20">
        <v>23.0578</v>
      </c>
      <c r="E60" s="20">
        <v>52.705999999999996</v>
      </c>
      <c r="F60" s="20">
        <f t="shared" si="0"/>
        <v>75.763800000000003</v>
      </c>
      <c r="G60" s="32">
        <v>2.9504999999999999</v>
      </c>
      <c r="H60" s="115">
        <v>51.569399999999995</v>
      </c>
      <c r="I60" s="388"/>
      <c r="J60" s="32">
        <f t="shared" si="1"/>
        <v>51.569399999999995</v>
      </c>
      <c r="K60" s="115">
        <v>4.4999999999999997E-3</v>
      </c>
      <c r="L60" s="20">
        <v>5.6097000000000001</v>
      </c>
      <c r="M60" s="20">
        <v>0</v>
      </c>
      <c r="N60" s="20">
        <v>1.9198000000000004</v>
      </c>
      <c r="O60" s="20">
        <v>0</v>
      </c>
      <c r="P60" s="20">
        <v>0</v>
      </c>
      <c r="Q60" s="21">
        <f t="shared" si="2"/>
        <v>137.81770000000003</v>
      </c>
      <c r="R60" s="114"/>
    </row>
    <row r="61" spans="1:18">
      <c r="A61" s="22" t="s">
        <v>57</v>
      </c>
      <c r="B61" s="23"/>
      <c r="C61" s="24" t="s">
        <v>19</v>
      </c>
      <c r="D61" s="28">
        <v>1823.7977093177874</v>
      </c>
      <c r="E61" s="28">
        <v>2436.98</v>
      </c>
      <c r="F61" s="28">
        <f t="shared" si="0"/>
        <v>4260.7777093177874</v>
      </c>
      <c r="G61" s="27">
        <v>148.78</v>
      </c>
      <c r="H61" s="57">
        <v>3927.0720000000001</v>
      </c>
      <c r="I61" s="389"/>
      <c r="J61" s="27">
        <f t="shared" si="1"/>
        <v>3927.0720000000001</v>
      </c>
      <c r="K61" s="57">
        <v>0.23599999999999999</v>
      </c>
      <c r="L61" s="28">
        <v>507.428</v>
      </c>
      <c r="M61" s="28">
        <v>0</v>
      </c>
      <c r="N61" s="28">
        <v>1293.252</v>
      </c>
      <c r="O61" s="28">
        <v>0</v>
      </c>
      <c r="P61" s="28">
        <v>0</v>
      </c>
      <c r="Q61" s="29">
        <f t="shared" si="2"/>
        <v>10137.545709317788</v>
      </c>
      <c r="R61" s="114"/>
    </row>
    <row r="62" spans="1:18">
      <c r="A62" s="22" t="s">
        <v>0</v>
      </c>
      <c r="B62" s="30" t="s">
        <v>58</v>
      </c>
      <c r="C62" s="16" t="s">
        <v>17</v>
      </c>
      <c r="D62" s="20">
        <v>123.77900000000001</v>
      </c>
      <c r="E62" s="20">
        <v>277.28100000000001</v>
      </c>
      <c r="F62" s="20">
        <f t="shared" si="0"/>
        <v>401.06</v>
      </c>
      <c r="G62" s="32">
        <v>5559.3680000000004</v>
      </c>
      <c r="H62" s="115">
        <v>0</v>
      </c>
      <c r="I62" s="388"/>
      <c r="J62" s="32">
        <f t="shared" si="1"/>
        <v>0</v>
      </c>
      <c r="K62" s="115">
        <v>0</v>
      </c>
      <c r="L62" s="20">
        <v>0</v>
      </c>
      <c r="M62" s="20">
        <v>0</v>
      </c>
      <c r="N62" s="20">
        <v>3.0132000000000003</v>
      </c>
      <c r="O62" s="20">
        <v>0</v>
      </c>
      <c r="P62" s="20">
        <v>0</v>
      </c>
      <c r="Q62" s="21">
        <f t="shared" si="2"/>
        <v>5963.4412000000011</v>
      </c>
      <c r="R62" s="114"/>
    </row>
    <row r="63" spans="1:18">
      <c r="A63" s="22" t="s">
        <v>59</v>
      </c>
      <c r="B63" s="24" t="s">
        <v>60</v>
      </c>
      <c r="C63" s="24" t="s">
        <v>19</v>
      </c>
      <c r="D63" s="28">
        <v>12747.618781059371</v>
      </c>
      <c r="E63" s="28">
        <v>31643.269</v>
      </c>
      <c r="F63" s="28">
        <f t="shared" si="0"/>
        <v>44390.887781059369</v>
      </c>
      <c r="G63" s="27">
        <v>756487.14200000011</v>
      </c>
      <c r="H63" s="57">
        <v>0</v>
      </c>
      <c r="I63" s="389"/>
      <c r="J63" s="27">
        <f t="shared" si="1"/>
        <v>0</v>
      </c>
      <c r="K63" s="57">
        <v>0</v>
      </c>
      <c r="L63" s="28">
        <v>0</v>
      </c>
      <c r="M63" s="28">
        <v>0</v>
      </c>
      <c r="N63" s="28">
        <v>2086.192</v>
      </c>
      <c r="O63" s="28">
        <v>0</v>
      </c>
      <c r="P63" s="28">
        <v>0</v>
      </c>
      <c r="Q63" s="29">
        <f t="shared" si="2"/>
        <v>802964.22178105952</v>
      </c>
      <c r="R63" s="114"/>
    </row>
    <row r="64" spans="1:18">
      <c r="A64" s="22" t="s">
        <v>0</v>
      </c>
      <c r="B64" s="15" t="s">
        <v>61</v>
      </c>
      <c r="C64" s="16" t="s">
        <v>17</v>
      </c>
      <c r="D64" s="20">
        <v>0.06</v>
      </c>
      <c r="E64" s="20">
        <v>0.29200000000000004</v>
      </c>
      <c r="F64" s="20">
        <f t="shared" si="0"/>
        <v>0.35200000000000004</v>
      </c>
      <c r="G64" s="32">
        <v>2484.703</v>
      </c>
      <c r="H64" s="115">
        <v>0.04</v>
      </c>
      <c r="I64" s="388"/>
      <c r="J64" s="32">
        <f t="shared" si="1"/>
        <v>0.04</v>
      </c>
      <c r="K64" s="115">
        <v>0</v>
      </c>
      <c r="L64" s="20">
        <v>1.2999999999999999E-2</v>
      </c>
      <c r="M64" s="20">
        <v>0</v>
      </c>
      <c r="N64" s="20">
        <v>4.9330000000000007</v>
      </c>
      <c r="O64" s="20">
        <v>0</v>
      </c>
      <c r="P64" s="20">
        <v>0</v>
      </c>
      <c r="Q64" s="21">
        <f t="shared" si="2"/>
        <v>2490.0409999999997</v>
      </c>
      <c r="R64" s="114"/>
    </row>
    <row r="65" spans="1:18">
      <c r="A65" s="22" t="s">
        <v>24</v>
      </c>
      <c r="B65" s="23"/>
      <c r="C65" s="24" t="s">
        <v>19</v>
      </c>
      <c r="D65" s="28">
        <v>3.150000178398038</v>
      </c>
      <c r="E65" s="28">
        <v>36.1</v>
      </c>
      <c r="F65" s="28">
        <f t="shared" si="0"/>
        <v>39.250000178398039</v>
      </c>
      <c r="G65" s="27">
        <v>349873.36900000001</v>
      </c>
      <c r="H65" s="57">
        <v>20.369999999999997</v>
      </c>
      <c r="I65" s="389"/>
      <c r="J65" s="27">
        <f t="shared" si="1"/>
        <v>20.369999999999997</v>
      </c>
      <c r="K65" s="57">
        <v>0</v>
      </c>
      <c r="L65" s="28">
        <v>8.7149999999999999</v>
      </c>
      <c r="M65" s="28">
        <v>0</v>
      </c>
      <c r="N65" s="28">
        <v>3379.444</v>
      </c>
      <c r="O65" s="28">
        <v>0</v>
      </c>
      <c r="P65" s="28">
        <v>0</v>
      </c>
      <c r="Q65" s="29">
        <f t="shared" si="2"/>
        <v>353321.14800017845</v>
      </c>
      <c r="R65" s="114"/>
    </row>
    <row r="66" spans="1:18">
      <c r="A66" s="43"/>
      <c r="B66" s="30" t="s">
        <v>21</v>
      </c>
      <c r="C66" s="16" t="s">
        <v>17</v>
      </c>
      <c r="D66" s="20">
        <v>8.7590000000000003</v>
      </c>
      <c r="E66" s="20">
        <v>31.397400000000001</v>
      </c>
      <c r="F66" s="20">
        <f t="shared" si="0"/>
        <v>40.156400000000005</v>
      </c>
      <c r="G66" s="32">
        <v>716.60860000000002</v>
      </c>
      <c r="H66" s="115">
        <v>0</v>
      </c>
      <c r="I66" s="388"/>
      <c r="J66" s="32">
        <f t="shared" si="1"/>
        <v>0</v>
      </c>
      <c r="K66" s="115">
        <v>4.867</v>
      </c>
      <c r="L66" s="20">
        <v>0.2165</v>
      </c>
      <c r="M66" s="20">
        <v>0</v>
      </c>
      <c r="N66" s="20">
        <v>7.946200000000001</v>
      </c>
      <c r="O66" s="20">
        <v>0</v>
      </c>
      <c r="P66" s="20">
        <v>0</v>
      </c>
      <c r="Q66" s="21">
        <f t="shared" si="2"/>
        <v>769.79469999999992</v>
      </c>
      <c r="R66" s="114"/>
    </row>
    <row r="67" spans="1:18" ht="19.5" thickBot="1">
      <c r="A67" s="48" t="s">
        <v>0</v>
      </c>
      <c r="B67" s="49" t="s">
        <v>60</v>
      </c>
      <c r="C67" s="49" t="s">
        <v>19</v>
      </c>
      <c r="D67" s="53">
        <v>283.14197434170171</v>
      </c>
      <c r="E67" s="53">
        <v>2359.94</v>
      </c>
      <c r="F67" s="53">
        <f t="shared" si="0"/>
        <v>2643.0819743417019</v>
      </c>
      <c r="G67" s="52">
        <v>70030.365999999995</v>
      </c>
      <c r="H67" s="4">
        <v>0</v>
      </c>
      <c r="I67" s="390"/>
      <c r="J67" s="52">
        <f t="shared" si="1"/>
        <v>0</v>
      </c>
      <c r="K67" s="4">
        <v>369.40599999999989</v>
      </c>
      <c r="L67" s="53">
        <v>88.67</v>
      </c>
      <c r="M67" s="53">
        <v>0</v>
      </c>
      <c r="N67" s="53">
        <v>5465.6360000000004</v>
      </c>
      <c r="O67" s="53">
        <v>0</v>
      </c>
      <c r="P67" s="53">
        <v>0</v>
      </c>
      <c r="Q67" s="54">
        <f t="shared" si="2"/>
        <v>78597.159974341703</v>
      </c>
      <c r="R67" s="114"/>
    </row>
    <row r="68" spans="1:18">
      <c r="D68" s="1"/>
      <c r="E68" s="1"/>
      <c r="F68" s="1"/>
      <c r="G68" s="1"/>
      <c r="H68" s="1"/>
      <c r="I68" s="265"/>
      <c r="J68" s="1"/>
      <c r="K68" s="1"/>
      <c r="L68" s="1"/>
      <c r="M68" s="1"/>
      <c r="N68" s="1"/>
      <c r="O68" s="1"/>
      <c r="P68" s="1"/>
      <c r="Q68" s="1"/>
    </row>
    <row r="69" spans="1:18" ht="19.5" thickBot="1">
      <c r="A69" s="4"/>
      <c r="B69" s="109" t="s">
        <v>111</v>
      </c>
      <c r="C69" s="4"/>
      <c r="D69" s="4"/>
      <c r="E69" s="4"/>
      <c r="F69" s="4"/>
      <c r="G69" s="4"/>
      <c r="H69" s="4"/>
      <c r="I69" s="266"/>
      <c r="J69" s="4"/>
      <c r="K69" s="4"/>
      <c r="L69" s="4"/>
      <c r="M69" s="4"/>
      <c r="N69" s="4"/>
      <c r="O69" s="4"/>
      <c r="P69" s="4"/>
      <c r="Q69" s="4"/>
    </row>
    <row r="70" spans="1:18">
      <c r="A70" s="36"/>
      <c r="B70" s="57"/>
      <c r="C70" s="57"/>
      <c r="D70" s="111" t="s">
        <v>2</v>
      </c>
      <c r="E70" s="8" t="s">
        <v>107</v>
      </c>
      <c r="F70" s="9" t="s">
        <v>4</v>
      </c>
      <c r="G70" s="8" t="s">
        <v>108</v>
      </c>
      <c r="H70" s="112" t="s">
        <v>6</v>
      </c>
      <c r="I70" s="111" t="s">
        <v>7</v>
      </c>
      <c r="J70" s="111" t="s">
        <v>109</v>
      </c>
      <c r="K70" s="112" t="s">
        <v>9</v>
      </c>
      <c r="L70" s="111" t="s">
        <v>110</v>
      </c>
      <c r="M70" s="111" t="s">
        <v>11</v>
      </c>
      <c r="N70" s="111" t="s">
        <v>12</v>
      </c>
      <c r="O70" s="111" t="s">
        <v>13</v>
      </c>
      <c r="P70" s="8" t="s">
        <v>14</v>
      </c>
      <c r="Q70" s="113" t="s">
        <v>15</v>
      </c>
      <c r="R70" s="114"/>
    </row>
    <row r="71" spans="1:18">
      <c r="A71" s="22" t="s">
        <v>57</v>
      </c>
      <c r="B71" s="33" t="s">
        <v>25</v>
      </c>
      <c r="C71" s="16" t="s">
        <v>17</v>
      </c>
      <c r="D71" s="20">
        <v>155.6558</v>
      </c>
      <c r="E71" s="20">
        <v>361.6764</v>
      </c>
      <c r="F71" s="20">
        <f>D71+E71</f>
        <v>517.33220000000006</v>
      </c>
      <c r="G71" s="32">
        <v>8763.6301000000003</v>
      </c>
      <c r="H71" s="115">
        <v>51.609399999999994</v>
      </c>
      <c r="I71" s="20">
        <f t="shared" ref="I71:I72" si="8">+I60+I62+I64+I66</f>
        <v>0</v>
      </c>
      <c r="J71" s="19">
        <f>H71+I71</f>
        <v>51.609399999999994</v>
      </c>
      <c r="K71" s="115">
        <v>4.8715000000000002</v>
      </c>
      <c r="L71" s="20">
        <v>5.8391999999999999</v>
      </c>
      <c r="M71" s="20">
        <v>0</v>
      </c>
      <c r="N71" s="20">
        <v>17.812200000000004</v>
      </c>
      <c r="O71" s="95">
        <v>0</v>
      </c>
      <c r="P71" s="20">
        <v>0</v>
      </c>
      <c r="Q71" s="21">
        <f>D71+E71+G71+H71+I71+K71+L71+M71+N71+O71+P71</f>
        <v>9361.0946000000004</v>
      </c>
      <c r="R71" s="116"/>
    </row>
    <row r="72" spans="1:18">
      <c r="A72" s="6" t="s">
        <v>59</v>
      </c>
      <c r="B72" s="37"/>
      <c r="C72" s="24" t="s">
        <v>19</v>
      </c>
      <c r="D72" s="28">
        <v>14857.708464897258</v>
      </c>
      <c r="E72" s="28">
        <v>36476.289000000004</v>
      </c>
      <c r="F72" s="28">
        <f t="shared" ref="F72:F135" si="9">D72+E72</f>
        <v>51333.997464897264</v>
      </c>
      <c r="G72" s="27">
        <v>1176539.6570000001</v>
      </c>
      <c r="H72" s="57">
        <v>3947.442</v>
      </c>
      <c r="I72" s="28">
        <f t="shared" si="8"/>
        <v>0</v>
      </c>
      <c r="J72" s="27">
        <f t="shared" ref="J72:J135" si="10">H72+I72</f>
        <v>3947.442</v>
      </c>
      <c r="K72" s="57">
        <v>369.64199999999988</v>
      </c>
      <c r="L72" s="28">
        <v>604.81299999999999</v>
      </c>
      <c r="M72" s="28">
        <v>0</v>
      </c>
      <c r="N72" s="28">
        <v>12224.524000000001</v>
      </c>
      <c r="O72" s="198">
        <v>0</v>
      </c>
      <c r="P72" s="28">
        <v>0</v>
      </c>
      <c r="Q72" s="29">
        <f t="shared" ref="Q72:Q134" si="11">D72+E72+G72+H72+I72+K72+L72+M72+N72+O72+P72</f>
        <v>1245020.0754648976</v>
      </c>
      <c r="R72" s="116"/>
    </row>
    <row r="73" spans="1:18">
      <c r="A73" s="22" t="s">
        <v>0</v>
      </c>
      <c r="B73" s="15" t="s">
        <v>64</v>
      </c>
      <c r="C73" s="16" t="s">
        <v>17</v>
      </c>
      <c r="D73" s="20">
        <v>14.908200000000001</v>
      </c>
      <c r="E73" s="20">
        <v>5.1071</v>
      </c>
      <c r="F73" s="20">
        <f t="shared" si="9"/>
        <v>20.0153</v>
      </c>
      <c r="G73" s="32">
        <v>18.141900000000003</v>
      </c>
      <c r="H73" s="115">
        <v>131.28399999999999</v>
      </c>
      <c r="I73" s="388"/>
      <c r="J73" s="32">
        <f t="shared" si="10"/>
        <v>131.28399999999999</v>
      </c>
      <c r="K73" s="115">
        <v>19.322400000000002</v>
      </c>
      <c r="L73" s="20">
        <v>14.487539999999999</v>
      </c>
      <c r="M73" s="20">
        <v>0</v>
      </c>
      <c r="N73" s="20">
        <v>1.8981999999999997</v>
      </c>
      <c r="O73" s="20">
        <v>1.5283</v>
      </c>
      <c r="P73" s="20">
        <v>1.8070999999999999</v>
      </c>
      <c r="Q73" s="21">
        <f t="shared" si="11"/>
        <v>208.48473999999999</v>
      </c>
      <c r="R73" s="116"/>
    </row>
    <row r="74" spans="1:18">
      <c r="A74" s="22" t="s">
        <v>37</v>
      </c>
      <c r="B74" s="23"/>
      <c r="C74" s="24" t="s">
        <v>19</v>
      </c>
      <c r="D74" s="28">
        <v>23680.28273532779</v>
      </c>
      <c r="E74" s="28">
        <v>4835.8419999999996</v>
      </c>
      <c r="F74" s="28">
        <f t="shared" si="9"/>
        <v>28516.12473532779</v>
      </c>
      <c r="G74" s="27">
        <v>19306.359</v>
      </c>
      <c r="H74" s="57">
        <v>85183.319000000003</v>
      </c>
      <c r="I74" s="389"/>
      <c r="J74" s="27">
        <f t="shared" si="10"/>
        <v>85183.319000000003</v>
      </c>
      <c r="K74" s="57">
        <v>17021.82</v>
      </c>
      <c r="L74" s="28">
        <v>16135.100999999999</v>
      </c>
      <c r="M74" s="28">
        <v>0</v>
      </c>
      <c r="N74" s="28">
        <v>2861.6210000000001</v>
      </c>
      <c r="O74" s="28">
        <v>1281.4459999999999</v>
      </c>
      <c r="P74" s="28">
        <v>1876.069</v>
      </c>
      <c r="Q74" s="29">
        <f t="shared" si="11"/>
        <v>172181.8597353278</v>
      </c>
      <c r="R74" s="116"/>
    </row>
    <row r="75" spans="1:18">
      <c r="A75" s="22" t="s">
        <v>0</v>
      </c>
      <c r="B75" s="15" t="s">
        <v>65</v>
      </c>
      <c r="C75" s="16" t="s">
        <v>17</v>
      </c>
      <c r="D75" s="20">
        <v>0</v>
      </c>
      <c r="E75" s="20">
        <v>3.1180999999999992</v>
      </c>
      <c r="F75" s="20">
        <f t="shared" si="9"/>
        <v>3.1180999999999992</v>
      </c>
      <c r="G75" s="32">
        <v>0.158</v>
      </c>
      <c r="H75" s="115">
        <v>11.2204</v>
      </c>
      <c r="I75" s="388"/>
      <c r="J75" s="32">
        <f t="shared" si="10"/>
        <v>11.2204</v>
      </c>
      <c r="K75" s="115">
        <v>0.59200000000000008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1">
        <f t="shared" si="11"/>
        <v>15.0885</v>
      </c>
      <c r="R75" s="116"/>
    </row>
    <row r="76" spans="1:18">
      <c r="A76" s="22" t="s">
        <v>0</v>
      </c>
      <c r="B76" s="23"/>
      <c r="C76" s="24" t="s">
        <v>19</v>
      </c>
      <c r="D76" s="28">
        <v>0</v>
      </c>
      <c r="E76" s="28">
        <v>188.84699999999998</v>
      </c>
      <c r="F76" s="28">
        <f t="shared" si="9"/>
        <v>188.84699999999998</v>
      </c>
      <c r="G76" s="27">
        <v>57.378</v>
      </c>
      <c r="H76" s="57">
        <v>702.30199999999991</v>
      </c>
      <c r="I76" s="389"/>
      <c r="J76" s="27">
        <f t="shared" si="10"/>
        <v>702.30199999999991</v>
      </c>
      <c r="K76" s="57">
        <v>91.926000000000002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9">
        <f t="shared" si="11"/>
        <v>1040.4529999999997</v>
      </c>
      <c r="R76" s="116"/>
    </row>
    <row r="77" spans="1:18">
      <c r="A77" s="22" t="s">
        <v>66</v>
      </c>
      <c r="B77" s="30" t="s">
        <v>67</v>
      </c>
      <c r="C77" s="16" t="s">
        <v>17</v>
      </c>
      <c r="D77" s="20">
        <v>0</v>
      </c>
      <c r="E77" s="20">
        <v>0</v>
      </c>
      <c r="F77" s="20">
        <f t="shared" si="9"/>
        <v>0</v>
      </c>
      <c r="G77" s="32">
        <v>0</v>
      </c>
      <c r="H77" s="115">
        <v>0</v>
      </c>
      <c r="I77" s="388"/>
      <c r="J77" s="32">
        <f t="shared" si="10"/>
        <v>0</v>
      </c>
      <c r="K77" s="115">
        <v>18.422999999999998</v>
      </c>
      <c r="L77" s="20">
        <v>2.2000000000000001E-3</v>
      </c>
      <c r="M77" s="20">
        <v>0</v>
      </c>
      <c r="N77" s="20">
        <v>0</v>
      </c>
      <c r="O77" s="20">
        <v>0</v>
      </c>
      <c r="P77" s="20">
        <v>0</v>
      </c>
      <c r="Q77" s="21">
        <f t="shared" si="11"/>
        <v>18.425199999999997</v>
      </c>
      <c r="R77" s="116"/>
    </row>
    <row r="78" spans="1:18">
      <c r="A78" s="22"/>
      <c r="B78" s="24" t="s">
        <v>68</v>
      </c>
      <c r="C78" s="24" t="s">
        <v>19</v>
      </c>
      <c r="D78" s="28">
        <v>0</v>
      </c>
      <c r="E78" s="28">
        <v>0</v>
      </c>
      <c r="F78" s="28">
        <f t="shared" si="9"/>
        <v>0</v>
      </c>
      <c r="G78" s="27">
        <v>0</v>
      </c>
      <c r="H78" s="57">
        <v>0</v>
      </c>
      <c r="I78" s="389"/>
      <c r="J78" s="27">
        <f t="shared" si="10"/>
        <v>0</v>
      </c>
      <c r="K78" s="57">
        <v>9659.6569999999992</v>
      </c>
      <c r="L78" s="28">
        <v>1.617</v>
      </c>
      <c r="M78" s="28">
        <v>0</v>
      </c>
      <c r="N78" s="28">
        <v>0</v>
      </c>
      <c r="O78" s="28">
        <v>0</v>
      </c>
      <c r="P78" s="28">
        <v>0</v>
      </c>
      <c r="Q78" s="29">
        <f t="shared" si="11"/>
        <v>9661.2739999999994</v>
      </c>
      <c r="R78" s="116"/>
    </row>
    <row r="79" spans="1:18">
      <c r="A79" s="22"/>
      <c r="B79" s="15" t="s">
        <v>69</v>
      </c>
      <c r="C79" s="16" t="s">
        <v>17</v>
      </c>
      <c r="D79" s="20">
        <v>0</v>
      </c>
      <c r="E79" s="20">
        <v>0</v>
      </c>
      <c r="F79" s="20">
        <f t="shared" si="9"/>
        <v>0</v>
      </c>
      <c r="G79" s="32">
        <v>0</v>
      </c>
      <c r="H79" s="115">
        <v>1.6314</v>
      </c>
      <c r="I79" s="388"/>
      <c r="J79" s="32">
        <f t="shared" si="10"/>
        <v>1.6314</v>
      </c>
      <c r="K79" s="115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1">
        <f t="shared" si="11"/>
        <v>1.6314</v>
      </c>
      <c r="R79" s="116"/>
    </row>
    <row r="80" spans="1:18">
      <c r="A80" s="22" t="s">
        <v>18</v>
      </c>
      <c r="B80" s="23"/>
      <c r="C80" s="24" t="s">
        <v>19</v>
      </c>
      <c r="D80" s="28">
        <v>0</v>
      </c>
      <c r="E80" s="28">
        <v>0</v>
      </c>
      <c r="F80" s="28">
        <f t="shared" si="9"/>
        <v>0</v>
      </c>
      <c r="G80" s="27">
        <v>0</v>
      </c>
      <c r="H80" s="57">
        <v>1113.068</v>
      </c>
      <c r="I80" s="389"/>
      <c r="J80" s="27">
        <f t="shared" si="10"/>
        <v>1113.068</v>
      </c>
      <c r="K80" s="57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9">
        <f t="shared" si="11"/>
        <v>1113.068</v>
      </c>
      <c r="R80" s="116"/>
    </row>
    <row r="81" spans="1:18">
      <c r="A81" s="22"/>
      <c r="B81" s="30" t="s">
        <v>21</v>
      </c>
      <c r="C81" s="16" t="s">
        <v>17</v>
      </c>
      <c r="D81" s="20">
        <v>69.027599999999993</v>
      </c>
      <c r="E81" s="20">
        <v>124.48009999999998</v>
      </c>
      <c r="F81" s="20">
        <f t="shared" si="9"/>
        <v>193.50769999999997</v>
      </c>
      <c r="G81" s="32">
        <v>31.965899999999998</v>
      </c>
      <c r="H81" s="115">
        <v>716.98180000000002</v>
      </c>
      <c r="I81" s="388"/>
      <c r="J81" s="32">
        <f t="shared" si="10"/>
        <v>716.98180000000002</v>
      </c>
      <c r="K81" s="115">
        <v>30.4008</v>
      </c>
      <c r="L81" s="20">
        <v>34.072489999999995</v>
      </c>
      <c r="M81" s="20">
        <v>0.38500000000000001</v>
      </c>
      <c r="N81" s="20">
        <v>48.730400000000003</v>
      </c>
      <c r="O81" s="20">
        <v>23.450299999999999</v>
      </c>
      <c r="P81" s="20">
        <v>40.351909999999997</v>
      </c>
      <c r="Q81" s="21">
        <f t="shared" si="11"/>
        <v>1119.8463000000002</v>
      </c>
      <c r="R81" s="116"/>
    </row>
    <row r="82" spans="1:18">
      <c r="A82" s="22"/>
      <c r="B82" s="24" t="s">
        <v>70</v>
      </c>
      <c r="C82" s="24" t="s">
        <v>19</v>
      </c>
      <c r="D82" s="28">
        <v>66175.929740507112</v>
      </c>
      <c r="E82" s="28">
        <v>85317.680000000022</v>
      </c>
      <c r="F82" s="28">
        <f t="shared" si="9"/>
        <v>151493.60974050715</v>
      </c>
      <c r="G82" s="27">
        <v>26668.546000000002</v>
      </c>
      <c r="H82" s="57">
        <v>256736.981</v>
      </c>
      <c r="I82" s="389"/>
      <c r="J82" s="27">
        <f t="shared" si="10"/>
        <v>256736.981</v>
      </c>
      <c r="K82" s="57">
        <v>15261.065999999999</v>
      </c>
      <c r="L82" s="28">
        <v>21529.960999999999</v>
      </c>
      <c r="M82" s="28">
        <v>149.27100000000002</v>
      </c>
      <c r="N82" s="28">
        <v>24801.350000000002</v>
      </c>
      <c r="O82" s="28">
        <v>20819.054000000004</v>
      </c>
      <c r="P82" s="28">
        <v>37956.982000000004</v>
      </c>
      <c r="Q82" s="29">
        <f t="shared" si="11"/>
        <v>555416.8207405071</v>
      </c>
      <c r="R82" s="116"/>
    </row>
    <row r="83" spans="1:18">
      <c r="A83" s="22" t="s">
        <v>24</v>
      </c>
      <c r="B83" s="33" t="s">
        <v>25</v>
      </c>
      <c r="C83" s="16" t="s">
        <v>17</v>
      </c>
      <c r="D83" s="20">
        <v>83.9358</v>
      </c>
      <c r="E83" s="20">
        <v>132.70529999999999</v>
      </c>
      <c r="F83" s="20">
        <f t="shared" si="9"/>
        <v>216.64109999999999</v>
      </c>
      <c r="G83" s="32">
        <v>50.265799999999999</v>
      </c>
      <c r="H83" s="115">
        <v>861.11760000000004</v>
      </c>
      <c r="I83" s="20">
        <f t="shared" ref="I83:I84" si="12">+I73+I75+I77+I79+I81</f>
        <v>0</v>
      </c>
      <c r="J83" s="32">
        <f t="shared" si="10"/>
        <v>861.11760000000004</v>
      </c>
      <c r="K83" s="115">
        <v>68.738199999999992</v>
      </c>
      <c r="L83" s="20">
        <v>48.562230000000007</v>
      </c>
      <c r="M83" s="20">
        <v>0.38500000000000001</v>
      </c>
      <c r="N83" s="20">
        <v>50.628600000000006</v>
      </c>
      <c r="O83" s="95">
        <v>24.978599999999997</v>
      </c>
      <c r="P83" s="20">
        <v>42.159009999999995</v>
      </c>
      <c r="Q83" s="21">
        <f t="shared" si="11"/>
        <v>1363.47614</v>
      </c>
      <c r="R83" s="116"/>
    </row>
    <row r="84" spans="1:18">
      <c r="A84" s="36"/>
      <c r="B84" s="37"/>
      <c r="C84" s="24" t="s">
        <v>19</v>
      </c>
      <c r="D84" s="28">
        <v>89856.212475834895</v>
      </c>
      <c r="E84" s="28">
        <v>90342.369000000021</v>
      </c>
      <c r="F84" s="28">
        <f t="shared" si="9"/>
        <v>180198.58147583492</v>
      </c>
      <c r="G84" s="27">
        <v>46032.283000000003</v>
      </c>
      <c r="H84" s="57">
        <v>343735.67000000004</v>
      </c>
      <c r="I84" s="28">
        <f t="shared" si="12"/>
        <v>0</v>
      </c>
      <c r="J84" s="27">
        <f t="shared" si="10"/>
        <v>343735.67000000004</v>
      </c>
      <c r="K84" s="57">
        <v>42034.469000000005</v>
      </c>
      <c r="L84" s="28">
        <v>37666.678999999996</v>
      </c>
      <c r="M84" s="28">
        <v>149.27100000000002</v>
      </c>
      <c r="N84" s="28">
        <v>27662.971000000001</v>
      </c>
      <c r="O84" s="198">
        <v>22100.500000000004</v>
      </c>
      <c r="P84" s="28">
        <v>39833.051000000007</v>
      </c>
      <c r="Q84" s="29">
        <f t="shared" si="11"/>
        <v>739413.47547583492</v>
      </c>
      <c r="R84" s="116"/>
    </row>
    <row r="85" spans="1:18">
      <c r="A85" s="39" t="s">
        <v>71</v>
      </c>
      <c r="B85" s="40"/>
      <c r="C85" s="16" t="s">
        <v>17</v>
      </c>
      <c r="D85" s="20">
        <v>3.8696999999999999</v>
      </c>
      <c r="E85" s="20">
        <v>8.525800000000002</v>
      </c>
      <c r="F85" s="20">
        <f t="shared" si="9"/>
        <v>12.395500000000002</v>
      </c>
      <c r="G85" s="32">
        <v>38.705699999999993</v>
      </c>
      <c r="H85" s="115">
        <v>105.8399</v>
      </c>
      <c r="I85" s="388"/>
      <c r="J85" s="32">
        <f t="shared" si="10"/>
        <v>105.8399</v>
      </c>
      <c r="K85" s="115">
        <v>29.528300000000002</v>
      </c>
      <c r="L85" s="20">
        <v>36.209499999999998</v>
      </c>
      <c r="M85" s="20">
        <v>0</v>
      </c>
      <c r="N85" s="20">
        <v>1.3500000000000002E-2</v>
      </c>
      <c r="O85" s="20">
        <v>6.7799999999999999E-2</v>
      </c>
      <c r="P85" s="20">
        <v>7.4551600000000002</v>
      </c>
      <c r="Q85" s="21">
        <f t="shared" si="11"/>
        <v>230.21536</v>
      </c>
      <c r="R85" s="116"/>
    </row>
    <row r="86" spans="1:18">
      <c r="A86" s="41"/>
      <c r="B86" s="42"/>
      <c r="C86" s="24" t="s">
        <v>19</v>
      </c>
      <c r="D86" s="28">
        <v>4250.9464661879283</v>
      </c>
      <c r="E86" s="28">
        <v>8248.625</v>
      </c>
      <c r="F86" s="28">
        <f t="shared" si="9"/>
        <v>12499.571466187928</v>
      </c>
      <c r="G86" s="27">
        <v>30150.697999999997</v>
      </c>
      <c r="H86" s="57">
        <v>68992.885999999984</v>
      </c>
      <c r="I86" s="389"/>
      <c r="J86" s="27">
        <f t="shared" si="10"/>
        <v>68992.885999999984</v>
      </c>
      <c r="K86" s="57">
        <v>21932.616999999998</v>
      </c>
      <c r="L86" s="28">
        <v>27244.591</v>
      </c>
      <c r="M86" s="28">
        <v>0</v>
      </c>
      <c r="N86" s="28">
        <v>10.039</v>
      </c>
      <c r="O86" s="28">
        <v>25.527000000000001</v>
      </c>
      <c r="P86" s="28">
        <v>6462.1080000000002</v>
      </c>
      <c r="Q86" s="29">
        <f t="shared" si="11"/>
        <v>167318.0374661879</v>
      </c>
      <c r="R86" s="116"/>
    </row>
    <row r="87" spans="1:18">
      <c r="A87" s="39" t="s">
        <v>72</v>
      </c>
      <c r="B87" s="40"/>
      <c r="C87" s="16" t="s">
        <v>17</v>
      </c>
      <c r="D87" s="20">
        <v>0</v>
      </c>
      <c r="E87" s="20">
        <v>0</v>
      </c>
      <c r="F87" s="20">
        <f t="shared" si="9"/>
        <v>0</v>
      </c>
      <c r="G87" s="32">
        <v>6.9500000000000006E-2</v>
      </c>
      <c r="H87" s="115">
        <v>478.55799999999999</v>
      </c>
      <c r="I87" s="388"/>
      <c r="J87" s="32">
        <f t="shared" si="10"/>
        <v>478.55799999999999</v>
      </c>
      <c r="K87" s="115">
        <v>12.87</v>
      </c>
      <c r="L87" s="20">
        <v>0.75170000000000003</v>
      </c>
      <c r="M87" s="20">
        <v>0</v>
      </c>
      <c r="N87" s="20">
        <v>0</v>
      </c>
      <c r="O87" s="20">
        <v>0</v>
      </c>
      <c r="P87" s="20">
        <v>1.7142999999999999</v>
      </c>
      <c r="Q87" s="21">
        <f t="shared" si="11"/>
        <v>493.96350000000001</v>
      </c>
      <c r="R87" s="116"/>
    </row>
    <row r="88" spans="1:18">
      <c r="A88" s="41"/>
      <c r="B88" s="42"/>
      <c r="C88" s="24" t="s">
        <v>19</v>
      </c>
      <c r="D88" s="28">
        <v>0</v>
      </c>
      <c r="E88" s="28">
        <v>0</v>
      </c>
      <c r="F88" s="28">
        <f t="shared" si="9"/>
        <v>0</v>
      </c>
      <c r="G88" s="27">
        <v>36.78</v>
      </c>
      <c r="H88" s="57">
        <v>70536.612999999998</v>
      </c>
      <c r="I88" s="389"/>
      <c r="J88" s="27">
        <f t="shared" si="10"/>
        <v>70536.612999999998</v>
      </c>
      <c r="K88" s="57">
        <v>641.89200000000005</v>
      </c>
      <c r="L88" s="28">
        <v>261.77099999999996</v>
      </c>
      <c r="M88" s="28">
        <v>0</v>
      </c>
      <c r="N88" s="28">
        <v>0</v>
      </c>
      <c r="O88" s="28">
        <v>0</v>
      </c>
      <c r="P88" s="28">
        <v>1405.345</v>
      </c>
      <c r="Q88" s="29">
        <f t="shared" si="11"/>
        <v>72882.400999999998</v>
      </c>
      <c r="R88" s="116"/>
    </row>
    <row r="89" spans="1:18">
      <c r="A89" s="39" t="s">
        <v>73</v>
      </c>
      <c r="B89" s="40"/>
      <c r="C89" s="16" t="s">
        <v>17</v>
      </c>
      <c r="D89" s="20">
        <v>4.7000000000000002E-3</v>
      </c>
      <c r="E89" s="20">
        <v>2.6213999999999995</v>
      </c>
      <c r="F89" s="20">
        <f t="shared" si="9"/>
        <v>2.6260999999999997</v>
      </c>
      <c r="G89" s="32">
        <v>0</v>
      </c>
      <c r="H89" s="115">
        <v>0.52760000000000007</v>
      </c>
      <c r="I89" s="388"/>
      <c r="J89" s="32">
        <f t="shared" si="10"/>
        <v>0.52760000000000007</v>
      </c>
      <c r="K89" s="115">
        <v>8.5000000000000006E-3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1">
        <f t="shared" si="11"/>
        <v>3.1621999999999999</v>
      </c>
      <c r="R89" s="116"/>
    </row>
    <row r="90" spans="1:18">
      <c r="A90" s="41"/>
      <c r="B90" s="42"/>
      <c r="C90" s="24" t="s">
        <v>19</v>
      </c>
      <c r="D90" s="28">
        <v>9.8700023072223217</v>
      </c>
      <c r="E90" s="28">
        <v>1711.9780000000001</v>
      </c>
      <c r="F90" s="28">
        <f t="shared" si="9"/>
        <v>1721.8480023072225</v>
      </c>
      <c r="G90" s="27">
        <v>0.52500000000000002</v>
      </c>
      <c r="H90" s="57">
        <v>1172.934</v>
      </c>
      <c r="I90" s="389"/>
      <c r="J90" s="27">
        <f t="shared" si="10"/>
        <v>1172.934</v>
      </c>
      <c r="K90" s="57">
        <v>16.978999999999999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9">
        <f t="shared" si="11"/>
        <v>2912.2860023072221</v>
      </c>
      <c r="R90" s="116"/>
    </row>
    <row r="91" spans="1:18">
      <c r="A91" s="39" t="s">
        <v>74</v>
      </c>
      <c r="B91" s="40"/>
      <c r="C91" s="16" t="s">
        <v>17</v>
      </c>
      <c r="D91" s="20">
        <v>0.81500000000000006</v>
      </c>
      <c r="E91" s="20">
        <v>92.585499999999996</v>
      </c>
      <c r="F91" s="20">
        <f t="shared" si="9"/>
        <v>93.400499999999994</v>
      </c>
      <c r="G91" s="32">
        <v>7.7699999999999991E-2</v>
      </c>
      <c r="H91" s="115">
        <v>174.41579999999996</v>
      </c>
      <c r="I91" s="388"/>
      <c r="J91" s="32">
        <f t="shared" si="10"/>
        <v>174.41579999999996</v>
      </c>
      <c r="K91" s="115">
        <v>9.0455000000000023</v>
      </c>
      <c r="L91" s="20">
        <v>5.7200000000000001E-2</v>
      </c>
      <c r="M91" s="20">
        <v>0</v>
      </c>
      <c r="N91" s="20">
        <v>0</v>
      </c>
      <c r="O91" s="20">
        <v>0</v>
      </c>
      <c r="P91" s="20">
        <v>0</v>
      </c>
      <c r="Q91" s="21">
        <f t="shared" si="11"/>
        <v>276.99669999999998</v>
      </c>
      <c r="R91" s="116"/>
    </row>
    <row r="92" spans="1:18">
      <c r="A92" s="41"/>
      <c r="B92" s="42"/>
      <c r="C92" s="24" t="s">
        <v>19</v>
      </c>
      <c r="D92" s="28">
        <v>3027.2555105548054</v>
      </c>
      <c r="E92" s="28">
        <v>150319.24399999998</v>
      </c>
      <c r="F92" s="28">
        <f t="shared" si="9"/>
        <v>153346.49951055477</v>
      </c>
      <c r="G92" s="27">
        <v>213.92499999999998</v>
      </c>
      <c r="H92" s="57">
        <v>232799.33500000005</v>
      </c>
      <c r="I92" s="389"/>
      <c r="J92" s="27">
        <f t="shared" si="10"/>
        <v>232799.33500000005</v>
      </c>
      <c r="K92" s="57">
        <v>3803.7980000000002</v>
      </c>
      <c r="L92" s="28">
        <v>125.56</v>
      </c>
      <c r="M92" s="28">
        <v>0</v>
      </c>
      <c r="N92" s="28">
        <v>0</v>
      </c>
      <c r="O92" s="28">
        <v>0</v>
      </c>
      <c r="P92" s="28">
        <v>0</v>
      </c>
      <c r="Q92" s="29">
        <f t="shared" si="11"/>
        <v>390289.11751055485</v>
      </c>
      <c r="R92" s="116"/>
    </row>
    <row r="93" spans="1:18">
      <c r="A93" s="39" t="s">
        <v>75</v>
      </c>
      <c r="B93" s="40"/>
      <c r="C93" s="16" t="s">
        <v>17</v>
      </c>
      <c r="D93" s="20">
        <v>0</v>
      </c>
      <c r="E93" s="20">
        <v>6.3E-3</v>
      </c>
      <c r="F93" s="20">
        <f t="shared" si="9"/>
        <v>6.3E-3</v>
      </c>
      <c r="G93" s="32">
        <v>0.13499999999999998</v>
      </c>
      <c r="H93" s="115">
        <v>2.98E-2</v>
      </c>
      <c r="I93" s="388"/>
      <c r="J93" s="32">
        <f t="shared" si="10"/>
        <v>2.98E-2</v>
      </c>
      <c r="K93" s="115">
        <v>1.49E-2</v>
      </c>
      <c r="L93" s="20">
        <v>0.91</v>
      </c>
      <c r="M93" s="20">
        <v>0</v>
      </c>
      <c r="N93" s="20">
        <v>0</v>
      </c>
      <c r="O93" s="20">
        <v>0</v>
      </c>
      <c r="P93" s="20">
        <v>0</v>
      </c>
      <c r="Q93" s="21">
        <f>D93+E93+G93+H93+I93+K93+L93+M93+N93+O93+P93</f>
        <v>1.0960000000000001</v>
      </c>
      <c r="R93" s="116"/>
    </row>
    <row r="94" spans="1:18">
      <c r="A94" s="41"/>
      <c r="B94" s="42"/>
      <c r="C94" s="24" t="s">
        <v>19</v>
      </c>
      <c r="D94" s="28">
        <v>0</v>
      </c>
      <c r="E94" s="28">
        <v>11.687000000000001</v>
      </c>
      <c r="F94" s="28">
        <f t="shared" si="9"/>
        <v>11.687000000000001</v>
      </c>
      <c r="G94" s="27">
        <v>123.41699999999999</v>
      </c>
      <c r="H94" s="57">
        <v>36.140999999999998</v>
      </c>
      <c r="I94" s="389"/>
      <c r="J94" s="27">
        <f t="shared" si="10"/>
        <v>36.140999999999998</v>
      </c>
      <c r="K94" s="57">
        <v>13.619</v>
      </c>
      <c r="L94" s="28">
        <v>565.65800000000002</v>
      </c>
      <c r="M94" s="28">
        <v>0</v>
      </c>
      <c r="N94" s="28">
        <v>0</v>
      </c>
      <c r="O94" s="28">
        <v>0</v>
      </c>
      <c r="P94" s="28">
        <v>0</v>
      </c>
      <c r="Q94" s="29">
        <f t="shared" si="11"/>
        <v>750.52199999999993</v>
      </c>
      <c r="R94" s="116"/>
    </row>
    <row r="95" spans="1:18">
      <c r="A95" s="39" t="s">
        <v>76</v>
      </c>
      <c r="B95" s="40"/>
      <c r="C95" s="16" t="s">
        <v>17</v>
      </c>
      <c r="D95" s="20">
        <v>0.62470000000000003</v>
      </c>
      <c r="E95" s="20">
        <v>0.70179999999999998</v>
      </c>
      <c r="F95" s="20">
        <f t="shared" si="9"/>
        <v>1.3265</v>
      </c>
      <c r="G95" s="32">
        <v>7.7451000000000008</v>
      </c>
      <c r="H95" s="115">
        <v>246.5472</v>
      </c>
      <c r="I95" s="388"/>
      <c r="J95" s="32">
        <f t="shared" si="10"/>
        <v>246.5472</v>
      </c>
      <c r="K95" s="115">
        <v>0.35470000000000002</v>
      </c>
      <c r="L95" s="20">
        <v>3.3895</v>
      </c>
      <c r="M95" s="20">
        <v>0</v>
      </c>
      <c r="N95" s="20">
        <v>6.9286000000000012</v>
      </c>
      <c r="O95" s="20">
        <v>8.3000000000000001E-3</v>
      </c>
      <c r="P95" s="20">
        <v>8.1073000000000004</v>
      </c>
      <c r="Q95" s="21">
        <f t="shared" si="11"/>
        <v>274.40720000000005</v>
      </c>
      <c r="R95" s="116"/>
    </row>
    <row r="96" spans="1:18">
      <c r="A96" s="41"/>
      <c r="B96" s="42"/>
      <c r="C96" s="24" t="s">
        <v>19</v>
      </c>
      <c r="D96" s="28">
        <v>425.15453534770506</v>
      </c>
      <c r="E96" s="28">
        <v>564.51900000000001</v>
      </c>
      <c r="F96" s="28">
        <f t="shared" si="9"/>
        <v>989.67353534770507</v>
      </c>
      <c r="G96" s="27">
        <v>8054.9289999999992</v>
      </c>
      <c r="H96" s="57">
        <v>57913.928</v>
      </c>
      <c r="I96" s="389"/>
      <c r="J96" s="27">
        <f t="shared" si="10"/>
        <v>57913.928</v>
      </c>
      <c r="K96" s="57">
        <v>253.16</v>
      </c>
      <c r="L96" s="28">
        <v>3592.8609999999999</v>
      </c>
      <c r="M96" s="28">
        <v>0</v>
      </c>
      <c r="N96" s="28">
        <v>3461.9120000000003</v>
      </c>
      <c r="O96" s="28">
        <v>5.5439999999999996</v>
      </c>
      <c r="P96" s="28">
        <v>4885.9669999999996</v>
      </c>
      <c r="Q96" s="29">
        <f t="shared" si="11"/>
        <v>79157.974535347705</v>
      </c>
      <c r="R96" s="116"/>
    </row>
    <row r="97" spans="1:18">
      <c r="A97" s="39" t="s">
        <v>77</v>
      </c>
      <c r="B97" s="40"/>
      <c r="C97" s="16" t="s">
        <v>17</v>
      </c>
      <c r="D97" s="20">
        <v>51.537299999999995</v>
      </c>
      <c r="E97" s="20">
        <v>15795.059399999998</v>
      </c>
      <c r="F97" s="20">
        <f t="shared" si="9"/>
        <v>15846.596699999998</v>
      </c>
      <c r="G97" s="32">
        <v>395.23079999999999</v>
      </c>
      <c r="H97" s="115">
        <v>6956.6485000000002</v>
      </c>
      <c r="I97" s="388"/>
      <c r="J97" s="32">
        <f t="shared" si="10"/>
        <v>6956.6485000000002</v>
      </c>
      <c r="K97" s="115">
        <v>444.73699999999997</v>
      </c>
      <c r="L97" s="20">
        <v>178.00253999999998</v>
      </c>
      <c r="M97" s="20">
        <v>2.5124999999999997</v>
      </c>
      <c r="N97" s="20">
        <v>10.296779999999998</v>
      </c>
      <c r="O97" s="20">
        <v>19.209999999999994</v>
      </c>
      <c r="P97" s="20">
        <v>47.402699999999996</v>
      </c>
      <c r="Q97" s="21">
        <f t="shared" si="11"/>
        <v>23900.63752</v>
      </c>
      <c r="R97" s="116"/>
    </row>
    <row r="98" spans="1:18">
      <c r="A98" s="41"/>
      <c r="B98" s="42"/>
      <c r="C98" s="24" t="s">
        <v>19</v>
      </c>
      <c r="D98" s="28">
        <v>138522.79418134157</v>
      </c>
      <c r="E98" s="28">
        <v>7163837.0099999988</v>
      </c>
      <c r="F98" s="28">
        <f t="shared" si="9"/>
        <v>7302359.8041813402</v>
      </c>
      <c r="G98" s="27">
        <v>76833.385999999999</v>
      </c>
      <c r="H98" s="57">
        <v>1573593.2089999998</v>
      </c>
      <c r="I98" s="389"/>
      <c r="J98" s="27">
        <f t="shared" si="10"/>
        <v>1573593.2089999998</v>
      </c>
      <c r="K98" s="57">
        <v>79122.028999999995</v>
      </c>
      <c r="L98" s="28">
        <v>43936.077999999994</v>
      </c>
      <c r="M98" s="28">
        <v>847.55800000000011</v>
      </c>
      <c r="N98" s="28">
        <v>7660.3670000000002</v>
      </c>
      <c r="O98" s="28">
        <v>15447.140999999998</v>
      </c>
      <c r="P98" s="28">
        <v>48425.812000000005</v>
      </c>
      <c r="Q98" s="29">
        <f t="shared" si="11"/>
        <v>9148225.3841813412</v>
      </c>
      <c r="R98" s="116"/>
    </row>
    <row r="99" spans="1:18">
      <c r="A99" s="66" t="s">
        <v>78</v>
      </c>
      <c r="B99" s="67"/>
      <c r="C99" s="16" t="s">
        <v>17</v>
      </c>
      <c r="D99" s="20">
        <v>4691.3960999999999</v>
      </c>
      <c r="E99" s="20">
        <v>19657.425599999999</v>
      </c>
      <c r="F99" s="20">
        <f t="shared" si="9"/>
        <v>24348.8217</v>
      </c>
      <c r="G99" s="32">
        <v>55548.738099999995</v>
      </c>
      <c r="H99" s="115">
        <v>49081.7624</v>
      </c>
      <c r="I99" s="20">
        <f t="shared" ref="I99:I100" si="13">+I8+I10+I22+I28+I36+I38+I40+I42+I44+I46+I48+I50+I52+I58+I71+I83+I85+I87+I89+I91+I93+I95+I97</f>
        <v>0</v>
      </c>
      <c r="J99" s="32">
        <f t="shared" si="10"/>
        <v>49081.7624</v>
      </c>
      <c r="K99" s="115">
        <v>38772.399899999997</v>
      </c>
      <c r="L99" s="20">
        <v>2875.8630000000003</v>
      </c>
      <c r="M99" s="20">
        <v>2.8975</v>
      </c>
      <c r="N99" s="20">
        <v>241.62627999999998</v>
      </c>
      <c r="O99" s="95">
        <v>45.995200000000004</v>
      </c>
      <c r="P99" s="20">
        <v>138.34777000000003</v>
      </c>
      <c r="Q99" s="21">
        <f t="shared" si="11"/>
        <v>171056.45184999998</v>
      </c>
      <c r="R99" s="116"/>
    </row>
    <row r="100" spans="1:18">
      <c r="A100" s="68"/>
      <c r="B100" s="69"/>
      <c r="C100" s="24" t="s">
        <v>19</v>
      </c>
      <c r="D100" s="28">
        <v>3777342.9402096579</v>
      </c>
      <c r="E100" s="28">
        <v>10064001.813999999</v>
      </c>
      <c r="F100" s="28">
        <f t="shared" si="9"/>
        <v>13841344.754209656</v>
      </c>
      <c r="G100" s="27">
        <v>14070943.816000002</v>
      </c>
      <c r="H100" s="57">
        <v>8205370.8200000003</v>
      </c>
      <c r="I100" s="28">
        <f t="shared" si="13"/>
        <v>0</v>
      </c>
      <c r="J100" s="27">
        <f t="shared" si="10"/>
        <v>8205370.8200000003</v>
      </c>
      <c r="K100" s="57">
        <v>4014999.8680000002</v>
      </c>
      <c r="L100" s="28">
        <v>1074752.091</v>
      </c>
      <c r="M100" s="28">
        <v>996.82899999999995</v>
      </c>
      <c r="N100" s="28">
        <v>102547.917</v>
      </c>
      <c r="O100" s="198">
        <v>38060.481</v>
      </c>
      <c r="P100" s="28">
        <v>113424.68499999997</v>
      </c>
      <c r="Q100" s="29">
        <f t="shared" si="11"/>
        <v>41462441.261209667</v>
      </c>
      <c r="R100" s="116"/>
    </row>
    <row r="101" spans="1:18">
      <c r="A101" s="14" t="s">
        <v>0</v>
      </c>
      <c r="B101" s="15" t="s">
        <v>79</v>
      </c>
      <c r="C101" s="16" t="s">
        <v>17</v>
      </c>
      <c r="D101" s="20">
        <v>0</v>
      </c>
      <c r="E101" s="20">
        <v>0</v>
      </c>
      <c r="F101" s="20">
        <f t="shared" si="9"/>
        <v>0</v>
      </c>
      <c r="G101" s="32">
        <v>0</v>
      </c>
      <c r="H101" s="115">
        <v>7.9462999999999999</v>
      </c>
      <c r="I101" s="388"/>
      <c r="J101" s="32">
        <f t="shared" si="10"/>
        <v>7.9462999999999999</v>
      </c>
      <c r="K101" s="115">
        <v>0.50440000000000007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1">
        <f t="shared" si="11"/>
        <v>8.4506999999999994</v>
      </c>
      <c r="R101" s="116"/>
    </row>
    <row r="102" spans="1:18">
      <c r="A102" s="14" t="s">
        <v>0</v>
      </c>
      <c r="B102" s="23"/>
      <c r="C102" s="24" t="s">
        <v>19</v>
      </c>
      <c r="D102" s="28">
        <v>0</v>
      </c>
      <c r="E102" s="28">
        <v>0</v>
      </c>
      <c r="F102" s="28">
        <f t="shared" si="9"/>
        <v>0</v>
      </c>
      <c r="G102" s="27">
        <v>0</v>
      </c>
      <c r="H102" s="57">
        <v>18854.255999999998</v>
      </c>
      <c r="I102" s="389"/>
      <c r="J102" s="27">
        <f t="shared" si="10"/>
        <v>18854.255999999998</v>
      </c>
      <c r="K102" s="57">
        <v>3882.0299999999997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9">
        <f t="shared" si="11"/>
        <v>22736.285999999996</v>
      </c>
      <c r="R102" s="116"/>
    </row>
    <row r="103" spans="1:18">
      <c r="A103" s="22" t="s">
        <v>80</v>
      </c>
      <c r="B103" s="15" t="s">
        <v>81</v>
      </c>
      <c r="C103" s="16" t="s">
        <v>17</v>
      </c>
      <c r="D103" s="20">
        <v>24.288699999999999</v>
      </c>
      <c r="E103" s="20">
        <v>25.839499999999997</v>
      </c>
      <c r="F103" s="20">
        <f t="shared" si="9"/>
        <v>50.128199999999993</v>
      </c>
      <c r="G103" s="32">
        <v>67.75630000000001</v>
      </c>
      <c r="H103" s="115">
        <v>346.95519999999993</v>
      </c>
      <c r="I103" s="388"/>
      <c r="J103" s="32">
        <f t="shared" si="10"/>
        <v>346.95519999999993</v>
      </c>
      <c r="K103" s="115">
        <v>62.702200000000005</v>
      </c>
      <c r="L103" s="20">
        <v>232.85345000000004</v>
      </c>
      <c r="M103" s="20">
        <v>0</v>
      </c>
      <c r="N103" s="20">
        <v>2.4998</v>
      </c>
      <c r="O103" s="20">
        <v>17.369199999999999</v>
      </c>
      <c r="P103" s="20">
        <v>2.8813</v>
      </c>
      <c r="Q103" s="21">
        <f t="shared" si="11"/>
        <v>783.14565000000005</v>
      </c>
      <c r="R103" s="116"/>
    </row>
    <row r="104" spans="1:18">
      <c r="A104" s="22" t="s">
        <v>0</v>
      </c>
      <c r="B104" s="23"/>
      <c r="C104" s="24" t="s">
        <v>19</v>
      </c>
      <c r="D104" s="28">
        <v>13702.421867505931</v>
      </c>
      <c r="E104" s="28">
        <v>12129.055</v>
      </c>
      <c r="F104" s="28">
        <f t="shared" si="9"/>
        <v>25831.476867505931</v>
      </c>
      <c r="G104" s="27">
        <v>45171.247000000003</v>
      </c>
      <c r="H104" s="57">
        <v>140163.08199999999</v>
      </c>
      <c r="I104" s="389"/>
      <c r="J104" s="27">
        <f t="shared" si="10"/>
        <v>140163.08199999999</v>
      </c>
      <c r="K104" s="57">
        <v>25796.871000000003</v>
      </c>
      <c r="L104" s="28">
        <v>132196.43700000001</v>
      </c>
      <c r="M104" s="28">
        <v>0</v>
      </c>
      <c r="N104" s="28">
        <v>828.32899999999984</v>
      </c>
      <c r="O104" s="28">
        <v>7162.6110000000008</v>
      </c>
      <c r="P104" s="28">
        <v>1411.7909999999999</v>
      </c>
      <c r="Q104" s="29">
        <f t="shared" si="11"/>
        <v>378561.84486750595</v>
      </c>
      <c r="R104" s="116"/>
    </row>
    <row r="105" spans="1:18">
      <c r="A105" s="22" t="s">
        <v>0</v>
      </c>
      <c r="B105" s="15" t="s">
        <v>82</v>
      </c>
      <c r="C105" s="16" t="s">
        <v>17</v>
      </c>
      <c r="D105" s="20">
        <v>19.064500000000002</v>
      </c>
      <c r="E105" s="20">
        <v>894.95450000000005</v>
      </c>
      <c r="F105" s="20">
        <f t="shared" si="9"/>
        <v>914.01900000000001</v>
      </c>
      <c r="G105" s="32">
        <v>158.76990000000001</v>
      </c>
      <c r="H105" s="115">
        <v>4529.3304000000007</v>
      </c>
      <c r="I105" s="388"/>
      <c r="J105" s="32">
        <f t="shared" si="10"/>
        <v>4529.3304000000007</v>
      </c>
      <c r="K105" s="115">
        <v>606.1893</v>
      </c>
      <c r="L105" s="20">
        <v>11.315840000000001</v>
      </c>
      <c r="M105" s="20">
        <v>0</v>
      </c>
      <c r="N105" s="20">
        <v>0.34960000000000002</v>
      </c>
      <c r="O105" s="20">
        <v>0</v>
      </c>
      <c r="P105" s="20">
        <v>5.8000000000000005E-3</v>
      </c>
      <c r="Q105" s="21">
        <f t="shared" si="11"/>
        <v>6219.97984</v>
      </c>
      <c r="R105" s="116"/>
    </row>
    <row r="106" spans="1:18">
      <c r="A106" s="22"/>
      <c r="B106" s="23"/>
      <c r="C106" s="24" t="s">
        <v>19</v>
      </c>
      <c r="D106" s="28">
        <v>8535.5234524351454</v>
      </c>
      <c r="E106" s="28">
        <v>144663.38699999999</v>
      </c>
      <c r="F106" s="28">
        <f t="shared" si="9"/>
        <v>153198.91045243514</v>
      </c>
      <c r="G106" s="27">
        <v>63688.879000000001</v>
      </c>
      <c r="H106" s="57">
        <v>870815.12299999991</v>
      </c>
      <c r="I106" s="389"/>
      <c r="J106" s="27">
        <f t="shared" si="10"/>
        <v>870815.12299999991</v>
      </c>
      <c r="K106" s="57">
        <v>113592.17499999999</v>
      </c>
      <c r="L106" s="28">
        <v>3926.2359999999999</v>
      </c>
      <c r="M106" s="28">
        <v>0</v>
      </c>
      <c r="N106" s="28">
        <v>103.09099999999999</v>
      </c>
      <c r="O106" s="28">
        <v>0</v>
      </c>
      <c r="P106" s="28">
        <v>7.8719999999999999</v>
      </c>
      <c r="Q106" s="29">
        <f t="shared" si="11"/>
        <v>1205332.2864524352</v>
      </c>
      <c r="R106" s="116"/>
    </row>
    <row r="107" spans="1:18">
      <c r="A107" s="22" t="s">
        <v>83</v>
      </c>
      <c r="B107" s="15" t="s">
        <v>84</v>
      </c>
      <c r="C107" s="16" t="s">
        <v>17</v>
      </c>
      <c r="D107" s="20">
        <v>8.0799999999999997E-2</v>
      </c>
      <c r="E107" s="20">
        <v>3.0584000000000002</v>
      </c>
      <c r="F107" s="20">
        <f t="shared" si="9"/>
        <v>3.1392000000000002</v>
      </c>
      <c r="G107" s="32">
        <v>0.60209999999999997</v>
      </c>
      <c r="H107" s="115">
        <v>17.627800000000001</v>
      </c>
      <c r="I107" s="388"/>
      <c r="J107" s="32">
        <f t="shared" si="10"/>
        <v>17.627800000000001</v>
      </c>
      <c r="K107" s="115">
        <v>0.1363</v>
      </c>
      <c r="L107" s="20">
        <v>2.8000000000000001E-2</v>
      </c>
      <c r="M107" s="20">
        <v>4.0000000000000001E-3</v>
      </c>
      <c r="N107" s="20">
        <v>8.5500000000000007E-2</v>
      </c>
      <c r="O107" s="20">
        <v>0</v>
      </c>
      <c r="P107" s="20">
        <v>1.3474000000000002</v>
      </c>
      <c r="Q107" s="21">
        <f t="shared" si="11"/>
        <v>22.970299999999998</v>
      </c>
      <c r="R107" s="116"/>
    </row>
    <row r="108" spans="1:18">
      <c r="A108" s="22"/>
      <c r="B108" s="23"/>
      <c r="C108" s="24" t="s">
        <v>19</v>
      </c>
      <c r="D108" s="28">
        <v>89.533510218191623</v>
      </c>
      <c r="E108" s="28">
        <v>10068.245999999997</v>
      </c>
      <c r="F108" s="28">
        <f t="shared" si="9"/>
        <v>10157.779510218188</v>
      </c>
      <c r="G108" s="27">
        <v>655.20500000000004</v>
      </c>
      <c r="H108" s="57">
        <v>41440.019000000008</v>
      </c>
      <c r="I108" s="389"/>
      <c r="J108" s="27">
        <f t="shared" si="10"/>
        <v>41440.019000000008</v>
      </c>
      <c r="K108" s="57">
        <v>154.39500000000001</v>
      </c>
      <c r="L108" s="28">
        <v>88.305000000000007</v>
      </c>
      <c r="M108" s="28">
        <v>1.26</v>
      </c>
      <c r="N108" s="28">
        <v>78.441999999999993</v>
      </c>
      <c r="O108" s="28">
        <v>0</v>
      </c>
      <c r="P108" s="28">
        <v>1252.5199999999998</v>
      </c>
      <c r="Q108" s="29">
        <f t="shared" si="11"/>
        <v>53827.925510218192</v>
      </c>
      <c r="R108" s="116"/>
    </row>
    <row r="109" spans="1:18">
      <c r="A109" s="22"/>
      <c r="B109" s="15" t="s">
        <v>85</v>
      </c>
      <c r="C109" s="16" t="s">
        <v>17</v>
      </c>
      <c r="D109" s="20">
        <v>11.326599999999997</v>
      </c>
      <c r="E109" s="20">
        <v>6.2633000000000001</v>
      </c>
      <c r="F109" s="20">
        <f t="shared" si="9"/>
        <v>17.589899999999997</v>
      </c>
      <c r="G109" s="32">
        <v>16.880999999999997</v>
      </c>
      <c r="H109" s="115">
        <v>45.464699999999993</v>
      </c>
      <c r="I109" s="388"/>
      <c r="J109" s="32">
        <f t="shared" si="10"/>
        <v>45.464699999999993</v>
      </c>
      <c r="K109" s="115">
        <v>2.1177000000000001</v>
      </c>
      <c r="L109" s="20">
        <v>6.1190999999999995</v>
      </c>
      <c r="M109" s="20">
        <v>0.3765</v>
      </c>
      <c r="N109" s="20">
        <v>8.968</v>
      </c>
      <c r="O109" s="20">
        <v>0.20929999999999999</v>
      </c>
      <c r="P109" s="20">
        <v>15.6142</v>
      </c>
      <c r="Q109" s="21">
        <f t="shared" si="11"/>
        <v>113.34039999999999</v>
      </c>
      <c r="R109" s="116"/>
    </row>
    <row r="110" spans="1:18">
      <c r="A110" s="22"/>
      <c r="B110" s="23"/>
      <c r="C110" s="24" t="s">
        <v>19</v>
      </c>
      <c r="D110" s="28">
        <v>16522.630142055459</v>
      </c>
      <c r="E110" s="28">
        <v>4799.3769999999986</v>
      </c>
      <c r="F110" s="28">
        <f t="shared" si="9"/>
        <v>21322.00714205546</v>
      </c>
      <c r="G110" s="27">
        <v>17956.440999999999</v>
      </c>
      <c r="H110" s="57">
        <v>46695.049999999996</v>
      </c>
      <c r="I110" s="389"/>
      <c r="J110" s="27">
        <f t="shared" si="10"/>
        <v>46695.049999999996</v>
      </c>
      <c r="K110" s="57">
        <v>1332.6799999999998</v>
      </c>
      <c r="L110" s="28">
        <v>4770.9810000000007</v>
      </c>
      <c r="M110" s="28">
        <v>139.215</v>
      </c>
      <c r="N110" s="28">
        <v>4233.6110000000008</v>
      </c>
      <c r="O110" s="28">
        <v>46.188999999999993</v>
      </c>
      <c r="P110" s="28">
        <v>9063.5770000000011</v>
      </c>
      <c r="Q110" s="29">
        <f t="shared" si="11"/>
        <v>105559.75114205545</v>
      </c>
      <c r="R110" s="116"/>
    </row>
    <row r="111" spans="1:18">
      <c r="A111" s="22" t="s">
        <v>86</v>
      </c>
      <c r="B111" s="15" t="s">
        <v>87</v>
      </c>
      <c r="C111" s="16" t="s">
        <v>17</v>
      </c>
      <c r="D111" s="20">
        <v>0</v>
      </c>
      <c r="E111" s="20">
        <v>0</v>
      </c>
      <c r="F111" s="20">
        <f t="shared" si="9"/>
        <v>0</v>
      </c>
      <c r="G111" s="32">
        <v>1813.5</v>
      </c>
      <c r="H111" s="115">
        <v>0</v>
      </c>
      <c r="I111" s="388"/>
      <c r="J111" s="32">
        <f t="shared" si="10"/>
        <v>0</v>
      </c>
      <c r="K111" s="115">
        <v>4672.84</v>
      </c>
      <c r="L111" s="20">
        <v>1468.8300000000002</v>
      </c>
      <c r="M111" s="20">
        <v>0</v>
      </c>
      <c r="N111" s="20">
        <v>0</v>
      </c>
      <c r="O111" s="20">
        <v>0</v>
      </c>
      <c r="P111" s="20">
        <v>0</v>
      </c>
      <c r="Q111" s="21">
        <f t="shared" si="11"/>
        <v>7955.17</v>
      </c>
      <c r="R111" s="116"/>
    </row>
    <row r="112" spans="1:18">
      <c r="A112" s="22"/>
      <c r="B112" s="23"/>
      <c r="C112" s="24" t="s">
        <v>19</v>
      </c>
      <c r="D112" s="28">
        <v>0</v>
      </c>
      <c r="E112" s="28">
        <v>0</v>
      </c>
      <c r="F112" s="28">
        <f t="shared" si="9"/>
        <v>0</v>
      </c>
      <c r="G112" s="27">
        <v>72407.289999999994</v>
      </c>
      <c r="H112" s="57">
        <v>0</v>
      </c>
      <c r="I112" s="389"/>
      <c r="J112" s="27">
        <f t="shared" si="10"/>
        <v>0</v>
      </c>
      <c r="K112" s="57">
        <v>217183.80300000001</v>
      </c>
      <c r="L112" s="28">
        <v>58594.662999999993</v>
      </c>
      <c r="M112" s="28">
        <v>0</v>
      </c>
      <c r="N112" s="28">
        <v>0</v>
      </c>
      <c r="O112" s="28">
        <v>0</v>
      </c>
      <c r="P112" s="28">
        <v>0</v>
      </c>
      <c r="Q112" s="29">
        <f t="shared" si="11"/>
        <v>348185.75599999999</v>
      </c>
      <c r="R112" s="116"/>
    </row>
    <row r="113" spans="1:18">
      <c r="A113" s="22"/>
      <c r="B113" s="15" t="s">
        <v>88</v>
      </c>
      <c r="C113" s="16" t="s">
        <v>17</v>
      </c>
      <c r="D113" s="20">
        <v>0.54319999999999991</v>
      </c>
      <c r="E113" s="20">
        <v>0.3276</v>
      </c>
      <c r="F113" s="20">
        <f t="shared" si="9"/>
        <v>0.87079999999999991</v>
      </c>
      <c r="G113" s="32">
        <v>0.14849999999999999</v>
      </c>
      <c r="H113" s="115">
        <v>18.14</v>
      </c>
      <c r="I113" s="388"/>
      <c r="J113" s="32">
        <f t="shared" si="10"/>
        <v>18.14</v>
      </c>
      <c r="K113" s="115">
        <v>0</v>
      </c>
      <c r="L113" s="20">
        <v>7.0000000000000001E-3</v>
      </c>
      <c r="M113" s="20">
        <v>0</v>
      </c>
      <c r="N113" s="20">
        <v>0</v>
      </c>
      <c r="O113" s="20">
        <v>0</v>
      </c>
      <c r="P113" s="20">
        <v>0</v>
      </c>
      <c r="Q113" s="21">
        <f t="shared" si="11"/>
        <v>19.166300000000003</v>
      </c>
      <c r="R113" s="116"/>
    </row>
    <row r="114" spans="1:18">
      <c r="A114" s="22"/>
      <c r="B114" s="23"/>
      <c r="C114" s="24" t="s">
        <v>19</v>
      </c>
      <c r="D114" s="28">
        <v>355.58257174329947</v>
      </c>
      <c r="E114" s="28">
        <v>283.572</v>
      </c>
      <c r="F114" s="28">
        <f t="shared" si="9"/>
        <v>639.15457174329947</v>
      </c>
      <c r="G114" s="27">
        <v>199.70799999999997</v>
      </c>
      <c r="H114" s="57">
        <v>28104.021999999997</v>
      </c>
      <c r="I114" s="389"/>
      <c r="J114" s="27">
        <f t="shared" si="10"/>
        <v>28104.021999999997</v>
      </c>
      <c r="K114" s="57">
        <v>0</v>
      </c>
      <c r="L114" s="28">
        <v>5.3029999999999999</v>
      </c>
      <c r="M114" s="28">
        <v>0</v>
      </c>
      <c r="N114" s="28">
        <v>0</v>
      </c>
      <c r="O114" s="28">
        <v>0</v>
      </c>
      <c r="P114" s="28">
        <v>0</v>
      </c>
      <c r="Q114" s="29">
        <f t="shared" si="11"/>
        <v>28948.187571743296</v>
      </c>
      <c r="R114" s="116"/>
    </row>
    <row r="115" spans="1:18">
      <c r="A115" s="22" t="s">
        <v>89</v>
      </c>
      <c r="B115" s="15" t="s">
        <v>90</v>
      </c>
      <c r="C115" s="16" t="s">
        <v>17</v>
      </c>
      <c r="D115" s="20">
        <v>6.9616000000000007</v>
      </c>
      <c r="E115" s="20">
        <v>0.20600000000000002</v>
      </c>
      <c r="F115" s="20">
        <f t="shared" si="9"/>
        <v>7.1676000000000011</v>
      </c>
      <c r="G115" s="32">
        <v>0</v>
      </c>
      <c r="H115" s="115">
        <v>12.804299999999998</v>
      </c>
      <c r="I115" s="388"/>
      <c r="J115" s="32">
        <f t="shared" si="10"/>
        <v>12.804299999999998</v>
      </c>
      <c r="K115" s="115">
        <v>4.0789999999999997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1">
        <f t="shared" si="11"/>
        <v>24.050899999999999</v>
      </c>
      <c r="R115" s="116"/>
    </row>
    <row r="116" spans="1:18">
      <c r="A116" s="22"/>
      <c r="B116" s="23"/>
      <c r="C116" s="24" t="s">
        <v>19</v>
      </c>
      <c r="D116" s="28">
        <v>4172.4856783700743</v>
      </c>
      <c r="E116" s="28">
        <v>56.489999999999995</v>
      </c>
      <c r="F116" s="28">
        <f t="shared" si="9"/>
        <v>4228.9756783700741</v>
      </c>
      <c r="G116" s="27">
        <v>0</v>
      </c>
      <c r="H116" s="57">
        <v>16251.122999999998</v>
      </c>
      <c r="I116" s="389"/>
      <c r="J116" s="27">
        <f t="shared" si="10"/>
        <v>16251.122999999998</v>
      </c>
      <c r="K116" s="57">
        <v>395.22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9">
        <f t="shared" si="11"/>
        <v>20875.318678370073</v>
      </c>
      <c r="R116" s="116"/>
    </row>
    <row r="117" spans="1:18">
      <c r="A117" s="22"/>
      <c r="B117" s="15" t="s">
        <v>91</v>
      </c>
      <c r="C117" s="16" t="s">
        <v>17</v>
      </c>
      <c r="D117" s="20">
        <v>80.85320999999999</v>
      </c>
      <c r="E117" s="20">
        <v>2.0760000000000001</v>
      </c>
      <c r="F117" s="20">
        <f t="shared" si="9"/>
        <v>82.929209999999983</v>
      </c>
      <c r="G117" s="32">
        <v>0.48240000000000005</v>
      </c>
      <c r="H117" s="115">
        <v>39.095899999999993</v>
      </c>
      <c r="I117" s="388"/>
      <c r="J117" s="32">
        <f t="shared" si="10"/>
        <v>39.095899999999993</v>
      </c>
      <c r="K117" s="115">
        <v>1.5738000000000001</v>
      </c>
      <c r="L117" s="20">
        <v>32.659999999999997</v>
      </c>
      <c r="M117" s="20">
        <v>67.515300000000011</v>
      </c>
      <c r="N117" s="20">
        <v>6.234</v>
      </c>
      <c r="O117" s="20">
        <v>0</v>
      </c>
      <c r="P117" s="20">
        <v>0.1608</v>
      </c>
      <c r="Q117" s="21">
        <f t="shared" si="11"/>
        <v>230.65140999999997</v>
      </c>
      <c r="R117" s="116"/>
    </row>
    <row r="118" spans="1:18">
      <c r="A118" s="22"/>
      <c r="B118" s="23"/>
      <c r="C118" s="24" t="s">
        <v>19</v>
      </c>
      <c r="D118" s="28">
        <v>52161.195308084374</v>
      </c>
      <c r="E118" s="28">
        <v>1662.8840000000002</v>
      </c>
      <c r="F118" s="28">
        <f t="shared" si="9"/>
        <v>53824.079308084372</v>
      </c>
      <c r="G118" s="27">
        <v>1088.7660000000001</v>
      </c>
      <c r="H118" s="57">
        <v>30993.438999999998</v>
      </c>
      <c r="I118" s="389"/>
      <c r="J118" s="27">
        <f t="shared" si="10"/>
        <v>30993.438999999998</v>
      </c>
      <c r="K118" s="57">
        <v>1014.2500000000001</v>
      </c>
      <c r="L118" s="28">
        <v>10699.581</v>
      </c>
      <c r="M118" s="28">
        <v>93801.156000000003</v>
      </c>
      <c r="N118" s="28">
        <v>2094.3779999999997</v>
      </c>
      <c r="O118" s="28">
        <v>0</v>
      </c>
      <c r="P118" s="28">
        <v>57.46</v>
      </c>
      <c r="Q118" s="29">
        <f t="shared" si="11"/>
        <v>193573.10930808436</v>
      </c>
      <c r="R118" s="116"/>
    </row>
    <row r="119" spans="1:18">
      <c r="A119" s="22" t="s">
        <v>24</v>
      </c>
      <c r="B119" s="15" t="s">
        <v>92</v>
      </c>
      <c r="C119" s="16" t="s">
        <v>17</v>
      </c>
      <c r="D119" s="20">
        <v>33.312599999999996</v>
      </c>
      <c r="E119" s="20">
        <v>13.1311</v>
      </c>
      <c r="F119" s="20">
        <f t="shared" si="9"/>
        <v>46.443699999999993</v>
      </c>
      <c r="G119" s="32">
        <v>10.802300000000001</v>
      </c>
      <c r="H119" s="115">
        <v>28.888100000000001</v>
      </c>
      <c r="I119" s="388"/>
      <c r="J119" s="32">
        <f t="shared" si="10"/>
        <v>28.888100000000001</v>
      </c>
      <c r="K119" s="115">
        <v>22.094400000000004</v>
      </c>
      <c r="L119" s="20">
        <v>250.81630000000001</v>
      </c>
      <c r="M119" s="20">
        <v>11.917899999999999</v>
      </c>
      <c r="N119" s="20">
        <v>0.20330000000000001</v>
      </c>
      <c r="O119" s="20">
        <v>0.44359999999999999</v>
      </c>
      <c r="P119" s="20">
        <v>12.220899999999999</v>
      </c>
      <c r="Q119" s="21">
        <f t="shared" si="11"/>
        <v>383.83049999999997</v>
      </c>
      <c r="R119" s="116"/>
    </row>
    <row r="120" spans="1:18">
      <c r="A120" s="43"/>
      <c r="B120" s="23"/>
      <c r="C120" s="24" t="s">
        <v>19</v>
      </c>
      <c r="D120" s="28">
        <v>26308.313148379446</v>
      </c>
      <c r="E120" s="28">
        <v>4998.101999999999</v>
      </c>
      <c r="F120" s="28">
        <f t="shared" si="9"/>
        <v>31306.415148379445</v>
      </c>
      <c r="G120" s="27">
        <v>2647.7510000000002</v>
      </c>
      <c r="H120" s="57">
        <v>53729.756999999998</v>
      </c>
      <c r="I120" s="389"/>
      <c r="J120" s="27">
        <f t="shared" si="10"/>
        <v>53729.756999999998</v>
      </c>
      <c r="K120" s="57">
        <v>4654.2340000000004</v>
      </c>
      <c r="L120" s="28">
        <v>50823.941999999995</v>
      </c>
      <c r="M120" s="28">
        <v>2868.4110000000001</v>
      </c>
      <c r="N120" s="28">
        <v>61.061999999999998</v>
      </c>
      <c r="O120" s="28">
        <v>34.873000000000005</v>
      </c>
      <c r="P120" s="28">
        <v>91911.780999999988</v>
      </c>
      <c r="Q120" s="29">
        <f t="shared" si="11"/>
        <v>238038.22614837941</v>
      </c>
      <c r="R120" s="116"/>
    </row>
    <row r="121" spans="1:18">
      <c r="A121" s="43"/>
      <c r="B121" s="30" t="s">
        <v>21</v>
      </c>
      <c r="C121" s="16" t="s">
        <v>17</v>
      </c>
      <c r="D121" s="20">
        <v>1.1581999999999999</v>
      </c>
      <c r="E121" s="20">
        <v>8.48E-2</v>
      </c>
      <c r="F121" s="20">
        <f t="shared" si="9"/>
        <v>1.2429999999999999</v>
      </c>
      <c r="G121" s="32">
        <v>5.335</v>
      </c>
      <c r="H121" s="115">
        <v>12.4801</v>
      </c>
      <c r="I121" s="388"/>
      <c r="J121" s="32">
        <f t="shared" si="10"/>
        <v>12.4801</v>
      </c>
      <c r="K121" s="115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4.7737999999999996</v>
      </c>
      <c r="Q121" s="21">
        <f t="shared" si="11"/>
        <v>23.831899999999997</v>
      </c>
      <c r="R121" s="116"/>
    </row>
    <row r="122" spans="1:18">
      <c r="A122" s="43"/>
      <c r="B122" s="24" t="s">
        <v>93</v>
      </c>
      <c r="C122" s="24" t="s">
        <v>19</v>
      </c>
      <c r="D122" s="28">
        <v>542.49304930631104</v>
      </c>
      <c r="E122" s="28">
        <v>122.893</v>
      </c>
      <c r="F122" s="28">
        <f t="shared" si="9"/>
        <v>665.38604930631107</v>
      </c>
      <c r="G122" s="27">
        <v>2782.77</v>
      </c>
      <c r="H122" s="57">
        <v>22517.120999999999</v>
      </c>
      <c r="I122" s="389"/>
      <c r="J122" s="27">
        <f t="shared" si="10"/>
        <v>22517.120999999999</v>
      </c>
      <c r="K122" s="57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7325.1409999999996</v>
      </c>
      <c r="Q122" s="29">
        <f t="shared" si="11"/>
        <v>33290.41804930631</v>
      </c>
      <c r="R122" s="116"/>
    </row>
    <row r="123" spans="1:18">
      <c r="A123" s="43"/>
      <c r="B123" s="33" t="s">
        <v>25</v>
      </c>
      <c r="C123" s="16" t="s">
        <v>17</v>
      </c>
      <c r="D123" s="19">
        <v>177.58940999999999</v>
      </c>
      <c r="E123" s="19">
        <v>945.94119999999998</v>
      </c>
      <c r="F123" s="117">
        <f t="shared" si="9"/>
        <v>1123.53061</v>
      </c>
      <c r="G123" s="19">
        <v>2074.2774999999997</v>
      </c>
      <c r="H123" s="118">
        <v>5058.7327999999998</v>
      </c>
      <c r="I123" s="20">
        <f t="shared" ref="I123:I124" si="14">+I101+I103+I105+I107+I109+I111+I113+I115+I117+I119+I121</f>
        <v>0</v>
      </c>
      <c r="J123" s="19">
        <f t="shared" si="10"/>
        <v>5058.7327999999998</v>
      </c>
      <c r="K123" s="19">
        <v>5372.2370999999994</v>
      </c>
      <c r="L123" s="19">
        <v>2002.62969</v>
      </c>
      <c r="M123" s="19">
        <v>79.813699999999997</v>
      </c>
      <c r="N123" s="19">
        <v>18.340199999999999</v>
      </c>
      <c r="O123" s="95">
        <v>18.022100000000002</v>
      </c>
      <c r="P123" s="19">
        <v>37.004199999999997</v>
      </c>
      <c r="Q123" s="119">
        <f>D123+E123+G123+H123+I123+K123+L123+M123+N123+O123+P123</f>
        <v>15784.587899999999</v>
      </c>
      <c r="R123" s="116"/>
    </row>
    <row r="124" spans="1:18">
      <c r="A124" s="36"/>
      <c r="B124" s="37"/>
      <c r="C124" s="24" t="s">
        <v>19</v>
      </c>
      <c r="D124" s="28">
        <v>122390.17872809822</v>
      </c>
      <c r="E124" s="28">
        <v>178784.00600000002</v>
      </c>
      <c r="F124" s="28">
        <f t="shared" si="9"/>
        <v>301174.18472809822</v>
      </c>
      <c r="G124" s="27">
        <v>206598.05699999997</v>
      </c>
      <c r="H124" s="57">
        <v>1269562.9920000001</v>
      </c>
      <c r="I124" s="28">
        <f t="shared" si="14"/>
        <v>0</v>
      </c>
      <c r="J124" s="27">
        <f t="shared" si="10"/>
        <v>1269562.9920000001</v>
      </c>
      <c r="K124" s="57">
        <v>368005.65799999994</v>
      </c>
      <c r="L124" s="28">
        <v>261105.44799999997</v>
      </c>
      <c r="M124" s="28">
        <v>96810.042000000001</v>
      </c>
      <c r="N124" s="28">
        <v>7398.9129999999996</v>
      </c>
      <c r="O124" s="198">
        <v>7243.6730000000007</v>
      </c>
      <c r="P124" s="28">
        <v>111030.14200000001</v>
      </c>
      <c r="Q124" s="29">
        <f t="shared" si="11"/>
        <v>2628929.1097280979</v>
      </c>
      <c r="R124" s="116"/>
    </row>
    <row r="125" spans="1:18">
      <c r="A125" s="14" t="s">
        <v>0</v>
      </c>
      <c r="B125" s="15" t="s">
        <v>94</v>
      </c>
      <c r="C125" s="16" t="s">
        <v>17</v>
      </c>
      <c r="D125" s="20">
        <v>0</v>
      </c>
      <c r="E125" s="20">
        <v>0</v>
      </c>
      <c r="F125" s="20">
        <f t="shared" si="9"/>
        <v>0</v>
      </c>
      <c r="G125" s="32">
        <v>0</v>
      </c>
      <c r="H125" s="115">
        <v>0</v>
      </c>
      <c r="I125" s="388"/>
      <c r="J125" s="32">
        <f t="shared" si="10"/>
        <v>0</v>
      </c>
      <c r="K125" s="115">
        <v>0</v>
      </c>
      <c r="L125" s="20">
        <v>0.40500000000000003</v>
      </c>
      <c r="M125" s="20">
        <v>0</v>
      </c>
      <c r="N125" s="20">
        <v>0</v>
      </c>
      <c r="O125" s="20">
        <v>0</v>
      </c>
      <c r="P125" s="20">
        <v>0</v>
      </c>
      <c r="Q125" s="21">
        <f t="shared" si="11"/>
        <v>0.40500000000000003</v>
      </c>
      <c r="R125" s="116"/>
    </row>
    <row r="126" spans="1:18">
      <c r="A126" s="14" t="s">
        <v>0</v>
      </c>
      <c r="B126" s="23"/>
      <c r="C126" s="24" t="s">
        <v>19</v>
      </c>
      <c r="D126" s="28">
        <v>0</v>
      </c>
      <c r="E126" s="28">
        <v>0</v>
      </c>
      <c r="F126" s="28">
        <f t="shared" si="9"/>
        <v>0</v>
      </c>
      <c r="G126" s="27">
        <v>18.786999999999999</v>
      </c>
      <c r="H126" s="57">
        <v>0</v>
      </c>
      <c r="I126" s="389"/>
      <c r="J126" s="27">
        <f t="shared" si="10"/>
        <v>0</v>
      </c>
      <c r="K126" s="57">
        <v>0</v>
      </c>
      <c r="L126" s="28">
        <v>63.787999999999997</v>
      </c>
      <c r="M126" s="28">
        <v>0</v>
      </c>
      <c r="N126" s="28">
        <v>0</v>
      </c>
      <c r="O126" s="28">
        <v>0</v>
      </c>
      <c r="P126" s="28">
        <v>0</v>
      </c>
      <c r="Q126" s="29">
        <f t="shared" si="11"/>
        <v>82.574999999999989</v>
      </c>
      <c r="R126" s="116"/>
    </row>
    <row r="127" spans="1:18">
      <c r="A127" s="22" t="s">
        <v>95</v>
      </c>
      <c r="B127" s="15" t="s">
        <v>96</v>
      </c>
      <c r="C127" s="16" t="s">
        <v>17</v>
      </c>
      <c r="D127" s="20">
        <v>4.5399999999999996E-2</v>
      </c>
      <c r="E127" s="20">
        <v>0</v>
      </c>
      <c r="F127" s="20">
        <f t="shared" si="9"/>
        <v>4.5399999999999996E-2</v>
      </c>
      <c r="G127" s="32">
        <v>42.141700000000007</v>
      </c>
      <c r="H127" s="115">
        <v>0</v>
      </c>
      <c r="I127" s="388"/>
      <c r="J127" s="32">
        <f t="shared" si="10"/>
        <v>0</v>
      </c>
      <c r="K127" s="115">
        <v>0</v>
      </c>
      <c r="L127" s="20">
        <v>12.077999999999999</v>
      </c>
      <c r="M127" s="20">
        <v>0</v>
      </c>
      <c r="N127" s="20">
        <v>0</v>
      </c>
      <c r="O127" s="20">
        <v>0</v>
      </c>
      <c r="P127" s="20">
        <v>0</v>
      </c>
      <c r="Q127" s="21">
        <f t="shared" si="11"/>
        <v>54.265100000000004</v>
      </c>
      <c r="R127" s="116"/>
    </row>
    <row r="128" spans="1:18">
      <c r="A128" s="22"/>
      <c r="B128" s="23"/>
      <c r="C128" s="24" t="s">
        <v>19</v>
      </c>
      <c r="D128" s="28">
        <v>94.983019492419743</v>
      </c>
      <c r="E128" s="28">
        <v>0</v>
      </c>
      <c r="F128" s="28">
        <f t="shared" si="9"/>
        <v>94.983019492419743</v>
      </c>
      <c r="G128" s="27">
        <v>16095.369000000001</v>
      </c>
      <c r="H128" s="57">
        <v>0</v>
      </c>
      <c r="I128" s="389"/>
      <c r="J128" s="27">
        <f t="shared" si="10"/>
        <v>0</v>
      </c>
      <c r="K128" s="57">
        <v>0</v>
      </c>
      <c r="L128" s="28">
        <v>1757.1070000000002</v>
      </c>
      <c r="M128" s="28">
        <v>0</v>
      </c>
      <c r="N128" s="28">
        <v>0</v>
      </c>
      <c r="O128" s="28">
        <v>0</v>
      </c>
      <c r="P128" s="28">
        <v>0</v>
      </c>
      <c r="Q128" s="29">
        <f t="shared" si="11"/>
        <v>17947.45901949242</v>
      </c>
      <c r="R128" s="116"/>
    </row>
    <row r="129" spans="1:18">
      <c r="A129" s="22" t="s">
        <v>97</v>
      </c>
      <c r="B129" s="30" t="s">
        <v>21</v>
      </c>
      <c r="C129" s="30" t="s">
        <v>17</v>
      </c>
      <c r="D129" s="77">
        <v>0.42499999999999999</v>
      </c>
      <c r="E129" s="77">
        <v>0.01</v>
      </c>
      <c r="F129" s="77">
        <f t="shared" si="9"/>
        <v>0.435</v>
      </c>
      <c r="G129" s="120">
        <v>11.204899999999999</v>
      </c>
      <c r="H129" s="13">
        <v>18.050900000000002</v>
      </c>
      <c r="I129" s="392"/>
      <c r="J129" s="120">
        <f t="shared" si="10"/>
        <v>18.050900000000002</v>
      </c>
      <c r="K129" s="13">
        <v>3.6000000000000004E-2</v>
      </c>
      <c r="L129" s="77">
        <v>203.10269999999997</v>
      </c>
      <c r="M129" s="77">
        <v>0</v>
      </c>
      <c r="N129" s="77">
        <v>0</v>
      </c>
      <c r="O129" s="77">
        <v>0</v>
      </c>
      <c r="P129" s="77">
        <v>0</v>
      </c>
      <c r="Q129" s="78">
        <f t="shared" si="11"/>
        <v>232.82949999999997</v>
      </c>
      <c r="R129" s="116"/>
    </row>
    <row r="130" spans="1:18">
      <c r="A130" s="22"/>
      <c r="B130" s="30" t="s">
        <v>98</v>
      </c>
      <c r="C130" s="16" t="s">
        <v>99</v>
      </c>
      <c r="D130" s="20">
        <v>0</v>
      </c>
      <c r="E130" s="20">
        <v>0</v>
      </c>
      <c r="F130" s="20">
        <f t="shared" si="9"/>
        <v>0</v>
      </c>
      <c r="G130" s="32">
        <v>0</v>
      </c>
      <c r="H130" s="115">
        <v>0</v>
      </c>
      <c r="I130" s="388"/>
      <c r="J130" s="32">
        <f t="shared" si="10"/>
        <v>0</v>
      </c>
      <c r="K130" s="115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1">
        <f t="shared" si="11"/>
        <v>0</v>
      </c>
      <c r="R130" s="116"/>
    </row>
    <row r="131" spans="1:18">
      <c r="A131" s="22" t="s">
        <v>24</v>
      </c>
      <c r="B131" s="28"/>
      <c r="C131" s="24" t="s">
        <v>19</v>
      </c>
      <c r="D131" s="28">
        <v>197.7150427512556</v>
      </c>
      <c r="E131" s="28">
        <v>12.6</v>
      </c>
      <c r="F131" s="28">
        <f t="shared" si="9"/>
        <v>210.31504275125559</v>
      </c>
      <c r="G131" s="27">
        <v>1852.9660000000001</v>
      </c>
      <c r="H131" s="57">
        <v>10306.745999999997</v>
      </c>
      <c r="I131" s="389"/>
      <c r="J131" s="27">
        <f t="shared" si="10"/>
        <v>10306.745999999997</v>
      </c>
      <c r="K131" s="57">
        <v>38.18</v>
      </c>
      <c r="L131" s="28">
        <v>39850.311999999998</v>
      </c>
      <c r="M131" s="28">
        <v>0</v>
      </c>
      <c r="N131" s="28">
        <v>0</v>
      </c>
      <c r="O131" s="28">
        <v>0</v>
      </c>
      <c r="P131" s="28">
        <v>0</v>
      </c>
      <c r="Q131" s="29">
        <f t="shared" si="11"/>
        <v>52258.51904275125</v>
      </c>
      <c r="R131" s="116"/>
    </row>
    <row r="132" spans="1:18">
      <c r="A132" s="43"/>
      <c r="B132" s="82" t="s">
        <v>0</v>
      </c>
      <c r="C132" s="30" t="s">
        <v>17</v>
      </c>
      <c r="D132" s="77">
        <v>0.47039999999999998</v>
      </c>
      <c r="E132" s="77">
        <v>0.01</v>
      </c>
      <c r="F132" s="77">
        <f t="shared" si="9"/>
        <v>0.48039999999999999</v>
      </c>
      <c r="G132" s="120">
        <v>53.346600000000009</v>
      </c>
      <c r="H132" s="13">
        <v>18.050900000000002</v>
      </c>
      <c r="I132" s="77">
        <f>+I125+I127+I129</f>
        <v>0</v>
      </c>
      <c r="J132" s="120">
        <f t="shared" si="10"/>
        <v>18.050900000000002</v>
      </c>
      <c r="K132" s="13">
        <v>3.6000000000000004E-2</v>
      </c>
      <c r="L132" s="77">
        <v>215.58569999999997</v>
      </c>
      <c r="M132" s="77">
        <v>0</v>
      </c>
      <c r="N132" s="77">
        <v>0</v>
      </c>
      <c r="O132" s="91">
        <v>0</v>
      </c>
      <c r="P132" s="77">
        <v>0</v>
      </c>
      <c r="Q132" s="78">
        <f t="shared" si="11"/>
        <v>287.49959999999999</v>
      </c>
      <c r="R132" s="116"/>
    </row>
    <row r="133" spans="1:18">
      <c r="A133" s="43"/>
      <c r="B133" s="85" t="s">
        <v>25</v>
      </c>
      <c r="C133" s="16" t="s">
        <v>99</v>
      </c>
      <c r="D133" s="20">
        <v>0</v>
      </c>
      <c r="E133" s="20">
        <v>0</v>
      </c>
      <c r="F133" s="20">
        <f t="shared" si="9"/>
        <v>0</v>
      </c>
      <c r="G133" s="32">
        <v>0</v>
      </c>
      <c r="H133" s="115">
        <v>0</v>
      </c>
      <c r="I133" s="20">
        <f>I130</f>
        <v>0</v>
      </c>
      <c r="J133" s="32">
        <f t="shared" si="10"/>
        <v>0</v>
      </c>
      <c r="K133" s="115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1">
        <f t="shared" si="11"/>
        <v>0</v>
      </c>
      <c r="R133" s="116"/>
    </row>
    <row r="134" spans="1:18">
      <c r="A134" s="36"/>
      <c r="B134" s="28"/>
      <c r="C134" s="24" t="s">
        <v>19</v>
      </c>
      <c r="D134" s="28">
        <v>292.69806224367534</v>
      </c>
      <c r="E134" s="28">
        <v>12.6</v>
      </c>
      <c r="F134" s="28">
        <f t="shared" si="9"/>
        <v>305.29806224367536</v>
      </c>
      <c r="G134" s="27">
        <v>17967.121999999999</v>
      </c>
      <c r="H134" s="57">
        <v>10306.745999999997</v>
      </c>
      <c r="I134" s="28">
        <f>+I126+I128+I131</f>
        <v>0</v>
      </c>
      <c r="J134" s="27">
        <f t="shared" si="10"/>
        <v>10306.745999999997</v>
      </c>
      <c r="K134" s="57">
        <v>38.18</v>
      </c>
      <c r="L134" s="28">
        <v>41671.206999999995</v>
      </c>
      <c r="M134" s="28">
        <v>0</v>
      </c>
      <c r="N134" s="28">
        <v>0</v>
      </c>
      <c r="O134" s="198">
        <v>0</v>
      </c>
      <c r="P134" s="28">
        <v>0</v>
      </c>
      <c r="Q134" s="29">
        <f t="shared" si="11"/>
        <v>70288.553062243678</v>
      </c>
      <c r="R134" s="116"/>
    </row>
    <row r="135" spans="1:18">
      <c r="A135" s="88"/>
      <c r="B135" s="89" t="s">
        <v>0</v>
      </c>
      <c r="C135" s="121" t="s">
        <v>17</v>
      </c>
      <c r="D135" s="91">
        <v>4869.4559099999997</v>
      </c>
      <c r="E135" s="91">
        <v>20603.376800000002</v>
      </c>
      <c r="F135" s="91">
        <f t="shared" si="9"/>
        <v>25472.832710000002</v>
      </c>
      <c r="G135" s="122">
        <v>57676.362200000003</v>
      </c>
      <c r="H135" s="123">
        <v>54158.5461</v>
      </c>
      <c r="I135" s="141">
        <f>I132+I123+I99</f>
        <v>0</v>
      </c>
      <c r="J135" s="122">
        <f t="shared" si="10"/>
        <v>54158.5461</v>
      </c>
      <c r="K135" s="123">
        <v>44144.672999999995</v>
      </c>
      <c r="L135" s="91">
        <v>5094.0783900000006</v>
      </c>
      <c r="M135" s="91">
        <v>82.711199999999991</v>
      </c>
      <c r="N135" s="91">
        <v>259.96647999999999</v>
      </c>
      <c r="O135" s="91">
        <v>64.017300000000006</v>
      </c>
      <c r="P135" s="91">
        <v>175.35196999999999</v>
      </c>
      <c r="Q135" s="92">
        <f>D135+E135+G135+H135+I135+K135+L135+M135+N135+O135+P135</f>
        <v>187128.53935000001</v>
      </c>
      <c r="R135" s="116"/>
    </row>
    <row r="136" spans="1:18">
      <c r="A136" s="88"/>
      <c r="B136" s="93" t="s">
        <v>100</v>
      </c>
      <c r="C136" s="124" t="s">
        <v>99</v>
      </c>
      <c r="D136" s="95">
        <v>0</v>
      </c>
      <c r="E136" s="95">
        <v>0</v>
      </c>
      <c r="F136" s="95">
        <f>D136+E136</f>
        <v>0</v>
      </c>
      <c r="G136" s="125">
        <v>0</v>
      </c>
      <c r="H136" s="126">
        <v>0</v>
      </c>
      <c r="I136" s="143">
        <f>I133</f>
        <v>0</v>
      </c>
      <c r="J136" s="125">
        <f>H136+I136</f>
        <v>0</v>
      </c>
      <c r="K136" s="126">
        <v>0</v>
      </c>
      <c r="L136" s="95">
        <v>0</v>
      </c>
      <c r="M136" s="95">
        <v>0</v>
      </c>
      <c r="N136" s="95">
        <v>0</v>
      </c>
      <c r="O136" s="95">
        <v>0</v>
      </c>
      <c r="P136" s="95">
        <v>0</v>
      </c>
      <c r="Q136" s="96">
        <f>D136+E136+G136+H136+I136+K136+L136+M136+N136+O136+P136</f>
        <v>0</v>
      </c>
      <c r="R136" s="116"/>
    </row>
    <row r="137" spans="1:18" ht="19.5" thickBot="1">
      <c r="A137" s="97"/>
      <c r="B137" s="98"/>
      <c r="C137" s="127" t="s">
        <v>19</v>
      </c>
      <c r="D137" s="102">
        <v>3900025.8169999998</v>
      </c>
      <c r="E137" s="102">
        <v>10242798.42</v>
      </c>
      <c r="F137" s="102">
        <f>D137+E137</f>
        <v>14142824.237</v>
      </c>
      <c r="G137" s="128">
        <v>14295508.994999999</v>
      </c>
      <c r="H137" s="98">
        <v>9485240.5580000002</v>
      </c>
      <c r="I137" s="142">
        <f>I134+I124+I100</f>
        <v>0</v>
      </c>
      <c r="J137" s="128">
        <f>H137+I137</f>
        <v>9485240.5580000002</v>
      </c>
      <c r="K137" s="98">
        <v>4383043.7060000002</v>
      </c>
      <c r="L137" s="102">
        <v>1377528.7459999998</v>
      </c>
      <c r="M137" s="102">
        <v>97806.870999999985</v>
      </c>
      <c r="N137" s="102">
        <v>109946.82999999999</v>
      </c>
      <c r="O137" s="102">
        <v>45304.15400000001</v>
      </c>
      <c r="P137" s="102">
        <v>224454.82699999996</v>
      </c>
      <c r="Q137" s="103">
        <f>D137+E137+G137+H137+I137+K137+L137+M137+N137+O137+P137</f>
        <v>44161658.923999995</v>
      </c>
      <c r="R137" s="116"/>
    </row>
    <row r="138" spans="1:18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29" t="s">
        <v>101</v>
      </c>
    </row>
    <row r="139" spans="1:18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3"/>
    </row>
    <row r="140" spans="1:18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3"/>
    </row>
    <row r="141" spans="1:18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3"/>
    </row>
    <row r="142" spans="1:18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3"/>
    </row>
    <row r="143" spans="1:18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3"/>
    </row>
    <row r="144" spans="1:18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3"/>
    </row>
    <row r="145" spans="4:17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3"/>
    </row>
    <row r="146" spans="4:17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3"/>
    </row>
  </sheetData>
  <mergeCells count="52">
    <mergeCell ref="B119:B120"/>
    <mergeCell ref="B123:B124"/>
    <mergeCell ref="B125:B126"/>
    <mergeCell ref="B127:B128"/>
    <mergeCell ref="B107:B108"/>
    <mergeCell ref="B109:B110"/>
    <mergeCell ref="B111:B112"/>
    <mergeCell ref="B113:B114"/>
    <mergeCell ref="B115:B116"/>
    <mergeCell ref="B117:B118"/>
    <mergeCell ref="A95:B96"/>
    <mergeCell ref="A97:B98"/>
    <mergeCell ref="A99:B100"/>
    <mergeCell ref="B101:B102"/>
    <mergeCell ref="B103:B104"/>
    <mergeCell ref="B105:B106"/>
    <mergeCell ref="B83:B84"/>
    <mergeCell ref="A85:B86"/>
    <mergeCell ref="A87:B88"/>
    <mergeCell ref="A89:B90"/>
    <mergeCell ref="A91:B92"/>
    <mergeCell ref="A93:B94"/>
    <mergeCell ref="B60:B61"/>
    <mergeCell ref="B64:B65"/>
    <mergeCell ref="B71:B72"/>
    <mergeCell ref="B73:B74"/>
    <mergeCell ref="B75:B76"/>
    <mergeCell ref="B79:B80"/>
    <mergeCell ref="A46:B47"/>
    <mergeCell ref="A48:B49"/>
    <mergeCell ref="A50:B51"/>
    <mergeCell ref="A52:B53"/>
    <mergeCell ref="B54:B55"/>
    <mergeCell ref="B58:B59"/>
    <mergeCell ref="B32:B33"/>
    <mergeCell ref="B36:B37"/>
    <mergeCell ref="A38:B39"/>
    <mergeCell ref="A40:B41"/>
    <mergeCell ref="A42:B43"/>
    <mergeCell ref="A44:B45"/>
    <mergeCell ref="B16:B17"/>
    <mergeCell ref="B20:B21"/>
    <mergeCell ref="B22:B23"/>
    <mergeCell ref="B24:B25"/>
    <mergeCell ref="B28:B29"/>
    <mergeCell ref="B30:B31"/>
    <mergeCell ref="A1:Q1"/>
    <mergeCell ref="B4:B5"/>
    <mergeCell ref="B8:B9"/>
    <mergeCell ref="A10:B11"/>
    <mergeCell ref="B12:B13"/>
    <mergeCell ref="B14:B15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K133" zoomScale="55" zoomScaleNormal="55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115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31">
        <v>0</v>
      </c>
      <c r="E4" s="149"/>
      <c r="F4" s="271"/>
      <c r="G4" s="271">
        <v>6.6000000000000003E-2</v>
      </c>
      <c r="H4" s="286">
        <v>114.6634</v>
      </c>
      <c r="I4" s="388"/>
      <c r="J4" s="19"/>
      <c r="K4" s="272">
        <v>459.09949999999998</v>
      </c>
      <c r="L4" s="20"/>
      <c r="M4" s="20"/>
      <c r="N4" s="20"/>
      <c r="O4" s="20"/>
      <c r="P4" s="20"/>
      <c r="Q4" s="21">
        <f t="shared" ref="Q4:Q67" si="0">+F4+G4+H4+I4+K4+L4+M4+N4+O4+P4</f>
        <v>573.82889999999998</v>
      </c>
      <c r="R4" s="13"/>
    </row>
    <row r="5" spans="1:18">
      <c r="A5" s="22" t="s">
        <v>18</v>
      </c>
      <c r="B5" s="23"/>
      <c r="C5" s="24" t="s">
        <v>19</v>
      </c>
      <c r="D5" s="132">
        <v>0</v>
      </c>
      <c r="E5" s="150"/>
      <c r="F5" s="260"/>
      <c r="G5" s="260">
        <v>37.085999999999999</v>
      </c>
      <c r="H5" s="287">
        <v>8410.0280000000002</v>
      </c>
      <c r="I5" s="389"/>
      <c r="J5" s="27"/>
      <c r="K5" s="262">
        <v>21576.34</v>
      </c>
      <c r="L5" s="28"/>
      <c r="M5" s="28"/>
      <c r="N5" s="28"/>
      <c r="O5" s="28"/>
      <c r="P5" s="28"/>
      <c r="Q5" s="29">
        <f t="shared" si="0"/>
        <v>30023.453999999998</v>
      </c>
      <c r="R5" s="13"/>
    </row>
    <row r="6" spans="1:18">
      <c r="A6" s="22" t="s">
        <v>20</v>
      </c>
      <c r="B6" s="30" t="s">
        <v>21</v>
      </c>
      <c r="C6" s="16" t="s">
        <v>17</v>
      </c>
      <c r="D6" s="131">
        <v>0</v>
      </c>
      <c r="E6" s="149">
        <v>0.33</v>
      </c>
      <c r="F6" s="261"/>
      <c r="G6" s="261"/>
      <c r="H6" s="286">
        <v>60.786999999999999</v>
      </c>
      <c r="I6" s="388"/>
      <c r="J6" s="32"/>
      <c r="K6" s="272">
        <v>106.071</v>
      </c>
      <c r="L6" s="20"/>
      <c r="M6" s="20"/>
      <c r="N6" s="20"/>
      <c r="O6" s="20"/>
      <c r="P6" s="20"/>
      <c r="Q6" s="21">
        <f t="shared" si="0"/>
        <v>166.858</v>
      </c>
      <c r="R6" s="13"/>
    </row>
    <row r="7" spans="1:18">
      <c r="A7" s="22" t="s">
        <v>22</v>
      </c>
      <c r="B7" s="24" t="s">
        <v>23</v>
      </c>
      <c r="C7" s="24" t="s">
        <v>19</v>
      </c>
      <c r="D7" s="132">
        <v>0</v>
      </c>
      <c r="E7" s="150">
        <v>165.48</v>
      </c>
      <c r="F7" s="260"/>
      <c r="G7" s="260"/>
      <c r="H7" s="287">
        <v>2318.895</v>
      </c>
      <c r="I7" s="389"/>
      <c r="J7" s="27"/>
      <c r="K7" s="262">
        <v>4322.9949999999999</v>
      </c>
      <c r="L7" s="28"/>
      <c r="M7" s="28"/>
      <c r="N7" s="28"/>
      <c r="O7" s="28"/>
      <c r="P7" s="28"/>
      <c r="Q7" s="29">
        <f t="shared" si="0"/>
        <v>6641.8899999999994</v>
      </c>
      <c r="R7" s="13"/>
    </row>
    <row r="8" spans="1:18">
      <c r="A8" s="22" t="s">
        <v>24</v>
      </c>
      <c r="B8" s="33" t="s">
        <v>25</v>
      </c>
      <c r="C8" s="16" t="s">
        <v>17</v>
      </c>
      <c r="D8" s="145">
        <f t="shared" ref="D8:D9" si="1">D4+D6</f>
        <v>0</v>
      </c>
      <c r="E8" s="95">
        <f t="shared" ref="E8:G9" si="2">+E4+E6</f>
        <v>0.33</v>
      </c>
      <c r="F8" s="115">
        <f>SUM(E8,D8)</f>
        <v>0.33</v>
      </c>
      <c r="G8" s="115">
        <f t="shared" si="2"/>
        <v>6.6000000000000003E-2</v>
      </c>
      <c r="H8" s="115">
        <f t="shared" ref="H8:I9" si="3">+H4+H6</f>
        <v>175.4504</v>
      </c>
      <c r="I8" s="20">
        <f t="shared" si="3"/>
        <v>0</v>
      </c>
      <c r="J8" s="32">
        <f>H8+I8</f>
        <v>175.4504</v>
      </c>
      <c r="K8" s="115">
        <f t="shared" ref="K8:M9" si="4">+K4+K6</f>
        <v>565.17049999999995</v>
      </c>
      <c r="L8" s="20">
        <f t="shared" si="4"/>
        <v>0</v>
      </c>
      <c r="M8" s="95">
        <f t="shared" si="4"/>
        <v>0</v>
      </c>
      <c r="N8" s="95">
        <f>N4+N6</f>
        <v>0</v>
      </c>
      <c r="O8" s="95">
        <f>O4+O6</f>
        <v>0</v>
      </c>
      <c r="P8" s="95">
        <f t="shared" ref="P8:P9" si="5">P4+P6</f>
        <v>0</v>
      </c>
      <c r="Q8" s="21">
        <f t="shared" si="0"/>
        <v>741.01689999999996</v>
      </c>
      <c r="R8" s="13"/>
    </row>
    <row r="9" spans="1:18">
      <c r="A9" s="36"/>
      <c r="B9" s="37"/>
      <c r="C9" s="24" t="s">
        <v>19</v>
      </c>
      <c r="D9" s="146">
        <f t="shared" si="1"/>
        <v>0</v>
      </c>
      <c r="E9" s="198">
        <f t="shared" si="2"/>
        <v>165.48</v>
      </c>
      <c r="F9" s="57">
        <f>SUM(D9:E9)</f>
        <v>165.48</v>
      </c>
      <c r="G9" s="57">
        <f t="shared" si="2"/>
        <v>37.085999999999999</v>
      </c>
      <c r="H9" s="57">
        <f t="shared" si="3"/>
        <v>10728.923000000001</v>
      </c>
      <c r="I9" s="28">
        <f t="shared" si="3"/>
        <v>0</v>
      </c>
      <c r="J9" s="27">
        <f>H9+I9</f>
        <v>10728.923000000001</v>
      </c>
      <c r="K9" s="57">
        <f t="shared" si="4"/>
        <v>25899.334999999999</v>
      </c>
      <c r="L9" s="28">
        <f t="shared" si="4"/>
        <v>0</v>
      </c>
      <c r="M9" s="198">
        <f t="shared" si="4"/>
        <v>0</v>
      </c>
      <c r="N9" s="198">
        <f>N5+N7</f>
        <v>0</v>
      </c>
      <c r="O9" s="198">
        <f>O5+O7</f>
        <v>0</v>
      </c>
      <c r="P9" s="198">
        <f t="shared" si="5"/>
        <v>0</v>
      </c>
      <c r="Q9" s="29">
        <f t="shared" si="0"/>
        <v>36830.824000000001</v>
      </c>
      <c r="R9" s="13"/>
    </row>
    <row r="10" spans="1:18">
      <c r="A10" s="39" t="s">
        <v>26</v>
      </c>
      <c r="B10" s="40"/>
      <c r="C10" s="16" t="s">
        <v>17</v>
      </c>
      <c r="D10" s="131">
        <v>0.8034</v>
      </c>
      <c r="E10" s="149"/>
      <c r="F10" s="272"/>
      <c r="G10" s="272">
        <v>0.71499999999999997</v>
      </c>
      <c r="H10" s="286"/>
      <c r="I10" s="388"/>
      <c r="J10" s="32"/>
      <c r="K10" s="272"/>
      <c r="L10" s="20"/>
      <c r="M10" s="20"/>
      <c r="N10" s="20"/>
      <c r="O10" s="20"/>
      <c r="P10" s="20"/>
      <c r="Q10" s="21">
        <f t="shared" si="0"/>
        <v>0.71499999999999997</v>
      </c>
      <c r="R10" s="13"/>
    </row>
    <row r="11" spans="1:18">
      <c r="A11" s="41"/>
      <c r="B11" s="42"/>
      <c r="C11" s="24" t="s">
        <v>19</v>
      </c>
      <c r="D11" s="132">
        <v>258.98885127080558</v>
      </c>
      <c r="E11" s="150"/>
      <c r="F11" s="260"/>
      <c r="G11" s="260">
        <v>247.39099999999999</v>
      </c>
      <c r="H11" s="287"/>
      <c r="I11" s="389"/>
      <c r="J11" s="27"/>
      <c r="K11" s="396"/>
      <c r="L11" s="28"/>
      <c r="M11" s="28"/>
      <c r="N11" s="28"/>
      <c r="O11" s="28"/>
      <c r="P11" s="28"/>
      <c r="Q11" s="29">
        <f t="shared" si="0"/>
        <v>247.39099999999999</v>
      </c>
      <c r="R11" s="13"/>
    </row>
    <row r="12" spans="1:18">
      <c r="A12" s="43"/>
      <c r="B12" s="15" t="s">
        <v>27</v>
      </c>
      <c r="C12" s="16" t="s">
        <v>17</v>
      </c>
      <c r="D12" s="131">
        <v>3.0922000000000001</v>
      </c>
      <c r="E12" s="149">
        <v>4.5023999999999997</v>
      </c>
      <c r="F12" s="261"/>
      <c r="G12" s="261">
        <v>0.13639999999999999</v>
      </c>
      <c r="H12" s="286"/>
      <c r="I12" s="388"/>
      <c r="J12" s="32"/>
      <c r="K12" s="272"/>
      <c r="L12" s="20"/>
      <c r="M12" s="20"/>
      <c r="N12" s="20"/>
      <c r="O12" s="20"/>
      <c r="P12" s="20"/>
      <c r="Q12" s="21">
        <f t="shared" si="0"/>
        <v>0.13639999999999999</v>
      </c>
      <c r="R12" s="13"/>
    </row>
    <row r="13" spans="1:18">
      <c r="A13" s="14" t="s">
        <v>0</v>
      </c>
      <c r="B13" s="23"/>
      <c r="C13" s="24" t="s">
        <v>19</v>
      </c>
      <c r="D13" s="132">
        <v>8146.5316127305741</v>
      </c>
      <c r="E13" s="150">
        <v>16816.256000000001</v>
      </c>
      <c r="F13" s="260"/>
      <c r="G13" s="260">
        <v>256.916</v>
      </c>
      <c r="H13" s="287"/>
      <c r="I13" s="389"/>
      <c r="J13" s="27"/>
      <c r="K13" s="262"/>
      <c r="L13" s="28"/>
      <c r="M13" s="28"/>
      <c r="N13" s="28"/>
      <c r="O13" s="28"/>
      <c r="P13" s="28"/>
      <c r="Q13" s="29">
        <f t="shared" si="0"/>
        <v>256.916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31">
        <v>2.0442</v>
      </c>
      <c r="E14" s="149"/>
      <c r="F14" s="261"/>
      <c r="G14" s="261">
        <v>8.9300000000000004E-2</v>
      </c>
      <c r="H14" s="286"/>
      <c r="I14" s="388"/>
      <c r="J14" s="32"/>
      <c r="K14" s="272"/>
      <c r="L14" s="20"/>
      <c r="M14" s="20"/>
      <c r="N14" s="20"/>
      <c r="O14" s="20"/>
      <c r="P14" s="20"/>
      <c r="Q14" s="21">
        <f t="shared" si="0"/>
        <v>8.9300000000000004E-2</v>
      </c>
      <c r="R14" s="13"/>
    </row>
    <row r="15" spans="1:18">
      <c r="A15" s="22" t="s">
        <v>0</v>
      </c>
      <c r="B15" s="23"/>
      <c r="C15" s="24" t="s">
        <v>19</v>
      </c>
      <c r="D15" s="132">
        <v>1043.6141065993795</v>
      </c>
      <c r="E15" s="150"/>
      <c r="F15" s="260"/>
      <c r="G15" s="260">
        <v>63.063000000000002</v>
      </c>
      <c r="H15" s="287"/>
      <c r="I15" s="389"/>
      <c r="J15" s="27"/>
      <c r="K15" s="262"/>
      <c r="L15" s="28"/>
      <c r="M15" s="28"/>
      <c r="N15" s="28"/>
      <c r="O15" s="28"/>
      <c r="P15" s="28"/>
      <c r="Q15" s="29">
        <f t="shared" si="0"/>
        <v>63.063000000000002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31">
        <v>55.0548</v>
      </c>
      <c r="E16" s="149">
        <v>45.460799999999999</v>
      </c>
      <c r="F16" s="261"/>
      <c r="G16" s="261">
        <v>35.6297</v>
      </c>
      <c r="H16" s="286"/>
      <c r="I16" s="388"/>
      <c r="J16" s="32"/>
      <c r="K16" s="272"/>
      <c r="L16" s="20"/>
      <c r="M16" s="20"/>
      <c r="N16" s="20"/>
      <c r="O16" s="20"/>
      <c r="P16" s="20"/>
      <c r="Q16" s="21">
        <f t="shared" si="0"/>
        <v>35.6297</v>
      </c>
      <c r="R16" s="13"/>
    </row>
    <row r="17" spans="1:18">
      <c r="A17" s="22"/>
      <c r="B17" s="23"/>
      <c r="C17" s="24" t="s">
        <v>19</v>
      </c>
      <c r="D17" s="132">
        <v>63953.788560630928</v>
      </c>
      <c r="E17" s="150">
        <v>46816.142999999996</v>
      </c>
      <c r="F17" s="260"/>
      <c r="G17" s="260">
        <v>43530.55</v>
      </c>
      <c r="H17" s="287"/>
      <c r="I17" s="389"/>
      <c r="J17" s="27"/>
      <c r="K17" s="262"/>
      <c r="L17" s="28"/>
      <c r="M17" s="28"/>
      <c r="N17" s="28"/>
      <c r="O17" s="28"/>
      <c r="P17" s="28"/>
      <c r="Q17" s="29">
        <f t="shared" si="0"/>
        <v>43530.55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31">
        <v>1.706</v>
      </c>
      <c r="E18" s="149">
        <v>17.831199999999999</v>
      </c>
      <c r="F18" s="261"/>
      <c r="G18" s="261">
        <v>1.3173999999999999</v>
      </c>
      <c r="H18" s="286"/>
      <c r="I18" s="388"/>
      <c r="J18" s="32"/>
      <c r="K18" s="272"/>
      <c r="L18" s="20"/>
      <c r="M18" s="20"/>
      <c r="N18" s="20"/>
      <c r="O18" s="20"/>
      <c r="P18" s="20"/>
      <c r="Q18" s="21">
        <f t="shared" si="0"/>
        <v>1.3173999999999999</v>
      </c>
      <c r="R18" s="13"/>
    </row>
    <row r="19" spans="1:18">
      <c r="A19" s="22"/>
      <c r="B19" s="24" t="s">
        <v>34</v>
      </c>
      <c r="C19" s="24" t="s">
        <v>19</v>
      </c>
      <c r="D19" s="132">
        <v>2125.2634207284104</v>
      </c>
      <c r="E19" s="150">
        <v>11436.01</v>
      </c>
      <c r="F19" s="260"/>
      <c r="G19" s="260">
        <v>1402.28</v>
      </c>
      <c r="H19" s="287"/>
      <c r="I19" s="389"/>
      <c r="J19" s="27"/>
      <c r="K19" s="262"/>
      <c r="L19" s="28"/>
      <c r="M19" s="28"/>
      <c r="N19" s="28"/>
      <c r="O19" s="28"/>
      <c r="P19" s="28"/>
      <c r="Q19" s="29">
        <f t="shared" si="0"/>
        <v>1402.28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31">
        <v>178.27600000000001</v>
      </c>
      <c r="E20" s="149">
        <v>170.6</v>
      </c>
      <c r="F20" s="261"/>
      <c r="G20" s="261">
        <v>17.8278</v>
      </c>
      <c r="H20" s="286"/>
      <c r="I20" s="388"/>
      <c r="J20" s="32"/>
      <c r="K20" s="272"/>
      <c r="L20" s="20"/>
      <c r="M20" s="20"/>
      <c r="N20" s="20"/>
      <c r="O20" s="20"/>
      <c r="P20" s="20"/>
      <c r="Q20" s="21">
        <f t="shared" si="0"/>
        <v>17.8278</v>
      </c>
      <c r="R20" s="13"/>
    </row>
    <row r="21" spans="1:18">
      <c r="A21" s="43"/>
      <c r="B21" s="23"/>
      <c r="C21" s="24" t="s">
        <v>19</v>
      </c>
      <c r="D21" s="132">
        <v>59897.3416575952</v>
      </c>
      <c r="E21" s="150">
        <v>81458.695999999996</v>
      </c>
      <c r="F21" s="260"/>
      <c r="G21" s="260">
        <v>5744.0810000000001</v>
      </c>
      <c r="H21" s="287"/>
      <c r="I21" s="389"/>
      <c r="J21" s="27"/>
      <c r="K21" s="262"/>
      <c r="L21" s="28"/>
      <c r="M21" s="28"/>
      <c r="N21" s="28"/>
      <c r="O21" s="28"/>
      <c r="P21" s="28"/>
      <c r="Q21" s="29">
        <f t="shared" si="0"/>
        <v>5744.0810000000001</v>
      </c>
      <c r="R21" s="13"/>
    </row>
    <row r="22" spans="1:18">
      <c r="A22" s="43"/>
      <c r="B22" s="33" t="s">
        <v>25</v>
      </c>
      <c r="C22" s="16" t="s">
        <v>17</v>
      </c>
      <c r="D22" s="147">
        <f t="shared" ref="D22:D23" si="6">D12+D14+D16+D18+D20</f>
        <v>240.17320000000001</v>
      </c>
      <c r="E22" s="95">
        <f t="shared" ref="E22:G23" si="7">+E12+E14+E16+E18+E20</f>
        <v>238.39439999999999</v>
      </c>
      <c r="F22" s="115">
        <f>SUM(D22:E22)</f>
        <v>478.56759999999997</v>
      </c>
      <c r="G22" s="115">
        <f t="shared" si="7"/>
        <v>55.000600000000006</v>
      </c>
      <c r="H22" s="115">
        <f t="shared" ref="H22:I23" si="8">+H12+H14+H16+H18+H20</f>
        <v>0</v>
      </c>
      <c r="I22" s="20">
        <f t="shared" si="8"/>
        <v>0</v>
      </c>
      <c r="J22" s="32">
        <f t="shared" ref="J22:J29" si="9">H22+I22</f>
        <v>0</v>
      </c>
      <c r="K22" s="115">
        <f t="shared" ref="K22:M23" si="10">+K12+K14+K16+K18+K20</f>
        <v>0</v>
      </c>
      <c r="L22" s="20">
        <f t="shared" si="10"/>
        <v>0</v>
      </c>
      <c r="M22" s="95">
        <f t="shared" si="10"/>
        <v>0</v>
      </c>
      <c r="N22" s="95">
        <f t="shared" ref="N22:N23" si="11">N12+N14+N16+N18+N20</f>
        <v>0</v>
      </c>
      <c r="O22" s="95">
        <f t="shared" ref="O22:O23" si="12">+O12+O14+O16+O18+O20</f>
        <v>0</v>
      </c>
      <c r="P22" s="95">
        <f t="shared" ref="P22:P23" si="13">P12+P14+P16+P18+P20</f>
        <v>0</v>
      </c>
      <c r="Q22" s="21">
        <f t="shared" si="0"/>
        <v>533.56819999999993</v>
      </c>
      <c r="R22" s="13"/>
    </row>
    <row r="23" spans="1:18">
      <c r="A23" s="36"/>
      <c r="B23" s="37"/>
      <c r="C23" s="24" t="s">
        <v>19</v>
      </c>
      <c r="D23" s="148">
        <f t="shared" si="6"/>
        <v>135166.5393582845</v>
      </c>
      <c r="E23" s="198">
        <f t="shared" si="7"/>
        <v>156527.10499999998</v>
      </c>
      <c r="F23" s="115">
        <f>SUM(D23:E23)</f>
        <v>291693.64435828448</v>
      </c>
      <c r="G23" s="57">
        <f t="shared" si="7"/>
        <v>50996.89</v>
      </c>
      <c r="H23" s="57">
        <f t="shared" si="8"/>
        <v>0</v>
      </c>
      <c r="I23" s="28">
        <f t="shared" si="8"/>
        <v>0</v>
      </c>
      <c r="J23" s="27">
        <f t="shared" si="9"/>
        <v>0</v>
      </c>
      <c r="K23" s="57">
        <f t="shared" si="10"/>
        <v>0</v>
      </c>
      <c r="L23" s="28">
        <f t="shared" si="10"/>
        <v>0</v>
      </c>
      <c r="M23" s="198">
        <f t="shared" si="10"/>
        <v>0</v>
      </c>
      <c r="N23" s="198">
        <f t="shared" si="11"/>
        <v>0</v>
      </c>
      <c r="O23" s="198">
        <f t="shared" si="12"/>
        <v>0</v>
      </c>
      <c r="P23" s="198">
        <f t="shared" si="13"/>
        <v>0</v>
      </c>
      <c r="Q23" s="29">
        <f t="shared" si="0"/>
        <v>342690.53435828449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31">
        <v>2.399</v>
      </c>
      <c r="E24" s="149">
        <v>0.76400000000000001</v>
      </c>
      <c r="F24" s="272"/>
      <c r="G24" s="272">
        <v>206.2236</v>
      </c>
      <c r="H24" s="286"/>
      <c r="I24" s="388"/>
      <c r="J24" s="32"/>
      <c r="K24" s="272"/>
      <c r="L24" s="20"/>
      <c r="M24" s="20"/>
      <c r="N24" s="20"/>
      <c r="O24" s="20"/>
      <c r="P24" s="20"/>
      <c r="Q24" s="21">
        <f t="shared" si="0"/>
        <v>206.2236</v>
      </c>
      <c r="R24" s="13"/>
    </row>
    <row r="25" spans="1:18">
      <c r="A25" s="22" t="s">
        <v>37</v>
      </c>
      <c r="B25" s="23"/>
      <c r="C25" s="24" t="s">
        <v>19</v>
      </c>
      <c r="D25" s="132">
        <v>2386.7764724989202</v>
      </c>
      <c r="E25" s="150">
        <v>793.85299999999995</v>
      </c>
      <c r="F25" s="260"/>
      <c r="G25" s="260">
        <v>198726.43400000001</v>
      </c>
      <c r="H25" s="287"/>
      <c r="I25" s="389"/>
      <c r="J25" s="27"/>
      <c r="K25" s="262"/>
      <c r="L25" s="28"/>
      <c r="M25" s="28"/>
      <c r="N25" s="28"/>
      <c r="O25" s="28"/>
      <c r="P25" s="28"/>
      <c r="Q25" s="29">
        <f t="shared" si="0"/>
        <v>198726.43400000001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31">
        <v>5.2060000000000004</v>
      </c>
      <c r="E26" s="149">
        <v>12.255000000000001</v>
      </c>
      <c r="F26" s="261"/>
      <c r="G26" s="261">
        <v>1.3133999999999999</v>
      </c>
      <c r="H26" s="286"/>
      <c r="I26" s="388"/>
      <c r="J26" s="32"/>
      <c r="K26" s="272"/>
      <c r="L26" s="20"/>
      <c r="M26" s="20"/>
      <c r="N26" s="20"/>
      <c r="O26" s="20"/>
      <c r="P26" s="20"/>
      <c r="Q26" s="21">
        <f t="shared" si="0"/>
        <v>1.3133999999999999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32">
        <v>2234.4844423503828</v>
      </c>
      <c r="E27" s="150">
        <v>4836.9539999999997</v>
      </c>
      <c r="F27" s="260"/>
      <c r="G27" s="260">
        <v>1579.2349999999999</v>
      </c>
      <c r="H27" s="287"/>
      <c r="I27" s="389"/>
      <c r="J27" s="27"/>
      <c r="K27" s="262"/>
      <c r="L27" s="28"/>
      <c r="M27" s="28"/>
      <c r="N27" s="28"/>
      <c r="O27" s="28"/>
      <c r="P27" s="28"/>
      <c r="Q27" s="29">
        <f t="shared" si="0"/>
        <v>1579.2349999999999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149">
        <f t="shared" ref="D28:D29" si="14">D24+D26</f>
        <v>7.6050000000000004</v>
      </c>
      <c r="E28" s="95">
        <f t="shared" ref="E28:G29" si="15">+E24+E26</f>
        <v>13.019</v>
      </c>
      <c r="F28" s="115">
        <f>SUM(D28:E28)</f>
        <v>20.624000000000002</v>
      </c>
      <c r="G28" s="115">
        <f t="shared" si="15"/>
        <v>207.53700000000001</v>
      </c>
      <c r="H28" s="115">
        <f t="shared" ref="H28:I29" si="16">+H24+H26</f>
        <v>0</v>
      </c>
      <c r="I28" s="20">
        <f t="shared" si="16"/>
        <v>0</v>
      </c>
      <c r="J28" s="32">
        <f t="shared" si="9"/>
        <v>0</v>
      </c>
      <c r="K28" s="276">
        <f t="shared" ref="K28:M29" si="17">+K24+K26</f>
        <v>0</v>
      </c>
      <c r="L28" s="20">
        <f t="shared" si="17"/>
        <v>0</v>
      </c>
      <c r="M28" s="199">
        <f t="shared" si="17"/>
        <v>0</v>
      </c>
      <c r="N28" s="95">
        <f t="shared" ref="N28:P29" si="18">N24+N26</f>
        <v>0</v>
      </c>
      <c r="O28" s="95">
        <f t="shared" si="18"/>
        <v>0</v>
      </c>
      <c r="P28" s="95">
        <f t="shared" si="18"/>
        <v>0</v>
      </c>
      <c r="Q28" s="21">
        <f t="shared" si="0"/>
        <v>228.161</v>
      </c>
      <c r="R28" s="13"/>
    </row>
    <row r="29" spans="1:18">
      <c r="A29" s="36"/>
      <c r="B29" s="37"/>
      <c r="C29" s="24" t="s">
        <v>19</v>
      </c>
      <c r="D29" s="150">
        <f t="shared" si="14"/>
        <v>4621.2609148493029</v>
      </c>
      <c r="E29" s="198">
        <f t="shared" si="15"/>
        <v>5630.8069999999998</v>
      </c>
      <c r="F29" s="57">
        <f>SUM(D29:E29)</f>
        <v>10252.067914849304</v>
      </c>
      <c r="G29" s="57">
        <f t="shared" si="15"/>
        <v>200305.66899999999</v>
      </c>
      <c r="H29" s="57">
        <f t="shared" si="16"/>
        <v>0</v>
      </c>
      <c r="I29" s="28">
        <f t="shared" si="16"/>
        <v>0</v>
      </c>
      <c r="J29" s="27">
        <f t="shared" si="9"/>
        <v>0</v>
      </c>
      <c r="K29" s="263">
        <f t="shared" si="17"/>
        <v>0</v>
      </c>
      <c r="L29" s="28">
        <f t="shared" si="17"/>
        <v>0</v>
      </c>
      <c r="M29" s="436">
        <f t="shared" si="17"/>
        <v>0</v>
      </c>
      <c r="N29" s="198">
        <f t="shared" si="18"/>
        <v>0</v>
      </c>
      <c r="O29" s="198">
        <f t="shared" si="18"/>
        <v>0</v>
      </c>
      <c r="P29" s="198">
        <f t="shared" si="18"/>
        <v>0</v>
      </c>
      <c r="Q29" s="29">
        <f t="shared" si="0"/>
        <v>210557.73691484929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31">
        <v>8.0771999999999995</v>
      </c>
      <c r="E30" s="149">
        <v>8.2507999999999999</v>
      </c>
      <c r="F30" s="272"/>
      <c r="G30" s="272">
        <v>10.5845</v>
      </c>
      <c r="H30" s="286">
        <v>640.17269999999996</v>
      </c>
      <c r="I30" s="388"/>
      <c r="J30" s="32"/>
      <c r="K30" s="272">
        <v>44.878300000000003</v>
      </c>
      <c r="L30" s="20">
        <v>30.873999999999999</v>
      </c>
      <c r="M30" s="20"/>
      <c r="N30" s="20">
        <v>1.9681999999999999</v>
      </c>
      <c r="O30" s="20">
        <v>1.1983999999999999</v>
      </c>
      <c r="P30" s="20">
        <v>6.1616999999999997</v>
      </c>
      <c r="Q30" s="21">
        <f t="shared" si="0"/>
        <v>735.83780000000002</v>
      </c>
      <c r="R30" s="13"/>
    </row>
    <row r="31" spans="1:18">
      <c r="A31" s="22" t="s">
        <v>42</v>
      </c>
      <c r="B31" s="23"/>
      <c r="C31" s="24" t="s">
        <v>19</v>
      </c>
      <c r="D31" s="132">
        <v>2365.4971682863561</v>
      </c>
      <c r="E31" s="150">
        <v>2060.0940000000001</v>
      </c>
      <c r="F31" s="262"/>
      <c r="G31" s="262">
        <v>4267.28</v>
      </c>
      <c r="H31" s="287">
        <v>96636.692999999999</v>
      </c>
      <c r="I31" s="389"/>
      <c r="J31" s="27"/>
      <c r="K31" s="262">
        <v>7558.3850000000002</v>
      </c>
      <c r="L31" s="28">
        <v>14056.081</v>
      </c>
      <c r="M31" s="28"/>
      <c r="N31" s="28">
        <v>356.96100000000001</v>
      </c>
      <c r="O31" s="28">
        <v>255.77199999999999</v>
      </c>
      <c r="P31" s="28">
        <v>1201.9870000000001</v>
      </c>
      <c r="Q31" s="29">
        <f t="shared" si="0"/>
        <v>124333.15899999999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31">
        <v>0.69950000000000001</v>
      </c>
      <c r="E32" s="149">
        <v>1.1664000000000001</v>
      </c>
      <c r="F32" s="272"/>
      <c r="G32" s="272">
        <v>0.50270000000000004</v>
      </c>
      <c r="H32" s="286">
        <v>863.26199999999994</v>
      </c>
      <c r="I32" s="388"/>
      <c r="J32" s="32"/>
      <c r="K32" s="272">
        <v>238.35300000000001</v>
      </c>
      <c r="L32" s="20">
        <v>0.60250000000000004</v>
      </c>
      <c r="M32" s="20"/>
      <c r="N32" s="20">
        <v>1.0699999999999999E-2</v>
      </c>
      <c r="O32" s="20"/>
      <c r="P32" s="20">
        <v>0.14119999999999999</v>
      </c>
      <c r="Q32" s="21">
        <f t="shared" si="0"/>
        <v>1102.8721</v>
      </c>
      <c r="R32" s="13"/>
    </row>
    <row r="33" spans="1:18">
      <c r="A33" s="22" t="s">
        <v>44</v>
      </c>
      <c r="B33" s="23"/>
      <c r="C33" s="24" t="s">
        <v>19</v>
      </c>
      <c r="D33" s="132">
        <v>62.834112438973911</v>
      </c>
      <c r="E33" s="150">
        <v>57.72</v>
      </c>
      <c r="F33" s="260"/>
      <c r="G33" s="260">
        <v>162.08199999999999</v>
      </c>
      <c r="H33" s="287">
        <v>28093.161</v>
      </c>
      <c r="I33" s="389"/>
      <c r="J33" s="27"/>
      <c r="K33" s="262">
        <v>7795.7879999999996</v>
      </c>
      <c r="L33" s="28">
        <v>125.843</v>
      </c>
      <c r="M33" s="28"/>
      <c r="N33" s="28">
        <v>2.2469999999999999</v>
      </c>
      <c r="O33" s="28"/>
      <c r="P33" s="28">
        <v>8.6999999999999993</v>
      </c>
      <c r="Q33" s="29">
        <f t="shared" si="0"/>
        <v>36187.820999999996</v>
      </c>
      <c r="R33" s="13"/>
    </row>
    <row r="34" spans="1:18">
      <c r="A34" s="22"/>
      <c r="B34" s="30" t="s">
        <v>21</v>
      </c>
      <c r="C34" s="16" t="s">
        <v>17</v>
      </c>
      <c r="D34" s="131">
        <v>0</v>
      </c>
      <c r="E34" s="149">
        <v>0.36120000000000002</v>
      </c>
      <c r="F34" s="261"/>
      <c r="G34" s="261"/>
      <c r="H34" s="353">
        <v>994.20299999999997</v>
      </c>
      <c r="I34" s="388"/>
      <c r="J34" s="32"/>
      <c r="K34" s="272">
        <v>23.3</v>
      </c>
      <c r="L34" s="20">
        <v>8.0699999999999994E-2</v>
      </c>
      <c r="M34" s="20"/>
      <c r="N34" s="20">
        <v>9.5899999999999999E-2</v>
      </c>
      <c r="O34" s="20"/>
      <c r="P34" s="20"/>
      <c r="Q34" s="21">
        <f t="shared" si="0"/>
        <v>1017.6795999999999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32">
        <v>0</v>
      </c>
      <c r="E35" s="150">
        <v>18.343</v>
      </c>
      <c r="F35" s="260"/>
      <c r="G35" s="260"/>
      <c r="H35" s="287">
        <v>103058.344</v>
      </c>
      <c r="I35" s="389"/>
      <c r="J35" s="27"/>
      <c r="K35" s="262">
        <v>634.92499999999995</v>
      </c>
      <c r="L35" s="28">
        <v>48.756999999999998</v>
      </c>
      <c r="M35" s="28"/>
      <c r="N35" s="28">
        <v>18.434999999999999</v>
      </c>
      <c r="O35" s="28"/>
      <c r="P35" s="28"/>
      <c r="Q35" s="29">
        <f t="shared" si="0"/>
        <v>103760.461</v>
      </c>
      <c r="R35" s="13"/>
    </row>
    <row r="36" spans="1:18">
      <c r="A36" s="43"/>
      <c r="B36" s="33" t="s">
        <v>25</v>
      </c>
      <c r="C36" s="16" t="s">
        <v>17</v>
      </c>
      <c r="D36" s="147">
        <f t="shared" ref="D36:D37" si="19">D30+D32+D34</f>
        <v>8.7766999999999999</v>
      </c>
      <c r="E36" s="95">
        <f t="shared" ref="E36:G37" si="20">+E30+E32+E34</f>
        <v>9.7783999999999995</v>
      </c>
      <c r="F36" s="115">
        <f>SUM(D36:E36)</f>
        <v>18.555099999999999</v>
      </c>
      <c r="G36" s="115">
        <f t="shared" si="20"/>
        <v>11.087200000000001</v>
      </c>
      <c r="H36" s="115">
        <f t="shared" ref="H36:I37" si="21">+H30+H32+H34</f>
        <v>2497.6376999999998</v>
      </c>
      <c r="I36" s="20">
        <f t="shared" si="21"/>
        <v>0</v>
      </c>
      <c r="J36" s="32">
        <f>H36+I36</f>
        <v>2497.6376999999998</v>
      </c>
      <c r="K36" s="115">
        <f t="shared" ref="K36:N37" si="22">+K30+K32+K34</f>
        <v>306.53130000000004</v>
      </c>
      <c r="L36" s="20">
        <f t="shared" si="22"/>
        <v>31.557199999999998</v>
      </c>
      <c r="M36" s="95">
        <f t="shared" si="22"/>
        <v>0</v>
      </c>
      <c r="N36" s="95">
        <f>+N30+N32+N34</f>
        <v>2.0747999999999998</v>
      </c>
      <c r="O36" s="95">
        <f t="shared" ref="O36:O37" si="23">+O30+O32+O34</f>
        <v>1.1983999999999999</v>
      </c>
      <c r="P36" s="95">
        <f t="shared" ref="P36:P37" si="24">P30+P32+P34</f>
        <v>6.3028999999999993</v>
      </c>
      <c r="Q36" s="21">
        <f t="shared" si="0"/>
        <v>2874.9446000000003</v>
      </c>
      <c r="R36" s="13"/>
    </row>
    <row r="37" spans="1:18">
      <c r="A37" s="36"/>
      <c r="B37" s="37"/>
      <c r="C37" s="24" t="s">
        <v>19</v>
      </c>
      <c r="D37" s="148">
        <f t="shared" si="19"/>
        <v>2428.3312807253301</v>
      </c>
      <c r="E37" s="198">
        <f t="shared" si="20"/>
        <v>2136.1569999999997</v>
      </c>
      <c r="F37" s="115">
        <f t="shared" ref="F37:F38" si="25">SUM(D37:E37)</f>
        <v>4564.4882807253298</v>
      </c>
      <c r="G37" s="57">
        <f t="shared" si="20"/>
        <v>4429.3620000000001</v>
      </c>
      <c r="H37" s="57">
        <f t="shared" si="21"/>
        <v>227788.19799999997</v>
      </c>
      <c r="I37" s="28">
        <f t="shared" si="21"/>
        <v>0</v>
      </c>
      <c r="J37" s="27">
        <f>H37+I37</f>
        <v>227788.19799999997</v>
      </c>
      <c r="K37" s="57">
        <f t="shared" si="22"/>
        <v>15989.097999999998</v>
      </c>
      <c r="L37" s="28">
        <f t="shared" si="22"/>
        <v>14230.681</v>
      </c>
      <c r="M37" s="198">
        <f t="shared" si="22"/>
        <v>0</v>
      </c>
      <c r="N37" s="198">
        <f t="shared" si="22"/>
        <v>377.64300000000003</v>
      </c>
      <c r="O37" s="198">
        <f t="shared" si="23"/>
        <v>255.77199999999999</v>
      </c>
      <c r="P37" s="198">
        <f t="shared" si="24"/>
        <v>1210.6870000000001</v>
      </c>
      <c r="Q37" s="29">
        <f t="shared" si="0"/>
        <v>268845.92928072525</v>
      </c>
      <c r="R37" s="13"/>
    </row>
    <row r="38" spans="1:18">
      <c r="A38" s="39" t="s">
        <v>46</v>
      </c>
      <c r="B38" s="40"/>
      <c r="C38" s="16" t="s">
        <v>17</v>
      </c>
      <c r="D38" s="131">
        <v>6.6900000000000001E-2</v>
      </c>
      <c r="E38" s="149">
        <v>0.05</v>
      </c>
      <c r="F38" s="115"/>
      <c r="G38" s="272">
        <v>8.0000000000000002E-3</v>
      </c>
      <c r="H38" s="286"/>
      <c r="I38" s="388"/>
      <c r="J38" s="32"/>
      <c r="K38" s="272"/>
      <c r="L38" s="20"/>
      <c r="M38" s="20"/>
      <c r="N38" s="20"/>
      <c r="O38" s="20"/>
      <c r="P38" s="20"/>
      <c r="Q38" s="21">
        <f t="shared" si="0"/>
        <v>8.0000000000000002E-3</v>
      </c>
      <c r="R38" s="13"/>
    </row>
    <row r="39" spans="1:18">
      <c r="A39" s="41"/>
      <c r="B39" s="42"/>
      <c r="C39" s="24" t="s">
        <v>19</v>
      </c>
      <c r="D39" s="132">
        <v>27.47850543979057</v>
      </c>
      <c r="E39" s="150">
        <v>36.488</v>
      </c>
      <c r="F39" s="262"/>
      <c r="G39" s="262">
        <v>4.2</v>
      </c>
      <c r="H39" s="287"/>
      <c r="I39" s="389"/>
      <c r="J39" s="27"/>
      <c r="K39" s="262"/>
      <c r="L39" s="28"/>
      <c r="M39" s="28"/>
      <c r="N39" s="28"/>
      <c r="O39" s="28"/>
      <c r="P39" s="28"/>
      <c r="Q39" s="29">
        <f t="shared" si="0"/>
        <v>4.2</v>
      </c>
      <c r="R39" s="13"/>
    </row>
    <row r="40" spans="1:18">
      <c r="A40" s="39" t="s">
        <v>47</v>
      </c>
      <c r="B40" s="40"/>
      <c r="C40" s="16" t="s">
        <v>17</v>
      </c>
      <c r="D40" s="131">
        <v>0.1227</v>
      </c>
      <c r="E40" s="149">
        <v>0.97560000000000002</v>
      </c>
      <c r="F40" s="261"/>
      <c r="G40" s="261">
        <v>0.23050000000000001</v>
      </c>
      <c r="H40" s="286"/>
      <c r="I40" s="388"/>
      <c r="J40" s="32"/>
      <c r="K40" s="272"/>
      <c r="L40" s="20"/>
      <c r="M40" s="20"/>
      <c r="N40" s="20"/>
      <c r="O40" s="20"/>
      <c r="P40" s="20"/>
      <c r="Q40" s="21">
        <f t="shared" si="0"/>
        <v>0.23050000000000001</v>
      </c>
      <c r="R40" s="13"/>
    </row>
    <row r="41" spans="1:18">
      <c r="A41" s="41"/>
      <c r="B41" s="42"/>
      <c r="C41" s="24" t="s">
        <v>19</v>
      </c>
      <c r="D41" s="132">
        <v>90.184517853405126</v>
      </c>
      <c r="E41" s="150">
        <v>715.024</v>
      </c>
      <c r="F41" s="260"/>
      <c r="G41" s="260">
        <v>96.388000000000005</v>
      </c>
      <c r="H41" s="287"/>
      <c r="I41" s="389"/>
      <c r="J41" s="27"/>
      <c r="K41" s="262"/>
      <c r="L41" s="28"/>
      <c r="M41" s="28"/>
      <c r="N41" s="28"/>
      <c r="O41" s="28"/>
      <c r="P41" s="28"/>
      <c r="Q41" s="29">
        <f t="shared" si="0"/>
        <v>96.388000000000005</v>
      </c>
      <c r="R41" s="13"/>
    </row>
    <row r="42" spans="1:18">
      <c r="A42" s="39" t="s">
        <v>48</v>
      </c>
      <c r="B42" s="40"/>
      <c r="C42" s="16" t="s">
        <v>17</v>
      </c>
      <c r="D42" s="131">
        <v>0</v>
      </c>
      <c r="E42" s="149"/>
      <c r="F42" s="261"/>
      <c r="G42" s="261"/>
      <c r="H42" s="286"/>
      <c r="I42" s="388"/>
      <c r="J42" s="32"/>
      <c r="K42" s="272"/>
      <c r="L42" s="20"/>
      <c r="M42" s="20"/>
      <c r="N42" s="20"/>
      <c r="O42" s="20"/>
      <c r="P42" s="20"/>
      <c r="Q42" s="21">
        <f t="shared" si="0"/>
        <v>0</v>
      </c>
      <c r="R42" s="13"/>
    </row>
    <row r="43" spans="1:18">
      <c r="A43" s="41"/>
      <c r="B43" s="42"/>
      <c r="C43" s="24" t="s">
        <v>19</v>
      </c>
      <c r="D43" s="132">
        <v>0</v>
      </c>
      <c r="E43" s="150"/>
      <c r="F43" s="260"/>
      <c r="G43" s="260"/>
      <c r="H43" s="287"/>
      <c r="I43" s="389"/>
      <c r="J43" s="27"/>
      <c r="K43" s="262"/>
      <c r="L43" s="28"/>
      <c r="M43" s="28"/>
      <c r="N43" s="28"/>
      <c r="O43" s="28"/>
      <c r="P43" s="28"/>
      <c r="Q43" s="29">
        <f t="shared" si="0"/>
        <v>0</v>
      </c>
      <c r="R43" s="13"/>
    </row>
    <row r="44" spans="1:18">
      <c r="A44" s="39" t="s">
        <v>49</v>
      </c>
      <c r="B44" s="40"/>
      <c r="C44" s="16" t="s">
        <v>17</v>
      </c>
      <c r="D44" s="131">
        <v>0</v>
      </c>
      <c r="E44" s="149">
        <v>5.0000000000000001E-3</v>
      </c>
      <c r="F44" s="261"/>
      <c r="G44" s="261">
        <v>4.07E-2</v>
      </c>
      <c r="H44" s="286">
        <v>8.0000000000000002E-3</v>
      </c>
      <c r="I44" s="388"/>
      <c r="J44" s="32"/>
      <c r="K44" s="272">
        <v>3.0000000000000001E-3</v>
      </c>
      <c r="L44" s="20">
        <v>1E-3</v>
      </c>
      <c r="M44" s="20"/>
      <c r="N44" s="20"/>
      <c r="O44" s="20"/>
      <c r="P44" s="20"/>
      <c r="Q44" s="21">
        <f t="shared" si="0"/>
        <v>5.2700000000000004E-2</v>
      </c>
      <c r="R44" s="13"/>
    </row>
    <row r="45" spans="1:18">
      <c r="A45" s="41"/>
      <c r="B45" s="42"/>
      <c r="C45" s="24" t="s">
        <v>19</v>
      </c>
      <c r="D45" s="132">
        <v>0</v>
      </c>
      <c r="E45" s="150">
        <v>3.4649999999999999</v>
      </c>
      <c r="F45" s="260"/>
      <c r="G45" s="260">
        <v>40.264000000000003</v>
      </c>
      <c r="H45" s="354">
        <v>9.3239999999999998</v>
      </c>
      <c r="I45" s="389"/>
      <c r="J45" s="27"/>
      <c r="K45" s="262">
        <v>2.73</v>
      </c>
      <c r="L45" s="28">
        <v>2.1</v>
      </c>
      <c r="M45" s="28"/>
      <c r="N45" s="28"/>
      <c r="O45" s="28"/>
      <c r="P45" s="28"/>
      <c r="Q45" s="29">
        <f t="shared" si="0"/>
        <v>54.417999999999999</v>
      </c>
      <c r="R45" s="13"/>
    </row>
    <row r="46" spans="1:18">
      <c r="A46" s="39" t="s">
        <v>50</v>
      </c>
      <c r="B46" s="40"/>
      <c r="C46" s="16" t="s">
        <v>17</v>
      </c>
      <c r="D46" s="131">
        <v>0.125</v>
      </c>
      <c r="E46" s="149">
        <v>0.36</v>
      </c>
      <c r="F46" s="261"/>
      <c r="G46" s="261">
        <v>2E-3</v>
      </c>
      <c r="H46" s="286">
        <v>6.9199999999999998E-2</v>
      </c>
      <c r="I46" s="388"/>
      <c r="J46" s="32"/>
      <c r="K46" s="272">
        <v>1.0800000000000001E-2</v>
      </c>
      <c r="L46" s="20"/>
      <c r="M46" s="20"/>
      <c r="N46" s="20"/>
      <c r="O46" s="20"/>
      <c r="P46" s="20"/>
      <c r="Q46" s="21">
        <f t="shared" si="0"/>
        <v>8.2000000000000003E-2</v>
      </c>
      <c r="R46" s="13"/>
    </row>
    <row r="47" spans="1:18">
      <c r="A47" s="41"/>
      <c r="B47" s="42"/>
      <c r="C47" s="24" t="s">
        <v>19</v>
      </c>
      <c r="D47" s="132">
        <v>43.050008522407843</v>
      </c>
      <c r="E47" s="150">
        <v>182.964</v>
      </c>
      <c r="F47" s="260"/>
      <c r="G47" s="260">
        <v>3.4020000000000001</v>
      </c>
      <c r="H47" s="287">
        <v>68.055000000000007</v>
      </c>
      <c r="I47" s="389"/>
      <c r="J47" s="27"/>
      <c r="K47" s="262">
        <v>9.5109999999999992</v>
      </c>
      <c r="L47" s="28"/>
      <c r="M47" s="28"/>
      <c r="N47" s="28"/>
      <c r="O47" s="28"/>
      <c r="P47" s="28"/>
      <c r="Q47" s="29">
        <f t="shared" si="0"/>
        <v>80.968000000000004</v>
      </c>
      <c r="R47" s="13"/>
    </row>
    <row r="48" spans="1:18">
      <c r="A48" s="39" t="s">
        <v>51</v>
      </c>
      <c r="B48" s="40"/>
      <c r="C48" s="16" t="s">
        <v>17</v>
      </c>
      <c r="D48" s="131">
        <v>0.03</v>
      </c>
      <c r="E48" s="149"/>
      <c r="F48" s="261"/>
      <c r="G48" s="261"/>
      <c r="H48" s="286">
        <v>0.1</v>
      </c>
      <c r="I48" s="388"/>
      <c r="J48" s="32"/>
      <c r="K48" s="272">
        <v>6.6000000000000003E-2</v>
      </c>
      <c r="L48" s="20"/>
      <c r="M48" s="20"/>
      <c r="N48" s="20"/>
      <c r="O48" s="20"/>
      <c r="P48" s="20">
        <v>5.0000000000000001E-4</v>
      </c>
      <c r="Q48" s="21">
        <f t="shared" si="0"/>
        <v>0.16650000000000001</v>
      </c>
      <c r="R48" s="13"/>
    </row>
    <row r="49" spans="1:18">
      <c r="A49" s="41"/>
      <c r="B49" s="42"/>
      <c r="C49" s="24" t="s">
        <v>19</v>
      </c>
      <c r="D49" s="132">
        <v>8.9250017668406514</v>
      </c>
      <c r="E49" s="150"/>
      <c r="F49" s="260"/>
      <c r="G49" s="260"/>
      <c r="H49" s="287">
        <v>15.75</v>
      </c>
      <c r="I49" s="389"/>
      <c r="J49" s="27"/>
      <c r="K49" s="262">
        <v>1.1970000000000001</v>
      </c>
      <c r="L49" s="28"/>
      <c r="M49" s="28"/>
      <c r="N49" s="28"/>
      <c r="O49" s="28"/>
      <c r="P49" s="28">
        <v>0.158</v>
      </c>
      <c r="Q49" s="29">
        <f t="shared" si="0"/>
        <v>17.105</v>
      </c>
      <c r="R49" s="13"/>
    </row>
    <row r="50" spans="1:18">
      <c r="A50" s="39" t="s">
        <v>52</v>
      </c>
      <c r="B50" s="40"/>
      <c r="C50" s="16" t="s">
        <v>17</v>
      </c>
      <c r="D50" s="131">
        <v>0</v>
      </c>
      <c r="E50" s="149">
        <v>0.626</v>
      </c>
      <c r="F50" s="261"/>
      <c r="G50" s="261"/>
      <c r="H50" s="286"/>
      <c r="I50" s="388"/>
      <c r="J50" s="32"/>
      <c r="K50" s="272">
        <v>10</v>
      </c>
      <c r="L50" s="20"/>
      <c r="M50" s="20"/>
      <c r="N50" s="20"/>
      <c r="O50" s="20"/>
      <c r="P50" s="20"/>
      <c r="Q50" s="21">
        <f t="shared" si="0"/>
        <v>10</v>
      </c>
      <c r="R50" s="13"/>
    </row>
    <row r="51" spans="1:18">
      <c r="A51" s="41"/>
      <c r="B51" s="42"/>
      <c r="C51" s="24" t="s">
        <v>19</v>
      </c>
      <c r="D51" s="132">
        <v>0</v>
      </c>
      <c r="E51" s="150">
        <v>293.79000000000002</v>
      </c>
      <c r="F51" s="260"/>
      <c r="G51" s="260"/>
      <c r="H51" s="287"/>
      <c r="I51" s="389"/>
      <c r="J51" s="27"/>
      <c r="K51" s="262">
        <v>1365</v>
      </c>
      <c r="L51" s="28"/>
      <c r="M51" s="28"/>
      <c r="N51" s="28"/>
      <c r="O51" s="28"/>
      <c r="P51" s="28"/>
      <c r="Q51" s="29">
        <f t="shared" si="0"/>
        <v>1365</v>
      </c>
      <c r="R51" s="13"/>
    </row>
    <row r="52" spans="1:18">
      <c r="A52" s="39" t="s">
        <v>53</v>
      </c>
      <c r="B52" s="40"/>
      <c r="C52" s="16" t="s">
        <v>17</v>
      </c>
      <c r="D52" s="131">
        <v>0</v>
      </c>
      <c r="E52" s="149">
        <v>7.6799999999999993E-2</v>
      </c>
      <c r="F52" s="261"/>
      <c r="G52" s="261">
        <v>0.2888</v>
      </c>
      <c r="H52" s="286">
        <v>0.62539999999999996</v>
      </c>
      <c r="I52" s="388"/>
      <c r="J52" s="32"/>
      <c r="K52" s="272">
        <v>0.1358</v>
      </c>
      <c r="L52" s="20">
        <v>0.66439999999999999</v>
      </c>
      <c r="M52" s="20"/>
      <c r="N52" s="20">
        <v>0</v>
      </c>
      <c r="O52" s="20">
        <v>8.0000000000000004E-4</v>
      </c>
      <c r="P52" s="20"/>
      <c r="Q52" s="21">
        <f t="shared" si="0"/>
        <v>1.7151999999999998</v>
      </c>
      <c r="R52" s="13"/>
    </row>
    <row r="53" spans="1:18">
      <c r="A53" s="41"/>
      <c r="B53" s="42"/>
      <c r="C53" s="24" t="s">
        <v>19</v>
      </c>
      <c r="D53" s="132">
        <v>0</v>
      </c>
      <c r="E53" s="150">
        <v>71.778000000000006</v>
      </c>
      <c r="F53" s="260"/>
      <c r="G53" s="260">
        <v>428.62</v>
      </c>
      <c r="H53" s="287">
        <v>890.35</v>
      </c>
      <c r="I53" s="389"/>
      <c r="J53" s="27"/>
      <c r="K53" s="262">
        <v>153.608</v>
      </c>
      <c r="L53" s="28">
        <v>676.19799999999998</v>
      </c>
      <c r="M53" s="28"/>
      <c r="N53" s="28">
        <v>0.315</v>
      </c>
      <c r="O53" s="28">
        <v>0.42</v>
      </c>
      <c r="P53" s="28"/>
      <c r="Q53" s="29">
        <f t="shared" si="0"/>
        <v>2149.511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31">
        <v>0.3468</v>
      </c>
      <c r="E54" s="149"/>
      <c r="F54" s="261"/>
      <c r="G54" s="261"/>
      <c r="H54" s="286">
        <v>0.12</v>
      </c>
      <c r="I54" s="388"/>
      <c r="J54" s="32"/>
      <c r="K54" s="272"/>
      <c r="L54" s="20"/>
      <c r="M54" s="20"/>
      <c r="N54" s="20"/>
      <c r="O54" s="20"/>
      <c r="P54" s="20"/>
      <c r="Q54" s="21">
        <f t="shared" si="0"/>
        <v>0.12</v>
      </c>
      <c r="R54" s="13"/>
    </row>
    <row r="55" spans="1:18">
      <c r="A55" s="22" t="s">
        <v>42</v>
      </c>
      <c r="B55" s="23"/>
      <c r="C55" s="24" t="s">
        <v>19</v>
      </c>
      <c r="D55" s="132">
        <v>309.51906127403373</v>
      </c>
      <c r="E55" s="150"/>
      <c r="F55" s="260"/>
      <c r="G55" s="260"/>
      <c r="H55" s="287">
        <v>7.4169999999999998</v>
      </c>
      <c r="I55" s="389"/>
      <c r="J55" s="27"/>
      <c r="K55" s="262"/>
      <c r="L55" s="28"/>
      <c r="M55" s="28"/>
      <c r="N55" s="28"/>
      <c r="O55" s="28"/>
      <c r="P55" s="28"/>
      <c r="Q55" s="29">
        <f t="shared" si="0"/>
        <v>7.4169999999999998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31">
        <v>0.63200000000000001</v>
      </c>
      <c r="E56" s="149">
        <v>1.5800000000000002E-2</v>
      </c>
      <c r="F56" s="261"/>
      <c r="G56" s="261">
        <v>3.5000000000000001E-3</v>
      </c>
      <c r="H56" s="286">
        <v>6.0000000000000001E-3</v>
      </c>
      <c r="I56" s="388"/>
      <c r="J56" s="32"/>
      <c r="K56" s="272">
        <v>0.39129999999999998</v>
      </c>
      <c r="L56" s="20">
        <v>2E-3</v>
      </c>
      <c r="M56" s="20"/>
      <c r="N56" s="20"/>
      <c r="O56" s="20">
        <v>5.1400000000000001E-2</v>
      </c>
      <c r="P56" s="20">
        <v>1.1000000000000001E-3</v>
      </c>
      <c r="Q56" s="21">
        <f t="shared" si="0"/>
        <v>0.45529999999999998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32">
        <v>56.007011087444745</v>
      </c>
      <c r="E57" s="150">
        <v>14.933</v>
      </c>
      <c r="F57" s="260"/>
      <c r="G57" s="260">
        <v>3.2949999999999999</v>
      </c>
      <c r="H57" s="354">
        <v>12.474</v>
      </c>
      <c r="I57" s="389"/>
      <c r="J57" s="27"/>
      <c r="K57" s="262">
        <v>22.727</v>
      </c>
      <c r="L57" s="28">
        <v>3.6749999999999998</v>
      </c>
      <c r="M57" s="28"/>
      <c r="N57" s="28"/>
      <c r="O57" s="28">
        <v>24.78</v>
      </c>
      <c r="P57" s="28">
        <v>0.23100000000000001</v>
      </c>
      <c r="Q57" s="29">
        <f t="shared" si="0"/>
        <v>67.181999999999988</v>
      </c>
      <c r="R57" s="13"/>
    </row>
    <row r="58" spans="1:18">
      <c r="A58" s="43"/>
      <c r="B58" s="33" t="s">
        <v>25</v>
      </c>
      <c r="C58" s="16" t="s">
        <v>17</v>
      </c>
      <c r="D58" s="149">
        <f t="shared" ref="D58:D59" si="26">D54+D56</f>
        <v>0.9788</v>
      </c>
      <c r="E58" s="95">
        <f t="shared" ref="E58:G59" si="27">+E54+E56</f>
        <v>1.5800000000000002E-2</v>
      </c>
      <c r="F58" s="115">
        <f>SUM(D58:E58)</f>
        <v>0.99460000000000004</v>
      </c>
      <c r="G58" s="115">
        <f t="shared" si="27"/>
        <v>3.5000000000000001E-3</v>
      </c>
      <c r="H58" s="115">
        <f t="shared" ref="H58:I59" si="28">+H54+H56</f>
        <v>0.126</v>
      </c>
      <c r="I58" s="20">
        <f t="shared" si="28"/>
        <v>0</v>
      </c>
      <c r="J58" s="32">
        <f>H58+I58</f>
        <v>0.126</v>
      </c>
      <c r="K58" s="115">
        <f t="shared" ref="K58:M59" si="29">+K54+K56</f>
        <v>0.39129999999999998</v>
      </c>
      <c r="L58" s="20">
        <f t="shared" si="29"/>
        <v>2E-3</v>
      </c>
      <c r="M58" s="95">
        <f t="shared" si="29"/>
        <v>0</v>
      </c>
      <c r="N58" s="95">
        <f t="shared" ref="N58:P59" si="30">N54+N56</f>
        <v>0</v>
      </c>
      <c r="O58" s="95">
        <f t="shared" si="30"/>
        <v>5.1400000000000001E-2</v>
      </c>
      <c r="P58" s="95">
        <f t="shared" si="30"/>
        <v>1.1000000000000001E-3</v>
      </c>
      <c r="Q58" s="21">
        <f t="shared" si="0"/>
        <v>1.5699000000000001</v>
      </c>
      <c r="R58" s="13"/>
    </row>
    <row r="59" spans="1:18">
      <c r="A59" s="36"/>
      <c r="B59" s="37"/>
      <c r="C59" s="24" t="s">
        <v>19</v>
      </c>
      <c r="D59" s="150">
        <f t="shared" si="26"/>
        <v>365.5260723614785</v>
      </c>
      <c r="E59" s="198">
        <f t="shared" si="27"/>
        <v>14.933</v>
      </c>
      <c r="F59" s="115">
        <f>SUM(D59:E59)</f>
        <v>380.45907236147849</v>
      </c>
      <c r="G59" s="57">
        <f t="shared" si="27"/>
        <v>3.2949999999999999</v>
      </c>
      <c r="H59" s="57">
        <f t="shared" si="28"/>
        <v>19.890999999999998</v>
      </c>
      <c r="I59" s="28">
        <f t="shared" si="28"/>
        <v>0</v>
      </c>
      <c r="J59" s="27">
        <f>H59+I59</f>
        <v>19.890999999999998</v>
      </c>
      <c r="K59" s="57">
        <f t="shared" si="29"/>
        <v>22.727</v>
      </c>
      <c r="L59" s="28">
        <f t="shared" si="29"/>
        <v>3.6749999999999998</v>
      </c>
      <c r="M59" s="198">
        <f t="shared" si="29"/>
        <v>0</v>
      </c>
      <c r="N59" s="198">
        <f t="shared" si="30"/>
        <v>0</v>
      </c>
      <c r="O59" s="198">
        <f t="shared" si="30"/>
        <v>24.78</v>
      </c>
      <c r="P59" s="198">
        <f t="shared" si="30"/>
        <v>0.23100000000000001</v>
      </c>
      <c r="Q59" s="29">
        <f t="shared" si="0"/>
        <v>455.05807236147848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31">
        <v>2.23E-2</v>
      </c>
      <c r="E60" s="149">
        <v>10.49</v>
      </c>
      <c r="F60" s="272"/>
      <c r="G60" s="272">
        <v>0.50919999999999999</v>
      </c>
      <c r="H60" s="286">
        <v>14.4514</v>
      </c>
      <c r="I60" s="388"/>
      <c r="J60" s="19"/>
      <c r="K60" s="272"/>
      <c r="L60" s="20">
        <v>0.439</v>
      </c>
      <c r="M60" s="20"/>
      <c r="N60" s="20"/>
      <c r="O60" s="20"/>
      <c r="P60" s="20"/>
      <c r="Q60" s="21">
        <f t="shared" si="0"/>
        <v>15.3996</v>
      </c>
      <c r="R60" s="13"/>
    </row>
    <row r="61" spans="1:18">
      <c r="A61" s="22" t="s">
        <v>57</v>
      </c>
      <c r="B61" s="23"/>
      <c r="C61" s="24" t="s">
        <v>19</v>
      </c>
      <c r="D61" s="132">
        <v>4.6725009249930469</v>
      </c>
      <c r="E61" s="150">
        <v>525</v>
      </c>
      <c r="F61" s="262"/>
      <c r="G61" s="262">
        <v>35.106999999999999</v>
      </c>
      <c r="H61" s="287">
        <v>2029.626</v>
      </c>
      <c r="I61" s="389"/>
      <c r="J61" s="27"/>
      <c r="K61" s="262"/>
      <c r="L61" s="28">
        <v>101.348</v>
      </c>
      <c r="M61" s="28"/>
      <c r="N61" s="28"/>
      <c r="O61" s="28"/>
      <c r="P61" s="28"/>
      <c r="Q61" s="29">
        <f t="shared" si="0"/>
        <v>2166.0810000000001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31">
        <v>2.7</v>
      </c>
      <c r="E62" s="149">
        <v>0.96</v>
      </c>
      <c r="F62" s="261"/>
      <c r="G62" s="261">
        <v>192.16200000000001</v>
      </c>
      <c r="H62" s="286"/>
      <c r="I62" s="388"/>
      <c r="J62" s="32"/>
      <c r="K62" s="272"/>
      <c r="L62" s="20"/>
      <c r="M62" s="20"/>
      <c r="N62" s="20"/>
      <c r="O62" s="20"/>
      <c r="P62" s="20"/>
      <c r="Q62" s="21">
        <f t="shared" si="0"/>
        <v>192.16200000000001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32">
        <v>302.40005986471851</v>
      </c>
      <c r="E63" s="150">
        <v>137.655</v>
      </c>
      <c r="F63" s="260"/>
      <c r="G63" s="260">
        <v>33429.767999999996</v>
      </c>
      <c r="H63" s="287"/>
      <c r="I63" s="389"/>
      <c r="J63" s="27"/>
      <c r="K63" s="262"/>
      <c r="L63" s="28"/>
      <c r="M63" s="28"/>
      <c r="N63" s="28"/>
      <c r="O63" s="28"/>
      <c r="P63" s="28"/>
      <c r="Q63" s="29">
        <f t="shared" si="0"/>
        <v>33429.767999999996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31">
        <v>0</v>
      </c>
      <c r="E64" s="149"/>
      <c r="F64" s="261"/>
      <c r="G64" s="261">
        <v>104.19</v>
      </c>
      <c r="H64" s="286">
        <v>0</v>
      </c>
      <c r="I64" s="388"/>
      <c r="J64" s="32"/>
      <c r="K64" s="272"/>
      <c r="L64" s="20"/>
      <c r="M64" s="20"/>
      <c r="N64" s="20"/>
      <c r="O64" s="20"/>
      <c r="P64" s="20"/>
      <c r="Q64" s="21">
        <f t="shared" si="0"/>
        <v>104.19</v>
      </c>
      <c r="R64" s="13"/>
    </row>
    <row r="65" spans="1:18">
      <c r="A65" s="22" t="s">
        <v>24</v>
      </c>
      <c r="B65" s="23"/>
      <c r="C65" s="24" t="s">
        <v>19</v>
      </c>
      <c r="D65" s="132">
        <v>0</v>
      </c>
      <c r="E65" s="150"/>
      <c r="F65" s="260"/>
      <c r="G65" s="260">
        <v>24664.355</v>
      </c>
      <c r="H65" s="287">
        <v>1.575</v>
      </c>
      <c r="I65" s="389"/>
      <c r="J65" s="27"/>
      <c r="K65" s="262"/>
      <c r="L65" s="28"/>
      <c r="M65" s="28"/>
      <c r="N65" s="28"/>
      <c r="O65" s="28"/>
      <c r="P65" s="28"/>
      <c r="Q65" s="29">
        <f t="shared" si="0"/>
        <v>24665.93</v>
      </c>
      <c r="R65" s="13"/>
    </row>
    <row r="66" spans="1:18">
      <c r="A66" s="43"/>
      <c r="B66" s="30" t="s">
        <v>21</v>
      </c>
      <c r="C66" s="16" t="s">
        <v>17</v>
      </c>
      <c r="D66" s="131">
        <v>0.03</v>
      </c>
      <c r="E66" s="149">
        <v>2.3126000000000002</v>
      </c>
      <c r="F66" s="261"/>
      <c r="G66" s="261">
        <v>33.031599999999997</v>
      </c>
      <c r="H66" s="286"/>
      <c r="I66" s="388"/>
      <c r="J66" s="32"/>
      <c r="K66" s="272">
        <v>1.3483000000000001</v>
      </c>
      <c r="L66" s="20"/>
      <c r="M66" s="20"/>
      <c r="N66" s="20"/>
      <c r="O66" s="20"/>
      <c r="P66" s="20"/>
      <c r="Q66" s="21">
        <f t="shared" si="0"/>
        <v>34.379899999999999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35">
        <v>3.150000623590818</v>
      </c>
      <c r="E67" s="200">
        <v>373.31799999999998</v>
      </c>
      <c r="F67" s="264"/>
      <c r="G67" s="264">
        <v>2607.384</v>
      </c>
      <c r="H67" s="288"/>
      <c r="I67" s="390"/>
      <c r="J67" s="52"/>
      <c r="K67" s="323">
        <v>197.95699999999999</v>
      </c>
      <c r="L67" s="53"/>
      <c r="M67" s="53"/>
      <c r="N67" s="53"/>
      <c r="O67" s="53"/>
      <c r="P67" s="53"/>
      <c r="Q67" s="54">
        <f t="shared" si="0"/>
        <v>2805.3409999999999</v>
      </c>
      <c r="R67" s="13"/>
    </row>
    <row r="68" spans="1:18">
      <c r="D68" s="136"/>
      <c r="E68" s="201"/>
      <c r="F68" s="265"/>
      <c r="G68" s="265"/>
      <c r="H68" s="265"/>
      <c r="I68" s="265"/>
      <c r="K68" s="265"/>
      <c r="Q68" s="1"/>
    </row>
    <row r="69" spans="1:18" ht="19.5" thickBot="1">
      <c r="A69" s="4"/>
      <c r="B69" s="5" t="s">
        <v>62</v>
      </c>
      <c r="C69" s="4"/>
      <c r="D69" s="137"/>
      <c r="E69" s="202"/>
      <c r="F69" s="266"/>
      <c r="G69" s="266"/>
      <c r="H69" s="266"/>
      <c r="I69" s="266"/>
      <c r="J69" s="4"/>
      <c r="K69" s="397"/>
      <c r="L69" s="4"/>
      <c r="M69" s="4"/>
      <c r="N69" s="4"/>
      <c r="O69" s="4"/>
      <c r="P69" s="4"/>
      <c r="Q69" s="4"/>
    </row>
    <row r="70" spans="1:18">
      <c r="A70" s="36"/>
      <c r="B70" s="57"/>
      <c r="C70" s="58"/>
      <c r="D70" s="138" t="s">
        <v>134</v>
      </c>
      <c r="E70" s="203" t="s">
        <v>135</v>
      </c>
      <c r="F70" s="267" t="s">
        <v>5</v>
      </c>
      <c r="G70" s="267" t="s">
        <v>5</v>
      </c>
      <c r="H70" s="355" t="s">
        <v>136</v>
      </c>
      <c r="I70" s="391" t="s">
        <v>137</v>
      </c>
      <c r="J70" s="8" t="s">
        <v>63</v>
      </c>
      <c r="K70" s="398" t="s">
        <v>114</v>
      </c>
      <c r="L70" s="8" t="s">
        <v>114</v>
      </c>
      <c r="M70" s="8" t="s">
        <v>114</v>
      </c>
      <c r="N70" s="8" t="s">
        <v>140</v>
      </c>
      <c r="O70" s="8" t="s">
        <v>114</v>
      </c>
      <c r="P70" s="8" t="s">
        <v>114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147">
        <f t="shared" ref="D71:D72" si="31">D60+D62+D64+D66</f>
        <v>2.7523</v>
      </c>
      <c r="E71" s="95">
        <f t="shared" ref="E71:G72" si="32">+E60+E62+E64+E66</f>
        <v>13.762599999999999</v>
      </c>
      <c r="F71" s="115">
        <f>SUM(D71:E71)</f>
        <v>16.514899999999997</v>
      </c>
      <c r="G71" s="115">
        <f t="shared" si="32"/>
        <v>329.89279999999997</v>
      </c>
      <c r="H71" s="115">
        <f t="shared" ref="H71:I72" si="33">+H60+H62+H64+H66</f>
        <v>14.4514</v>
      </c>
      <c r="I71" s="20">
        <f t="shared" si="33"/>
        <v>0</v>
      </c>
      <c r="J71" s="19">
        <f>H71+I71</f>
        <v>14.4514</v>
      </c>
      <c r="K71" s="115">
        <f t="shared" ref="K71:M72" si="34">+K60+K62+K64+K66</f>
        <v>1.3483000000000001</v>
      </c>
      <c r="L71" s="20">
        <f t="shared" si="34"/>
        <v>0.439</v>
      </c>
      <c r="M71" s="20">
        <f t="shared" si="34"/>
        <v>0</v>
      </c>
      <c r="N71" s="95">
        <f t="shared" ref="N71:P72" si="35">N60+N62+N64+N66</f>
        <v>0</v>
      </c>
      <c r="O71" s="95">
        <f t="shared" si="35"/>
        <v>0</v>
      </c>
      <c r="P71" s="95">
        <f t="shared" si="35"/>
        <v>0</v>
      </c>
      <c r="Q71" s="21">
        <f t="shared" ref="Q71:Q134" si="36">+F71+G71+H71+I71+K71+L71+M71+N71+O71+P71</f>
        <v>362.64639999999997</v>
      </c>
      <c r="R71" s="43"/>
    </row>
    <row r="72" spans="1:18">
      <c r="A72" s="6" t="s">
        <v>59</v>
      </c>
      <c r="B72" s="37"/>
      <c r="C72" s="62" t="s">
        <v>19</v>
      </c>
      <c r="D72" s="148">
        <f t="shared" si="31"/>
        <v>310.2225614133024</v>
      </c>
      <c r="E72" s="198">
        <f t="shared" si="32"/>
        <v>1035.973</v>
      </c>
      <c r="F72" s="115">
        <f>SUM(D72:E72)</f>
        <v>1346.1955614133024</v>
      </c>
      <c r="G72" s="57">
        <f t="shared" si="32"/>
        <v>60736.613999999994</v>
      </c>
      <c r="H72" s="57">
        <f t="shared" si="33"/>
        <v>2031.201</v>
      </c>
      <c r="I72" s="28">
        <f t="shared" si="33"/>
        <v>0</v>
      </c>
      <c r="J72" s="27">
        <f>H72+I72</f>
        <v>2031.201</v>
      </c>
      <c r="K72" s="57">
        <f t="shared" si="34"/>
        <v>197.95699999999999</v>
      </c>
      <c r="L72" s="28">
        <f t="shared" si="34"/>
        <v>101.348</v>
      </c>
      <c r="M72" s="28">
        <f t="shared" si="34"/>
        <v>0</v>
      </c>
      <c r="N72" s="198">
        <f t="shared" si="35"/>
        <v>0</v>
      </c>
      <c r="O72" s="198">
        <f t="shared" si="35"/>
        <v>0</v>
      </c>
      <c r="P72" s="198">
        <f t="shared" si="35"/>
        <v>0</v>
      </c>
      <c r="Q72" s="29">
        <f t="shared" si="36"/>
        <v>64413.315561413299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31">
        <v>1.5057</v>
      </c>
      <c r="E73" s="149">
        <v>0.49640000000000001</v>
      </c>
      <c r="F73" s="272"/>
      <c r="G73" s="272">
        <v>0.1547</v>
      </c>
      <c r="H73" s="286">
        <v>16.570799999999998</v>
      </c>
      <c r="I73" s="388"/>
      <c r="J73" s="19"/>
      <c r="K73" s="272">
        <v>0.36749999999999999</v>
      </c>
      <c r="L73" s="20">
        <v>0.60699999999999998</v>
      </c>
      <c r="M73" s="20"/>
      <c r="N73" s="20">
        <v>0.31130000000000002</v>
      </c>
      <c r="O73" s="20">
        <v>4.7800000000000002E-2</v>
      </c>
      <c r="P73" s="20">
        <v>0.06</v>
      </c>
      <c r="Q73" s="21">
        <f t="shared" si="36"/>
        <v>18.119099999999992</v>
      </c>
      <c r="R73" s="43"/>
    </row>
    <row r="74" spans="1:18">
      <c r="A74" s="22" t="s">
        <v>37</v>
      </c>
      <c r="B74" s="23"/>
      <c r="C74" s="62" t="s">
        <v>19</v>
      </c>
      <c r="D74" s="132">
        <v>2408.0914767185513</v>
      </c>
      <c r="E74" s="150">
        <v>762.46500000000003</v>
      </c>
      <c r="F74" s="262"/>
      <c r="G74" s="262">
        <v>262.64400000000001</v>
      </c>
      <c r="H74" s="287">
        <v>9120.6329999999998</v>
      </c>
      <c r="I74" s="389"/>
      <c r="J74" s="27"/>
      <c r="K74" s="262">
        <v>351.31599999999997</v>
      </c>
      <c r="L74" s="28">
        <v>789.94100000000003</v>
      </c>
      <c r="M74" s="28"/>
      <c r="N74" s="28">
        <v>597.15899999999999</v>
      </c>
      <c r="O74" s="28">
        <v>70.540999999999997</v>
      </c>
      <c r="P74" s="28">
        <v>117.774</v>
      </c>
      <c r="Q74" s="29">
        <f t="shared" si="36"/>
        <v>11310.008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31">
        <v>0</v>
      </c>
      <c r="E75" s="149">
        <v>0.3382</v>
      </c>
      <c r="F75" s="261"/>
      <c r="G75" s="261">
        <v>0.1265</v>
      </c>
      <c r="H75" s="286">
        <v>1.4905999999999999</v>
      </c>
      <c r="I75" s="388"/>
      <c r="J75" s="19"/>
      <c r="K75" s="272">
        <v>0.1915</v>
      </c>
      <c r="L75" s="20"/>
      <c r="M75" s="20"/>
      <c r="N75" s="20"/>
      <c r="O75" s="20"/>
      <c r="P75" s="20"/>
      <c r="Q75" s="21">
        <f t="shared" si="36"/>
        <v>1.8086</v>
      </c>
      <c r="R75" s="43"/>
    </row>
    <row r="76" spans="1:18">
      <c r="A76" s="22" t="s">
        <v>0</v>
      </c>
      <c r="B76" s="23"/>
      <c r="C76" s="62" t="s">
        <v>19</v>
      </c>
      <c r="D76" s="132">
        <v>0</v>
      </c>
      <c r="E76" s="150">
        <v>22.484999999999999</v>
      </c>
      <c r="F76" s="260"/>
      <c r="G76" s="260">
        <v>40.814</v>
      </c>
      <c r="H76" s="287">
        <v>96.14</v>
      </c>
      <c r="I76" s="389"/>
      <c r="J76" s="27"/>
      <c r="K76" s="262">
        <v>28.968</v>
      </c>
      <c r="L76" s="28"/>
      <c r="M76" s="28"/>
      <c r="N76" s="28"/>
      <c r="O76" s="28"/>
      <c r="P76" s="28"/>
      <c r="Q76" s="29">
        <f t="shared" si="36"/>
        <v>165.922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31">
        <v>0</v>
      </c>
      <c r="E77" s="149"/>
      <c r="F77" s="261"/>
      <c r="G77" s="261"/>
      <c r="H77" s="286"/>
      <c r="I77" s="388"/>
      <c r="J77" s="19"/>
      <c r="K77" s="272"/>
      <c r="L77" s="20"/>
      <c r="M77" s="20"/>
      <c r="N77" s="20"/>
      <c r="O77" s="20"/>
      <c r="P77" s="20"/>
      <c r="Q77" s="21">
        <f t="shared" si="36"/>
        <v>0</v>
      </c>
      <c r="R77" s="43"/>
    </row>
    <row r="78" spans="1:18">
      <c r="A78" s="22"/>
      <c r="B78" s="24" t="s">
        <v>68</v>
      </c>
      <c r="C78" s="62" t="s">
        <v>19</v>
      </c>
      <c r="D78" s="132">
        <v>0</v>
      </c>
      <c r="E78" s="150"/>
      <c r="F78" s="260"/>
      <c r="G78" s="260"/>
      <c r="H78" s="287"/>
      <c r="I78" s="389"/>
      <c r="J78" s="27"/>
      <c r="K78" s="262"/>
      <c r="L78" s="28"/>
      <c r="M78" s="28"/>
      <c r="N78" s="28"/>
      <c r="O78" s="28"/>
      <c r="P78" s="28"/>
      <c r="Q78" s="29">
        <f t="shared" si="36"/>
        <v>0</v>
      </c>
      <c r="R78" s="43"/>
    </row>
    <row r="79" spans="1:18">
      <c r="A79" s="22"/>
      <c r="B79" s="15" t="s">
        <v>69</v>
      </c>
      <c r="C79" s="59" t="s">
        <v>17</v>
      </c>
      <c r="D79" s="131">
        <v>0</v>
      </c>
      <c r="E79" s="149"/>
      <c r="F79" s="261"/>
      <c r="G79" s="261"/>
      <c r="H79" s="286"/>
      <c r="I79" s="388"/>
      <c r="J79" s="19"/>
      <c r="K79" s="272"/>
      <c r="L79" s="20"/>
      <c r="M79" s="20"/>
      <c r="N79" s="20"/>
      <c r="O79" s="20"/>
      <c r="P79" s="20"/>
      <c r="Q79" s="21">
        <f t="shared" si="36"/>
        <v>0</v>
      </c>
      <c r="R79" s="43"/>
    </row>
    <row r="80" spans="1:18">
      <c r="A80" s="22" t="s">
        <v>18</v>
      </c>
      <c r="B80" s="23"/>
      <c r="C80" s="62" t="s">
        <v>19</v>
      </c>
      <c r="D80" s="132">
        <v>0</v>
      </c>
      <c r="E80" s="150"/>
      <c r="F80" s="260"/>
      <c r="G80" s="260"/>
      <c r="H80" s="354"/>
      <c r="I80" s="389"/>
      <c r="J80" s="27"/>
      <c r="K80" s="262"/>
      <c r="L80" s="28"/>
      <c r="M80" s="28"/>
      <c r="N80" s="28"/>
      <c r="O80" s="28"/>
      <c r="P80" s="28"/>
      <c r="Q80" s="29">
        <f t="shared" si="36"/>
        <v>0</v>
      </c>
      <c r="R80" s="43"/>
    </row>
    <row r="81" spans="1:18">
      <c r="A81" s="22"/>
      <c r="B81" s="30" t="s">
        <v>21</v>
      </c>
      <c r="C81" s="59" t="s">
        <v>17</v>
      </c>
      <c r="D81" s="131">
        <v>3.0091000000000001</v>
      </c>
      <c r="E81" s="149">
        <v>9.5557999999999996</v>
      </c>
      <c r="F81" s="261"/>
      <c r="G81" s="261">
        <v>4.8251999999999997</v>
      </c>
      <c r="H81" s="286">
        <v>62.247900000000001</v>
      </c>
      <c r="I81" s="388"/>
      <c r="J81" s="19"/>
      <c r="K81" s="272">
        <v>8.0757999999999992</v>
      </c>
      <c r="L81" s="20">
        <v>8.8634000000000004</v>
      </c>
      <c r="M81" s="20">
        <v>8.4199999999999997E-2</v>
      </c>
      <c r="N81" s="20">
        <v>4.3371000000000004</v>
      </c>
      <c r="O81" s="20">
        <v>0.64249999999999996</v>
      </c>
      <c r="P81" s="20">
        <v>0.93259999999999998</v>
      </c>
      <c r="Q81" s="21">
        <f t="shared" si="36"/>
        <v>90.00869999999999</v>
      </c>
      <c r="R81" s="43"/>
    </row>
    <row r="82" spans="1:18">
      <c r="A82" s="22"/>
      <c r="B82" s="24" t="s">
        <v>70</v>
      </c>
      <c r="C82" s="62" t="s">
        <v>19</v>
      </c>
      <c r="D82" s="132">
        <v>1995.9695451327095</v>
      </c>
      <c r="E82" s="150">
        <v>6500.8890000000001</v>
      </c>
      <c r="F82" s="260"/>
      <c r="G82" s="260">
        <v>3209.1579999999999</v>
      </c>
      <c r="H82" s="287">
        <v>30935.391</v>
      </c>
      <c r="I82" s="389"/>
      <c r="J82" s="27"/>
      <c r="K82" s="262">
        <v>4132.5630000000001</v>
      </c>
      <c r="L82" s="28">
        <v>4849.3549999999996</v>
      </c>
      <c r="M82" s="28">
        <v>41.981999999999999</v>
      </c>
      <c r="N82" s="28">
        <v>2325.2150000000001</v>
      </c>
      <c r="O82" s="28">
        <v>387.74900000000002</v>
      </c>
      <c r="P82" s="28">
        <v>550.52099999999996</v>
      </c>
      <c r="Q82" s="29">
        <f t="shared" si="36"/>
        <v>46431.934000000008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147">
        <f t="shared" ref="D83:D84" si="37">D73+D75+D77+D79+D81</f>
        <v>4.5148000000000001</v>
      </c>
      <c r="E83" s="95">
        <f t="shared" ref="E83:G84" si="38">+E73+E75+E77+E79+E81</f>
        <v>10.3904</v>
      </c>
      <c r="F83" s="115">
        <f>SUM(D83:E83)</f>
        <v>14.905200000000001</v>
      </c>
      <c r="G83" s="115">
        <f t="shared" si="38"/>
        <v>5.1063999999999998</v>
      </c>
      <c r="H83" s="115">
        <f t="shared" ref="H83:I84" si="39">+H73+H75+H77+H79+H81</f>
        <v>80.309300000000007</v>
      </c>
      <c r="I83" s="20">
        <f t="shared" si="39"/>
        <v>0</v>
      </c>
      <c r="J83" s="32">
        <f>H83+I83</f>
        <v>80.309300000000007</v>
      </c>
      <c r="K83" s="115">
        <f t="shared" ref="K83:P84" si="40">+K73+K75+K77+K79+K81</f>
        <v>8.6347999999999985</v>
      </c>
      <c r="L83" s="20">
        <f t="shared" si="40"/>
        <v>9.4703999999999997</v>
      </c>
      <c r="M83" s="95">
        <f t="shared" si="40"/>
        <v>8.4199999999999997E-2</v>
      </c>
      <c r="N83" s="95">
        <f t="shared" si="40"/>
        <v>4.6484000000000005</v>
      </c>
      <c r="O83" s="95">
        <f t="shared" si="40"/>
        <v>0.69029999999999991</v>
      </c>
      <c r="P83" s="95">
        <f t="shared" si="40"/>
        <v>0.99259999999999993</v>
      </c>
      <c r="Q83" s="21">
        <f t="shared" si="36"/>
        <v>124.84159999999999</v>
      </c>
      <c r="R83" s="43"/>
    </row>
    <row r="84" spans="1:18">
      <c r="A84" s="36"/>
      <c r="B84" s="37"/>
      <c r="C84" s="62" t="s">
        <v>19</v>
      </c>
      <c r="D84" s="148">
        <f t="shared" si="37"/>
        <v>4404.0610218512611</v>
      </c>
      <c r="E84" s="198">
        <f t="shared" si="38"/>
        <v>7285.8389999999999</v>
      </c>
      <c r="F84" s="115">
        <f>SUM(D84:E84)</f>
        <v>11689.900021851261</v>
      </c>
      <c r="G84" s="57">
        <f t="shared" si="38"/>
        <v>3512.616</v>
      </c>
      <c r="H84" s="57">
        <f t="shared" si="39"/>
        <v>40152.163999999997</v>
      </c>
      <c r="I84" s="28">
        <f t="shared" si="39"/>
        <v>0</v>
      </c>
      <c r="J84" s="27">
        <f>H84+I84</f>
        <v>40152.163999999997</v>
      </c>
      <c r="K84" s="57">
        <f t="shared" si="40"/>
        <v>4512.8469999999998</v>
      </c>
      <c r="L84" s="28">
        <f t="shared" si="40"/>
        <v>5639.2959999999994</v>
      </c>
      <c r="M84" s="198">
        <f t="shared" si="40"/>
        <v>41.981999999999999</v>
      </c>
      <c r="N84" s="198">
        <f t="shared" si="40"/>
        <v>2922.3740000000003</v>
      </c>
      <c r="O84" s="198">
        <f t="shared" si="40"/>
        <v>458.29</v>
      </c>
      <c r="P84" s="198">
        <f t="shared" si="40"/>
        <v>668.29499999999996</v>
      </c>
      <c r="Q84" s="29">
        <f t="shared" si="36"/>
        <v>69597.764021851253</v>
      </c>
      <c r="R84" s="43"/>
    </row>
    <row r="85" spans="1:18">
      <c r="A85" s="39" t="s">
        <v>71</v>
      </c>
      <c r="B85" s="40"/>
      <c r="C85" s="59" t="s">
        <v>17</v>
      </c>
      <c r="D85" s="131">
        <v>0</v>
      </c>
      <c r="E85" s="149">
        <v>8.3099999999999993E-2</v>
      </c>
      <c r="F85" s="272"/>
      <c r="G85" s="272">
        <v>2.3900000000000001E-2</v>
      </c>
      <c r="H85" s="286">
        <v>1.8635999999999999</v>
      </c>
      <c r="I85" s="388"/>
      <c r="J85" s="19"/>
      <c r="K85" s="272">
        <v>0.14410000000000001</v>
      </c>
      <c r="L85" s="20">
        <v>0.1865</v>
      </c>
      <c r="M85" s="20"/>
      <c r="N85" s="20"/>
      <c r="O85" s="20"/>
      <c r="P85" s="20"/>
      <c r="Q85" s="21">
        <f t="shared" si="36"/>
        <v>2.2181000000000002</v>
      </c>
      <c r="R85" s="43"/>
    </row>
    <row r="86" spans="1:18">
      <c r="A86" s="41"/>
      <c r="B86" s="42"/>
      <c r="C86" s="62" t="s">
        <v>19</v>
      </c>
      <c r="D86" s="132">
        <v>0</v>
      </c>
      <c r="E86" s="150">
        <v>89.587000000000003</v>
      </c>
      <c r="F86" s="262"/>
      <c r="G86" s="262">
        <v>22.797999999999998</v>
      </c>
      <c r="H86" s="287">
        <v>1442.575</v>
      </c>
      <c r="I86" s="389"/>
      <c r="J86" s="27"/>
      <c r="K86" s="262">
        <v>91.882999999999996</v>
      </c>
      <c r="L86" s="28">
        <v>128.12799999999999</v>
      </c>
      <c r="M86" s="28"/>
      <c r="N86" s="28"/>
      <c r="O86" s="28"/>
      <c r="P86" s="28"/>
      <c r="Q86" s="29">
        <f t="shared" si="36"/>
        <v>1685.384</v>
      </c>
      <c r="R86" s="43"/>
    </row>
    <row r="87" spans="1:18">
      <c r="A87" s="39" t="s">
        <v>72</v>
      </c>
      <c r="B87" s="40"/>
      <c r="C87" s="59" t="s">
        <v>17</v>
      </c>
      <c r="D87" s="131">
        <v>0</v>
      </c>
      <c r="E87" s="149"/>
      <c r="F87" s="261"/>
      <c r="G87" s="261"/>
      <c r="H87" s="286">
        <v>9.4E-2</v>
      </c>
      <c r="I87" s="388"/>
      <c r="J87" s="19"/>
      <c r="K87" s="272"/>
      <c r="L87" s="20">
        <v>0.01</v>
      </c>
      <c r="M87" s="20"/>
      <c r="N87" s="20"/>
      <c r="O87" s="20"/>
      <c r="P87" s="20"/>
      <c r="Q87" s="21">
        <f t="shared" si="36"/>
        <v>0.104</v>
      </c>
      <c r="R87" s="43"/>
    </row>
    <row r="88" spans="1:18">
      <c r="A88" s="41"/>
      <c r="B88" s="42"/>
      <c r="C88" s="62" t="s">
        <v>19</v>
      </c>
      <c r="D88" s="132">
        <v>0</v>
      </c>
      <c r="E88" s="150"/>
      <c r="F88" s="260"/>
      <c r="G88" s="260"/>
      <c r="H88" s="287">
        <v>17.094000000000001</v>
      </c>
      <c r="I88" s="389"/>
      <c r="J88" s="27"/>
      <c r="K88" s="262"/>
      <c r="L88" s="28">
        <v>4.2</v>
      </c>
      <c r="M88" s="28"/>
      <c r="N88" s="28"/>
      <c r="O88" s="28"/>
      <c r="P88" s="28"/>
      <c r="Q88" s="29">
        <f t="shared" si="36"/>
        <v>21.294</v>
      </c>
      <c r="R88" s="43"/>
    </row>
    <row r="89" spans="1:18">
      <c r="A89" s="39" t="s">
        <v>73</v>
      </c>
      <c r="B89" s="40"/>
      <c r="C89" s="59" t="s">
        <v>17</v>
      </c>
      <c r="D89" s="131">
        <v>0</v>
      </c>
      <c r="E89" s="149">
        <v>8.43E-2</v>
      </c>
      <c r="F89" s="261"/>
      <c r="G89" s="261"/>
      <c r="H89" s="286">
        <v>3.8800000000000001E-2</v>
      </c>
      <c r="I89" s="388"/>
      <c r="J89" s="19"/>
      <c r="K89" s="272">
        <v>1.8E-3</v>
      </c>
      <c r="L89" s="20"/>
      <c r="M89" s="20"/>
      <c r="N89" s="20"/>
      <c r="O89" s="20"/>
      <c r="P89" s="20"/>
      <c r="Q89" s="21">
        <f t="shared" si="36"/>
        <v>4.0600000000000004E-2</v>
      </c>
      <c r="R89" s="43"/>
    </row>
    <row r="90" spans="1:18">
      <c r="A90" s="41"/>
      <c r="B90" s="42"/>
      <c r="C90" s="62" t="s">
        <v>19</v>
      </c>
      <c r="D90" s="132">
        <v>0</v>
      </c>
      <c r="E90" s="150">
        <v>246.709</v>
      </c>
      <c r="F90" s="260"/>
      <c r="G90" s="260"/>
      <c r="H90" s="287">
        <v>116.76</v>
      </c>
      <c r="I90" s="389"/>
      <c r="J90" s="27"/>
      <c r="K90" s="262">
        <v>4.1580000000000004</v>
      </c>
      <c r="L90" s="28"/>
      <c r="M90" s="28"/>
      <c r="N90" s="28"/>
      <c r="O90" s="28"/>
      <c r="P90" s="28"/>
      <c r="Q90" s="29">
        <f t="shared" si="36"/>
        <v>120.91800000000001</v>
      </c>
      <c r="R90" s="43"/>
    </row>
    <row r="91" spans="1:18">
      <c r="A91" s="39" t="s">
        <v>74</v>
      </c>
      <c r="B91" s="40"/>
      <c r="C91" s="59" t="s">
        <v>17</v>
      </c>
      <c r="D91" s="131">
        <v>0.192</v>
      </c>
      <c r="E91" s="149">
        <v>9.0954999999999995</v>
      </c>
      <c r="F91" s="261"/>
      <c r="G91" s="261">
        <v>4.7000000000000002E-3</v>
      </c>
      <c r="H91" s="286">
        <v>10.0784</v>
      </c>
      <c r="I91" s="388"/>
      <c r="J91" s="19"/>
      <c r="K91" s="272">
        <v>0.53149999999999997</v>
      </c>
      <c r="L91" s="20"/>
      <c r="M91" s="20"/>
      <c r="N91" s="20"/>
      <c r="O91" s="20"/>
      <c r="P91" s="20"/>
      <c r="Q91" s="21">
        <f t="shared" si="36"/>
        <v>10.614599999999999</v>
      </c>
      <c r="R91" s="43"/>
    </row>
    <row r="92" spans="1:18">
      <c r="A92" s="41"/>
      <c r="B92" s="42"/>
      <c r="C92" s="62" t="s">
        <v>19</v>
      </c>
      <c r="D92" s="132">
        <v>672.73513317821244</v>
      </c>
      <c r="E92" s="150">
        <v>18720.916000000001</v>
      </c>
      <c r="F92" s="260"/>
      <c r="G92" s="260">
        <v>5.5949999999999998</v>
      </c>
      <c r="H92" s="287">
        <v>16701.395</v>
      </c>
      <c r="I92" s="389"/>
      <c r="J92" s="27"/>
      <c r="K92" s="262">
        <v>123.1</v>
      </c>
      <c r="L92" s="28"/>
      <c r="M92" s="28"/>
      <c r="N92" s="28"/>
      <c r="O92" s="28"/>
      <c r="P92" s="28"/>
      <c r="Q92" s="29">
        <f t="shared" si="36"/>
        <v>16830.09</v>
      </c>
      <c r="R92" s="43"/>
    </row>
    <row r="93" spans="1:18">
      <c r="A93" s="39" t="s">
        <v>75</v>
      </c>
      <c r="B93" s="40"/>
      <c r="C93" s="59" t="s">
        <v>17</v>
      </c>
      <c r="D93" s="131">
        <v>0</v>
      </c>
      <c r="E93" s="149"/>
      <c r="F93" s="261"/>
      <c r="G93" s="261">
        <v>0.03</v>
      </c>
      <c r="H93" s="353">
        <v>9.4000000000000004E-3</v>
      </c>
      <c r="I93" s="388"/>
      <c r="J93" s="19"/>
      <c r="K93" s="272"/>
      <c r="L93" s="20"/>
      <c r="M93" s="20"/>
      <c r="N93" s="20"/>
      <c r="O93" s="20"/>
      <c r="P93" s="20"/>
      <c r="Q93" s="21">
        <f t="shared" si="36"/>
        <v>3.9399999999999998E-2</v>
      </c>
      <c r="R93" s="43"/>
    </row>
    <row r="94" spans="1:18">
      <c r="A94" s="41"/>
      <c r="B94" s="42"/>
      <c r="C94" s="62" t="s">
        <v>19</v>
      </c>
      <c r="D94" s="132">
        <v>0</v>
      </c>
      <c r="E94" s="150"/>
      <c r="F94" s="260"/>
      <c r="G94" s="260">
        <v>37.798999999999999</v>
      </c>
      <c r="H94" s="287">
        <v>11.193</v>
      </c>
      <c r="I94" s="389"/>
      <c r="J94" s="27"/>
      <c r="K94" s="262"/>
      <c r="L94" s="28"/>
      <c r="M94" s="28"/>
      <c r="N94" s="28"/>
      <c r="O94" s="28"/>
      <c r="P94" s="28"/>
      <c r="Q94" s="29">
        <f t="shared" si="36"/>
        <v>48.991999999999997</v>
      </c>
      <c r="R94" s="43"/>
    </row>
    <row r="95" spans="1:18">
      <c r="A95" s="39" t="s">
        <v>76</v>
      </c>
      <c r="B95" s="40"/>
      <c r="C95" s="59" t="s">
        <v>17</v>
      </c>
      <c r="D95" s="131">
        <v>0.04</v>
      </c>
      <c r="E95" s="149">
        <v>6.1899999999999997E-2</v>
      </c>
      <c r="F95" s="261"/>
      <c r="G95" s="261">
        <v>2.2200000000000001E-2</v>
      </c>
      <c r="H95" s="286">
        <v>2.9771999999999998</v>
      </c>
      <c r="I95" s="388"/>
      <c r="J95" s="19"/>
      <c r="K95" s="272">
        <v>3.1899999999999998E-2</v>
      </c>
      <c r="L95" s="20">
        <v>6.6600000000000006E-2</v>
      </c>
      <c r="M95" s="20"/>
      <c r="N95" s="20">
        <v>1.8404</v>
      </c>
      <c r="O95" s="20"/>
      <c r="P95" s="20">
        <v>1.4043000000000001</v>
      </c>
      <c r="Q95" s="21">
        <f t="shared" si="36"/>
        <v>6.3426</v>
      </c>
      <c r="R95" s="43"/>
    </row>
    <row r="96" spans="1:18">
      <c r="A96" s="41"/>
      <c r="B96" s="42"/>
      <c r="C96" s="62" t="s">
        <v>19</v>
      </c>
      <c r="D96" s="132">
        <v>24.454504841143383</v>
      </c>
      <c r="E96" s="150">
        <v>32.121000000000002</v>
      </c>
      <c r="F96" s="260"/>
      <c r="G96" s="260">
        <v>24.725000000000001</v>
      </c>
      <c r="H96" s="287">
        <v>1134.3779999999999</v>
      </c>
      <c r="I96" s="389"/>
      <c r="J96" s="27"/>
      <c r="K96" s="262">
        <v>16.991</v>
      </c>
      <c r="L96" s="28">
        <v>37.377000000000002</v>
      </c>
      <c r="M96" s="28"/>
      <c r="N96" s="28">
        <v>651.55499999999995</v>
      </c>
      <c r="O96" s="28"/>
      <c r="P96" s="28">
        <v>906.57100000000003</v>
      </c>
      <c r="Q96" s="29">
        <f t="shared" si="36"/>
        <v>2771.5969999999998</v>
      </c>
      <c r="R96" s="43"/>
    </row>
    <row r="97" spans="1:18">
      <c r="A97" s="39" t="s">
        <v>77</v>
      </c>
      <c r="B97" s="40"/>
      <c r="C97" s="59" t="s">
        <v>17</v>
      </c>
      <c r="D97" s="131">
        <v>3.2494999999999998</v>
      </c>
      <c r="E97" s="149">
        <v>173.50049999999999</v>
      </c>
      <c r="F97" s="261"/>
      <c r="G97" s="261">
        <v>6.1630000000000003</v>
      </c>
      <c r="H97" s="286">
        <v>74.310699999999997</v>
      </c>
      <c r="I97" s="388"/>
      <c r="J97" s="19"/>
      <c r="K97" s="272">
        <v>78.889499999999998</v>
      </c>
      <c r="L97" s="20">
        <v>22.159099999999999</v>
      </c>
      <c r="M97" s="20">
        <v>0.14699999999999999</v>
      </c>
      <c r="N97" s="20">
        <v>0.22570000000000001</v>
      </c>
      <c r="O97" s="20">
        <v>1.3561000000000001</v>
      </c>
      <c r="P97" s="20">
        <v>5.0754000000000001</v>
      </c>
      <c r="Q97" s="21">
        <f t="shared" si="36"/>
        <v>188.32649999999998</v>
      </c>
      <c r="R97" s="43"/>
    </row>
    <row r="98" spans="1:18">
      <c r="A98" s="41"/>
      <c r="B98" s="42"/>
      <c r="C98" s="62" t="s">
        <v>19</v>
      </c>
      <c r="D98" s="132">
        <v>8289.0544409451486</v>
      </c>
      <c r="E98" s="150">
        <v>67805.396999999997</v>
      </c>
      <c r="F98" s="260"/>
      <c r="G98" s="260">
        <v>3006.8870000000002</v>
      </c>
      <c r="H98" s="287">
        <v>24919.512999999999</v>
      </c>
      <c r="I98" s="389"/>
      <c r="J98" s="27"/>
      <c r="K98" s="262">
        <v>6674.9679999999998</v>
      </c>
      <c r="L98" s="28">
        <v>4284.884</v>
      </c>
      <c r="M98" s="28">
        <v>51.063000000000002</v>
      </c>
      <c r="N98" s="28">
        <v>129.601</v>
      </c>
      <c r="O98" s="28">
        <v>1152.835</v>
      </c>
      <c r="P98" s="28">
        <v>5577.4629999999997</v>
      </c>
      <c r="Q98" s="29">
        <f t="shared" si="36"/>
        <v>45797.213999999993</v>
      </c>
      <c r="R98" s="43"/>
    </row>
    <row r="99" spans="1:18">
      <c r="A99" s="66" t="s">
        <v>78</v>
      </c>
      <c r="B99" s="67"/>
      <c r="C99" s="59" t="s">
        <v>17</v>
      </c>
      <c r="D99" s="147">
        <f t="shared" ref="D99:D100" si="41">D8+D10+D22+D28+D36+D38+D40+D42+D44+D46+D48+D50+D52+D58+D71+D83+D85+D87+D89+D91+D93+D95+D97</f>
        <v>269.43029999999993</v>
      </c>
      <c r="E99" s="95">
        <f t="shared" ref="E99:G100" si="42">+E8+E10+E22+E28+E36+E38+E40+E42+E44+E46+E48+E50+E52+E58+E71+E83+E85+E87+E89+E91+E93+E95+E97</f>
        <v>470.60929999999996</v>
      </c>
      <c r="F99" s="115">
        <f>SUM(D99:E99)</f>
        <v>740.03959999999984</v>
      </c>
      <c r="G99" s="115">
        <f t="shared" si="42"/>
        <v>616.2222999999999</v>
      </c>
      <c r="H99" s="115">
        <f t="shared" ref="H99:I100" si="43">+H8+H10+H22+H28+H36+H38+H40+H42+H44+H46+H48+H50+H52+H58+H71+H83+H85+H87+H89+H91+H93+H95+H97</f>
        <v>2858.1494999999991</v>
      </c>
      <c r="I99" s="20">
        <f t="shared" si="43"/>
        <v>0</v>
      </c>
      <c r="J99" s="32">
        <f>H99+I99</f>
        <v>2858.1494999999991</v>
      </c>
      <c r="K99" s="115">
        <f t="shared" ref="K99:M100" si="44">+K8+K10+K22+K28+K36+K38+K40+K42+K44+K46+K48+K50+K52+K58+K71+K83+K85+K87+K89+K91+K93+K95+K97</f>
        <v>971.89060000000018</v>
      </c>
      <c r="L99" s="20">
        <f t="shared" si="44"/>
        <v>64.556200000000004</v>
      </c>
      <c r="M99" s="95">
        <f t="shared" si="44"/>
        <v>0.23119999999999999</v>
      </c>
      <c r="N99" s="95">
        <f>+N8+N10+N22+N28+N36+N38+N40+N42+N44+N46+N48+N50+N52+N58+N71+N83+N85+N87+N89+N91+N93+N95+N97</f>
        <v>8.7893000000000008</v>
      </c>
      <c r="O99" s="95">
        <f t="shared" ref="O99:P100" si="45">+O8+O10+O22+O28+O36+O38+O40+O42+O44+O46+O48+O50+O52+O58+O71+O83+O85+O87+O89+O91+O93+O95+O97</f>
        <v>3.2969999999999997</v>
      </c>
      <c r="P99" s="95">
        <f t="shared" si="45"/>
        <v>13.7768</v>
      </c>
      <c r="Q99" s="21">
        <f t="shared" si="36"/>
        <v>5276.9524999999994</v>
      </c>
      <c r="R99" s="43"/>
    </row>
    <row r="100" spans="1:18">
      <c r="A100" s="68"/>
      <c r="B100" s="69"/>
      <c r="C100" s="62" t="s">
        <v>19</v>
      </c>
      <c r="D100" s="148">
        <f t="shared" si="41"/>
        <v>156710.81217330295</v>
      </c>
      <c r="E100" s="198">
        <f t="shared" si="42"/>
        <v>260994.53300000002</v>
      </c>
      <c r="F100" s="115">
        <f>SUM(D100:E100)</f>
        <v>417705.34517330298</v>
      </c>
      <c r="G100" s="57">
        <f t="shared" si="42"/>
        <v>323939.60099999991</v>
      </c>
      <c r="H100" s="57">
        <f t="shared" si="43"/>
        <v>326046.76400000002</v>
      </c>
      <c r="I100" s="28">
        <f t="shared" si="43"/>
        <v>0</v>
      </c>
      <c r="J100" s="27">
        <f>H100+I100</f>
        <v>326046.76400000002</v>
      </c>
      <c r="K100" s="57">
        <f t="shared" si="44"/>
        <v>55065.110000000008</v>
      </c>
      <c r="L100" s="28">
        <f t="shared" si="44"/>
        <v>25107.887000000002</v>
      </c>
      <c r="M100" s="198">
        <f t="shared" si="44"/>
        <v>93.045000000000002</v>
      </c>
      <c r="N100" s="198">
        <f>+N9+N11+N23+N29+N37+N39+N41+N43+N45+N47+N49+N51+N53+N59+N72+N84+N86+N88+N90+N92+N94+N96+N98</f>
        <v>4081.4880000000003</v>
      </c>
      <c r="O100" s="198">
        <f t="shared" si="45"/>
        <v>1892.097</v>
      </c>
      <c r="P100" s="198">
        <f t="shared" si="45"/>
        <v>8363.4049999999988</v>
      </c>
      <c r="Q100" s="29">
        <f t="shared" si="36"/>
        <v>1162294.7421733029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31">
        <v>0</v>
      </c>
      <c r="E101" s="149"/>
      <c r="F101" s="272"/>
      <c r="G101" s="272"/>
      <c r="H101" s="286"/>
      <c r="I101" s="388"/>
      <c r="J101" s="19"/>
      <c r="K101" s="272"/>
      <c r="L101" s="20"/>
      <c r="M101" s="20"/>
      <c r="N101" s="20"/>
      <c r="O101" s="20"/>
      <c r="P101" s="20"/>
      <c r="Q101" s="21">
        <f t="shared" si="36"/>
        <v>0</v>
      </c>
      <c r="R101" s="43"/>
    </row>
    <row r="102" spans="1:18">
      <c r="A102" s="14" t="s">
        <v>0</v>
      </c>
      <c r="B102" s="23"/>
      <c r="C102" s="62" t="s">
        <v>19</v>
      </c>
      <c r="D102" s="132">
        <v>0</v>
      </c>
      <c r="E102" s="150"/>
      <c r="F102" s="260"/>
      <c r="G102" s="260"/>
      <c r="H102" s="287"/>
      <c r="I102" s="389"/>
      <c r="J102" s="27"/>
      <c r="K102" s="262"/>
      <c r="L102" s="28"/>
      <c r="M102" s="28"/>
      <c r="N102" s="28"/>
      <c r="O102" s="28"/>
      <c r="P102" s="28"/>
      <c r="Q102" s="29">
        <f t="shared" si="36"/>
        <v>0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31">
        <v>2.2227000000000001</v>
      </c>
      <c r="E103" s="149">
        <v>2.0750000000000002</v>
      </c>
      <c r="F103" s="261"/>
      <c r="G103" s="261">
        <v>2.903</v>
      </c>
      <c r="H103" s="286">
        <v>13.543799999999999</v>
      </c>
      <c r="I103" s="388"/>
      <c r="J103" s="19"/>
      <c r="K103" s="272">
        <v>1.4951000000000001</v>
      </c>
      <c r="L103" s="20">
        <v>2.1341000000000001</v>
      </c>
      <c r="M103" s="20"/>
      <c r="N103" s="20">
        <v>0.54239999999999999</v>
      </c>
      <c r="O103" s="20">
        <v>0.29420000000000002</v>
      </c>
      <c r="P103" s="20">
        <v>0.14080000000000001</v>
      </c>
      <c r="Q103" s="21">
        <f t="shared" si="36"/>
        <v>21.0534</v>
      </c>
      <c r="R103" s="43"/>
    </row>
    <row r="104" spans="1:18">
      <c r="A104" s="22" t="s">
        <v>0</v>
      </c>
      <c r="B104" s="23"/>
      <c r="C104" s="62" t="s">
        <v>19</v>
      </c>
      <c r="D104" s="132">
        <v>1256.3262987090125</v>
      </c>
      <c r="E104" s="150">
        <v>727.47299999999996</v>
      </c>
      <c r="F104" s="260"/>
      <c r="G104" s="260">
        <v>2068.636</v>
      </c>
      <c r="H104" s="287">
        <v>4222.9809999999998</v>
      </c>
      <c r="I104" s="389"/>
      <c r="J104" s="27"/>
      <c r="K104" s="262">
        <v>379.71100000000001</v>
      </c>
      <c r="L104" s="28">
        <v>1432.8879999999999</v>
      </c>
      <c r="M104" s="28"/>
      <c r="N104" s="28">
        <v>253.65199999999999</v>
      </c>
      <c r="O104" s="28">
        <v>128.01900000000001</v>
      </c>
      <c r="P104" s="28">
        <v>59.468000000000004</v>
      </c>
      <c r="Q104" s="29">
        <f t="shared" si="36"/>
        <v>8545.3550000000014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31">
        <v>0.23710000000000001</v>
      </c>
      <c r="E105" s="149">
        <v>2.6686000000000001</v>
      </c>
      <c r="F105" s="261"/>
      <c r="G105" s="261">
        <v>0.2525</v>
      </c>
      <c r="H105" s="286">
        <v>49.839599999999997</v>
      </c>
      <c r="I105" s="388"/>
      <c r="J105" s="19"/>
      <c r="K105" s="272">
        <v>0.1021</v>
      </c>
      <c r="L105" s="20"/>
      <c r="M105" s="20"/>
      <c r="N105" s="20">
        <v>4.1999999999999997E-3</v>
      </c>
      <c r="O105" s="20"/>
      <c r="P105" s="20"/>
      <c r="Q105" s="21">
        <f t="shared" si="36"/>
        <v>50.198399999999992</v>
      </c>
      <c r="R105" s="43"/>
    </row>
    <row r="106" spans="1:18">
      <c r="A106" s="22"/>
      <c r="B106" s="23"/>
      <c r="C106" s="62" t="s">
        <v>19</v>
      </c>
      <c r="D106" s="132">
        <v>158.35053134791042</v>
      </c>
      <c r="E106" s="150">
        <v>1309.2809999999999</v>
      </c>
      <c r="F106" s="260"/>
      <c r="G106" s="260">
        <v>179.904</v>
      </c>
      <c r="H106" s="287">
        <v>21971.039000000001</v>
      </c>
      <c r="I106" s="389"/>
      <c r="J106" s="27"/>
      <c r="K106" s="262">
        <v>39.265999999999998</v>
      </c>
      <c r="L106" s="28"/>
      <c r="M106" s="28"/>
      <c r="N106" s="28">
        <v>0.77700000000000002</v>
      </c>
      <c r="O106" s="28"/>
      <c r="P106" s="28"/>
      <c r="Q106" s="29">
        <f t="shared" si="36"/>
        <v>22190.985999999997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31">
        <v>0</v>
      </c>
      <c r="E107" s="149">
        <v>0.1016</v>
      </c>
      <c r="F107" s="261"/>
      <c r="G107" s="261">
        <v>1.6199999999999999E-2</v>
      </c>
      <c r="H107" s="286">
        <v>0.15440000000000001</v>
      </c>
      <c r="I107" s="388"/>
      <c r="J107" s="19"/>
      <c r="K107" s="272"/>
      <c r="L107" s="20"/>
      <c r="M107" s="20"/>
      <c r="N107" s="20"/>
      <c r="O107" s="20"/>
      <c r="P107" s="20"/>
      <c r="Q107" s="21">
        <f t="shared" si="36"/>
        <v>0.1706</v>
      </c>
      <c r="R107" s="43"/>
    </row>
    <row r="108" spans="1:18">
      <c r="A108" s="22"/>
      <c r="B108" s="23"/>
      <c r="C108" s="62" t="s">
        <v>19</v>
      </c>
      <c r="D108" s="132">
        <v>0</v>
      </c>
      <c r="E108" s="150">
        <v>616.05899999999997</v>
      </c>
      <c r="F108" s="260"/>
      <c r="G108" s="260">
        <v>20.055</v>
      </c>
      <c r="H108" s="287">
        <v>884.79300000000001</v>
      </c>
      <c r="I108" s="389"/>
      <c r="J108" s="27"/>
      <c r="K108" s="262"/>
      <c r="L108" s="28"/>
      <c r="M108" s="28"/>
      <c r="N108" s="28"/>
      <c r="O108" s="28"/>
      <c r="P108" s="28"/>
      <c r="Q108" s="29">
        <f t="shared" si="36"/>
        <v>904.84799999999996</v>
      </c>
      <c r="R108" s="43"/>
    </row>
    <row r="109" spans="1:18">
      <c r="A109" s="22"/>
      <c r="B109" s="15" t="s">
        <v>85</v>
      </c>
      <c r="C109" s="59" t="s">
        <v>17</v>
      </c>
      <c r="D109" s="131">
        <v>1.4389000000000001</v>
      </c>
      <c r="E109" s="149">
        <v>0.27500000000000002</v>
      </c>
      <c r="F109" s="261"/>
      <c r="G109" s="261">
        <v>3.5177</v>
      </c>
      <c r="H109" s="353">
        <v>3.2250000000000001</v>
      </c>
      <c r="I109" s="388"/>
      <c r="J109" s="19"/>
      <c r="K109" s="272">
        <v>0.13</v>
      </c>
      <c r="L109" s="20">
        <v>0.2833</v>
      </c>
      <c r="M109" s="20"/>
      <c r="N109" s="20">
        <v>4.0000000000000001E-3</v>
      </c>
      <c r="O109" s="20"/>
      <c r="P109" s="20"/>
      <c r="Q109" s="21">
        <f t="shared" si="36"/>
        <v>7.1599999999999993</v>
      </c>
      <c r="R109" s="43"/>
    </row>
    <row r="110" spans="1:18">
      <c r="A110" s="22"/>
      <c r="B110" s="23"/>
      <c r="C110" s="62" t="s">
        <v>19</v>
      </c>
      <c r="D110" s="132">
        <v>2270.2579494322958</v>
      </c>
      <c r="E110" s="150">
        <v>300.40499999999997</v>
      </c>
      <c r="F110" s="260"/>
      <c r="G110" s="260">
        <v>3754.1480000000001</v>
      </c>
      <c r="H110" s="287">
        <v>3925.6350000000002</v>
      </c>
      <c r="I110" s="389"/>
      <c r="J110" s="27"/>
      <c r="K110" s="262">
        <v>104.76900000000001</v>
      </c>
      <c r="L110" s="28">
        <v>242.56299999999999</v>
      </c>
      <c r="M110" s="28"/>
      <c r="N110" s="28">
        <v>4.41</v>
      </c>
      <c r="O110" s="28"/>
      <c r="P110" s="28"/>
      <c r="Q110" s="29">
        <f t="shared" si="36"/>
        <v>8031.5250000000005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31">
        <v>0</v>
      </c>
      <c r="E111" s="149"/>
      <c r="F111" s="261"/>
      <c r="G111" s="261"/>
      <c r="H111" s="286"/>
      <c r="I111" s="388"/>
      <c r="J111" s="19"/>
      <c r="K111" s="272"/>
      <c r="L111" s="20"/>
      <c r="M111" s="20"/>
      <c r="N111" s="20"/>
      <c r="O111" s="20"/>
      <c r="P111" s="20"/>
      <c r="Q111" s="21">
        <f t="shared" si="36"/>
        <v>0</v>
      </c>
      <c r="R111" s="43"/>
    </row>
    <row r="112" spans="1:18">
      <c r="A112" s="22"/>
      <c r="B112" s="23"/>
      <c r="C112" s="62" t="s">
        <v>19</v>
      </c>
      <c r="D112" s="132">
        <v>0</v>
      </c>
      <c r="E112" s="150"/>
      <c r="F112" s="260"/>
      <c r="G112" s="260"/>
      <c r="H112" s="287"/>
      <c r="I112" s="389"/>
      <c r="J112" s="27"/>
      <c r="K112" s="262"/>
      <c r="L112" s="28"/>
      <c r="M112" s="28"/>
      <c r="N112" s="28"/>
      <c r="O112" s="28"/>
      <c r="P112" s="28"/>
      <c r="Q112" s="29">
        <f t="shared" si="36"/>
        <v>0</v>
      </c>
      <c r="R112" s="43"/>
    </row>
    <row r="113" spans="1:18">
      <c r="A113" s="22"/>
      <c r="B113" s="15" t="s">
        <v>88</v>
      </c>
      <c r="C113" s="59" t="s">
        <v>17</v>
      </c>
      <c r="D113" s="131">
        <v>8.9899999999999994E-2</v>
      </c>
      <c r="E113" s="149"/>
      <c r="F113" s="261"/>
      <c r="G113" s="261">
        <v>2.1499999999999998E-2</v>
      </c>
      <c r="H113" s="286">
        <v>1.6437999999999999</v>
      </c>
      <c r="I113" s="388"/>
      <c r="J113" s="19"/>
      <c r="K113" s="272"/>
      <c r="L113" s="20">
        <v>1E-3</v>
      </c>
      <c r="M113" s="20"/>
      <c r="N113" s="20"/>
      <c r="O113" s="20"/>
      <c r="P113" s="20"/>
      <c r="Q113" s="21">
        <f t="shared" si="36"/>
        <v>1.6662999999999999</v>
      </c>
      <c r="R113" s="43"/>
    </row>
    <row r="114" spans="1:18">
      <c r="A114" s="22"/>
      <c r="B114" s="23"/>
      <c r="C114" s="62" t="s">
        <v>19</v>
      </c>
      <c r="D114" s="132">
        <v>65.793013024733554</v>
      </c>
      <c r="E114" s="150"/>
      <c r="F114" s="260"/>
      <c r="G114" s="260">
        <v>35.423000000000002</v>
      </c>
      <c r="H114" s="287">
        <v>2420.2179999999998</v>
      </c>
      <c r="I114" s="389"/>
      <c r="J114" s="27"/>
      <c r="K114" s="262"/>
      <c r="L114" s="28">
        <v>1.575</v>
      </c>
      <c r="M114" s="28"/>
      <c r="N114" s="28"/>
      <c r="O114" s="28"/>
      <c r="P114" s="28"/>
      <c r="Q114" s="29">
        <f t="shared" si="36"/>
        <v>2457.2159999999994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31">
        <v>2.4E-2</v>
      </c>
      <c r="E115" s="149"/>
      <c r="F115" s="261"/>
      <c r="G115" s="261"/>
      <c r="H115" s="286">
        <v>1.8394999999999999</v>
      </c>
      <c r="I115" s="388"/>
      <c r="J115" s="19"/>
      <c r="K115" s="272">
        <v>0.3</v>
      </c>
      <c r="L115" s="20"/>
      <c r="M115" s="20"/>
      <c r="N115" s="20"/>
      <c r="O115" s="20"/>
      <c r="P115" s="20"/>
      <c r="Q115" s="21">
        <f t="shared" si="36"/>
        <v>2.1395</v>
      </c>
      <c r="R115" s="43"/>
    </row>
    <row r="116" spans="1:18">
      <c r="A116" s="22"/>
      <c r="B116" s="23"/>
      <c r="C116" s="62" t="s">
        <v>19</v>
      </c>
      <c r="D116" s="132">
        <v>16.065003180313173</v>
      </c>
      <c r="E116" s="150"/>
      <c r="F116" s="260"/>
      <c r="G116" s="260"/>
      <c r="H116" s="287">
        <v>1696.951</v>
      </c>
      <c r="I116" s="389"/>
      <c r="J116" s="27"/>
      <c r="K116" s="262">
        <v>31.5</v>
      </c>
      <c r="L116" s="28"/>
      <c r="M116" s="28"/>
      <c r="N116" s="28"/>
      <c r="O116" s="28"/>
      <c r="P116" s="28"/>
      <c r="Q116" s="29">
        <f t="shared" si="36"/>
        <v>1728.451</v>
      </c>
      <c r="R116" s="43"/>
    </row>
    <row r="117" spans="1:18">
      <c r="A117" s="22"/>
      <c r="B117" s="15" t="s">
        <v>91</v>
      </c>
      <c r="C117" s="59" t="s">
        <v>17</v>
      </c>
      <c r="D117" s="131">
        <v>5.0411999999999999</v>
      </c>
      <c r="E117" s="149"/>
      <c r="F117" s="261"/>
      <c r="G117" s="261">
        <v>8.0000000000000002E-3</v>
      </c>
      <c r="H117" s="286">
        <v>1.5866</v>
      </c>
      <c r="I117" s="388"/>
      <c r="J117" s="19"/>
      <c r="K117" s="272">
        <v>7.4999999999999997E-2</v>
      </c>
      <c r="L117" s="20"/>
      <c r="M117" s="20">
        <v>2.9817999999999998</v>
      </c>
      <c r="N117" s="20">
        <v>1.6435</v>
      </c>
      <c r="O117" s="20"/>
      <c r="P117" s="20"/>
      <c r="Q117" s="21">
        <f t="shared" si="36"/>
        <v>6.2949000000000002</v>
      </c>
      <c r="R117" s="43"/>
    </row>
    <row r="118" spans="1:18">
      <c r="A118" s="22"/>
      <c r="B118" s="23"/>
      <c r="C118" s="62" t="s">
        <v>19</v>
      </c>
      <c r="D118" s="132">
        <v>2437.6384825678333</v>
      </c>
      <c r="E118" s="150"/>
      <c r="F118" s="260"/>
      <c r="G118" s="260">
        <v>5.67</v>
      </c>
      <c r="H118" s="287">
        <v>1172.9079999999999</v>
      </c>
      <c r="I118" s="389"/>
      <c r="J118" s="27"/>
      <c r="K118" s="262">
        <v>51.194000000000003</v>
      </c>
      <c r="L118" s="28"/>
      <c r="M118" s="28">
        <v>3594.828</v>
      </c>
      <c r="N118" s="28">
        <v>544.76300000000003</v>
      </c>
      <c r="O118" s="28"/>
      <c r="P118" s="28"/>
      <c r="Q118" s="29">
        <f t="shared" si="36"/>
        <v>5369.3630000000003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31">
        <v>3.8502999999999998</v>
      </c>
      <c r="E119" s="149">
        <v>2.1337999999999999</v>
      </c>
      <c r="F119" s="261"/>
      <c r="G119" s="261">
        <v>0.1875</v>
      </c>
      <c r="H119" s="286">
        <v>1.2568999999999999</v>
      </c>
      <c r="I119" s="388"/>
      <c r="J119" s="19"/>
      <c r="K119" s="272">
        <v>0.43540000000000001</v>
      </c>
      <c r="L119" s="20">
        <v>0.14349999999999999</v>
      </c>
      <c r="M119" s="20">
        <v>0.61350000000000005</v>
      </c>
      <c r="N119" s="20"/>
      <c r="O119" s="20"/>
      <c r="P119" s="20">
        <v>7.7399999999999997E-2</v>
      </c>
      <c r="Q119" s="21">
        <f t="shared" si="36"/>
        <v>2.7141999999999999</v>
      </c>
      <c r="R119" s="43"/>
    </row>
    <row r="120" spans="1:18">
      <c r="A120" s="43"/>
      <c r="B120" s="23"/>
      <c r="C120" s="62" t="s">
        <v>19</v>
      </c>
      <c r="D120" s="139">
        <v>1475.5285421034505</v>
      </c>
      <c r="E120" s="150">
        <v>531.08699999999999</v>
      </c>
      <c r="F120" s="260"/>
      <c r="G120" s="260">
        <v>82.162000000000006</v>
      </c>
      <c r="H120" s="287">
        <v>3209.1080000000002</v>
      </c>
      <c r="I120" s="389"/>
      <c r="J120" s="27"/>
      <c r="K120" s="262">
        <v>137.96199999999999</v>
      </c>
      <c r="L120" s="28">
        <v>62.267000000000003</v>
      </c>
      <c r="M120" s="28">
        <v>177.577</v>
      </c>
      <c r="N120" s="28"/>
      <c r="O120" s="28"/>
      <c r="P120" s="28">
        <v>481.78199999999998</v>
      </c>
      <c r="Q120" s="29">
        <f t="shared" si="36"/>
        <v>4150.8580000000002</v>
      </c>
      <c r="R120" s="43"/>
    </row>
    <row r="121" spans="1:18">
      <c r="A121" s="43"/>
      <c r="B121" s="30" t="s">
        <v>21</v>
      </c>
      <c r="C121" s="59" t="s">
        <v>17</v>
      </c>
      <c r="D121" s="131">
        <v>0</v>
      </c>
      <c r="E121" s="149"/>
      <c r="F121" s="261"/>
      <c r="G121" s="261"/>
      <c r="H121" s="286">
        <v>3.9199999999999999E-2</v>
      </c>
      <c r="I121" s="388"/>
      <c r="J121" s="19"/>
      <c r="K121" s="272"/>
      <c r="L121" s="20"/>
      <c r="M121" s="20"/>
      <c r="N121" s="20"/>
      <c r="O121" s="20"/>
      <c r="P121" s="20"/>
      <c r="Q121" s="21">
        <f t="shared" si="36"/>
        <v>3.9199999999999999E-2</v>
      </c>
      <c r="R121" s="43"/>
    </row>
    <row r="122" spans="1:18">
      <c r="A122" s="43"/>
      <c r="B122" s="24" t="s">
        <v>93</v>
      </c>
      <c r="C122" s="62" t="s">
        <v>19</v>
      </c>
      <c r="D122" s="132">
        <v>0</v>
      </c>
      <c r="E122" s="150"/>
      <c r="F122" s="260"/>
      <c r="G122" s="260"/>
      <c r="H122" s="287">
        <v>380.52100000000002</v>
      </c>
      <c r="I122" s="389"/>
      <c r="J122" s="27"/>
      <c r="K122" s="262"/>
      <c r="L122" s="28"/>
      <c r="M122" s="28"/>
      <c r="N122" s="28"/>
      <c r="O122" s="28"/>
      <c r="P122" s="28"/>
      <c r="Q122" s="29">
        <f t="shared" si="36"/>
        <v>380.52100000000002</v>
      </c>
      <c r="R122" s="43"/>
    </row>
    <row r="123" spans="1:18">
      <c r="A123" s="43"/>
      <c r="B123" s="33" t="s">
        <v>25</v>
      </c>
      <c r="C123" s="59" t="s">
        <v>17</v>
      </c>
      <c r="D123" s="147">
        <f t="shared" ref="D123:D124" si="46">D101+D103+D105+D107+D109+D111+D113+D115+D117+D119+D121</f>
        <v>12.9041</v>
      </c>
      <c r="E123" s="95">
        <f t="shared" ref="E123:G124" si="47">+E101+E103+E105+E107+E109+E111+E113+E115+E117+E119+E121</f>
        <v>7.2540000000000013</v>
      </c>
      <c r="F123" s="115">
        <f>SUM(D123:E123)</f>
        <v>20.158100000000001</v>
      </c>
      <c r="G123" s="115">
        <f t="shared" si="47"/>
        <v>6.9063999999999997</v>
      </c>
      <c r="H123" s="115">
        <f t="shared" ref="H123:I124" si="48">+H101+H103+H105+H107+H109+H111+H113+H115+H117+H119+H121</f>
        <v>73.128799999999998</v>
      </c>
      <c r="I123" s="20">
        <f t="shared" si="48"/>
        <v>0</v>
      </c>
      <c r="J123" s="19">
        <f>H123+I123</f>
        <v>73.128799999999998</v>
      </c>
      <c r="K123" s="115">
        <f t="shared" ref="K123:P124" si="49">+K101+K103+K105+K107+K109+K111+K113+K115+K117+K119+K121</f>
        <v>2.5376000000000003</v>
      </c>
      <c r="L123" s="20">
        <f t="shared" si="49"/>
        <v>2.5619000000000001</v>
      </c>
      <c r="M123" s="95">
        <f t="shared" si="49"/>
        <v>3.5952999999999999</v>
      </c>
      <c r="N123" s="95">
        <f t="shared" si="49"/>
        <v>2.1940999999999997</v>
      </c>
      <c r="O123" s="95">
        <f t="shared" si="49"/>
        <v>0.29420000000000002</v>
      </c>
      <c r="P123" s="95">
        <f t="shared" si="49"/>
        <v>0.21820000000000001</v>
      </c>
      <c r="Q123" s="72">
        <f t="shared" si="36"/>
        <v>111.59459999999999</v>
      </c>
      <c r="R123" s="43"/>
    </row>
    <row r="124" spans="1:18">
      <c r="A124" s="36"/>
      <c r="B124" s="37"/>
      <c r="C124" s="62" t="s">
        <v>19</v>
      </c>
      <c r="D124" s="148">
        <f t="shared" si="46"/>
        <v>7679.9598203655496</v>
      </c>
      <c r="E124" s="198">
        <f t="shared" si="47"/>
        <v>3484.3049999999998</v>
      </c>
      <c r="F124" s="115">
        <f>SUM(D124:E124)</f>
        <v>11164.26482036555</v>
      </c>
      <c r="G124" s="57">
        <f t="shared" si="47"/>
        <v>6145.9980000000005</v>
      </c>
      <c r="H124" s="57">
        <f t="shared" si="48"/>
        <v>39884.15400000001</v>
      </c>
      <c r="I124" s="28">
        <f t="shared" si="48"/>
        <v>0</v>
      </c>
      <c r="J124" s="27">
        <f>H124+I124</f>
        <v>39884.15400000001</v>
      </c>
      <c r="K124" s="57">
        <f t="shared" si="49"/>
        <v>744.40200000000004</v>
      </c>
      <c r="L124" s="28">
        <f t="shared" si="49"/>
        <v>1739.2930000000001</v>
      </c>
      <c r="M124" s="198">
        <f t="shared" si="49"/>
        <v>3772.4049999999997</v>
      </c>
      <c r="N124" s="198">
        <f t="shared" si="49"/>
        <v>803.60200000000009</v>
      </c>
      <c r="O124" s="198">
        <f t="shared" si="49"/>
        <v>128.01900000000001</v>
      </c>
      <c r="P124" s="198">
        <f t="shared" si="49"/>
        <v>541.25</v>
      </c>
      <c r="Q124" s="29">
        <f t="shared" si="36"/>
        <v>64923.387820365555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31">
        <v>0</v>
      </c>
      <c r="E125" s="149"/>
      <c r="F125" s="272"/>
      <c r="G125" s="272"/>
      <c r="H125" s="286"/>
      <c r="I125" s="388"/>
      <c r="J125" s="19"/>
      <c r="K125" s="272"/>
      <c r="L125" s="20"/>
      <c r="M125" s="20"/>
      <c r="N125" s="20"/>
      <c r="O125" s="20"/>
      <c r="P125" s="20"/>
      <c r="Q125" s="21">
        <f t="shared" si="36"/>
        <v>0</v>
      </c>
      <c r="R125" s="43"/>
    </row>
    <row r="126" spans="1:18">
      <c r="A126" s="14" t="s">
        <v>0</v>
      </c>
      <c r="B126" s="23"/>
      <c r="C126" s="62" t="s">
        <v>19</v>
      </c>
      <c r="D126" s="132">
        <v>0</v>
      </c>
      <c r="E126" s="150"/>
      <c r="F126" s="262"/>
      <c r="G126" s="262"/>
      <c r="H126" s="287"/>
      <c r="I126" s="389"/>
      <c r="J126" s="27"/>
      <c r="K126" s="262"/>
      <c r="L126" s="28"/>
      <c r="M126" s="28"/>
      <c r="N126" s="28"/>
      <c r="O126" s="28"/>
      <c r="P126" s="28"/>
      <c r="Q126" s="29">
        <f t="shared" si="36"/>
        <v>0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31">
        <v>1.54E-2</v>
      </c>
      <c r="E127" s="149"/>
      <c r="F127" s="261"/>
      <c r="G127" s="261">
        <v>11.1714</v>
      </c>
      <c r="H127" s="286"/>
      <c r="I127" s="388"/>
      <c r="J127" s="19"/>
      <c r="K127" s="272"/>
      <c r="L127" s="20">
        <v>1.2809999999999999</v>
      </c>
      <c r="M127" s="20"/>
      <c r="N127" s="20"/>
      <c r="O127" s="20"/>
      <c r="P127" s="20"/>
      <c r="Q127" s="21">
        <f t="shared" si="36"/>
        <v>12.452400000000001</v>
      </c>
      <c r="R127" s="43"/>
    </row>
    <row r="128" spans="1:18">
      <c r="A128" s="22"/>
      <c r="B128" s="23"/>
      <c r="C128" s="62" t="s">
        <v>19</v>
      </c>
      <c r="D128" s="132">
        <v>31.983006331525438</v>
      </c>
      <c r="E128" s="150"/>
      <c r="F128" s="260"/>
      <c r="G128" s="260">
        <v>4747.5389999999998</v>
      </c>
      <c r="H128" s="287"/>
      <c r="I128" s="389"/>
      <c r="J128" s="27"/>
      <c r="K128" s="262"/>
      <c r="L128" s="28">
        <v>162.899</v>
      </c>
      <c r="M128" s="28"/>
      <c r="N128" s="28"/>
      <c r="O128" s="28"/>
      <c r="P128" s="28"/>
      <c r="Q128" s="29">
        <f t="shared" si="36"/>
        <v>4910.4380000000001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140">
        <v>0</v>
      </c>
      <c r="E129" s="205"/>
      <c r="F129" s="268"/>
      <c r="G129" s="268">
        <v>0.15479999999999999</v>
      </c>
      <c r="H129" s="356">
        <v>6.3655999999999997</v>
      </c>
      <c r="I129" s="392"/>
      <c r="J129" s="76"/>
      <c r="K129" s="325"/>
      <c r="L129" s="77">
        <v>20.8446</v>
      </c>
      <c r="M129" s="77"/>
      <c r="N129" s="77"/>
      <c r="O129" s="77"/>
      <c r="P129" s="77"/>
      <c r="Q129" s="78">
        <f t="shared" si="36"/>
        <v>27.364999999999998</v>
      </c>
      <c r="R129" s="43"/>
    </row>
    <row r="130" spans="1:18">
      <c r="A130" s="22"/>
      <c r="B130" s="30" t="s">
        <v>98</v>
      </c>
      <c r="C130" s="59" t="s">
        <v>99</v>
      </c>
      <c r="D130" s="131"/>
      <c r="E130" s="149"/>
      <c r="F130" s="261"/>
      <c r="G130" s="261"/>
      <c r="H130" s="286"/>
      <c r="I130" s="388"/>
      <c r="J130" s="32"/>
      <c r="K130" s="272"/>
      <c r="L130" s="32"/>
      <c r="M130" s="79"/>
      <c r="N130" s="80"/>
      <c r="O130" s="20"/>
      <c r="P130" s="80"/>
      <c r="Q130" s="21">
        <f t="shared" si="36"/>
        <v>0</v>
      </c>
      <c r="R130" s="43"/>
    </row>
    <row r="131" spans="1:18">
      <c r="A131" s="22" t="s">
        <v>24</v>
      </c>
      <c r="B131" s="28"/>
      <c r="C131" s="62" t="s">
        <v>19</v>
      </c>
      <c r="D131" s="132">
        <v>0</v>
      </c>
      <c r="E131" s="150"/>
      <c r="F131" s="260"/>
      <c r="G131" s="260">
        <v>355.464</v>
      </c>
      <c r="H131" s="354">
        <v>3950.4369999999999</v>
      </c>
      <c r="I131" s="389"/>
      <c r="J131" s="81"/>
      <c r="K131" s="396"/>
      <c r="L131" s="27">
        <v>9192.2729999999992</v>
      </c>
      <c r="M131" s="28"/>
      <c r="N131" s="28"/>
      <c r="O131" s="28"/>
      <c r="P131" s="28"/>
      <c r="Q131" s="29">
        <f t="shared" si="36"/>
        <v>13498.173999999999</v>
      </c>
      <c r="R131" s="43"/>
    </row>
    <row r="132" spans="1:18">
      <c r="A132" s="43"/>
      <c r="B132" s="82" t="s">
        <v>0</v>
      </c>
      <c r="C132" s="73" t="s">
        <v>17</v>
      </c>
      <c r="D132" s="77">
        <f t="shared" ref="D132:E132" si="50">+D125+D127+D129</f>
        <v>1.54E-2</v>
      </c>
      <c r="E132" s="91">
        <f t="shared" si="50"/>
        <v>0</v>
      </c>
      <c r="F132" s="13">
        <f>SUM(D132:E132)</f>
        <v>1.54E-2</v>
      </c>
      <c r="G132" s="13">
        <f t="shared" ref="F132:G132" si="51">G125+G127+G129</f>
        <v>11.3262</v>
      </c>
      <c r="H132" s="13">
        <f t="shared" ref="H132" si="52">+H125+H127+H129</f>
        <v>6.3655999999999997</v>
      </c>
      <c r="I132" s="77">
        <f>+I125+I127+I129</f>
        <v>0</v>
      </c>
      <c r="J132" s="83">
        <f>J125+J127+J129</f>
        <v>0</v>
      </c>
      <c r="K132" s="13">
        <f t="shared" ref="K132:L132" si="53">+K125+K127+K129</f>
        <v>0</v>
      </c>
      <c r="L132" s="77">
        <f t="shared" si="53"/>
        <v>22.125599999999999</v>
      </c>
      <c r="M132" s="437">
        <f>M125+M127+M129</f>
        <v>0</v>
      </c>
      <c r="N132" s="91">
        <f t="shared" ref="N132" si="54">N125+N127+N129</f>
        <v>0</v>
      </c>
      <c r="O132" s="91">
        <f t="shared" ref="O132" si="55">+O125+O127+O129</f>
        <v>0</v>
      </c>
      <c r="P132" s="91">
        <f t="shared" ref="P132" si="56">P125+P127+P129</f>
        <v>0</v>
      </c>
      <c r="Q132" s="78">
        <f t="shared" si="36"/>
        <v>39.832799999999999</v>
      </c>
      <c r="R132" s="43"/>
    </row>
    <row r="133" spans="1:18">
      <c r="A133" s="43"/>
      <c r="B133" s="85" t="s">
        <v>25</v>
      </c>
      <c r="C133" s="59" t="s">
        <v>99</v>
      </c>
      <c r="D133" s="20">
        <f t="shared" ref="D133:G133" si="57">D130</f>
        <v>0</v>
      </c>
      <c r="E133" s="95">
        <f t="shared" si="57"/>
        <v>0</v>
      </c>
      <c r="F133" s="13">
        <f>SUM(D133:E133)</f>
        <v>0</v>
      </c>
      <c r="G133" s="115">
        <f t="shared" si="57"/>
        <v>0</v>
      </c>
      <c r="H133" s="115">
        <f t="shared" ref="H133" si="58">H130</f>
        <v>0</v>
      </c>
      <c r="I133" s="20">
        <f>I130</f>
        <v>0</v>
      </c>
      <c r="J133" s="86">
        <f>J130</f>
        <v>0</v>
      </c>
      <c r="K133" s="115">
        <f t="shared" ref="K133:L133" si="59">K130</f>
        <v>0</v>
      </c>
      <c r="L133" s="20">
        <f t="shared" si="59"/>
        <v>0</v>
      </c>
      <c r="M133" s="438">
        <f>M130</f>
        <v>0</v>
      </c>
      <c r="N133" s="95">
        <f>+N130</f>
        <v>0</v>
      </c>
      <c r="O133" s="20">
        <f t="shared" ref="O133" si="60">O130</f>
        <v>0</v>
      </c>
      <c r="P133" s="95">
        <f t="shared" ref="P133" si="61">+P130</f>
        <v>0</v>
      </c>
      <c r="Q133" s="21">
        <f t="shared" si="36"/>
        <v>0</v>
      </c>
      <c r="R133" s="43"/>
    </row>
    <row r="134" spans="1:18">
      <c r="A134" s="36"/>
      <c r="B134" s="28"/>
      <c r="C134" s="62" t="s">
        <v>19</v>
      </c>
      <c r="D134" s="28">
        <f t="shared" ref="D134:E134" si="62">+D126+D128+D131</f>
        <v>31.983006331525438</v>
      </c>
      <c r="E134" s="198">
        <f t="shared" si="62"/>
        <v>0</v>
      </c>
      <c r="F134" s="13">
        <f>SUM(D134:E134)</f>
        <v>31.983006331525438</v>
      </c>
      <c r="G134" s="57">
        <f t="shared" ref="F134:G134" si="63">G126+G128+G131</f>
        <v>5103.0029999999997</v>
      </c>
      <c r="H134" s="57">
        <f t="shared" ref="H134" si="64">+H126+H128+H131</f>
        <v>3950.4369999999999</v>
      </c>
      <c r="I134" s="28">
        <f>+I126+I128+I131</f>
        <v>0</v>
      </c>
      <c r="J134" s="87">
        <f>J126+J128+J131</f>
        <v>0</v>
      </c>
      <c r="K134" s="57">
        <f t="shared" ref="K134:L134" si="65">+K126+K128+K131</f>
        <v>0</v>
      </c>
      <c r="L134" s="28">
        <f t="shared" si="65"/>
        <v>9355.1719999999987</v>
      </c>
      <c r="M134" s="439">
        <f>M126+M128+M131</f>
        <v>0</v>
      </c>
      <c r="N134" s="198">
        <f t="shared" ref="N134" si="66">N126+N128+N131</f>
        <v>0</v>
      </c>
      <c r="O134" s="198">
        <f t="shared" ref="O134:P134" si="67">+O126+O128+O131</f>
        <v>0</v>
      </c>
      <c r="P134" s="198">
        <f t="shared" si="67"/>
        <v>0</v>
      </c>
      <c r="Q134" s="29">
        <f t="shared" si="36"/>
        <v>18440.595006331525</v>
      </c>
      <c r="R134" s="43"/>
    </row>
    <row r="135" spans="1:18">
      <c r="A135" s="88"/>
      <c r="B135" s="89" t="s">
        <v>0</v>
      </c>
      <c r="C135" s="90" t="s">
        <v>17</v>
      </c>
      <c r="D135" s="141">
        <f t="shared" ref="D135:G135" si="68">D132+D123+D99</f>
        <v>282.34979999999996</v>
      </c>
      <c r="E135" s="206">
        <f t="shared" si="68"/>
        <v>477.86329999999998</v>
      </c>
      <c r="F135" s="273">
        <f>SUM(D135:E135)</f>
        <v>760.21309999999994</v>
      </c>
      <c r="G135" s="273">
        <f t="shared" si="68"/>
        <v>634.45489999999995</v>
      </c>
      <c r="H135" s="265">
        <f t="shared" ref="H135" si="69">H132+H123+H99</f>
        <v>2937.6438999999991</v>
      </c>
      <c r="I135" s="141">
        <f>I132+I123+I99</f>
        <v>0</v>
      </c>
      <c r="J135" s="83">
        <f>J132+J123+J99</f>
        <v>2931.278299999999</v>
      </c>
      <c r="K135" s="273">
        <f t="shared" ref="K135:L135" si="70">K132+K123+K99</f>
        <v>974.42820000000017</v>
      </c>
      <c r="L135" s="91">
        <f t="shared" si="70"/>
        <v>89.243700000000004</v>
      </c>
      <c r="M135" s="83">
        <f>M132+M123+M99</f>
        <v>3.8264999999999998</v>
      </c>
      <c r="N135" s="91">
        <f>N99+N123+N132</f>
        <v>10.9834</v>
      </c>
      <c r="O135" s="91">
        <f t="shared" ref="O135:P135" si="71">O132+O123+O99</f>
        <v>3.5911999999999997</v>
      </c>
      <c r="P135" s="91">
        <f t="shared" si="71"/>
        <v>13.994999999999999</v>
      </c>
      <c r="Q135" s="92">
        <f>+F135+G135+H135+I135+K135+L135+M135+N135+O135+P135</f>
        <v>5428.379899999999</v>
      </c>
      <c r="R135" s="43"/>
    </row>
    <row r="136" spans="1:18">
      <c r="A136" s="88"/>
      <c r="B136" s="93" t="s">
        <v>100</v>
      </c>
      <c r="C136" s="94" t="s">
        <v>99</v>
      </c>
      <c r="D136" s="133">
        <f t="shared" ref="D136:G136" si="72">D133</f>
        <v>0</v>
      </c>
      <c r="E136" s="147">
        <f t="shared" si="72"/>
        <v>0</v>
      </c>
      <c r="F136" s="269">
        <f t="shared" si="72"/>
        <v>0</v>
      </c>
      <c r="G136" s="269">
        <f t="shared" si="72"/>
        <v>0</v>
      </c>
      <c r="H136" s="357">
        <f t="shared" ref="H136" si="73">H133</f>
        <v>0</v>
      </c>
      <c r="I136" s="143">
        <f>I133</f>
        <v>0</v>
      </c>
      <c r="J136" s="86">
        <f>J133</f>
        <v>0</v>
      </c>
      <c r="K136" s="291">
        <f t="shared" ref="K136:M136" si="74">K133</f>
        <v>0</v>
      </c>
      <c r="L136" s="95">
        <f t="shared" si="74"/>
        <v>0</v>
      </c>
      <c r="M136" s="86">
        <f t="shared" si="74"/>
        <v>0</v>
      </c>
      <c r="N136" s="95">
        <f>+N130</f>
        <v>0</v>
      </c>
      <c r="O136" s="95">
        <f t="shared" ref="O136" si="75">O133</f>
        <v>0</v>
      </c>
      <c r="P136" s="95">
        <f t="shared" ref="P136" si="76"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142">
        <f t="shared" ref="D137:G137" si="77">D134+D124+D100</f>
        <v>164422.75500000003</v>
      </c>
      <c r="E137" s="207">
        <f t="shared" si="77"/>
        <v>264478.83800000005</v>
      </c>
      <c r="F137" s="270">
        <f>SUM(D137:E137)</f>
        <v>428901.59300000011</v>
      </c>
      <c r="G137" s="270">
        <f t="shared" si="77"/>
        <v>335188.6019999999</v>
      </c>
      <c r="H137" s="266">
        <f t="shared" ref="H137" si="78">H134+H124+H100</f>
        <v>369881.35500000004</v>
      </c>
      <c r="I137" s="142">
        <f>I134+I124+I100</f>
        <v>0</v>
      </c>
      <c r="J137" s="100">
        <f>J134+J124+J100</f>
        <v>365930.91800000006</v>
      </c>
      <c r="K137" s="399">
        <f t="shared" ref="K137:M137" si="79">K134+K124+K100</f>
        <v>55809.51200000001</v>
      </c>
      <c r="L137" s="102">
        <f t="shared" si="79"/>
        <v>36202.351999999999</v>
      </c>
      <c r="M137" s="100">
        <f t="shared" si="79"/>
        <v>3865.45</v>
      </c>
      <c r="N137" s="102">
        <f>N100+N124+N134</f>
        <v>4885.09</v>
      </c>
      <c r="O137" s="102">
        <f t="shared" ref="O137:P137" si="80">O134+O124+O100</f>
        <v>2020.116</v>
      </c>
      <c r="P137" s="102">
        <f t="shared" si="80"/>
        <v>8904.6549999999988</v>
      </c>
      <c r="Q137" s="103">
        <f>+F137+G137+H137+I137+K137+L137+M137+N137+O137+P137</f>
        <v>1245658.7250000001</v>
      </c>
      <c r="R137" s="43"/>
    </row>
    <row r="138" spans="1:18">
      <c r="O138" s="10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  <ignoredErrors>
    <ignoredError sqref="F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K118" zoomScale="55" zoomScaleNormal="55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31">
        <v>0.01</v>
      </c>
      <c r="E4" s="220"/>
      <c r="F4" s="17"/>
      <c r="G4" s="274">
        <v>1.2999999999999999E-2</v>
      </c>
      <c r="H4" s="358"/>
      <c r="I4" s="388"/>
      <c r="J4" s="19"/>
      <c r="K4" s="358">
        <v>71.385000000000005</v>
      </c>
      <c r="L4" s="95"/>
      <c r="M4" s="95"/>
      <c r="N4" s="20"/>
      <c r="O4" s="20"/>
      <c r="P4" s="20"/>
      <c r="Q4" s="21">
        <f t="shared" ref="Q4:Q67" si="0">+F4+G4+H4+I4+K4+L4+M4+N4+O4+P4</f>
        <v>71.39800000000001</v>
      </c>
      <c r="R4" s="13"/>
    </row>
    <row r="5" spans="1:18">
      <c r="A5" s="22" t="s">
        <v>18</v>
      </c>
      <c r="B5" s="23"/>
      <c r="C5" s="24" t="s">
        <v>19</v>
      </c>
      <c r="D5" s="132">
        <v>2.100000438696477</v>
      </c>
      <c r="E5" s="221"/>
      <c r="F5" s="25"/>
      <c r="G5" s="275">
        <v>16.088999999999999</v>
      </c>
      <c r="H5" s="359"/>
      <c r="I5" s="389"/>
      <c r="J5" s="27"/>
      <c r="K5" s="400">
        <v>2917.239</v>
      </c>
      <c r="L5" s="198"/>
      <c r="M5" s="198"/>
      <c r="N5" s="28"/>
      <c r="O5" s="28"/>
      <c r="P5" s="28"/>
      <c r="Q5" s="29">
        <f t="shared" si="0"/>
        <v>2933.328</v>
      </c>
      <c r="R5" s="13"/>
    </row>
    <row r="6" spans="1:18">
      <c r="A6" s="22" t="s">
        <v>20</v>
      </c>
      <c r="B6" s="30" t="s">
        <v>21</v>
      </c>
      <c r="C6" s="16" t="s">
        <v>17</v>
      </c>
      <c r="D6" s="131">
        <v>0</v>
      </c>
      <c r="E6" s="220">
        <v>0.16800000000000001</v>
      </c>
      <c r="F6" s="17"/>
      <c r="G6" s="274"/>
      <c r="H6" s="358">
        <v>0.46300000000000002</v>
      </c>
      <c r="I6" s="388"/>
      <c r="J6" s="32"/>
      <c r="K6" s="358">
        <v>7.5119999999999996</v>
      </c>
      <c r="L6" s="95"/>
      <c r="M6" s="95"/>
      <c r="N6" s="20"/>
      <c r="O6" s="20">
        <v>1.7600000000000001E-2</v>
      </c>
      <c r="P6" s="20"/>
      <c r="Q6" s="21">
        <f t="shared" si="0"/>
        <v>7.9925999999999995</v>
      </c>
      <c r="R6" s="13"/>
    </row>
    <row r="7" spans="1:18">
      <c r="A7" s="22" t="s">
        <v>22</v>
      </c>
      <c r="B7" s="24" t="s">
        <v>23</v>
      </c>
      <c r="C7" s="24" t="s">
        <v>19</v>
      </c>
      <c r="D7" s="132">
        <v>0</v>
      </c>
      <c r="E7" s="221">
        <v>85.155000000000001</v>
      </c>
      <c r="F7" s="25"/>
      <c r="G7" s="275"/>
      <c r="H7" s="359">
        <v>9.7230000000000008</v>
      </c>
      <c r="I7" s="389"/>
      <c r="J7" s="27"/>
      <c r="K7" s="359">
        <v>289.8</v>
      </c>
      <c r="L7" s="198"/>
      <c r="M7" s="198"/>
      <c r="N7" s="28"/>
      <c r="O7" s="28">
        <v>7.3920000000000003</v>
      </c>
      <c r="P7" s="28"/>
      <c r="Q7" s="29">
        <f t="shared" si="0"/>
        <v>306.91500000000002</v>
      </c>
      <c r="R7" s="13"/>
    </row>
    <row r="8" spans="1:18">
      <c r="A8" s="22" t="s">
        <v>24</v>
      </c>
      <c r="B8" s="33" t="s">
        <v>25</v>
      </c>
      <c r="C8" s="16" t="s">
        <v>17</v>
      </c>
      <c r="D8" s="143">
        <f t="shared" ref="D8:D9" si="1">D4+D6</f>
        <v>0.01</v>
      </c>
      <c r="E8" s="20">
        <f t="shared" ref="E8:E9" si="2">+E4+E6</f>
        <v>0.16800000000000001</v>
      </c>
      <c r="F8" s="35">
        <f>D8+E8</f>
        <v>0.17800000000000002</v>
      </c>
      <c r="G8" s="276">
        <f t="shared" ref="G8:I9" si="3">+G4+G6</f>
        <v>1.2999999999999999E-2</v>
      </c>
      <c r="H8" s="276">
        <f t="shared" si="3"/>
        <v>0.46300000000000002</v>
      </c>
      <c r="I8" s="20">
        <f t="shared" si="3"/>
        <v>0</v>
      </c>
      <c r="J8" s="32">
        <f>H8+I8</f>
        <v>0.46300000000000002</v>
      </c>
      <c r="K8" s="276">
        <f t="shared" ref="K8:M9" si="4">+K4+K6</f>
        <v>78.897000000000006</v>
      </c>
      <c r="L8" s="95">
        <f t="shared" si="4"/>
        <v>0</v>
      </c>
      <c r="M8" s="95">
        <f t="shared" si="4"/>
        <v>0</v>
      </c>
      <c r="N8" s="95">
        <f>+N4+N6</f>
        <v>0</v>
      </c>
      <c r="O8" s="95">
        <f t="shared" ref="O8:O9" si="5">+O4+O6</f>
        <v>1.7600000000000001E-2</v>
      </c>
      <c r="P8" s="95">
        <f>P4+P6</f>
        <v>0</v>
      </c>
      <c r="Q8" s="21">
        <f t="shared" si="0"/>
        <v>79.568600000000004</v>
      </c>
      <c r="R8" s="13"/>
    </row>
    <row r="9" spans="1:18">
      <c r="A9" s="36"/>
      <c r="B9" s="37"/>
      <c r="C9" s="24" t="s">
        <v>19</v>
      </c>
      <c r="D9" s="144">
        <f t="shared" si="1"/>
        <v>2.100000438696477</v>
      </c>
      <c r="E9" s="28">
        <f t="shared" si="2"/>
        <v>85.155000000000001</v>
      </c>
      <c r="F9" s="25">
        <f>D9+E9</f>
        <v>87.255000438696484</v>
      </c>
      <c r="G9" s="263">
        <f t="shared" si="3"/>
        <v>16.088999999999999</v>
      </c>
      <c r="H9" s="263">
        <f t="shared" si="3"/>
        <v>9.7230000000000008</v>
      </c>
      <c r="I9" s="28">
        <f t="shared" si="3"/>
        <v>0</v>
      </c>
      <c r="J9" s="27">
        <f>H9+I9</f>
        <v>9.7230000000000008</v>
      </c>
      <c r="K9" s="263">
        <f t="shared" si="4"/>
        <v>3207.0390000000002</v>
      </c>
      <c r="L9" s="198">
        <f t="shared" si="4"/>
        <v>0</v>
      </c>
      <c r="M9" s="198">
        <f t="shared" si="4"/>
        <v>0</v>
      </c>
      <c r="N9" s="198">
        <f>+N5+N7</f>
        <v>0</v>
      </c>
      <c r="O9" s="198">
        <f t="shared" si="5"/>
        <v>7.3920000000000003</v>
      </c>
      <c r="P9" s="198">
        <f>P5+P7</f>
        <v>0</v>
      </c>
      <c r="Q9" s="29">
        <f t="shared" si="0"/>
        <v>3327.4980004386966</v>
      </c>
      <c r="R9" s="13"/>
    </row>
    <row r="10" spans="1:18">
      <c r="A10" s="39" t="s">
        <v>26</v>
      </c>
      <c r="B10" s="40"/>
      <c r="C10" s="16" t="s">
        <v>17</v>
      </c>
      <c r="D10" s="131">
        <v>0.72940000000000005</v>
      </c>
      <c r="E10" s="220"/>
      <c r="F10" s="17"/>
      <c r="G10" s="274">
        <v>1.7600000000000001E-2</v>
      </c>
      <c r="H10" s="358"/>
      <c r="I10" s="388"/>
      <c r="J10" s="32"/>
      <c r="K10" s="358"/>
      <c r="L10" s="95"/>
      <c r="M10" s="95"/>
      <c r="N10" s="20"/>
      <c r="O10" s="20"/>
      <c r="P10" s="20"/>
      <c r="Q10" s="21">
        <f t="shared" si="0"/>
        <v>1.7600000000000001E-2</v>
      </c>
      <c r="R10" s="13"/>
    </row>
    <row r="11" spans="1:18">
      <c r="A11" s="41"/>
      <c r="B11" s="42"/>
      <c r="C11" s="24" t="s">
        <v>19</v>
      </c>
      <c r="D11" s="132">
        <v>459.81294605632257</v>
      </c>
      <c r="E11" s="221"/>
      <c r="F11" s="25"/>
      <c r="G11" s="275">
        <v>10.047000000000001</v>
      </c>
      <c r="H11" s="359"/>
      <c r="I11" s="389"/>
      <c r="J11" s="27"/>
      <c r="K11" s="359"/>
      <c r="L11" s="198"/>
      <c r="M11" s="198"/>
      <c r="N11" s="28"/>
      <c r="O11" s="28"/>
      <c r="P11" s="28"/>
      <c r="Q11" s="29">
        <f t="shared" si="0"/>
        <v>10.047000000000001</v>
      </c>
      <c r="R11" s="13"/>
    </row>
    <row r="12" spans="1:18">
      <c r="A12" s="43"/>
      <c r="B12" s="15" t="s">
        <v>27</v>
      </c>
      <c r="C12" s="16" t="s">
        <v>17</v>
      </c>
      <c r="D12" s="131">
        <v>3.9596</v>
      </c>
      <c r="E12" s="220">
        <v>5.7298999999999998</v>
      </c>
      <c r="F12" s="17"/>
      <c r="G12" s="274">
        <v>0.74480000000000002</v>
      </c>
      <c r="H12" s="358"/>
      <c r="I12" s="388"/>
      <c r="J12" s="32"/>
      <c r="K12" s="358"/>
      <c r="L12" s="95">
        <v>5.67E-2</v>
      </c>
      <c r="M12" s="95"/>
      <c r="N12" s="20"/>
      <c r="O12" s="20"/>
      <c r="P12" s="20"/>
      <c r="Q12" s="21">
        <f t="shared" si="0"/>
        <v>0.80149999999999999</v>
      </c>
      <c r="R12" s="13"/>
    </row>
    <row r="13" spans="1:18">
      <c r="A13" s="14" t="s">
        <v>0</v>
      </c>
      <c r="B13" s="23"/>
      <c r="C13" s="24" t="s">
        <v>19</v>
      </c>
      <c r="D13" s="132">
        <v>11352.665371606316</v>
      </c>
      <c r="E13" s="221">
        <v>21413.159</v>
      </c>
      <c r="F13" s="25"/>
      <c r="G13" s="275">
        <v>1710.7339999999999</v>
      </c>
      <c r="H13" s="359"/>
      <c r="I13" s="389"/>
      <c r="J13" s="27"/>
      <c r="K13" s="359"/>
      <c r="L13" s="198">
        <v>138.989</v>
      </c>
      <c r="M13" s="198"/>
      <c r="N13" s="28"/>
      <c r="O13" s="28"/>
      <c r="P13" s="443"/>
      <c r="Q13" s="29">
        <f t="shared" si="0"/>
        <v>1849.723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31">
        <v>25.667999999999999</v>
      </c>
      <c r="E14" s="220"/>
      <c r="F14" s="17"/>
      <c r="G14" s="274">
        <v>8.6E-3</v>
      </c>
      <c r="H14" s="358"/>
      <c r="I14" s="388"/>
      <c r="J14" s="32"/>
      <c r="K14" s="358"/>
      <c r="L14" s="95"/>
      <c r="M14" s="95"/>
      <c r="N14" s="20"/>
      <c r="O14" s="20"/>
      <c r="P14" s="20"/>
      <c r="Q14" s="21">
        <f t="shared" si="0"/>
        <v>8.6E-3</v>
      </c>
      <c r="R14" s="13"/>
    </row>
    <row r="15" spans="1:18">
      <c r="A15" s="22" t="s">
        <v>0</v>
      </c>
      <c r="B15" s="23"/>
      <c r="C15" s="24" t="s">
        <v>19</v>
      </c>
      <c r="D15" s="132">
        <v>13801.429683160626</v>
      </c>
      <c r="E15" s="221"/>
      <c r="F15" s="25"/>
      <c r="G15" s="275">
        <v>14.177</v>
      </c>
      <c r="H15" s="359"/>
      <c r="I15" s="389"/>
      <c r="J15" s="27"/>
      <c r="K15" s="359"/>
      <c r="L15" s="198"/>
      <c r="M15" s="198"/>
      <c r="N15" s="28"/>
      <c r="O15" s="28"/>
      <c r="P15" s="28"/>
      <c r="Q15" s="29">
        <f t="shared" si="0"/>
        <v>14.177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31">
        <v>47.355600000000003</v>
      </c>
      <c r="E16" s="220">
        <v>34.262799999999999</v>
      </c>
      <c r="F16" s="17"/>
      <c r="G16" s="274">
        <v>55.233400000000003</v>
      </c>
      <c r="H16" s="358"/>
      <c r="I16" s="388"/>
      <c r="J16" s="32"/>
      <c r="K16" s="358"/>
      <c r="L16" s="95"/>
      <c r="M16" s="95"/>
      <c r="N16" s="20"/>
      <c r="O16" s="20"/>
      <c r="P16" s="20"/>
      <c r="Q16" s="21">
        <f t="shared" si="0"/>
        <v>55.233400000000003</v>
      </c>
      <c r="R16" s="13"/>
    </row>
    <row r="17" spans="1:18">
      <c r="A17" s="22"/>
      <c r="B17" s="23"/>
      <c r="C17" s="24" t="s">
        <v>19</v>
      </c>
      <c r="D17" s="132">
        <v>64482.77727064825</v>
      </c>
      <c r="E17" s="221">
        <v>48095.508999999998</v>
      </c>
      <c r="F17" s="25"/>
      <c r="G17" s="275">
        <v>66306.570999999996</v>
      </c>
      <c r="H17" s="359"/>
      <c r="I17" s="389"/>
      <c r="J17" s="27"/>
      <c r="K17" s="359"/>
      <c r="L17" s="198"/>
      <c r="M17" s="198"/>
      <c r="N17" s="28"/>
      <c r="O17" s="28"/>
      <c r="P17" s="28"/>
      <c r="Q17" s="29">
        <f t="shared" si="0"/>
        <v>66306.570999999996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31">
        <v>13.316599999999999</v>
      </c>
      <c r="E18" s="220">
        <v>28.598600000000001</v>
      </c>
      <c r="F18" s="17"/>
      <c r="G18" s="274">
        <v>2.0253000000000001</v>
      </c>
      <c r="H18" s="358"/>
      <c r="I18" s="388"/>
      <c r="J18" s="32"/>
      <c r="K18" s="358"/>
      <c r="L18" s="95"/>
      <c r="M18" s="95"/>
      <c r="N18" s="95"/>
      <c r="O18" s="20"/>
      <c r="P18" s="20"/>
      <c r="Q18" s="21">
        <f t="shared" si="0"/>
        <v>2.0253000000000001</v>
      </c>
      <c r="R18" s="13"/>
    </row>
    <row r="19" spans="1:18">
      <c r="A19" s="22"/>
      <c r="B19" s="24" t="s">
        <v>34</v>
      </c>
      <c r="C19" s="24" t="s">
        <v>19</v>
      </c>
      <c r="D19" s="132">
        <v>12694.013351817988</v>
      </c>
      <c r="E19" s="221">
        <v>22056.093000000001</v>
      </c>
      <c r="F19" s="25"/>
      <c r="G19" s="275">
        <v>1419.61</v>
      </c>
      <c r="H19" s="359"/>
      <c r="I19" s="389"/>
      <c r="J19" s="27"/>
      <c r="K19" s="359"/>
      <c r="L19" s="198"/>
      <c r="M19" s="198"/>
      <c r="N19" s="28"/>
      <c r="O19" s="28"/>
      <c r="P19" s="28"/>
      <c r="Q19" s="29">
        <f t="shared" si="0"/>
        <v>1419.61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31">
        <v>125.50700000000001</v>
      </c>
      <c r="E20" s="220">
        <v>93.187399999999997</v>
      </c>
      <c r="F20" s="17"/>
      <c r="G20" s="274">
        <v>19.008900000000001</v>
      </c>
      <c r="H20" s="358"/>
      <c r="I20" s="388"/>
      <c r="J20" s="32"/>
      <c r="K20" s="358"/>
      <c r="L20" s="95"/>
      <c r="M20" s="95"/>
      <c r="N20" s="20"/>
      <c r="O20" s="20"/>
      <c r="P20" s="20"/>
      <c r="Q20" s="21">
        <f t="shared" si="0"/>
        <v>19.008900000000001</v>
      </c>
      <c r="R20" s="13"/>
    </row>
    <row r="21" spans="1:18">
      <c r="A21" s="43"/>
      <c r="B21" s="23"/>
      <c r="C21" s="24" t="s">
        <v>19</v>
      </c>
      <c r="D21" s="132">
        <v>65751.542935697245</v>
      </c>
      <c r="E21" s="221">
        <v>52971.474000000002</v>
      </c>
      <c r="F21" s="25"/>
      <c r="G21" s="275">
        <v>7118.7830000000004</v>
      </c>
      <c r="H21" s="359"/>
      <c r="I21" s="389"/>
      <c r="J21" s="27"/>
      <c r="K21" s="359"/>
      <c r="L21" s="198"/>
      <c r="M21" s="198"/>
      <c r="N21" s="28"/>
      <c r="O21" s="28"/>
      <c r="P21" s="28"/>
      <c r="Q21" s="29">
        <f t="shared" si="0"/>
        <v>7118.7830000000004</v>
      </c>
      <c r="R21" s="13"/>
    </row>
    <row r="22" spans="1:18">
      <c r="A22" s="43"/>
      <c r="B22" s="33" t="s">
        <v>25</v>
      </c>
      <c r="C22" s="16" t="s">
        <v>17</v>
      </c>
      <c r="D22" s="133">
        <f t="shared" ref="D22:D23" si="6">D12+D14+D16+D18+D20</f>
        <v>215.80680000000001</v>
      </c>
      <c r="E22" s="20">
        <f t="shared" ref="E22:E23" si="7">+E12+E14+E16+E18+E20</f>
        <v>161.77870000000001</v>
      </c>
      <c r="F22" s="17">
        <f>D22+E22</f>
        <v>377.58550000000002</v>
      </c>
      <c r="G22" s="276">
        <f t="shared" ref="G22:I23" si="8">+G12+G14+G16+G18+G20</f>
        <v>77.021000000000001</v>
      </c>
      <c r="H22" s="276">
        <f t="shared" si="8"/>
        <v>0</v>
      </c>
      <c r="I22" s="20">
        <f t="shared" si="8"/>
        <v>0</v>
      </c>
      <c r="J22" s="32">
        <f t="shared" ref="J22:J29" si="9">H22+I22</f>
        <v>0</v>
      </c>
      <c r="K22" s="276">
        <f t="shared" ref="K22:M23" si="10">+K12+K14+K16+K18+K20</f>
        <v>0</v>
      </c>
      <c r="L22" s="95">
        <f t="shared" si="10"/>
        <v>5.67E-2</v>
      </c>
      <c r="M22" s="95">
        <f t="shared" si="10"/>
        <v>0</v>
      </c>
      <c r="N22" s="95">
        <f t="shared" ref="N22:N23" si="11">N12+N14+N16+N18+N20</f>
        <v>0</v>
      </c>
      <c r="O22" s="95">
        <f t="shared" ref="O22:O23" si="12">+O12+O14+O16+O18+O20</f>
        <v>0</v>
      </c>
      <c r="P22" s="95">
        <f>P12+P14+P16+P18+P20</f>
        <v>0</v>
      </c>
      <c r="Q22" s="21">
        <f t="shared" si="0"/>
        <v>454.66320000000002</v>
      </c>
      <c r="R22" s="13"/>
    </row>
    <row r="23" spans="1:18">
      <c r="A23" s="36"/>
      <c r="B23" s="37"/>
      <c r="C23" s="24" t="s">
        <v>19</v>
      </c>
      <c r="D23" s="134">
        <f t="shared" si="6"/>
        <v>168082.42861293044</v>
      </c>
      <c r="E23" s="28">
        <f t="shared" si="7"/>
        <v>144536.23499999999</v>
      </c>
      <c r="F23" s="25">
        <f>D23+E23</f>
        <v>312618.66361293045</v>
      </c>
      <c r="G23" s="263">
        <f t="shared" si="8"/>
        <v>76569.874999999985</v>
      </c>
      <c r="H23" s="263">
        <f t="shared" si="8"/>
        <v>0</v>
      </c>
      <c r="I23" s="28">
        <f t="shared" si="8"/>
        <v>0</v>
      </c>
      <c r="J23" s="27">
        <f t="shared" si="9"/>
        <v>0</v>
      </c>
      <c r="K23" s="263">
        <f t="shared" si="10"/>
        <v>0</v>
      </c>
      <c r="L23" s="198">
        <f t="shared" si="10"/>
        <v>138.989</v>
      </c>
      <c r="M23" s="198">
        <f t="shared" si="10"/>
        <v>0</v>
      </c>
      <c r="N23" s="198">
        <f t="shared" si="11"/>
        <v>0</v>
      </c>
      <c r="O23" s="198">
        <f t="shared" si="12"/>
        <v>0</v>
      </c>
      <c r="P23" s="198">
        <f>P13+P15+P17+P19+P21</f>
        <v>0</v>
      </c>
      <c r="Q23" s="29">
        <f t="shared" si="0"/>
        <v>389327.52761293045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31">
        <v>2.327</v>
      </c>
      <c r="E24" s="220">
        <v>0.29599999999999999</v>
      </c>
      <c r="F24" s="17"/>
      <c r="G24" s="274">
        <v>161.17240000000001</v>
      </c>
      <c r="H24" s="358"/>
      <c r="I24" s="388"/>
      <c r="J24" s="32"/>
      <c r="K24" s="358"/>
      <c r="L24" s="95"/>
      <c r="M24" s="95"/>
      <c r="N24" s="20"/>
      <c r="O24" s="20"/>
      <c r="P24" s="20"/>
      <c r="Q24" s="21">
        <f t="shared" si="0"/>
        <v>161.17240000000001</v>
      </c>
      <c r="R24" s="13"/>
    </row>
    <row r="25" spans="1:18">
      <c r="A25" s="22" t="s">
        <v>37</v>
      </c>
      <c r="B25" s="23"/>
      <c r="C25" s="24" t="s">
        <v>19</v>
      </c>
      <c r="D25" s="132">
        <v>2690.7830621127637</v>
      </c>
      <c r="E25" s="221">
        <v>226.38</v>
      </c>
      <c r="F25" s="25"/>
      <c r="G25" s="275">
        <v>179626.34599999999</v>
      </c>
      <c r="H25" s="359"/>
      <c r="I25" s="389"/>
      <c r="J25" s="27"/>
      <c r="K25" s="359"/>
      <c r="L25" s="198"/>
      <c r="M25" s="198"/>
      <c r="N25" s="28"/>
      <c r="O25" s="28"/>
      <c r="P25" s="28"/>
      <c r="Q25" s="29">
        <f t="shared" si="0"/>
        <v>179626.34599999999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31">
        <v>15.109</v>
      </c>
      <c r="E26" s="220">
        <v>7.7539999999999996</v>
      </c>
      <c r="F26" s="17"/>
      <c r="G26" s="274">
        <v>2.1823000000000001</v>
      </c>
      <c r="H26" s="358"/>
      <c r="I26" s="388"/>
      <c r="J26" s="32"/>
      <c r="K26" s="401"/>
      <c r="L26" s="95"/>
      <c r="M26" s="95"/>
      <c r="N26" s="20"/>
      <c r="O26" s="20"/>
      <c r="P26" s="20"/>
      <c r="Q26" s="21">
        <f t="shared" si="0"/>
        <v>2.1823000000000001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32">
        <v>5405.9093293108972</v>
      </c>
      <c r="E27" s="221">
        <v>3391.78</v>
      </c>
      <c r="F27" s="25"/>
      <c r="G27" s="275">
        <v>951.10900000000004</v>
      </c>
      <c r="H27" s="359"/>
      <c r="I27" s="389"/>
      <c r="J27" s="27"/>
      <c r="K27" s="359"/>
      <c r="L27" s="198"/>
      <c r="M27" s="198"/>
      <c r="N27" s="28"/>
      <c r="O27" s="28"/>
      <c r="P27" s="28"/>
      <c r="Q27" s="29">
        <f t="shared" si="0"/>
        <v>951.10900000000004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133">
        <f t="shared" ref="D28:D29" si="13">D24+D26</f>
        <v>17.436</v>
      </c>
      <c r="E28" s="20">
        <f t="shared" ref="E28:E29" si="14">+E24+E26</f>
        <v>8.0499999999999989</v>
      </c>
      <c r="F28" s="17">
        <f>D28+E28</f>
        <v>25.485999999999997</v>
      </c>
      <c r="G28" s="276">
        <f t="shared" ref="G28:I29" si="15">+G24+G26</f>
        <v>163.35470000000001</v>
      </c>
      <c r="H28" s="276">
        <f t="shared" si="15"/>
        <v>0</v>
      </c>
      <c r="I28" s="20">
        <f t="shared" si="15"/>
        <v>0</v>
      </c>
      <c r="J28" s="32">
        <f t="shared" si="9"/>
        <v>0</v>
      </c>
      <c r="K28" s="276">
        <f t="shared" ref="K28:K29" si="16">+K24+K26</f>
        <v>0</v>
      </c>
      <c r="L28" s="95">
        <f>+L24+L26</f>
        <v>0</v>
      </c>
      <c r="M28" s="199">
        <f t="shared" ref="M28:M29" si="17">+M24+M26</f>
        <v>0</v>
      </c>
      <c r="N28" s="95">
        <f t="shared" ref="N28:O29" si="18">N24+N26</f>
        <v>0</v>
      </c>
      <c r="O28" s="95">
        <f t="shared" si="18"/>
        <v>0</v>
      </c>
      <c r="P28" s="95">
        <f>P24+P26</f>
        <v>0</v>
      </c>
      <c r="Q28" s="21">
        <f t="shared" si="0"/>
        <v>188.8407</v>
      </c>
      <c r="R28" s="13"/>
    </row>
    <row r="29" spans="1:18">
      <c r="A29" s="36"/>
      <c r="B29" s="37"/>
      <c r="C29" s="24" t="s">
        <v>19</v>
      </c>
      <c r="D29" s="134">
        <f t="shared" si="13"/>
        <v>8096.6923914236613</v>
      </c>
      <c r="E29" s="28">
        <f t="shared" si="14"/>
        <v>3618.1600000000003</v>
      </c>
      <c r="F29" s="25">
        <f>D29+E29</f>
        <v>11714.852391423661</v>
      </c>
      <c r="G29" s="263">
        <f t="shared" si="15"/>
        <v>180577.45499999999</v>
      </c>
      <c r="H29" s="263">
        <f t="shared" si="15"/>
        <v>0</v>
      </c>
      <c r="I29" s="28">
        <f t="shared" si="15"/>
        <v>0</v>
      </c>
      <c r="J29" s="27">
        <f t="shared" si="9"/>
        <v>0</v>
      </c>
      <c r="K29" s="263">
        <f t="shared" si="16"/>
        <v>0</v>
      </c>
      <c r="L29" s="198">
        <f>+L25+L27</f>
        <v>0</v>
      </c>
      <c r="M29" s="436">
        <f t="shared" si="17"/>
        <v>0</v>
      </c>
      <c r="N29" s="198">
        <f t="shared" si="18"/>
        <v>0</v>
      </c>
      <c r="O29" s="198">
        <f t="shared" si="18"/>
        <v>0</v>
      </c>
      <c r="P29" s="198">
        <f>P25+P27</f>
        <v>0</v>
      </c>
      <c r="Q29" s="29">
        <f t="shared" si="0"/>
        <v>192292.30739142364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31">
        <v>1.9231</v>
      </c>
      <c r="E30" s="220">
        <v>4.9927999999999999</v>
      </c>
      <c r="F30" s="17"/>
      <c r="G30" s="274">
        <v>6.4798999999999998</v>
      </c>
      <c r="H30" s="358">
        <v>406.8716</v>
      </c>
      <c r="I30" s="388"/>
      <c r="J30" s="32"/>
      <c r="K30" s="358">
        <v>17.664000000000001</v>
      </c>
      <c r="L30" s="95">
        <v>1.5342</v>
      </c>
      <c r="M30" s="95"/>
      <c r="N30" s="20">
        <v>0.45519999999999999</v>
      </c>
      <c r="O30" s="20">
        <v>0.19259999999999999</v>
      </c>
      <c r="P30" s="20">
        <v>1.3282</v>
      </c>
      <c r="Q30" s="21">
        <f t="shared" si="0"/>
        <v>434.52569999999997</v>
      </c>
      <c r="R30" s="13"/>
    </row>
    <row r="31" spans="1:18">
      <c r="A31" s="22" t="s">
        <v>42</v>
      </c>
      <c r="B31" s="23"/>
      <c r="C31" s="24" t="s">
        <v>19</v>
      </c>
      <c r="D31" s="132">
        <v>323.96496767726683</v>
      </c>
      <c r="E31" s="221">
        <v>554.01099999999997</v>
      </c>
      <c r="F31" s="25"/>
      <c r="G31" s="275">
        <v>1455.836</v>
      </c>
      <c r="H31" s="359">
        <v>59019.66</v>
      </c>
      <c r="I31" s="389"/>
      <c r="J31" s="27"/>
      <c r="K31" s="359">
        <v>3606.25</v>
      </c>
      <c r="L31" s="198">
        <v>536.38199999999995</v>
      </c>
      <c r="M31" s="198"/>
      <c r="N31" s="28">
        <v>110.36499999999999</v>
      </c>
      <c r="O31" s="28">
        <v>30.4</v>
      </c>
      <c r="P31" s="28">
        <v>224.435</v>
      </c>
      <c r="Q31" s="29">
        <f t="shared" si="0"/>
        <v>64983.328000000001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31">
        <v>0.1888</v>
      </c>
      <c r="E32" s="220">
        <v>0.32950000000000002</v>
      </c>
      <c r="F32" s="17"/>
      <c r="G32" s="274">
        <v>0.63100000000000001</v>
      </c>
      <c r="H32" s="358">
        <v>1879.3824</v>
      </c>
      <c r="I32" s="388"/>
      <c r="J32" s="32"/>
      <c r="K32" s="358">
        <v>376.25799999999998</v>
      </c>
      <c r="L32" s="95">
        <v>3.5999999999999997E-2</v>
      </c>
      <c r="M32" s="95"/>
      <c r="N32" s="20"/>
      <c r="O32" s="20"/>
      <c r="P32" s="20"/>
      <c r="Q32" s="21">
        <f t="shared" si="0"/>
        <v>2256.3074000000001</v>
      </c>
      <c r="R32" s="13"/>
    </row>
    <row r="33" spans="1:18">
      <c r="A33" s="22" t="s">
        <v>44</v>
      </c>
      <c r="B33" s="23"/>
      <c r="C33" s="24" t="s">
        <v>19</v>
      </c>
      <c r="D33" s="132">
        <v>16.089153361073059</v>
      </c>
      <c r="E33" s="221">
        <v>26.457999999999998</v>
      </c>
      <c r="F33" s="25"/>
      <c r="G33" s="275">
        <v>125.328</v>
      </c>
      <c r="H33" s="359">
        <v>57191.58</v>
      </c>
      <c r="I33" s="389"/>
      <c r="J33" s="27"/>
      <c r="K33" s="359">
        <v>11694.145</v>
      </c>
      <c r="L33" s="198">
        <v>11.234999999999999</v>
      </c>
      <c r="M33" s="198"/>
      <c r="N33" s="28"/>
      <c r="O33" s="28"/>
      <c r="P33" s="28"/>
      <c r="Q33" s="29">
        <f t="shared" si="0"/>
        <v>69022.288</v>
      </c>
      <c r="R33" s="13"/>
    </row>
    <row r="34" spans="1:18">
      <c r="A34" s="22"/>
      <c r="B34" s="30" t="s">
        <v>21</v>
      </c>
      <c r="C34" s="16" t="s">
        <v>17</v>
      </c>
      <c r="D34" s="131">
        <v>0</v>
      </c>
      <c r="E34" s="220">
        <v>2.3915999999999999</v>
      </c>
      <c r="F34" s="17"/>
      <c r="G34" s="274"/>
      <c r="H34" s="358">
        <v>748.29560000000004</v>
      </c>
      <c r="I34" s="388"/>
      <c r="J34" s="32"/>
      <c r="K34" s="358">
        <v>15.858000000000001</v>
      </c>
      <c r="L34" s="95">
        <v>7.0599999999999996E-2</v>
      </c>
      <c r="M34" s="95"/>
      <c r="N34" s="20"/>
      <c r="O34" s="20"/>
      <c r="P34" s="20"/>
      <c r="Q34" s="21">
        <f t="shared" si="0"/>
        <v>764.2242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32">
        <v>0</v>
      </c>
      <c r="E35" s="221">
        <v>104.864</v>
      </c>
      <c r="F35" s="25"/>
      <c r="G35" s="275"/>
      <c r="H35" s="359">
        <v>100004.361</v>
      </c>
      <c r="I35" s="389"/>
      <c r="J35" s="27"/>
      <c r="K35" s="359">
        <v>333.07100000000003</v>
      </c>
      <c r="L35" s="198">
        <v>29.484000000000002</v>
      </c>
      <c r="M35" s="198"/>
      <c r="N35" s="28"/>
      <c r="O35" s="28"/>
      <c r="P35" s="443"/>
      <c r="Q35" s="29">
        <f t="shared" si="0"/>
        <v>100366.916</v>
      </c>
      <c r="R35" s="13"/>
    </row>
    <row r="36" spans="1:18">
      <c r="A36" s="43"/>
      <c r="B36" s="33" t="s">
        <v>25</v>
      </c>
      <c r="C36" s="16" t="s">
        <v>17</v>
      </c>
      <c r="D36" s="133">
        <f t="shared" ref="D36:D37" si="19">D30+D32+D34</f>
        <v>2.1118999999999999</v>
      </c>
      <c r="E36" s="20">
        <f t="shared" ref="E36:E37" si="20">+E30+E32+E34</f>
        <v>7.7139000000000006</v>
      </c>
      <c r="F36" s="46">
        <f>D36+E36</f>
        <v>9.825800000000001</v>
      </c>
      <c r="G36" s="276">
        <f t="shared" ref="G36:I37" si="21">+G30+G32+G34</f>
        <v>7.1109</v>
      </c>
      <c r="H36" s="276">
        <f t="shared" si="21"/>
        <v>3034.5495999999998</v>
      </c>
      <c r="I36" s="20">
        <f t="shared" si="21"/>
        <v>0</v>
      </c>
      <c r="J36" s="32">
        <f>H36+I36</f>
        <v>3034.5495999999998</v>
      </c>
      <c r="K36" s="276">
        <f t="shared" ref="K36:O37" si="22">+K30+K32+K34</f>
        <v>409.78</v>
      </c>
      <c r="L36" s="95">
        <f t="shared" si="22"/>
        <v>1.6408</v>
      </c>
      <c r="M36" s="95">
        <f t="shared" si="22"/>
        <v>0</v>
      </c>
      <c r="N36" s="95">
        <f t="shared" si="22"/>
        <v>0.45519999999999999</v>
      </c>
      <c r="O36" s="95">
        <f t="shared" si="22"/>
        <v>0.19259999999999999</v>
      </c>
      <c r="P36" s="95">
        <f>P30+P32+P34</f>
        <v>1.3282</v>
      </c>
      <c r="Q36" s="21">
        <f t="shared" si="0"/>
        <v>3464.8831</v>
      </c>
      <c r="R36" s="13"/>
    </row>
    <row r="37" spans="1:18">
      <c r="A37" s="36"/>
      <c r="B37" s="37"/>
      <c r="C37" s="24" t="s">
        <v>19</v>
      </c>
      <c r="D37" s="134">
        <f t="shared" si="19"/>
        <v>340.05412103833987</v>
      </c>
      <c r="E37" s="28">
        <f t="shared" si="20"/>
        <v>685.33299999999997</v>
      </c>
      <c r="F37" s="47">
        <f>D37+E37</f>
        <v>1025.38712103834</v>
      </c>
      <c r="G37" s="263">
        <f t="shared" si="21"/>
        <v>1581.164</v>
      </c>
      <c r="H37" s="263">
        <f t="shared" si="21"/>
        <v>216215.60100000002</v>
      </c>
      <c r="I37" s="28">
        <f t="shared" si="21"/>
        <v>0</v>
      </c>
      <c r="J37" s="27">
        <f>H37+I37</f>
        <v>216215.60100000002</v>
      </c>
      <c r="K37" s="263">
        <f t="shared" si="22"/>
        <v>15633.466</v>
      </c>
      <c r="L37" s="198">
        <f t="shared" si="22"/>
        <v>577.101</v>
      </c>
      <c r="M37" s="198">
        <f t="shared" si="22"/>
        <v>0</v>
      </c>
      <c r="N37" s="198">
        <f t="shared" si="22"/>
        <v>110.36499999999999</v>
      </c>
      <c r="O37" s="198">
        <f t="shared" si="22"/>
        <v>30.4</v>
      </c>
      <c r="P37" s="198">
        <f>P31+P33+P35</f>
        <v>224.435</v>
      </c>
      <c r="Q37" s="29">
        <f t="shared" si="0"/>
        <v>235397.91912103834</v>
      </c>
      <c r="R37" s="13"/>
    </row>
    <row r="38" spans="1:18">
      <c r="A38" s="39" t="s">
        <v>46</v>
      </c>
      <c r="B38" s="40"/>
      <c r="C38" s="16" t="s">
        <v>17</v>
      </c>
      <c r="D38" s="131">
        <v>7.2999999999999995E-2</v>
      </c>
      <c r="E38" s="220">
        <v>2.5000000000000001E-2</v>
      </c>
      <c r="F38" s="17"/>
      <c r="G38" s="274">
        <v>0</v>
      </c>
      <c r="H38" s="358"/>
      <c r="I38" s="388"/>
      <c r="J38" s="32"/>
      <c r="K38" s="358">
        <v>14.73</v>
      </c>
      <c r="L38" s="95"/>
      <c r="M38" s="95"/>
      <c r="N38" s="20"/>
      <c r="O38" s="20"/>
      <c r="P38" s="20"/>
      <c r="Q38" s="21">
        <f t="shared" si="0"/>
        <v>14.73</v>
      </c>
      <c r="R38" s="13"/>
    </row>
    <row r="39" spans="1:18">
      <c r="A39" s="41"/>
      <c r="B39" s="42"/>
      <c r="C39" s="24" t="s">
        <v>19</v>
      </c>
      <c r="D39" s="132">
        <v>31.762506635284215</v>
      </c>
      <c r="E39" s="221">
        <v>18.375</v>
      </c>
      <c r="F39" s="25"/>
      <c r="G39" s="275">
        <v>10.500999999999999</v>
      </c>
      <c r="H39" s="359"/>
      <c r="I39" s="389"/>
      <c r="J39" s="27"/>
      <c r="K39" s="359">
        <v>607.63499999999999</v>
      </c>
      <c r="L39" s="198"/>
      <c r="M39" s="198"/>
      <c r="N39" s="28"/>
      <c r="O39" s="28"/>
      <c r="P39" s="28"/>
      <c r="Q39" s="29">
        <f t="shared" si="0"/>
        <v>618.13599999999997</v>
      </c>
      <c r="R39" s="13"/>
    </row>
    <row r="40" spans="1:18">
      <c r="A40" s="39" t="s">
        <v>47</v>
      </c>
      <c r="B40" s="40"/>
      <c r="C40" s="16" t="s">
        <v>17</v>
      </c>
      <c r="D40" s="131">
        <v>0.46350000000000002</v>
      </c>
      <c r="E40" s="220">
        <v>0.55249999999999999</v>
      </c>
      <c r="F40" s="17"/>
      <c r="G40" s="274">
        <v>2.4E-2</v>
      </c>
      <c r="H40" s="358"/>
      <c r="I40" s="388"/>
      <c r="J40" s="32"/>
      <c r="K40" s="358">
        <v>0.13500000000000001</v>
      </c>
      <c r="L40" s="95"/>
      <c r="M40" s="95"/>
      <c r="N40" s="20"/>
      <c r="O40" s="20"/>
      <c r="P40" s="20"/>
      <c r="Q40" s="21">
        <f t="shared" si="0"/>
        <v>0.159</v>
      </c>
      <c r="R40" s="13"/>
    </row>
    <row r="41" spans="1:18">
      <c r="A41" s="41"/>
      <c r="B41" s="42"/>
      <c r="C41" s="24" t="s">
        <v>19</v>
      </c>
      <c r="D41" s="132">
        <v>186.74778901218096</v>
      </c>
      <c r="E41" s="221">
        <v>397.94200000000001</v>
      </c>
      <c r="F41" s="25"/>
      <c r="G41" s="275">
        <v>4.242</v>
      </c>
      <c r="H41" s="359"/>
      <c r="I41" s="389"/>
      <c r="J41" s="27"/>
      <c r="K41" s="359">
        <v>4.2530000000000001</v>
      </c>
      <c r="L41" s="198"/>
      <c r="M41" s="198"/>
      <c r="N41" s="28"/>
      <c r="O41" s="28"/>
      <c r="P41" s="28"/>
      <c r="Q41" s="29">
        <f t="shared" si="0"/>
        <v>8.495000000000001</v>
      </c>
      <c r="R41" s="13"/>
    </row>
    <row r="42" spans="1:18">
      <c r="A42" s="39" t="s">
        <v>48</v>
      </c>
      <c r="B42" s="40"/>
      <c r="C42" s="16" t="s">
        <v>17</v>
      </c>
      <c r="D42" s="131">
        <v>0</v>
      </c>
      <c r="E42" s="220"/>
      <c r="F42" s="17"/>
      <c r="G42" s="274">
        <v>0</v>
      </c>
      <c r="H42" s="358">
        <v>1.4E-3</v>
      </c>
      <c r="I42" s="388"/>
      <c r="J42" s="32"/>
      <c r="K42" s="358"/>
      <c r="L42" s="95"/>
      <c r="M42" s="95"/>
      <c r="N42" s="20"/>
      <c r="O42" s="20"/>
      <c r="P42" s="20"/>
      <c r="Q42" s="21">
        <f t="shared" si="0"/>
        <v>1.4E-3</v>
      </c>
      <c r="R42" s="13"/>
    </row>
    <row r="43" spans="1:18">
      <c r="A43" s="41"/>
      <c r="B43" s="42"/>
      <c r="C43" s="24" t="s">
        <v>19</v>
      </c>
      <c r="D43" s="132">
        <v>0</v>
      </c>
      <c r="E43" s="221"/>
      <c r="F43" s="25"/>
      <c r="G43" s="275">
        <v>14.648</v>
      </c>
      <c r="H43" s="359">
        <v>4.41</v>
      </c>
      <c r="I43" s="389"/>
      <c r="J43" s="27"/>
      <c r="K43" s="359"/>
      <c r="L43" s="198"/>
      <c r="M43" s="198"/>
      <c r="N43" s="28"/>
      <c r="O43" s="28"/>
      <c r="P43" s="28"/>
      <c r="Q43" s="29">
        <f t="shared" si="0"/>
        <v>19.058</v>
      </c>
      <c r="R43" s="13"/>
    </row>
    <row r="44" spans="1:18">
      <c r="A44" s="39" t="s">
        <v>49</v>
      </c>
      <c r="B44" s="40"/>
      <c r="C44" s="16" t="s">
        <v>17</v>
      </c>
      <c r="D44" s="131">
        <v>0</v>
      </c>
      <c r="E44" s="220">
        <v>2E-3</v>
      </c>
      <c r="F44" s="17"/>
      <c r="G44" s="274">
        <v>6.3E-3</v>
      </c>
      <c r="H44" s="358">
        <v>5.5800000000000002E-2</v>
      </c>
      <c r="I44" s="388"/>
      <c r="J44" s="32"/>
      <c r="K44" s="358"/>
      <c r="L44" s="95">
        <v>3.9E-2</v>
      </c>
      <c r="M44" s="95"/>
      <c r="N44" s="20"/>
      <c r="O44" s="20"/>
      <c r="P44" s="20"/>
      <c r="Q44" s="21">
        <f t="shared" si="0"/>
        <v>0.1011</v>
      </c>
      <c r="R44" s="13"/>
    </row>
    <row r="45" spans="1:18">
      <c r="A45" s="41"/>
      <c r="B45" s="42"/>
      <c r="C45" s="24" t="s">
        <v>19</v>
      </c>
      <c r="D45" s="132">
        <v>0</v>
      </c>
      <c r="E45" s="221">
        <v>1.26</v>
      </c>
      <c r="F45" s="25"/>
      <c r="G45" s="275">
        <v>46.357999999999997</v>
      </c>
      <c r="H45" s="359">
        <v>58.274999999999999</v>
      </c>
      <c r="I45" s="389"/>
      <c r="J45" s="27"/>
      <c r="K45" s="359"/>
      <c r="L45" s="198">
        <v>6.5519999999999996</v>
      </c>
      <c r="M45" s="198"/>
      <c r="N45" s="28"/>
      <c r="O45" s="28"/>
      <c r="P45" s="28"/>
      <c r="Q45" s="29">
        <f t="shared" si="0"/>
        <v>111.185</v>
      </c>
      <c r="R45" s="13"/>
    </row>
    <row r="46" spans="1:18">
      <c r="A46" s="39" t="s">
        <v>50</v>
      </c>
      <c r="B46" s="40"/>
      <c r="C46" s="16" t="s">
        <v>17</v>
      </c>
      <c r="D46" s="131">
        <v>0.01</v>
      </c>
      <c r="E46" s="220">
        <v>1.7399999999999999E-2</v>
      </c>
      <c r="F46" s="17"/>
      <c r="G46" s="274">
        <v>2.3E-2</v>
      </c>
      <c r="H46" s="358">
        <v>3.2000000000000002E-3</v>
      </c>
      <c r="I46" s="388"/>
      <c r="J46" s="32"/>
      <c r="K46" s="358"/>
      <c r="L46" s="95"/>
      <c r="M46" s="95"/>
      <c r="N46" s="20"/>
      <c r="O46" s="20"/>
      <c r="P46" s="20">
        <v>1.5E-3</v>
      </c>
      <c r="Q46" s="21">
        <f t="shared" si="0"/>
        <v>2.7700000000000002E-2</v>
      </c>
      <c r="R46" s="13"/>
    </row>
    <row r="47" spans="1:18">
      <c r="A47" s="41"/>
      <c r="B47" s="42"/>
      <c r="C47" s="24" t="s">
        <v>19</v>
      </c>
      <c r="D47" s="132">
        <v>4.9875010419041335</v>
      </c>
      <c r="E47" s="221">
        <v>11.067</v>
      </c>
      <c r="F47" s="25"/>
      <c r="G47" s="275">
        <v>25.898</v>
      </c>
      <c r="H47" s="359">
        <v>4.9139999999999997</v>
      </c>
      <c r="I47" s="389"/>
      <c r="J47" s="27"/>
      <c r="K47" s="359"/>
      <c r="L47" s="198"/>
      <c r="M47" s="198"/>
      <c r="N47" s="28"/>
      <c r="O47" s="28"/>
      <c r="P47" s="28">
        <v>0.63</v>
      </c>
      <c r="Q47" s="29">
        <f t="shared" si="0"/>
        <v>31.441999999999997</v>
      </c>
      <c r="R47" s="13"/>
    </row>
    <row r="48" spans="1:18">
      <c r="A48" s="39" t="s">
        <v>51</v>
      </c>
      <c r="B48" s="40"/>
      <c r="C48" s="16" t="s">
        <v>17</v>
      </c>
      <c r="D48" s="131">
        <v>3.5000000000000003E-2</v>
      </c>
      <c r="E48" s="220">
        <v>4.1580000000000004</v>
      </c>
      <c r="F48" s="17"/>
      <c r="G48" s="274">
        <v>0.01</v>
      </c>
      <c r="H48" s="358"/>
      <c r="I48" s="388"/>
      <c r="J48" s="32"/>
      <c r="K48" s="358">
        <v>15.404999999999999</v>
      </c>
      <c r="L48" s="95"/>
      <c r="M48" s="95"/>
      <c r="N48" s="20"/>
      <c r="O48" s="20"/>
      <c r="P48" s="20"/>
      <c r="Q48" s="21">
        <f t="shared" si="0"/>
        <v>15.414999999999999</v>
      </c>
      <c r="R48" s="13"/>
    </row>
    <row r="49" spans="1:18">
      <c r="A49" s="41"/>
      <c r="B49" s="42"/>
      <c r="C49" s="24" t="s">
        <v>19</v>
      </c>
      <c r="D49" s="132">
        <v>13.020002719918159</v>
      </c>
      <c r="E49" s="221">
        <v>151.12700000000001</v>
      </c>
      <c r="F49" s="25"/>
      <c r="G49" s="275">
        <v>10.596</v>
      </c>
      <c r="H49" s="359"/>
      <c r="I49" s="389"/>
      <c r="J49" s="27"/>
      <c r="K49" s="359">
        <v>800.67499999999995</v>
      </c>
      <c r="L49" s="198"/>
      <c r="M49" s="198"/>
      <c r="N49" s="28"/>
      <c r="O49" s="28"/>
      <c r="P49" s="28"/>
      <c r="Q49" s="29">
        <f t="shared" si="0"/>
        <v>811.27099999999996</v>
      </c>
      <c r="R49" s="13"/>
    </row>
    <row r="50" spans="1:18">
      <c r="A50" s="39" t="s">
        <v>52</v>
      </c>
      <c r="B50" s="40"/>
      <c r="C50" s="16" t="s">
        <v>17</v>
      </c>
      <c r="D50" s="131">
        <v>0</v>
      </c>
      <c r="E50" s="220">
        <v>0.73199999999999998</v>
      </c>
      <c r="F50" s="17"/>
      <c r="G50" s="274">
        <v>0</v>
      </c>
      <c r="H50" s="358"/>
      <c r="I50" s="388"/>
      <c r="J50" s="32"/>
      <c r="K50" s="358">
        <v>6.915</v>
      </c>
      <c r="L50" s="95"/>
      <c r="M50" s="95"/>
      <c r="N50" s="20"/>
      <c r="O50" s="20"/>
      <c r="P50" s="20"/>
      <c r="Q50" s="21">
        <f t="shared" si="0"/>
        <v>6.915</v>
      </c>
      <c r="R50" s="13"/>
    </row>
    <row r="51" spans="1:18">
      <c r="A51" s="41"/>
      <c r="B51" s="42"/>
      <c r="C51" s="24" t="s">
        <v>19</v>
      </c>
      <c r="D51" s="132">
        <v>0</v>
      </c>
      <c r="E51" s="221">
        <v>302.08999999999997</v>
      </c>
      <c r="F51" s="25"/>
      <c r="G51" s="275">
        <v>4.2</v>
      </c>
      <c r="H51" s="359"/>
      <c r="I51" s="389"/>
      <c r="J51" s="27"/>
      <c r="K51" s="359">
        <v>257.75700000000001</v>
      </c>
      <c r="L51" s="198"/>
      <c r="M51" s="198"/>
      <c r="N51" s="28"/>
      <c r="O51" s="28"/>
      <c r="P51" s="28"/>
      <c r="Q51" s="29">
        <f t="shared" si="0"/>
        <v>261.95699999999999</v>
      </c>
      <c r="R51" s="13"/>
    </row>
    <row r="52" spans="1:18">
      <c r="A52" s="39" t="s">
        <v>53</v>
      </c>
      <c r="B52" s="40"/>
      <c r="C52" s="16" t="s">
        <v>17</v>
      </c>
      <c r="D52" s="131">
        <v>8.6999999999999994E-3</v>
      </c>
      <c r="E52" s="220">
        <v>0.03</v>
      </c>
      <c r="F52" s="17"/>
      <c r="G52" s="274">
        <v>0.47249999999999998</v>
      </c>
      <c r="H52" s="358">
        <v>1.0912999999999999</v>
      </c>
      <c r="I52" s="388"/>
      <c r="J52" s="32"/>
      <c r="K52" s="358">
        <v>9.6199999999999994E-2</v>
      </c>
      <c r="L52" s="95">
        <v>0.75439999999999996</v>
      </c>
      <c r="M52" s="95"/>
      <c r="N52" s="20">
        <v>5.7999999999999996E-3</v>
      </c>
      <c r="O52" s="20"/>
      <c r="P52" s="20">
        <v>5.4999999999999997E-3</v>
      </c>
      <c r="Q52" s="21">
        <f t="shared" si="0"/>
        <v>2.4256999999999995</v>
      </c>
      <c r="R52" s="13"/>
    </row>
    <row r="53" spans="1:18">
      <c r="A53" s="41"/>
      <c r="B53" s="42"/>
      <c r="C53" s="24" t="s">
        <v>19</v>
      </c>
      <c r="D53" s="132">
        <v>2.0475004277290649</v>
      </c>
      <c r="E53" s="221">
        <v>46.704000000000001</v>
      </c>
      <c r="F53" s="25"/>
      <c r="G53" s="275">
        <v>753.91600000000005</v>
      </c>
      <c r="H53" s="359">
        <v>1779.1369999999999</v>
      </c>
      <c r="I53" s="389"/>
      <c r="J53" s="27"/>
      <c r="K53" s="359">
        <v>122.589</v>
      </c>
      <c r="L53" s="198">
        <v>479.43599999999998</v>
      </c>
      <c r="M53" s="198"/>
      <c r="N53" s="28">
        <v>10.605</v>
      </c>
      <c r="O53" s="28"/>
      <c r="P53" s="443">
        <v>6.7619999999999996</v>
      </c>
      <c r="Q53" s="29">
        <f t="shared" si="0"/>
        <v>3152.4450000000002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31">
        <v>0.44929999999999998</v>
      </c>
      <c r="E54" s="220"/>
      <c r="F54" s="17"/>
      <c r="G54" s="274"/>
      <c r="H54" s="358">
        <v>2.2000000000000001E-3</v>
      </c>
      <c r="I54" s="388"/>
      <c r="J54" s="32"/>
      <c r="K54" s="358"/>
      <c r="L54" s="95"/>
      <c r="M54" s="95"/>
      <c r="N54" s="20"/>
      <c r="O54" s="20"/>
      <c r="P54" s="20"/>
      <c r="Q54" s="21">
        <f t="shared" si="0"/>
        <v>2.2000000000000001E-3</v>
      </c>
      <c r="R54" s="13"/>
    </row>
    <row r="55" spans="1:18">
      <c r="A55" s="22" t="s">
        <v>42</v>
      </c>
      <c r="B55" s="23"/>
      <c r="C55" s="24" t="s">
        <v>19</v>
      </c>
      <c r="D55" s="132">
        <v>401.83823394522892</v>
      </c>
      <c r="E55" s="221"/>
      <c r="F55" s="25"/>
      <c r="G55" s="275"/>
      <c r="H55" s="359">
        <v>0.11600000000000001</v>
      </c>
      <c r="I55" s="389"/>
      <c r="J55" s="27"/>
      <c r="K55" s="359"/>
      <c r="L55" s="198"/>
      <c r="M55" s="198"/>
      <c r="N55" s="28"/>
      <c r="O55" s="28"/>
      <c r="P55" s="28"/>
      <c r="Q55" s="29">
        <f t="shared" si="0"/>
        <v>0.11600000000000001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31">
        <v>0.57599999999999996</v>
      </c>
      <c r="E56" s="220">
        <v>5.7500000000000002E-2</v>
      </c>
      <c r="F56" s="17"/>
      <c r="G56" s="274">
        <v>0</v>
      </c>
      <c r="H56" s="358">
        <v>0.1704</v>
      </c>
      <c r="I56" s="388"/>
      <c r="J56" s="32"/>
      <c r="K56" s="358">
        <v>2E-3</v>
      </c>
      <c r="L56" s="95">
        <v>2.7099999999999999E-2</v>
      </c>
      <c r="M56" s="95"/>
      <c r="N56" s="20">
        <v>5.9999999999999995E-4</v>
      </c>
      <c r="O56" s="20">
        <v>4.0399999999999998E-2</v>
      </c>
      <c r="P56" s="20">
        <v>4.0099999999999997E-2</v>
      </c>
      <c r="Q56" s="21">
        <f t="shared" si="0"/>
        <v>0.28059999999999996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32">
        <v>67.315514062415573</v>
      </c>
      <c r="E57" s="221">
        <v>53.615000000000002</v>
      </c>
      <c r="F57" s="25"/>
      <c r="G57" s="275">
        <v>4.3890000000000002</v>
      </c>
      <c r="H57" s="359">
        <v>243.06700000000001</v>
      </c>
      <c r="I57" s="389"/>
      <c r="J57" s="27"/>
      <c r="K57" s="359">
        <v>1.7849999999999999</v>
      </c>
      <c r="L57" s="198">
        <v>38.073999999999998</v>
      </c>
      <c r="M57" s="198"/>
      <c r="N57" s="28">
        <v>0.315</v>
      </c>
      <c r="O57" s="28">
        <v>24.686</v>
      </c>
      <c r="P57" s="28">
        <v>28.256</v>
      </c>
      <c r="Q57" s="29">
        <f t="shared" si="0"/>
        <v>340.572</v>
      </c>
      <c r="R57" s="13"/>
    </row>
    <row r="58" spans="1:18">
      <c r="A58" s="43"/>
      <c r="B58" s="33" t="s">
        <v>25</v>
      </c>
      <c r="C58" s="16" t="s">
        <v>17</v>
      </c>
      <c r="D58" s="133">
        <f t="shared" ref="D58:D59" si="23">D54+D56</f>
        <v>1.0252999999999999</v>
      </c>
      <c r="E58" s="20">
        <f t="shared" ref="E58:E59" si="24">+E54+E56</f>
        <v>5.7500000000000002E-2</v>
      </c>
      <c r="F58" s="17">
        <f>D58+E58</f>
        <v>1.0828</v>
      </c>
      <c r="G58" s="276">
        <f t="shared" ref="G58:I59" si="25">+G54+G56</f>
        <v>0</v>
      </c>
      <c r="H58" s="276">
        <f t="shared" si="25"/>
        <v>0.1726</v>
      </c>
      <c r="I58" s="20">
        <f t="shared" si="25"/>
        <v>0</v>
      </c>
      <c r="J58" s="32">
        <f>H58+I58</f>
        <v>0.1726</v>
      </c>
      <c r="K58" s="276">
        <f t="shared" ref="K58:M59" si="26">+K54+K56</f>
        <v>2E-3</v>
      </c>
      <c r="L58" s="95">
        <f t="shared" si="26"/>
        <v>2.7099999999999999E-2</v>
      </c>
      <c r="M58" s="95">
        <f t="shared" si="26"/>
        <v>0</v>
      </c>
      <c r="N58" s="95">
        <f t="shared" ref="N58:O59" si="27">N54+N56</f>
        <v>5.9999999999999995E-4</v>
      </c>
      <c r="O58" s="95">
        <f t="shared" si="27"/>
        <v>4.0399999999999998E-2</v>
      </c>
      <c r="P58" s="95">
        <f>P54+P56</f>
        <v>4.0099999999999997E-2</v>
      </c>
      <c r="Q58" s="21">
        <f t="shared" si="0"/>
        <v>1.3655999999999999</v>
      </c>
      <c r="R58" s="13"/>
    </row>
    <row r="59" spans="1:18">
      <c r="A59" s="36"/>
      <c r="B59" s="37"/>
      <c r="C59" s="24" t="s">
        <v>19</v>
      </c>
      <c r="D59" s="134">
        <f t="shared" si="23"/>
        <v>469.15374800764448</v>
      </c>
      <c r="E59" s="28">
        <f t="shared" si="24"/>
        <v>53.615000000000002</v>
      </c>
      <c r="F59" s="25">
        <f>D59+E59</f>
        <v>522.76874800764449</v>
      </c>
      <c r="G59" s="263">
        <f t="shared" si="25"/>
        <v>4.3890000000000002</v>
      </c>
      <c r="H59" s="263">
        <f t="shared" si="25"/>
        <v>243.18300000000002</v>
      </c>
      <c r="I59" s="28">
        <f t="shared" si="25"/>
        <v>0</v>
      </c>
      <c r="J59" s="27">
        <f>H59+I59</f>
        <v>243.18300000000002</v>
      </c>
      <c r="K59" s="263">
        <f t="shared" si="26"/>
        <v>1.7849999999999999</v>
      </c>
      <c r="L59" s="198">
        <f t="shared" si="26"/>
        <v>38.073999999999998</v>
      </c>
      <c r="M59" s="198">
        <f t="shared" si="26"/>
        <v>0</v>
      </c>
      <c r="N59" s="198">
        <f t="shared" si="27"/>
        <v>0.315</v>
      </c>
      <c r="O59" s="198">
        <f t="shared" si="27"/>
        <v>24.686</v>
      </c>
      <c r="P59" s="198">
        <f>P55+P57</f>
        <v>28.256</v>
      </c>
      <c r="Q59" s="29">
        <f t="shared" si="0"/>
        <v>863.45674800764448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31">
        <v>2.5899999999999999E-2</v>
      </c>
      <c r="E60" s="220">
        <v>10.220000000000001</v>
      </c>
      <c r="F60" s="17"/>
      <c r="G60" s="274">
        <v>0.14399999999999999</v>
      </c>
      <c r="H60" s="358">
        <v>5.7664</v>
      </c>
      <c r="I60" s="388"/>
      <c r="J60" s="19"/>
      <c r="K60" s="358"/>
      <c r="L60" s="95">
        <v>6.0000000000000001E-3</v>
      </c>
      <c r="M60" s="95"/>
      <c r="N60" s="20"/>
      <c r="O60" s="20"/>
      <c r="P60" s="20"/>
      <c r="Q60" s="21">
        <f t="shared" si="0"/>
        <v>5.9164000000000003</v>
      </c>
      <c r="R60" s="13"/>
    </row>
    <row r="61" spans="1:18">
      <c r="A61" s="22" t="s">
        <v>57</v>
      </c>
      <c r="B61" s="23"/>
      <c r="C61" s="24" t="s">
        <v>19</v>
      </c>
      <c r="D61" s="132">
        <v>2.0580004299225476</v>
      </c>
      <c r="E61" s="221">
        <v>471.63900000000001</v>
      </c>
      <c r="F61" s="25"/>
      <c r="G61" s="275">
        <v>13.311999999999999</v>
      </c>
      <c r="H61" s="359">
        <v>492.173</v>
      </c>
      <c r="I61" s="389"/>
      <c r="J61" s="27"/>
      <c r="K61" s="359"/>
      <c r="L61" s="198">
        <v>2.835</v>
      </c>
      <c r="M61" s="198"/>
      <c r="N61" s="28"/>
      <c r="O61" s="28"/>
      <c r="P61" s="28"/>
      <c r="Q61" s="29">
        <f t="shared" si="0"/>
        <v>508.32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31">
        <v>0.44</v>
      </c>
      <c r="E62" s="220">
        <v>2.87</v>
      </c>
      <c r="F62" s="17"/>
      <c r="G62" s="274">
        <v>477.428</v>
      </c>
      <c r="H62" s="358"/>
      <c r="I62" s="388"/>
      <c r="J62" s="32"/>
      <c r="K62" s="358"/>
      <c r="L62" s="95"/>
      <c r="M62" s="95"/>
      <c r="N62" s="20"/>
      <c r="O62" s="20"/>
      <c r="P62" s="20"/>
      <c r="Q62" s="21">
        <f t="shared" si="0"/>
        <v>477.428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32">
        <v>49.560010353236862</v>
      </c>
      <c r="E63" s="221">
        <v>386.19</v>
      </c>
      <c r="F63" s="25"/>
      <c r="G63" s="275">
        <v>90338.885999999999</v>
      </c>
      <c r="H63" s="359"/>
      <c r="I63" s="389"/>
      <c r="J63" s="27"/>
      <c r="K63" s="359"/>
      <c r="L63" s="198"/>
      <c r="M63" s="198"/>
      <c r="N63" s="28"/>
      <c r="O63" s="28"/>
      <c r="P63" s="28"/>
      <c r="Q63" s="29">
        <f t="shared" si="0"/>
        <v>90338.885999999999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31">
        <v>0</v>
      </c>
      <c r="E64" s="220">
        <v>4.1000000000000002E-2</v>
      </c>
      <c r="F64" s="17"/>
      <c r="G64" s="274">
        <v>224.88499999999999</v>
      </c>
      <c r="H64" s="358">
        <v>0.02</v>
      </c>
      <c r="I64" s="388"/>
      <c r="J64" s="32"/>
      <c r="K64" s="358"/>
      <c r="L64" s="95"/>
      <c r="M64" s="95"/>
      <c r="N64" s="20"/>
      <c r="O64" s="20"/>
      <c r="P64" s="20"/>
      <c r="Q64" s="21">
        <f t="shared" si="0"/>
        <v>224.905</v>
      </c>
      <c r="R64" s="13"/>
    </row>
    <row r="65" spans="1:18">
      <c r="A65" s="22" t="s">
        <v>24</v>
      </c>
      <c r="B65" s="23"/>
      <c r="C65" s="24" t="s">
        <v>19</v>
      </c>
      <c r="D65" s="132">
        <v>0</v>
      </c>
      <c r="E65" s="221">
        <v>2.153</v>
      </c>
      <c r="F65" s="25"/>
      <c r="G65" s="275">
        <v>44823.779000000002</v>
      </c>
      <c r="H65" s="359">
        <v>2.2050000000000001</v>
      </c>
      <c r="I65" s="389"/>
      <c r="J65" s="27"/>
      <c r="K65" s="359"/>
      <c r="L65" s="198"/>
      <c r="M65" s="198"/>
      <c r="N65" s="28"/>
      <c r="O65" s="28"/>
      <c r="P65" s="28"/>
      <c r="Q65" s="29">
        <f t="shared" si="0"/>
        <v>44825.984000000004</v>
      </c>
      <c r="R65" s="13"/>
    </row>
    <row r="66" spans="1:18">
      <c r="A66" s="43"/>
      <c r="B66" s="30" t="s">
        <v>21</v>
      </c>
      <c r="C66" s="16" t="s">
        <v>17</v>
      </c>
      <c r="D66" s="131">
        <v>0</v>
      </c>
      <c r="E66" s="220">
        <v>1.0931999999999999</v>
      </c>
      <c r="F66" s="17"/>
      <c r="G66" s="274">
        <v>39.297800000000002</v>
      </c>
      <c r="H66" s="358"/>
      <c r="I66" s="388"/>
      <c r="J66" s="32"/>
      <c r="K66" s="358">
        <v>2.3900000000000001E-2</v>
      </c>
      <c r="L66" s="95"/>
      <c r="M66" s="95"/>
      <c r="N66" s="20"/>
      <c r="O66" s="20"/>
      <c r="P66" s="20"/>
      <c r="Q66" s="21">
        <f t="shared" si="0"/>
        <v>39.3217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35">
        <v>0</v>
      </c>
      <c r="E67" s="222">
        <v>42.838000000000001</v>
      </c>
      <c r="F67" s="50"/>
      <c r="G67" s="277">
        <v>3757.8620000000001</v>
      </c>
      <c r="H67" s="360"/>
      <c r="I67" s="390"/>
      <c r="J67" s="52"/>
      <c r="K67" s="360">
        <v>4.4050000000000002</v>
      </c>
      <c r="L67" s="102"/>
      <c r="M67" s="102"/>
      <c r="N67" s="53"/>
      <c r="O67" s="53"/>
      <c r="P67" s="53"/>
      <c r="Q67" s="54">
        <f t="shared" si="0"/>
        <v>3762.2670000000003</v>
      </c>
      <c r="R67" s="13"/>
    </row>
    <row r="68" spans="1:18">
      <c r="D68" s="136"/>
      <c r="E68" s="223"/>
      <c r="F68" s="55"/>
      <c r="G68" s="278"/>
      <c r="H68" s="361"/>
      <c r="I68" s="265"/>
      <c r="K68" s="402"/>
      <c r="L68" s="434"/>
      <c r="M68" s="434"/>
      <c r="Q68" s="1"/>
    </row>
    <row r="69" spans="1:18" ht="19.5" thickBot="1">
      <c r="A69" s="4"/>
      <c r="B69" s="5" t="s">
        <v>62</v>
      </c>
      <c r="C69" s="4"/>
      <c r="D69" s="137"/>
      <c r="E69" s="224"/>
      <c r="F69" s="56"/>
      <c r="G69" s="278"/>
      <c r="H69" s="361"/>
      <c r="I69" s="266"/>
      <c r="J69" s="4"/>
      <c r="K69" s="403"/>
      <c r="L69" s="98"/>
      <c r="M69" s="98"/>
      <c r="N69" s="4"/>
      <c r="O69" s="4"/>
      <c r="P69" s="4"/>
      <c r="Q69" s="4"/>
    </row>
    <row r="70" spans="1:18">
      <c r="A70" s="36"/>
      <c r="B70" s="57"/>
      <c r="C70" s="58"/>
      <c r="D70" s="138" t="s">
        <v>134</v>
      </c>
      <c r="E70" s="225" t="s">
        <v>135</v>
      </c>
      <c r="F70" s="9" t="s">
        <v>4</v>
      </c>
      <c r="G70" s="279" t="s">
        <v>5</v>
      </c>
      <c r="H70" s="362" t="s">
        <v>136</v>
      </c>
      <c r="I70" s="391" t="s">
        <v>137</v>
      </c>
      <c r="J70" s="8" t="s">
        <v>63</v>
      </c>
      <c r="K70" s="342" t="s">
        <v>116</v>
      </c>
      <c r="L70" s="435" t="s">
        <v>116</v>
      </c>
      <c r="M70" s="435" t="s">
        <v>116</v>
      </c>
      <c r="N70" s="8" t="s">
        <v>141</v>
      </c>
      <c r="O70" s="8" t="s">
        <v>116</v>
      </c>
      <c r="P70" s="8" t="s">
        <v>116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133">
        <f t="shared" ref="D71:D72" si="28">D60+D62+D64+D66</f>
        <v>0.46589999999999998</v>
      </c>
      <c r="E71" s="20">
        <f t="shared" ref="E71:E72" si="29">+E60+E62+E64+E66</f>
        <v>14.2242</v>
      </c>
      <c r="F71" s="60">
        <f>D71+E71</f>
        <v>14.690099999999999</v>
      </c>
      <c r="G71" s="276">
        <f t="shared" ref="G71:I72" si="30">+G60+G62+G64+G66</f>
        <v>741.75480000000005</v>
      </c>
      <c r="H71" s="276">
        <f t="shared" si="30"/>
        <v>5.7863999999999995</v>
      </c>
      <c r="I71" s="20">
        <f t="shared" si="30"/>
        <v>0</v>
      </c>
      <c r="J71" s="19">
        <f>H71+I71</f>
        <v>5.7863999999999995</v>
      </c>
      <c r="K71" s="276">
        <f t="shared" ref="K71:M72" si="31">+K60+K62+K64+K66</f>
        <v>2.3900000000000001E-2</v>
      </c>
      <c r="L71" s="95">
        <f t="shared" si="31"/>
        <v>6.0000000000000001E-3</v>
      </c>
      <c r="M71" s="95">
        <f t="shared" si="31"/>
        <v>0</v>
      </c>
      <c r="N71" s="95">
        <f t="shared" ref="N71:O72" si="32">N60+N62+N64+N66</f>
        <v>0</v>
      </c>
      <c r="O71" s="95">
        <f t="shared" si="32"/>
        <v>0</v>
      </c>
      <c r="P71" s="95">
        <f>P60+P62+P64+P66</f>
        <v>0</v>
      </c>
      <c r="Q71" s="21">
        <f t="shared" ref="Q71:Q134" si="33">+F71+G71+H71+I71+K71+L71+M71+N71+O71+P71</f>
        <v>762.26120000000003</v>
      </c>
      <c r="R71" s="43"/>
    </row>
    <row r="72" spans="1:18">
      <c r="A72" s="6" t="s">
        <v>59</v>
      </c>
      <c r="B72" s="37"/>
      <c r="C72" s="62" t="s">
        <v>19</v>
      </c>
      <c r="D72" s="134">
        <f t="shared" si="28"/>
        <v>51.618010783159413</v>
      </c>
      <c r="E72" s="28">
        <f t="shared" si="29"/>
        <v>902.81999999999994</v>
      </c>
      <c r="F72" s="63">
        <f>D72+E72</f>
        <v>954.43801078315937</v>
      </c>
      <c r="G72" s="263">
        <f t="shared" si="30"/>
        <v>138933.83900000001</v>
      </c>
      <c r="H72" s="263">
        <f t="shared" si="30"/>
        <v>494.37799999999999</v>
      </c>
      <c r="I72" s="28">
        <f t="shared" si="30"/>
        <v>0</v>
      </c>
      <c r="J72" s="27">
        <f>H72+I72</f>
        <v>494.37799999999999</v>
      </c>
      <c r="K72" s="263">
        <f t="shared" si="31"/>
        <v>4.4050000000000002</v>
      </c>
      <c r="L72" s="198">
        <f t="shared" si="31"/>
        <v>2.835</v>
      </c>
      <c r="M72" s="198">
        <f t="shared" si="31"/>
        <v>0</v>
      </c>
      <c r="N72" s="198">
        <f t="shared" si="32"/>
        <v>0</v>
      </c>
      <c r="O72" s="198">
        <f t="shared" si="32"/>
        <v>0</v>
      </c>
      <c r="P72" s="198">
        <f>P61+P63+P65+P67</f>
        <v>0</v>
      </c>
      <c r="Q72" s="29">
        <f t="shared" si="33"/>
        <v>140389.89501078316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31">
        <v>2.8090000000000002</v>
      </c>
      <c r="E73" s="220">
        <v>0.71020000000000005</v>
      </c>
      <c r="F73" s="60"/>
      <c r="G73" s="280">
        <v>0.16170000000000001</v>
      </c>
      <c r="H73" s="358">
        <v>15.8018</v>
      </c>
      <c r="I73" s="388"/>
      <c r="J73" s="19"/>
      <c r="K73" s="358">
        <v>0.41010000000000002</v>
      </c>
      <c r="L73" s="95">
        <v>0.35780000000000001</v>
      </c>
      <c r="M73" s="95"/>
      <c r="N73" s="20"/>
      <c r="O73" s="20">
        <v>2.8000000000000001E-2</v>
      </c>
      <c r="P73" s="20">
        <v>3.44E-2</v>
      </c>
      <c r="Q73" s="21">
        <f t="shared" si="33"/>
        <v>16.793800000000001</v>
      </c>
      <c r="R73" s="43"/>
    </row>
    <row r="74" spans="1:18">
      <c r="A74" s="22" t="s">
        <v>37</v>
      </c>
      <c r="B74" s="23"/>
      <c r="C74" s="62" t="s">
        <v>19</v>
      </c>
      <c r="D74" s="132">
        <v>3451.3696210016083</v>
      </c>
      <c r="E74" s="221">
        <v>695.649</v>
      </c>
      <c r="F74" s="63"/>
      <c r="G74" s="275">
        <v>379.18799999999999</v>
      </c>
      <c r="H74" s="359">
        <v>14386.294</v>
      </c>
      <c r="I74" s="389"/>
      <c r="J74" s="27"/>
      <c r="K74" s="359">
        <v>472.01799999999997</v>
      </c>
      <c r="L74" s="198">
        <v>620.47</v>
      </c>
      <c r="M74" s="198"/>
      <c r="N74" s="28"/>
      <c r="O74" s="28">
        <v>33.959000000000003</v>
      </c>
      <c r="P74" s="28">
        <v>82.174999999999997</v>
      </c>
      <c r="Q74" s="29">
        <f t="shared" si="33"/>
        <v>15974.103999999999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31">
        <v>0</v>
      </c>
      <c r="E75" s="220">
        <v>1.0607</v>
      </c>
      <c r="F75" s="60"/>
      <c r="G75" s="274">
        <v>2.8000000000000001E-2</v>
      </c>
      <c r="H75" s="358">
        <v>2.9205999999999999</v>
      </c>
      <c r="I75" s="388"/>
      <c r="J75" s="19"/>
      <c r="K75" s="358">
        <v>0.17</v>
      </c>
      <c r="L75" s="95"/>
      <c r="M75" s="95"/>
      <c r="N75" s="20"/>
      <c r="O75" s="20"/>
      <c r="P75" s="20"/>
      <c r="Q75" s="21">
        <f t="shared" si="33"/>
        <v>3.1185999999999998</v>
      </c>
      <c r="R75" s="43"/>
    </row>
    <row r="76" spans="1:18">
      <c r="A76" s="22" t="s">
        <v>0</v>
      </c>
      <c r="B76" s="23"/>
      <c r="C76" s="62" t="s">
        <v>19</v>
      </c>
      <c r="D76" s="132">
        <v>0</v>
      </c>
      <c r="E76" s="221">
        <v>59.256999999999998</v>
      </c>
      <c r="F76" s="63"/>
      <c r="G76" s="275">
        <v>8.82</v>
      </c>
      <c r="H76" s="359">
        <v>168.25399999999999</v>
      </c>
      <c r="I76" s="389"/>
      <c r="J76" s="27"/>
      <c r="K76" s="359">
        <v>25.811</v>
      </c>
      <c r="L76" s="198"/>
      <c r="M76" s="198"/>
      <c r="N76" s="28"/>
      <c r="O76" s="28"/>
      <c r="P76" s="443"/>
      <c r="Q76" s="29">
        <f t="shared" si="33"/>
        <v>202.88499999999999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31">
        <v>0</v>
      </c>
      <c r="E77" s="220"/>
      <c r="F77" s="60"/>
      <c r="G77" s="274"/>
      <c r="H77" s="358"/>
      <c r="I77" s="388"/>
      <c r="J77" s="19"/>
      <c r="K77" s="358"/>
      <c r="L77" s="95"/>
      <c r="M77" s="95"/>
      <c r="N77" s="20"/>
      <c r="O77" s="20"/>
      <c r="P77" s="20"/>
      <c r="Q77" s="21">
        <f t="shared" si="33"/>
        <v>0</v>
      </c>
      <c r="R77" s="43"/>
    </row>
    <row r="78" spans="1:18">
      <c r="A78" s="22"/>
      <c r="B78" s="24" t="s">
        <v>68</v>
      </c>
      <c r="C78" s="62" t="s">
        <v>19</v>
      </c>
      <c r="D78" s="132">
        <v>0</v>
      </c>
      <c r="E78" s="221"/>
      <c r="F78" s="63"/>
      <c r="G78" s="275"/>
      <c r="H78" s="359"/>
      <c r="I78" s="389"/>
      <c r="J78" s="27"/>
      <c r="K78" s="359"/>
      <c r="L78" s="198"/>
      <c r="M78" s="198"/>
      <c r="N78" s="28"/>
      <c r="O78" s="28"/>
      <c r="P78" s="28"/>
      <c r="Q78" s="29">
        <f t="shared" si="33"/>
        <v>0</v>
      </c>
      <c r="R78" s="43"/>
    </row>
    <row r="79" spans="1:18">
      <c r="A79" s="22"/>
      <c r="B79" s="15" t="s">
        <v>69</v>
      </c>
      <c r="C79" s="59" t="s">
        <v>17</v>
      </c>
      <c r="D79" s="131">
        <v>0</v>
      </c>
      <c r="E79" s="220"/>
      <c r="F79" s="60"/>
      <c r="G79" s="274"/>
      <c r="H79" s="358">
        <v>0.15540000000000001</v>
      </c>
      <c r="I79" s="388"/>
      <c r="J79" s="19"/>
      <c r="K79" s="358"/>
      <c r="L79" s="95"/>
      <c r="M79" s="95"/>
      <c r="N79" s="20"/>
      <c r="O79" s="20"/>
      <c r="P79" s="20"/>
      <c r="Q79" s="21">
        <f t="shared" si="33"/>
        <v>0.15540000000000001</v>
      </c>
      <c r="R79" s="43"/>
    </row>
    <row r="80" spans="1:18">
      <c r="A80" s="22" t="s">
        <v>18</v>
      </c>
      <c r="B80" s="23"/>
      <c r="C80" s="62" t="s">
        <v>19</v>
      </c>
      <c r="D80" s="132">
        <v>0</v>
      </c>
      <c r="E80" s="221"/>
      <c r="F80" s="63"/>
      <c r="G80" s="275"/>
      <c r="H80" s="359">
        <v>105.714</v>
      </c>
      <c r="I80" s="389"/>
      <c r="J80" s="27"/>
      <c r="K80" s="359"/>
      <c r="L80" s="198"/>
      <c r="M80" s="198"/>
      <c r="N80" s="28"/>
      <c r="O80" s="28"/>
      <c r="P80" s="28"/>
      <c r="Q80" s="29">
        <f t="shared" si="33"/>
        <v>105.714</v>
      </c>
      <c r="R80" s="43"/>
    </row>
    <row r="81" spans="1:18">
      <c r="A81" s="22"/>
      <c r="B81" s="30" t="s">
        <v>21</v>
      </c>
      <c r="C81" s="59" t="s">
        <v>17</v>
      </c>
      <c r="D81" s="131">
        <v>7.5834000000000001</v>
      </c>
      <c r="E81" s="220">
        <v>10.975300000000001</v>
      </c>
      <c r="F81" s="60"/>
      <c r="G81" s="274">
        <v>4.8041</v>
      </c>
      <c r="H81" s="358">
        <v>56.12</v>
      </c>
      <c r="I81" s="388"/>
      <c r="J81" s="19"/>
      <c r="K81" s="358">
        <v>4.6185999999999998</v>
      </c>
      <c r="L81" s="95">
        <v>5.6581999999999999</v>
      </c>
      <c r="M81" s="95">
        <v>9.2499999999999999E-2</v>
      </c>
      <c r="N81" s="20">
        <v>0.16009999999999999</v>
      </c>
      <c r="O81" s="20">
        <v>0.19989999999999999</v>
      </c>
      <c r="P81" s="20">
        <v>1.4922</v>
      </c>
      <c r="Q81" s="21">
        <f t="shared" si="33"/>
        <v>73.145599999999988</v>
      </c>
      <c r="R81" s="43"/>
    </row>
    <row r="82" spans="1:18">
      <c r="A82" s="22"/>
      <c r="B82" s="24" t="s">
        <v>70</v>
      </c>
      <c r="C82" s="62" t="s">
        <v>19</v>
      </c>
      <c r="D82" s="132">
        <v>5490.8249470500268</v>
      </c>
      <c r="E82" s="221">
        <v>6526.2939999999999</v>
      </c>
      <c r="F82" s="63"/>
      <c r="G82" s="275">
        <v>3111.21</v>
      </c>
      <c r="H82" s="359">
        <v>29386.378000000001</v>
      </c>
      <c r="I82" s="389"/>
      <c r="J82" s="27"/>
      <c r="K82" s="359">
        <v>2624.3710000000001</v>
      </c>
      <c r="L82" s="198">
        <v>3919.5050000000001</v>
      </c>
      <c r="M82" s="198">
        <v>32.084000000000003</v>
      </c>
      <c r="N82" s="28">
        <v>31.594999999999999</v>
      </c>
      <c r="O82" s="28">
        <v>112.857</v>
      </c>
      <c r="P82" s="28">
        <v>633.49</v>
      </c>
      <c r="Q82" s="29">
        <f t="shared" si="33"/>
        <v>39851.490000000005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133">
        <f t="shared" ref="D83:D84" si="34">D73+D75+D77+D79+D81</f>
        <v>10.3924</v>
      </c>
      <c r="E83" s="20">
        <f t="shared" ref="E83:E84" si="35">+E73+E75+E77+E79+E81</f>
        <v>12.746200000000002</v>
      </c>
      <c r="F83" s="60">
        <f>D83+E83</f>
        <v>23.138600000000004</v>
      </c>
      <c r="G83" s="276">
        <f t="shared" ref="G83:I84" si="36">+G73+G75+G77+G79+G81</f>
        <v>4.9938000000000002</v>
      </c>
      <c r="H83" s="276">
        <f t="shared" si="36"/>
        <v>74.997799999999998</v>
      </c>
      <c r="I83" s="20">
        <f t="shared" si="36"/>
        <v>0</v>
      </c>
      <c r="J83" s="32">
        <f>H83+I83</f>
        <v>74.997799999999998</v>
      </c>
      <c r="K83" s="276">
        <f t="shared" ref="K83:K84" si="37">+K73+K75+K77+K79+K81</f>
        <v>5.1986999999999997</v>
      </c>
      <c r="L83" s="95">
        <f>+L73+L75+L77+L79+L81</f>
        <v>6.016</v>
      </c>
      <c r="M83" s="95">
        <f t="shared" ref="M83:O84" si="38">+M73+M75+M77+M79+M81</f>
        <v>9.2499999999999999E-2</v>
      </c>
      <c r="N83" s="95">
        <f t="shared" si="38"/>
        <v>0.16009999999999999</v>
      </c>
      <c r="O83" s="95">
        <f t="shared" si="38"/>
        <v>0.22789999999999999</v>
      </c>
      <c r="P83" s="95">
        <f>+P73+P75+P77+P79+P81</f>
        <v>1.5266</v>
      </c>
      <c r="Q83" s="21">
        <f t="shared" si="33"/>
        <v>116.35200000000002</v>
      </c>
      <c r="R83" s="43"/>
    </row>
    <row r="84" spans="1:18">
      <c r="A84" s="36"/>
      <c r="B84" s="37"/>
      <c r="C84" s="62" t="s">
        <v>19</v>
      </c>
      <c r="D84" s="134">
        <f t="shared" si="34"/>
        <v>8942.1945680516346</v>
      </c>
      <c r="E84" s="28">
        <f t="shared" si="35"/>
        <v>7281.2</v>
      </c>
      <c r="F84" s="63">
        <f>D84+E84</f>
        <v>16223.394568051634</v>
      </c>
      <c r="G84" s="263">
        <f t="shared" si="36"/>
        <v>3499.2179999999998</v>
      </c>
      <c r="H84" s="263">
        <f t="shared" si="36"/>
        <v>44046.64</v>
      </c>
      <c r="I84" s="28">
        <f t="shared" si="36"/>
        <v>0</v>
      </c>
      <c r="J84" s="27">
        <f>H84+I84</f>
        <v>44046.64</v>
      </c>
      <c r="K84" s="263">
        <f t="shared" si="37"/>
        <v>3122.2</v>
      </c>
      <c r="L84" s="198">
        <f>+L74+L76+L78+L80+L82</f>
        <v>4539.9750000000004</v>
      </c>
      <c r="M84" s="198">
        <f t="shared" si="38"/>
        <v>32.084000000000003</v>
      </c>
      <c r="N84" s="198">
        <f t="shared" si="38"/>
        <v>31.594999999999999</v>
      </c>
      <c r="O84" s="198">
        <f t="shared" si="38"/>
        <v>146.816</v>
      </c>
      <c r="P84" s="198">
        <f>+P74+P76+P78+P80+P82</f>
        <v>715.66499999999996</v>
      </c>
      <c r="Q84" s="29">
        <f t="shared" si="33"/>
        <v>72357.587568051647</v>
      </c>
      <c r="R84" s="43"/>
    </row>
    <row r="85" spans="1:18">
      <c r="A85" s="39" t="s">
        <v>71</v>
      </c>
      <c r="B85" s="40"/>
      <c r="C85" s="59" t="s">
        <v>17</v>
      </c>
      <c r="D85" s="131">
        <v>0</v>
      </c>
      <c r="E85" s="220">
        <v>3.7000000000000002E-3</v>
      </c>
      <c r="F85" s="60"/>
      <c r="G85" s="274">
        <v>2.0999999999999999E-3</v>
      </c>
      <c r="H85" s="358">
        <v>0.36680000000000001</v>
      </c>
      <c r="I85" s="388"/>
      <c r="J85" s="19"/>
      <c r="K85" s="358">
        <v>1.09E-2</v>
      </c>
      <c r="L85" s="95">
        <v>2.3199999999999998E-2</v>
      </c>
      <c r="M85" s="95"/>
      <c r="N85" s="20"/>
      <c r="O85" s="20"/>
      <c r="P85" s="20"/>
      <c r="Q85" s="21">
        <f t="shared" si="33"/>
        <v>0.40300000000000002</v>
      </c>
      <c r="R85" s="43"/>
    </row>
    <row r="86" spans="1:18">
      <c r="A86" s="41"/>
      <c r="B86" s="42"/>
      <c r="C86" s="62" t="s">
        <v>19</v>
      </c>
      <c r="D86" s="132">
        <v>0</v>
      </c>
      <c r="E86" s="221">
        <v>3.8849999999999998</v>
      </c>
      <c r="F86" s="63"/>
      <c r="G86" s="275">
        <v>4.9610000000000003</v>
      </c>
      <c r="H86" s="359">
        <v>831.97199999999998</v>
      </c>
      <c r="I86" s="389"/>
      <c r="J86" s="27"/>
      <c r="K86" s="359">
        <v>17.571999999999999</v>
      </c>
      <c r="L86" s="198">
        <v>21.306999999999999</v>
      </c>
      <c r="M86" s="198"/>
      <c r="N86" s="28"/>
      <c r="O86" s="28"/>
      <c r="P86" s="28"/>
      <c r="Q86" s="29">
        <f t="shared" si="33"/>
        <v>875.81200000000001</v>
      </c>
      <c r="R86" s="43"/>
    </row>
    <row r="87" spans="1:18">
      <c r="A87" s="39" t="s">
        <v>72</v>
      </c>
      <c r="B87" s="40"/>
      <c r="C87" s="59" t="s">
        <v>17</v>
      </c>
      <c r="D87" s="131">
        <v>0</v>
      </c>
      <c r="E87" s="220"/>
      <c r="F87" s="60"/>
      <c r="G87" s="274">
        <v>1.2E-2</v>
      </c>
      <c r="H87" s="358"/>
      <c r="I87" s="388"/>
      <c r="J87" s="19"/>
      <c r="K87" s="358"/>
      <c r="L87" s="95">
        <v>0.19900000000000001</v>
      </c>
      <c r="M87" s="95"/>
      <c r="N87" s="20"/>
      <c r="O87" s="20"/>
      <c r="P87" s="20"/>
      <c r="Q87" s="21">
        <f t="shared" si="33"/>
        <v>0.21100000000000002</v>
      </c>
      <c r="R87" s="43"/>
    </row>
    <row r="88" spans="1:18">
      <c r="A88" s="41"/>
      <c r="B88" s="42"/>
      <c r="C88" s="62" t="s">
        <v>19</v>
      </c>
      <c r="D88" s="132">
        <v>0</v>
      </c>
      <c r="E88" s="221"/>
      <c r="F88" s="63"/>
      <c r="G88" s="275">
        <v>11.949</v>
      </c>
      <c r="H88" s="359"/>
      <c r="I88" s="389"/>
      <c r="J88" s="27"/>
      <c r="K88" s="359"/>
      <c r="L88" s="198">
        <v>73.878</v>
      </c>
      <c r="M88" s="198"/>
      <c r="N88" s="28"/>
      <c r="O88" s="28"/>
      <c r="P88" s="28"/>
      <c r="Q88" s="29">
        <f t="shared" si="33"/>
        <v>85.826999999999998</v>
      </c>
      <c r="R88" s="43"/>
    </row>
    <row r="89" spans="1:18">
      <c r="A89" s="39" t="s">
        <v>73</v>
      </c>
      <c r="B89" s="40"/>
      <c r="C89" s="59" t="s">
        <v>17</v>
      </c>
      <c r="D89" s="131">
        <v>0</v>
      </c>
      <c r="E89" s="220">
        <v>2.1111</v>
      </c>
      <c r="F89" s="60"/>
      <c r="G89" s="274"/>
      <c r="H89" s="358">
        <v>3.2800000000000003E-2</v>
      </c>
      <c r="I89" s="388"/>
      <c r="J89" s="19"/>
      <c r="K89" s="358"/>
      <c r="L89" s="95"/>
      <c r="M89" s="95"/>
      <c r="N89" s="20"/>
      <c r="O89" s="20"/>
      <c r="P89" s="20"/>
      <c r="Q89" s="21">
        <f t="shared" si="33"/>
        <v>3.2800000000000003E-2</v>
      </c>
      <c r="R89" s="43"/>
    </row>
    <row r="90" spans="1:18">
      <c r="A90" s="41"/>
      <c r="B90" s="42"/>
      <c r="C90" s="62" t="s">
        <v>19</v>
      </c>
      <c r="D90" s="132">
        <v>0</v>
      </c>
      <c r="E90" s="221">
        <v>662.79200000000003</v>
      </c>
      <c r="F90" s="63"/>
      <c r="G90" s="275"/>
      <c r="H90" s="359">
        <v>104.47499999999999</v>
      </c>
      <c r="I90" s="389"/>
      <c r="J90" s="27"/>
      <c r="K90" s="359"/>
      <c r="L90" s="198"/>
      <c r="M90" s="198"/>
      <c r="N90" s="28"/>
      <c r="O90" s="28"/>
      <c r="P90" s="28"/>
      <c r="Q90" s="29">
        <f t="shared" si="33"/>
        <v>104.47499999999999</v>
      </c>
      <c r="R90" s="43"/>
    </row>
    <row r="91" spans="1:18">
      <c r="A91" s="39" t="s">
        <v>74</v>
      </c>
      <c r="B91" s="40"/>
      <c r="C91" s="59" t="s">
        <v>17</v>
      </c>
      <c r="D91" s="131">
        <v>0.312</v>
      </c>
      <c r="E91" s="220">
        <v>18.047999999999998</v>
      </c>
      <c r="F91" s="60"/>
      <c r="G91" s="274">
        <v>1.0999999999999999E-2</v>
      </c>
      <c r="H91" s="358">
        <v>18.891200000000001</v>
      </c>
      <c r="I91" s="388"/>
      <c r="J91" s="19"/>
      <c r="K91" s="358">
        <v>2.4321000000000002</v>
      </c>
      <c r="L91" s="95">
        <v>8.9999999999999998E-4</v>
      </c>
      <c r="M91" s="95"/>
      <c r="N91" s="20"/>
      <c r="O91" s="20"/>
      <c r="P91" s="20"/>
      <c r="Q91" s="21">
        <f t="shared" si="33"/>
        <v>21.3352</v>
      </c>
      <c r="R91" s="43"/>
    </row>
    <row r="92" spans="1:18">
      <c r="A92" s="41"/>
      <c r="B92" s="42"/>
      <c r="C92" s="62" t="s">
        <v>19</v>
      </c>
      <c r="D92" s="132">
        <v>1088.430227376384</v>
      </c>
      <c r="E92" s="221">
        <v>35227.067000000003</v>
      </c>
      <c r="F92" s="63"/>
      <c r="G92" s="275">
        <v>14.401</v>
      </c>
      <c r="H92" s="359">
        <v>27410.972000000002</v>
      </c>
      <c r="I92" s="389"/>
      <c r="J92" s="27"/>
      <c r="K92" s="359">
        <v>962.50699999999995</v>
      </c>
      <c r="L92" s="198">
        <v>4.0640000000000001</v>
      </c>
      <c r="M92" s="198"/>
      <c r="N92" s="28"/>
      <c r="O92" s="28"/>
      <c r="P92" s="28"/>
      <c r="Q92" s="29">
        <f t="shared" si="33"/>
        <v>28391.944000000003</v>
      </c>
      <c r="R92" s="43"/>
    </row>
    <row r="93" spans="1:18">
      <c r="A93" s="39" t="s">
        <v>75</v>
      </c>
      <c r="B93" s="40"/>
      <c r="C93" s="59" t="s">
        <v>17</v>
      </c>
      <c r="D93" s="131">
        <v>0</v>
      </c>
      <c r="E93" s="220">
        <v>4.4000000000000003E-3</v>
      </c>
      <c r="F93" s="60"/>
      <c r="G93" s="274">
        <v>0</v>
      </c>
      <c r="H93" s="358">
        <v>1.04E-2</v>
      </c>
      <c r="I93" s="388"/>
      <c r="J93" s="19"/>
      <c r="K93" s="358">
        <v>1.5E-3</v>
      </c>
      <c r="L93" s="95">
        <v>0.11899999999999999</v>
      </c>
      <c r="M93" s="95"/>
      <c r="N93" s="20"/>
      <c r="O93" s="20"/>
      <c r="P93" s="20"/>
      <c r="Q93" s="21">
        <f t="shared" si="33"/>
        <v>0.13089999999999999</v>
      </c>
      <c r="R93" s="43"/>
    </row>
    <row r="94" spans="1:18">
      <c r="A94" s="41"/>
      <c r="B94" s="42"/>
      <c r="C94" s="62" t="s">
        <v>19</v>
      </c>
      <c r="D94" s="132">
        <v>0</v>
      </c>
      <c r="E94" s="221">
        <v>9.2720000000000002</v>
      </c>
      <c r="F94" s="63"/>
      <c r="G94" s="275">
        <v>8.82</v>
      </c>
      <c r="H94" s="359">
        <v>15.225</v>
      </c>
      <c r="I94" s="389"/>
      <c r="J94" s="27"/>
      <c r="K94" s="359">
        <v>2.363</v>
      </c>
      <c r="L94" s="198">
        <v>79.013999999999996</v>
      </c>
      <c r="M94" s="198"/>
      <c r="N94" s="28"/>
      <c r="O94" s="28"/>
      <c r="P94" s="28"/>
      <c r="Q94" s="29">
        <f t="shared" si="33"/>
        <v>105.422</v>
      </c>
      <c r="R94" s="43"/>
    </row>
    <row r="95" spans="1:18">
      <c r="A95" s="39" t="s">
        <v>76</v>
      </c>
      <c r="B95" s="40"/>
      <c r="C95" s="59" t="s">
        <v>17</v>
      </c>
      <c r="D95" s="131">
        <v>0.4824</v>
      </c>
      <c r="E95" s="220">
        <v>0.62039999999999995</v>
      </c>
      <c r="F95" s="60"/>
      <c r="G95" s="274">
        <v>2.41E-2</v>
      </c>
      <c r="H95" s="358">
        <v>1.6819999999999999</v>
      </c>
      <c r="I95" s="388"/>
      <c r="J95" s="19"/>
      <c r="K95" s="358">
        <v>5.1999999999999998E-3</v>
      </c>
      <c r="L95" s="95">
        <v>3.6799999999999999E-2</v>
      </c>
      <c r="M95" s="95"/>
      <c r="N95" s="20">
        <v>3.8953000000000002</v>
      </c>
      <c r="O95" s="20">
        <v>8.3000000000000001E-3</v>
      </c>
      <c r="P95" s="20">
        <v>6.4793000000000003</v>
      </c>
      <c r="Q95" s="21">
        <f t="shared" si="33"/>
        <v>12.131</v>
      </c>
      <c r="R95" s="43"/>
    </row>
    <row r="96" spans="1:18">
      <c r="A96" s="41"/>
      <c r="B96" s="42"/>
      <c r="C96" s="62" t="s">
        <v>19</v>
      </c>
      <c r="D96" s="132">
        <v>356.81527453979584</v>
      </c>
      <c r="E96" s="221">
        <v>522.10799999999995</v>
      </c>
      <c r="F96" s="63"/>
      <c r="G96" s="275">
        <v>33.502000000000002</v>
      </c>
      <c r="H96" s="359">
        <v>1439.367</v>
      </c>
      <c r="I96" s="389"/>
      <c r="J96" s="27"/>
      <c r="K96" s="359">
        <v>2.6720000000000002</v>
      </c>
      <c r="L96" s="198">
        <v>34.171999999999997</v>
      </c>
      <c r="M96" s="198"/>
      <c r="N96" s="28">
        <v>2507.7570000000001</v>
      </c>
      <c r="O96" s="28">
        <v>5.5439999999999996</v>
      </c>
      <c r="P96" s="28">
        <v>3875.9760000000001</v>
      </c>
      <c r="Q96" s="29">
        <f t="shared" si="33"/>
        <v>7898.99</v>
      </c>
      <c r="R96" s="43"/>
    </row>
    <row r="97" spans="1:18">
      <c r="A97" s="39" t="s">
        <v>77</v>
      </c>
      <c r="B97" s="40"/>
      <c r="C97" s="59" t="s">
        <v>17</v>
      </c>
      <c r="D97" s="131">
        <v>5.12988</v>
      </c>
      <c r="E97" s="220">
        <v>772.28390000000002</v>
      </c>
      <c r="F97" s="60"/>
      <c r="G97" s="274">
        <v>6.0862999999999996</v>
      </c>
      <c r="H97" s="358">
        <v>90.394300000000001</v>
      </c>
      <c r="I97" s="388"/>
      <c r="J97" s="19"/>
      <c r="K97" s="358">
        <v>54.740499999999997</v>
      </c>
      <c r="L97" s="95">
        <v>21.325199999999999</v>
      </c>
      <c r="M97" s="95">
        <v>0.15</v>
      </c>
      <c r="N97" s="20">
        <v>5.3100000000000001E-2</v>
      </c>
      <c r="O97" s="20">
        <v>1.0269999999999999</v>
      </c>
      <c r="P97" s="20">
        <v>3.9710000000000001</v>
      </c>
      <c r="Q97" s="21">
        <f t="shared" si="33"/>
        <v>177.74739999999997</v>
      </c>
      <c r="R97" s="43"/>
    </row>
    <row r="98" spans="1:18">
      <c r="A98" s="41"/>
      <c r="B98" s="42"/>
      <c r="C98" s="62" t="s">
        <v>19</v>
      </c>
      <c r="D98" s="132">
        <v>11523.4584072855</v>
      </c>
      <c r="E98" s="221">
        <v>318794.18400000001</v>
      </c>
      <c r="F98" s="63"/>
      <c r="G98" s="275">
        <v>6435.4279999999999</v>
      </c>
      <c r="H98" s="359">
        <v>42260.080999999998</v>
      </c>
      <c r="I98" s="389"/>
      <c r="J98" s="27"/>
      <c r="K98" s="359">
        <v>7422.1790000000001</v>
      </c>
      <c r="L98" s="198">
        <v>4185.1750000000002</v>
      </c>
      <c r="M98" s="198">
        <v>55.545999999999999</v>
      </c>
      <c r="N98" s="28">
        <v>60.738</v>
      </c>
      <c r="O98" s="28">
        <v>1279.9069999999999</v>
      </c>
      <c r="P98" s="28">
        <v>5370.45</v>
      </c>
      <c r="Q98" s="29">
        <f t="shared" si="33"/>
        <v>67069.504000000001</v>
      </c>
      <c r="R98" s="43"/>
    </row>
    <row r="99" spans="1:18">
      <c r="A99" s="66" t="s">
        <v>78</v>
      </c>
      <c r="B99" s="67"/>
      <c r="C99" s="59" t="s">
        <v>17</v>
      </c>
      <c r="D99" s="133">
        <f t="shared" ref="D99:D100" si="39">D8+D10+D22+D28+D36+D38+D40+D42+D44+D46+D48+D50+D52+D58+D71+D83+D85+D87+D89+D91+D93+D95+D97</f>
        <v>254.49218000000002</v>
      </c>
      <c r="E99" s="20">
        <f t="shared" ref="E99:E100" si="40">+E8+E10+E22+E28+E36+E38+E40+E42+E44+E46+E48+E50+E52+E58+E71+E83+E85+E87+E89+E91+E93+E95+E97</f>
        <v>1003.3269</v>
      </c>
      <c r="F99" s="60">
        <f>D99+E99</f>
        <v>1257.81908</v>
      </c>
      <c r="G99" s="276">
        <f t="shared" ref="G99:I100" si="41">+G8+G10+G22+G28+G36+G38+G40+G42+G44+G46+G48+G50+G52+G58+G71+G83+G85+G87+G89+G91+G93+G95+G97</f>
        <v>1000.9371</v>
      </c>
      <c r="H99" s="276">
        <f t="shared" si="41"/>
        <v>3228.4985999999999</v>
      </c>
      <c r="I99" s="20">
        <f t="shared" si="41"/>
        <v>0</v>
      </c>
      <c r="J99" s="32">
        <f>H99+I99</f>
        <v>3228.4985999999999</v>
      </c>
      <c r="K99" s="276">
        <f t="shared" ref="K99:O100" si="42">+K8+K10+K22+K28+K36+K38+K40+K42+K44+K46+K48+K50+K52+K58+K71+K83+K85+K87+K89+K91+K93+K95+K97</f>
        <v>588.37299999999982</v>
      </c>
      <c r="L99" s="95">
        <f t="shared" si="42"/>
        <v>30.244099999999996</v>
      </c>
      <c r="M99" s="95">
        <f t="shared" si="42"/>
        <v>0.24249999999999999</v>
      </c>
      <c r="N99" s="95">
        <f t="shared" si="42"/>
        <v>4.5701000000000001</v>
      </c>
      <c r="O99" s="95">
        <f t="shared" si="42"/>
        <v>1.5137999999999998</v>
      </c>
      <c r="P99" s="95">
        <f>+P8+P10+P22+P28+P36+P38+P40+P42+P44+P46+P48+P50+P52+P58+P71+P83+P85+P87+P89+P91+P93+P95+P97</f>
        <v>13.3522</v>
      </c>
      <c r="Q99" s="21">
        <f t="shared" si="33"/>
        <v>6125.550479999999</v>
      </c>
      <c r="R99" s="43"/>
    </row>
    <row r="100" spans="1:18">
      <c r="A100" s="68"/>
      <c r="B100" s="69"/>
      <c r="C100" s="62" t="s">
        <v>19</v>
      </c>
      <c r="D100" s="134">
        <f t="shared" si="39"/>
        <v>199651.32360776857</v>
      </c>
      <c r="E100" s="28">
        <f t="shared" si="40"/>
        <v>513310.39100000006</v>
      </c>
      <c r="F100" s="63">
        <f>D100+E100</f>
        <v>712961.71460776869</v>
      </c>
      <c r="G100" s="263">
        <f t="shared" si="41"/>
        <v>408571.49599999998</v>
      </c>
      <c r="H100" s="263">
        <f t="shared" si="41"/>
        <v>334918.353</v>
      </c>
      <c r="I100" s="28">
        <f t="shared" si="41"/>
        <v>0</v>
      </c>
      <c r="J100" s="27">
        <f>H100+I100</f>
        <v>334918.353</v>
      </c>
      <c r="K100" s="263">
        <f t="shared" si="42"/>
        <v>32169.097000000002</v>
      </c>
      <c r="L100" s="198">
        <f t="shared" si="42"/>
        <v>10180.572</v>
      </c>
      <c r="M100" s="198">
        <f t="shared" si="42"/>
        <v>87.63</v>
      </c>
      <c r="N100" s="198">
        <f t="shared" si="42"/>
        <v>2721.375</v>
      </c>
      <c r="O100" s="198">
        <f t="shared" si="42"/>
        <v>1494.7449999999999</v>
      </c>
      <c r="P100" s="198">
        <f>+P9+P11+P23+P29+P37+P39+P41+P43+P45+P47+P49+P51+P53+P59+P72+P84+P86+P88+P90+P92+P94+P96+P98</f>
        <v>10222.173999999999</v>
      </c>
      <c r="Q100" s="29">
        <f t="shared" si="33"/>
        <v>1513327.1566077685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31">
        <v>0</v>
      </c>
      <c r="E101" s="220"/>
      <c r="F101" s="70"/>
      <c r="G101" s="274"/>
      <c r="H101" s="358"/>
      <c r="I101" s="388"/>
      <c r="J101" s="19"/>
      <c r="K101" s="358"/>
      <c r="L101" s="95"/>
      <c r="M101" s="95"/>
      <c r="N101" s="20"/>
      <c r="O101" s="20"/>
      <c r="P101" s="20"/>
      <c r="Q101" s="21">
        <f t="shared" si="33"/>
        <v>0</v>
      </c>
      <c r="R101" s="43"/>
    </row>
    <row r="102" spans="1:18">
      <c r="A102" s="14" t="s">
        <v>0</v>
      </c>
      <c r="B102" s="23"/>
      <c r="C102" s="62" t="s">
        <v>19</v>
      </c>
      <c r="D102" s="132">
        <v>0</v>
      </c>
      <c r="E102" s="221"/>
      <c r="F102" s="71"/>
      <c r="G102" s="275"/>
      <c r="H102" s="359"/>
      <c r="I102" s="389"/>
      <c r="J102" s="27"/>
      <c r="K102" s="359"/>
      <c r="L102" s="198"/>
      <c r="M102" s="198"/>
      <c r="N102" s="28"/>
      <c r="O102" s="28"/>
      <c r="P102" s="28"/>
      <c r="Q102" s="29">
        <f t="shared" si="33"/>
        <v>0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31">
        <v>2.4378000000000002</v>
      </c>
      <c r="E103" s="220">
        <v>1.7679</v>
      </c>
      <c r="F103" s="60"/>
      <c r="G103" s="274">
        <v>1.8735999999999999</v>
      </c>
      <c r="H103" s="358">
        <v>15.160399999999999</v>
      </c>
      <c r="I103" s="388"/>
      <c r="J103" s="19"/>
      <c r="K103" s="358">
        <v>1.2855000000000001</v>
      </c>
      <c r="L103" s="95">
        <v>0.68710000000000004</v>
      </c>
      <c r="M103" s="95"/>
      <c r="N103" s="20"/>
      <c r="O103" s="20">
        <v>0.13239999999999999</v>
      </c>
      <c r="P103" s="20">
        <v>1.8200000000000001E-2</v>
      </c>
      <c r="Q103" s="21">
        <f t="shared" si="33"/>
        <v>19.1572</v>
      </c>
      <c r="R103" s="43"/>
    </row>
    <row r="104" spans="1:18">
      <c r="A104" s="22" t="s">
        <v>0</v>
      </c>
      <c r="B104" s="23"/>
      <c r="C104" s="62" t="s">
        <v>19</v>
      </c>
      <c r="D104" s="132">
        <v>1693.0424036817062</v>
      </c>
      <c r="E104" s="221">
        <v>638.33699999999999</v>
      </c>
      <c r="F104" s="63"/>
      <c r="G104" s="275">
        <v>1893.501</v>
      </c>
      <c r="H104" s="359">
        <v>7147.9870000000001</v>
      </c>
      <c r="I104" s="389"/>
      <c r="J104" s="27"/>
      <c r="K104" s="359">
        <v>380.09399999999999</v>
      </c>
      <c r="L104" s="198">
        <v>546.23099999999999</v>
      </c>
      <c r="M104" s="198"/>
      <c r="N104" s="28"/>
      <c r="O104" s="28">
        <v>79.778999999999996</v>
      </c>
      <c r="P104" s="28">
        <v>9.86</v>
      </c>
      <c r="Q104" s="29">
        <f t="shared" si="33"/>
        <v>10057.451999999999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31">
        <v>0.70579999999999998</v>
      </c>
      <c r="E105" s="220">
        <v>2.2219000000000002</v>
      </c>
      <c r="F105" s="60"/>
      <c r="G105" s="274">
        <v>1.1908000000000001</v>
      </c>
      <c r="H105" s="358">
        <v>10.560600000000001</v>
      </c>
      <c r="I105" s="388"/>
      <c r="J105" s="19"/>
      <c r="K105" s="358"/>
      <c r="L105" s="95"/>
      <c r="M105" s="95"/>
      <c r="N105" s="20"/>
      <c r="O105" s="20"/>
      <c r="P105" s="20"/>
      <c r="Q105" s="21">
        <f t="shared" si="33"/>
        <v>11.7514</v>
      </c>
      <c r="R105" s="43"/>
    </row>
    <row r="106" spans="1:18">
      <c r="A106" s="22"/>
      <c r="B106" s="23"/>
      <c r="C106" s="62" t="s">
        <v>19</v>
      </c>
      <c r="D106" s="132">
        <v>377.92132894891478</v>
      </c>
      <c r="E106" s="221">
        <v>1130.8050000000001</v>
      </c>
      <c r="F106" s="63"/>
      <c r="G106" s="275">
        <v>930.49699999999996</v>
      </c>
      <c r="H106" s="359">
        <v>6642.9179999999997</v>
      </c>
      <c r="I106" s="389"/>
      <c r="J106" s="27"/>
      <c r="K106" s="359"/>
      <c r="L106" s="198"/>
      <c r="M106" s="198"/>
      <c r="N106" s="28"/>
      <c r="O106" s="28"/>
      <c r="P106" s="28"/>
      <c r="Q106" s="29">
        <f t="shared" si="33"/>
        <v>7573.415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31">
        <v>0</v>
      </c>
      <c r="E107" s="220">
        <v>0.14549999999999999</v>
      </c>
      <c r="F107" s="60"/>
      <c r="G107" s="274">
        <v>6.9599999999999995E-2</v>
      </c>
      <c r="H107" s="358">
        <v>0.26269999999999999</v>
      </c>
      <c r="I107" s="388"/>
      <c r="J107" s="19"/>
      <c r="K107" s="358"/>
      <c r="L107" s="95"/>
      <c r="M107" s="95"/>
      <c r="N107" s="20"/>
      <c r="O107" s="20"/>
      <c r="P107" s="20"/>
      <c r="Q107" s="21">
        <f t="shared" si="33"/>
        <v>0.33229999999999998</v>
      </c>
      <c r="R107" s="43"/>
    </row>
    <row r="108" spans="1:18">
      <c r="A108" s="22"/>
      <c r="B108" s="23"/>
      <c r="C108" s="62" t="s">
        <v>19</v>
      </c>
      <c r="D108" s="132">
        <v>0</v>
      </c>
      <c r="E108" s="221">
        <v>969.69799999999998</v>
      </c>
      <c r="F108" s="63"/>
      <c r="G108" s="275">
        <v>87.34</v>
      </c>
      <c r="H108" s="359">
        <v>1519.077</v>
      </c>
      <c r="I108" s="389"/>
      <c r="J108" s="27"/>
      <c r="K108" s="359"/>
      <c r="L108" s="198"/>
      <c r="M108" s="198"/>
      <c r="N108" s="28"/>
      <c r="O108" s="28"/>
      <c r="P108" s="28"/>
      <c r="Q108" s="29">
        <f t="shared" si="33"/>
        <v>1606.4169999999999</v>
      </c>
      <c r="R108" s="43"/>
    </row>
    <row r="109" spans="1:18">
      <c r="A109" s="22"/>
      <c r="B109" s="15" t="s">
        <v>85</v>
      </c>
      <c r="C109" s="59" t="s">
        <v>17</v>
      </c>
      <c r="D109" s="131">
        <v>0.84650000000000003</v>
      </c>
      <c r="E109" s="220">
        <v>0.311</v>
      </c>
      <c r="F109" s="60"/>
      <c r="G109" s="274">
        <v>2.2158000000000002</v>
      </c>
      <c r="H109" s="358">
        <v>13.416399999999999</v>
      </c>
      <c r="I109" s="388"/>
      <c r="J109" s="19"/>
      <c r="K109" s="358">
        <v>0.54830000000000001</v>
      </c>
      <c r="L109" s="95">
        <v>0.44590000000000002</v>
      </c>
      <c r="M109" s="95"/>
      <c r="N109" s="20"/>
      <c r="O109" s="20"/>
      <c r="P109" s="20">
        <v>7.1000000000000004E-3</v>
      </c>
      <c r="Q109" s="21">
        <f t="shared" si="33"/>
        <v>16.633500000000002</v>
      </c>
      <c r="R109" s="43"/>
    </row>
    <row r="110" spans="1:18">
      <c r="A110" s="22"/>
      <c r="B110" s="23"/>
      <c r="C110" s="62" t="s">
        <v>19</v>
      </c>
      <c r="D110" s="132">
        <v>1582.9803306894044</v>
      </c>
      <c r="E110" s="221">
        <v>523.53</v>
      </c>
      <c r="F110" s="63"/>
      <c r="G110" s="275">
        <v>3184.9810000000002</v>
      </c>
      <c r="H110" s="359">
        <v>15497.621999999999</v>
      </c>
      <c r="I110" s="389"/>
      <c r="J110" s="27"/>
      <c r="K110" s="359">
        <v>342.29300000000001</v>
      </c>
      <c r="L110" s="198">
        <v>534.64700000000005</v>
      </c>
      <c r="M110" s="198"/>
      <c r="N110" s="28"/>
      <c r="O110" s="28"/>
      <c r="P110" s="28">
        <v>11.183</v>
      </c>
      <c r="Q110" s="29">
        <f t="shared" si="33"/>
        <v>19570.726000000002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31">
        <v>0</v>
      </c>
      <c r="E111" s="220"/>
      <c r="F111" s="70"/>
      <c r="G111" s="274">
        <v>947.61</v>
      </c>
      <c r="H111" s="358"/>
      <c r="I111" s="388"/>
      <c r="J111" s="19"/>
      <c r="K111" s="358">
        <v>1549.03</v>
      </c>
      <c r="L111" s="95">
        <v>705.39</v>
      </c>
      <c r="M111" s="95"/>
      <c r="N111" s="20"/>
      <c r="O111" s="20"/>
      <c r="P111" s="20"/>
      <c r="Q111" s="21">
        <f t="shared" si="33"/>
        <v>3202.0299999999997</v>
      </c>
      <c r="R111" s="43"/>
    </row>
    <row r="112" spans="1:18">
      <c r="A112" s="22"/>
      <c r="B112" s="23"/>
      <c r="C112" s="62" t="s">
        <v>19</v>
      </c>
      <c r="D112" s="132">
        <v>0</v>
      </c>
      <c r="E112" s="221"/>
      <c r="F112" s="71"/>
      <c r="G112" s="275">
        <v>37877.517999999996</v>
      </c>
      <c r="H112" s="359"/>
      <c r="I112" s="389"/>
      <c r="J112" s="27"/>
      <c r="K112" s="359">
        <v>70531.076000000001</v>
      </c>
      <c r="L112" s="198">
        <v>28496.42</v>
      </c>
      <c r="M112" s="198"/>
      <c r="N112" s="28"/>
      <c r="O112" s="28"/>
      <c r="P112" s="28"/>
      <c r="Q112" s="29">
        <f t="shared" si="33"/>
        <v>136905.014</v>
      </c>
      <c r="R112" s="43"/>
    </row>
    <row r="113" spans="1:18">
      <c r="A113" s="22"/>
      <c r="B113" s="15" t="s">
        <v>88</v>
      </c>
      <c r="C113" s="59" t="s">
        <v>17</v>
      </c>
      <c r="D113" s="131">
        <v>0.05</v>
      </c>
      <c r="E113" s="220">
        <v>1.17E-2</v>
      </c>
      <c r="F113" s="60"/>
      <c r="G113" s="274">
        <v>2.1000000000000001E-2</v>
      </c>
      <c r="H113" s="358">
        <v>1.054</v>
      </c>
      <c r="I113" s="388"/>
      <c r="J113" s="19"/>
      <c r="K113" s="358"/>
      <c r="L113" s="95">
        <v>5.0000000000000001E-3</v>
      </c>
      <c r="M113" s="95"/>
      <c r="N113" s="20"/>
      <c r="O113" s="20"/>
      <c r="P113" s="20"/>
      <c r="Q113" s="21">
        <f t="shared" si="33"/>
        <v>1.0799999999999998</v>
      </c>
      <c r="R113" s="43"/>
    </row>
    <row r="114" spans="1:18">
      <c r="A114" s="22"/>
      <c r="B114" s="23"/>
      <c r="C114" s="62" t="s">
        <v>19</v>
      </c>
      <c r="D114" s="132">
        <v>33.285006953339163</v>
      </c>
      <c r="E114" s="221">
        <v>10.132999999999999</v>
      </c>
      <c r="F114" s="63"/>
      <c r="G114" s="275">
        <v>48.668999999999997</v>
      </c>
      <c r="H114" s="359">
        <v>2133.2429999999999</v>
      </c>
      <c r="I114" s="389"/>
      <c r="J114" s="27"/>
      <c r="K114" s="359"/>
      <c r="L114" s="198">
        <v>3.4129999999999998</v>
      </c>
      <c r="M114" s="198"/>
      <c r="N114" s="28"/>
      <c r="O114" s="28"/>
      <c r="P114" s="28"/>
      <c r="Q114" s="29">
        <f t="shared" si="33"/>
        <v>2185.3249999999998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31">
        <v>0</v>
      </c>
      <c r="E115" s="220"/>
      <c r="F115" s="60"/>
      <c r="G115" s="274"/>
      <c r="H115" s="358">
        <v>1.6910000000000001</v>
      </c>
      <c r="I115" s="388"/>
      <c r="J115" s="19"/>
      <c r="K115" s="358">
        <v>0.20399999999999999</v>
      </c>
      <c r="L115" s="95"/>
      <c r="M115" s="95"/>
      <c r="N115" s="20"/>
      <c r="O115" s="20"/>
      <c r="P115" s="20"/>
      <c r="Q115" s="21">
        <f t="shared" si="33"/>
        <v>1.895</v>
      </c>
      <c r="R115" s="43"/>
    </row>
    <row r="116" spans="1:18">
      <c r="A116" s="22"/>
      <c r="B116" s="23"/>
      <c r="C116" s="62" t="s">
        <v>19</v>
      </c>
      <c r="D116" s="132">
        <v>0</v>
      </c>
      <c r="E116" s="221"/>
      <c r="F116" s="63"/>
      <c r="G116" s="275"/>
      <c r="H116" s="359">
        <v>1718.32</v>
      </c>
      <c r="I116" s="389"/>
      <c r="J116" s="27"/>
      <c r="K116" s="359">
        <v>21.42</v>
      </c>
      <c r="L116" s="198"/>
      <c r="M116" s="198"/>
      <c r="N116" s="28"/>
      <c r="O116" s="28"/>
      <c r="P116" s="28"/>
      <c r="Q116" s="29">
        <f t="shared" si="33"/>
        <v>1739.74</v>
      </c>
      <c r="R116" s="43"/>
    </row>
    <row r="117" spans="1:18">
      <c r="A117" s="22"/>
      <c r="B117" s="15" t="s">
        <v>91</v>
      </c>
      <c r="C117" s="59" t="s">
        <v>17</v>
      </c>
      <c r="D117" s="131">
        <v>9.4579000000000004</v>
      </c>
      <c r="E117" s="220"/>
      <c r="F117" s="60"/>
      <c r="G117" s="274">
        <v>3.0000000000000001E-3</v>
      </c>
      <c r="H117" s="358">
        <v>1.0176000000000001</v>
      </c>
      <c r="I117" s="388"/>
      <c r="J117" s="19"/>
      <c r="K117" s="358">
        <v>0.12</v>
      </c>
      <c r="L117" s="95"/>
      <c r="M117" s="95">
        <v>5.4859</v>
      </c>
      <c r="N117" s="20">
        <v>1.3198000000000001</v>
      </c>
      <c r="O117" s="20"/>
      <c r="P117" s="20"/>
      <c r="Q117" s="21">
        <f t="shared" si="33"/>
        <v>7.9462999999999999</v>
      </c>
      <c r="R117" s="43"/>
    </row>
    <row r="118" spans="1:18">
      <c r="A118" s="22"/>
      <c r="B118" s="23"/>
      <c r="C118" s="62" t="s">
        <v>19</v>
      </c>
      <c r="D118" s="132">
        <v>4702.6569823993432</v>
      </c>
      <c r="E118" s="221"/>
      <c r="F118" s="63"/>
      <c r="G118" s="275">
        <v>2.048</v>
      </c>
      <c r="H118" s="359">
        <v>706.82</v>
      </c>
      <c r="I118" s="389"/>
      <c r="J118" s="27"/>
      <c r="K118" s="359">
        <v>77.706999999999994</v>
      </c>
      <c r="L118" s="198"/>
      <c r="M118" s="198">
        <v>7432.5990000000002</v>
      </c>
      <c r="N118" s="28">
        <v>435.42599999999999</v>
      </c>
      <c r="O118" s="28"/>
      <c r="P118" s="28"/>
      <c r="Q118" s="29">
        <f t="shared" si="33"/>
        <v>8654.6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31">
        <v>3.0847000000000002</v>
      </c>
      <c r="E119" s="220">
        <v>1.7337</v>
      </c>
      <c r="F119" s="60"/>
      <c r="G119" s="274">
        <v>0.218</v>
      </c>
      <c r="H119" s="358">
        <v>2.2252999999999998</v>
      </c>
      <c r="I119" s="388"/>
      <c r="J119" s="19"/>
      <c r="K119" s="358">
        <v>0.29370000000000002</v>
      </c>
      <c r="L119" s="95">
        <v>3.95E-2</v>
      </c>
      <c r="M119" s="95">
        <v>0.46450000000000002</v>
      </c>
      <c r="N119" s="20"/>
      <c r="O119" s="20"/>
      <c r="P119" s="20">
        <v>1.6299999999999999E-2</v>
      </c>
      <c r="Q119" s="21">
        <f t="shared" si="33"/>
        <v>3.2572999999999999</v>
      </c>
      <c r="R119" s="43"/>
    </row>
    <row r="120" spans="1:18">
      <c r="A120" s="43"/>
      <c r="B120" s="23"/>
      <c r="C120" s="62" t="s">
        <v>19</v>
      </c>
      <c r="D120" s="139">
        <v>2633.8993002295724</v>
      </c>
      <c r="E120" s="221">
        <v>869.81799999999998</v>
      </c>
      <c r="F120" s="63"/>
      <c r="G120" s="275">
        <v>128.63999999999999</v>
      </c>
      <c r="H120" s="359">
        <v>1668.816</v>
      </c>
      <c r="I120" s="389"/>
      <c r="J120" s="27"/>
      <c r="K120" s="359">
        <v>107.453</v>
      </c>
      <c r="L120" s="198">
        <v>21.966000000000001</v>
      </c>
      <c r="M120" s="198">
        <v>144.005</v>
      </c>
      <c r="N120" s="28"/>
      <c r="O120" s="28"/>
      <c r="P120" s="28">
        <v>3.423</v>
      </c>
      <c r="Q120" s="29">
        <f t="shared" si="33"/>
        <v>2074.3029999999999</v>
      </c>
      <c r="R120" s="43"/>
    </row>
    <row r="121" spans="1:18">
      <c r="A121" s="43"/>
      <c r="B121" s="30" t="s">
        <v>21</v>
      </c>
      <c r="C121" s="59" t="s">
        <v>17</v>
      </c>
      <c r="D121" s="131">
        <v>0</v>
      </c>
      <c r="E121" s="220"/>
      <c r="F121" s="60"/>
      <c r="G121" s="274"/>
      <c r="H121" s="358">
        <v>3.9699999999999999E-2</v>
      </c>
      <c r="I121" s="388"/>
      <c r="J121" s="19"/>
      <c r="K121" s="358"/>
      <c r="L121" s="95"/>
      <c r="M121" s="95"/>
      <c r="N121" s="20"/>
      <c r="O121" s="20"/>
      <c r="P121" s="20"/>
      <c r="Q121" s="21">
        <f t="shared" si="33"/>
        <v>3.9699999999999999E-2</v>
      </c>
      <c r="R121" s="43"/>
    </row>
    <row r="122" spans="1:18">
      <c r="A122" s="43"/>
      <c r="B122" s="24" t="s">
        <v>93</v>
      </c>
      <c r="C122" s="62" t="s">
        <v>19</v>
      </c>
      <c r="D122" s="132">
        <v>0</v>
      </c>
      <c r="E122" s="221"/>
      <c r="F122" s="63"/>
      <c r="G122" s="275"/>
      <c r="H122" s="359">
        <v>294.52699999999999</v>
      </c>
      <c r="I122" s="389"/>
      <c r="J122" s="27"/>
      <c r="K122" s="359"/>
      <c r="L122" s="198"/>
      <c r="M122" s="198"/>
      <c r="N122" s="28"/>
      <c r="O122" s="28"/>
      <c r="P122" s="28"/>
      <c r="Q122" s="29">
        <f t="shared" si="33"/>
        <v>294.52699999999999</v>
      </c>
      <c r="R122" s="43"/>
    </row>
    <row r="123" spans="1:18">
      <c r="A123" s="43"/>
      <c r="B123" s="33" t="s">
        <v>25</v>
      </c>
      <c r="C123" s="59" t="s">
        <v>17</v>
      </c>
      <c r="D123" s="133">
        <f t="shared" ref="D123:D124" si="43">D101+D103+D105+D107+D109+D111+D113+D115+D117+D119+D121</f>
        <v>16.582700000000003</v>
      </c>
      <c r="E123" s="20">
        <f t="shared" ref="E123:E124" si="44">+E101+E103+E105+E107+E109+E111+E113+E115+E117+E119+E121</f>
        <v>6.1917</v>
      </c>
      <c r="F123" s="60">
        <f>D123+E123</f>
        <v>22.774400000000004</v>
      </c>
      <c r="G123" s="276">
        <f t="shared" ref="G123:I124" si="45">+G101+G103+G105+G107+G109+G111+G113+G115+G117+G119+G121</f>
        <v>953.20179999999993</v>
      </c>
      <c r="H123" s="276">
        <f t="shared" si="45"/>
        <v>45.427700000000002</v>
      </c>
      <c r="I123" s="20">
        <f t="shared" si="45"/>
        <v>0</v>
      </c>
      <c r="J123" s="19">
        <f>H123+I123</f>
        <v>45.427700000000002</v>
      </c>
      <c r="K123" s="276">
        <f t="shared" ref="K123:K124" si="46">+K101+K103+K105+K107+K109+K111+K113+K115+K117+K119+K121</f>
        <v>1551.4814999999999</v>
      </c>
      <c r="L123" s="95">
        <f>+L101+L103+L105+L107+L109+L111+L113+L115+L117+L119+L121</f>
        <v>706.5675</v>
      </c>
      <c r="M123" s="95">
        <f>+M101+M103+M105+M107+M109+M111+M113+M115+M117+M119+M121</f>
        <v>5.9504000000000001</v>
      </c>
      <c r="N123" s="95">
        <f t="shared" ref="N123:O124" si="47">+N101+N103+N105+N107+N109+N111+N113+N115+N117+N119+N121</f>
        <v>1.3198000000000001</v>
      </c>
      <c r="O123" s="95">
        <f t="shared" si="47"/>
        <v>0.13239999999999999</v>
      </c>
      <c r="P123" s="95">
        <f>+P101+P103+P105+P107+P109+P111+P113+P115+P117+P119+P121</f>
        <v>4.1599999999999998E-2</v>
      </c>
      <c r="Q123" s="72">
        <f t="shared" si="33"/>
        <v>3286.8971000000001</v>
      </c>
      <c r="R123" s="43"/>
    </row>
    <row r="124" spans="1:18">
      <c r="A124" s="36"/>
      <c r="B124" s="37"/>
      <c r="C124" s="62" t="s">
        <v>19</v>
      </c>
      <c r="D124" s="134">
        <f t="shared" si="43"/>
        <v>11023.78535290228</v>
      </c>
      <c r="E124" s="28">
        <f t="shared" si="44"/>
        <v>4142.3209999999999</v>
      </c>
      <c r="F124" s="63">
        <f>D124+E124</f>
        <v>15166.106352902279</v>
      </c>
      <c r="G124" s="263">
        <f t="shared" si="45"/>
        <v>44153.194000000003</v>
      </c>
      <c r="H124" s="263">
        <f t="shared" si="45"/>
        <v>37329.33</v>
      </c>
      <c r="I124" s="28">
        <f t="shared" si="45"/>
        <v>0</v>
      </c>
      <c r="J124" s="27">
        <f>H124+I124</f>
        <v>37329.33</v>
      </c>
      <c r="K124" s="263">
        <f t="shared" si="46"/>
        <v>71460.042999999991</v>
      </c>
      <c r="L124" s="198">
        <f>+L102+L104+L106+L108+L110+L112+L114+L116+L118+L120+L122</f>
        <v>29602.677</v>
      </c>
      <c r="M124" s="198">
        <f t="shared" ref="M124" si="48">+M102+M104+M106+M108+M110+M112+M114+M116+M118+M120+M122</f>
        <v>7576.6040000000003</v>
      </c>
      <c r="N124" s="198">
        <f t="shared" si="47"/>
        <v>435.42599999999999</v>
      </c>
      <c r="O124" s="198">
        <f t="shared" si="47"/>
        <v>79.778999999999996</v>
      </c>
      <c r="P124" s="198">
        <f>+P102+P104+P106+P108+P110+P112+P114+P116+P118+P120+P122</f>
        <v>24.466000000000001</v>
      </c>
      <c r="Q124" s="29">
        <f t="shared" si="33"/>
        <v>205827.62535290228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31">
        <v>0</v>
      </c>
      <c r="E125" s="220"/>
      <c r="F125" s="60"/>
      <c r="G125" s="274">
        <v>0</v>
      </c>
      <c r="H125" s="358"/>
      <c r="I125" s="388"/>
      <c r="J125" s="19"/>
      <c r="K125" s="358"/>
      <c r="L125" s="95"/>
      <c r="M125" s="95"/>
      <c r="N125" s="20"/>
      <c r="O125" s="20"/>
      <c r="P125" s="20"/>
      <c r="Q125" s="21">
        <f t="shared" si="33"/>
        <v>0</v>
      </c>
      <c r="R125" s="43"/>
    </row>
    <row r="126" spans="1:18">
      <c r="A126" s="14" t="s">
        <v>0</v>
      </c>
      <c r="B126" s="23"/>
      <c r="C126" s="62" t="s">
        <v>19</v>
      </c>
      <c r="D126" s="132">
        <v>0</v>
      </c>
      <c r="E126" s="221"/>
      <c r="F126" s="63"/>
      <c r="G126" s="275">
        <v>9.1739999999999995</v>
      </c>
      <c r="H126" s="359"/>
      <c r="I126" s="389"/>
      <c r="J126" s="27"/>
      <c r="K126" s="359"/>
      <c r="L126" s="198"/>
      <c r="M126" s="198"/>
      <c r="N126" s="28"/>
      <c r="O126" s="28"/>
      <c r="P126" s="28"/>
      <c r="Q126" s="29">
        <f t="shared" si="33"/>
        <v>9.1739999999999995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31">
        <v>0.03</v>
      </c>
      <c r="E127" s="220"/>
      <c r="F127" s="60"/>
      <c r="G127" s="274">
        <v>12.9322</v>
      </c>
      <c r="H127" s="358"/>
      <c r="I127" s="388"/>
      <c r="J127" s="19"/>
      <c r="K127" s="358"/>
      <c r="L127" s="95">
        <v>7.4569999999999999</v>
      </c>
      <c r="M127" s="95"/>
      <c r="N127" s="20"/>
      <c r="O127" s="20"/>
      <c r="P127" s="20"/>
      <c r="Q127" s="21">
        <f t="shared" si="33"/>
        <v>20.389199999999999</v>
      </c>
      <c r="R127" s="43"/>
    </row>
    <row r="128" spans="1:18">
      <c r="A128" s="22"/>
      <c r="B128" s="23"/>
      <c r="C128" s="62" t="s">
        <v>19</v>
      </c>
      <c r="D128" s="132">
        <v>63.000013160894312</v>
      </c>
      <c r="E128" s="221"/>
      <c r="F128" s="63"/>
      <c r="G128" s="275">
        <v>5275.9920000000002</v>
      </c>
      <c r="H128" s="359"/>
      <c r="I128" s="389"/>
      <c r="J128" s="27"/>
      <c r="K128" s="359"/>
      <c r="L128" s="198">
        <v>1136.2260000000001</v>
      </c>
      <c r="M128" s="198"/>
      <c r="N128" s="28"/>
      <c r="O128" s="28"/>
      <c r="P128" s="28"/>
      <c r="Q128" s="29">
        <f t="shared" si="33"/>
        <v>6412.2180000000008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140">
        <v>0.27789999999999998</v>
      </c>
      <c r="E129" s="226">
        <v>0.01</v>
      </c>
      <c r="F129" s="74"/>
      <c r="G129" s="281">
        <v>0.78349999999999997</v>
      </c>
      <c r="H129" s="363">
        <v>5.4260000000000002</v>
      </c>
      <c r="I129" s="392"/>
      <c r="J129" s="76"/>
      <c r="K129" s="363">
        <v>0.02</v>
      </c>
      <c r="L129" s="91">
        <v>69.464699999999993</v>
      </c>
      <c r="M129" s="91"/>
      <c r="N129" s="77"/>
      <c r="O129" s="77"/>
      <c r="P129" s="77"/>
      <c r="Q129" s="78">
        <f t="shared" si="33"/>
        <v>75.694199999999995</v>
      </c>
      <c r="R129" s="43"/>
    </row>
    <row r="130" spans="1:18">
      <c r="A130" s="22"/>
      <c r="B130" s="30" t="s">
        <v>98</v>
      </c>
      <c r="C130" s="59" t="s">
        <v>99</v>
      </c>
      <c r="D130" s="131"/>
      <c r="E130" s="220"/>
      <c r="F130" s="70"/>
      <c r="G130" s="274"/>
      <c r="H130" s="358"/>
      <c r="I130" s="388"/>
      <c r="J130" s="32"/>
      <c r="K130" s="358"/>
      <c r="L130" s="434"/>
      <c r="M130" s="440"/>
      <c r="N130" s="80"/>
      <c r="O130" s="20"/>
      <c r="P130" s="80"/>
      <c r="Q130" s="21">
        <f t="shared" si="33"/>
        <v>0</v>
      </c>
      <c r="R130" s="43"/>
    </row>
    <row r="131" spans="1:18">
      <c r="A131" s="22" t="s">
        <v>24</v>
      </c>
      <c r="B131" s="28"/>
      <c r="C131" s="62" t="s">
        <v>19</v>
      </c>
      <c r="D131" s="132">
        <v>125.26502616824486</v>
      </c>
      <c r="E131" s="221">
        <v>12.6</v>
      </c>
      <c r="F131" s="63"/>
      <c r="G131" s="275">
        <v>1119.106</v>
      </c>
      <c r="H131" s="364">
        <v>3015.268</v>
      </c>
      <c r="I131" s="389"/>
      <c r="J131" s="81"/>
      <c r="K131" s="363">
        <v>18.774999999999999</v>
      </c>
      <c r="L131" s="436">
        <v>17660.199000000001</v>
      </c>
      <c r="M131" s="198"/>
      <c r="N131" s="28"/>
      <c r="O131" s="28"/>
      <c r="P131" s="28"/>
      <c r="Q131" s="29">
        <f t="shared" si="33"/>
        <v>21813.347999999998</v>
      </c>
      <c r="R131" s="43"/>
    </row>
    <row r="132" spans="1:18">
      <c r="A132" s="43"/>
      <c r="B132" s="82" t="s">
        <v>0</v>
      </c>
      <c r="C132" s="73" t="s">
        <v>17</v>
      </c>
      <c r="D132" s="77">
        <f>D125+D127+D129</f>
        <v>0.30789999999999995</v>
      </c>
      <c r="E132" s="77">
        <f t="shared" ref="E132" si="49">+E125+E127+E129</f>
        <v>0.01</v>
      </c>
      <c r="F132" s="83">
        <f>F125+F127+F129</f>
        <v>0</v>
      </c>
      <c r="G132" s="282">
        <f t="shared" ref="G132" si="50">G125+G127+G129</f>
        <v>13.7157</v>
      </c>
      <c r="H132" s="282">
        <f>H125+H127+H129</f>
        <v>5.4260000000000002</v>
      </c>
      <c r="I132" s="77">
        <f>+I125+I127+I129</f>
        <v>0</v>
      </c>
      <c r="J132" s="83">
        <f>J125+J127+J129</f>
        <v>0</v>
      </c>
      <c r="K132" s="343">
        <f t="shared" ref="K132" si="51">+K125+K127+K129</f>
        <v>0.02</v>
      </c>
      <c r="L132" s="91">
        <f>L125+L127+L129</f>
        <v>76.921699999999987</v>
      </c>
      <c r="M132" s="437">
        <f>M125+M127+M129</f>
        <v>0</v>
      </c>
      <c r="N132" s="437">
        <f t="shared" ref="N132" si="52">N125+N127+N129</f>
        <v>0</v>
      </c>
      <c r="O132" s="91">
        <f t="shared" ref="O132" si="53">+O125+O127+O129</f>
        <v>0</v>
      </c>
      <c r="P132" s="91">
        <f>P125+P127+P129</f>
        <v>0</v>
      </c>
      <c r="Q132" s="78">
        <f t="shared" si="33"/>
        <v>96.083399999999983</v>
      </c>
      <c r="R132" s="43"/>
    </row>
    <row r="133" spans="1:18">
      <c r="A133" s="43"/>
      <c r="B133" s="85" t="s">
        <v>25</v>
      </c>
      <c r="C133" s="59" t="s">
        <v>99</v>
      </c>
      <c r="D133" s="20">
        <f t="shared" ref="D133:E133" si="54">D130</f>
        <v>0</v>
      </c>
      <c r="E133" s="20">
        <f t="shared" si="54"/>
        <v>0</v>
      </c>
      <c r="F133" s="86">
        <f>F130</f>
        <v>0</v>
      </c>
      <c r="G133" s="276">
        <f t="shared" ref="G133:H133" si="55">G130</f>
        <v>0</v>
      </c>
      <c r="H133" s="276">
        <f t="shared" si="55"/>
        <v>0</v>
      </c>
      <c r="I133" s="20">
        <f>I130</f>
        <v>0</v>
      </c>
      <c r="J133" s="86">
        <f>J130</f>
        <v>0</v>
      </c>
      <c r="K133" s="276">
        <f t="shared" ref="K133:L133" si="56">K130</f>
        <v>0</v>
      </c>
      <c r="L133" s="95">
        <f t="shared" si="56"/>
        <v>0</v>
      </c>
      <c r="M133" s="438">
        <f>M130</f>
        <v>0</v>
      </c>
      <c r="N133" s="438">
        <f>N130</f>
        <v>0</v>
      </c>
      <c r="O133" s="20">
        <f t="shared" ref="O133" si="57">O130</f>
        <v>0</v>
      </c>
      <c r="P133" s="95">
        <f>+P130</f>
        <v>0</v>
      </c>
      <c r="Q133" s="21">
        <f t="shared" si="33"/>
        <v>0</v>
      </c>
      <c r="R133" s="43"/>
    </row>
    <row r="134" spans="1:18">
      <c r="A134" s="36"/>
      <c r="B134" s="28"/>
      <c r="C134" s="62" t="s">
        <v>19</v>
      </c>
      <c r="D134" s="28">
        <f t="shared" ref="D134:E134" si="58">+D126+D128+D131</f>
        <v>188.26503932913917</v>
      </c>
      <c r="E134" s="28">
        <f t="shared" si="58"/>
        <v>12.6</v>
      </c>
      <c r="F134" s="87">
        <f>F126+F128+F131</f>
        <v>0</v>
      </c>
      <c r="G134" s="263">
        <f t="shared" ref="G134" si="59">G126+G128+G131</f>
        <v>6404.2719999999999</v>
      </c>
      <c r="H134" s="263">
        <f t="shared" ref="H134" si="60">+H126+H128+H131</f>
        <v>3015.268</v>
      </c>
      <c r="I134" s="28">
        <f>+I126+I128+I131</f>
        <v>0</v>
      </c>
      <c r="J134" s="87">
        <f>J126+J128+J131</f>
        <v>0</v>
      </c>
      <c r="K134" s="263">
        <f t="shared" ref="K134" si="61">+K126+K128+K131</f>
        <v>18.774999999999999</v>
      </c>
      <c r="L134" s="198">
        <f>+L126+L128+L131</f>
        <v>18796.424999999999</v>
      </c>
      <c r="M134" s="439">
        <f>M126+M128+M131</f>
        <v>0</v>
      </c>
      <c r="N134" s="439">
        <f t="shared" ref="N134" si="62">N126+N128+N131</f>
        <v>0</v>
      </c>
      <c r="O134" s="198">
        <f t="shared" ref="O134" si="63">+O126+O128+O131</f>
        <v>0</v>
      </c>
      <c r="P134" s="198">
        <f>+P126+P128+P131</f>
        <v>0</v>
      </c>
      <c r="Q134" s="29">
        <f t="shared" si="33"/>
        <v>28234.739999999998</v>
      </c>
      <c r="R134" s="43"/>
    </row>
    <row r="135" spans="1:18">
      <c r="A135" s="88"/>
      <c r="B135" s="89" t="s">
        <v>0</v>
      </c>
      <c r="C135" s="90" t="s">
        <v>17</v>
      </c>
      <c r="D135" s="151">
        <f t="shared" ref="D135:E135" si="64">D132+D123+D99</f>
        <v>271.38278000000003</v>
      </c>
      <c r="E135" s="227">
        <f t="shared" si="64"/>
        <v>1009.5286</v>
      </c>
      <c r="F135" s="83">
        <f>F132+F123+F99</f>
        <v>1280.59348</v>
      </c>
      <c r="G135" s="283">
        <f t="shared" ref="G135:H135" si="65">G132+G123+G99</f>
        <v>1967.8545999999999</v>
      </c>
      <c r="H135" s="365">
        <f t="shared" si="65"/>
        <v>3279.3523</v>
      </c>
      <c r="I135" s="141">
        <f>I132+I123+I99</f>
        <v>0</v>
      </c>
      <c r="J135" s="83">
        <f>J132+J123+J99</f>
        <v>3273.9263000000001</v>
      </c>
      <c r="K135" s="404">
        <f t="shared" ref="K135" si="66">K132+K123+K99</f>
        <v>2139.8744999999999</v>
      </c>
      <c r="L135" s="91">
        <f>L132+L123+L99</f>
        <v>813.73329999999999</v>
      </c>
      <c r="M135" s="437">
        <f t="shared" ref="M135:O135" si="67">M132+M123+M99</f>
        <v>6.1928999999999998</v>
      </c>
      <c r="N135" s="83">
        <f t="shared" si="67"/>
        <v>5.8898999999999999</v>
      </c>
      <c r="O135" s="91">
        <f t="shared" si="67"/>
        <v>1.6461999999999999</v>
      </c>
      <c r="P135" s="91">
        <f>P132+P123+P99</f>
        <v>13.393800000000001</v>
      </c>
      <c r="Q135" s="92">
        <f>+F135+G135+H135+I135+K135+L135+M135+N135+O135+P135</f>
        <v>9508.5309799999995</v>
      </c>
      <c r="R135" s="43"/>
    </row>
    <row r="136" spans="1:18">
      <c r="A136" s="88"/>
      <c r="B136" s="93" t="s">
        <v>100</v>
      </c>
      <c r="C136" s="94" t="s">
        <v>99</v>
      </c>
      <c r="D136" s="152">
        <f t="shared" ref="D136:E136" si="68">D133</f>
        <v>0</v>
      </c>
      <c r="E136" s="228">
        <f t="shared" si="68"/>
        <v>0</v>
      </c>
      <c r="F136" s="86">
        <f>F133</f>
        <v>0</v>
      </c>
      <c r="G136" s="284">
        <f t="shared" ref="G136:H136" si="69">G133</f>
        <v>0</v>
      </c>
      <c r="H136" s="351">
        <f t="shared" si="69"/>
        <v>0</v>
      </c>
      <c r="I136" s="143">
        <f>I133</f>
        <v>0</v>
      </c>
      <c r="J136" s="86">
        <f>J133</f>
        <v>0</v>
      </c>
      <c r="K136" s="405">
        <f t="shared" ref="K136:M136" si="70">K133</f>
        <v>0</v>
      </c>
      <c r="L136" s="95">
        <f t="shared" si="70"/>
        <v>0</v>
      </c>
      <c r="M136" s="438">
        <f t="shared" si="70"/>
        <v>0</v>
      </c>
      <c r="N136" s="86">
        <f>N133</f>
        <v>0</v>
      </c>
      <c r="O136" s="95">
        <f t="shared" ref="O136" si="71">O133</f>
        <v>0</v>
      </c>
      <c r="P136" s="95">
        <f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153">
        <f t="shared" ref="D137:E137" si="72">D134+D124+D100</f>
        <v>210863.37399999998</v>
      </c>
      <c r="E137" s="229">
        <f t="shared" si="72"/>
        <v>517465.31200000003</v>
      </c>
      <c r="F137" s="100">
        <f>F134+F124+F100</f>
        <v>728127.82096067094</v>
      </c>
      <c r="G137" s="285">
        <f t="shared" ref="G137:H137" si="73">G134+G124+G100</f>
        <v>459128.962</v>
      </c>
      <c r="H137" s="366">
        <f t="shared" si="73"/>
        <v>375262.951</v>
      </c>
      <c r="I137" s="142">
        <f>I134+I124+I100</f>
        <v>0</v>
      </c>
      <c r="J137" s="100">
        <f>J134+J124+J100</f>
        <v>372247.68300000002</v>
      </c>
      <c r="K137" s="406">
        <f t="shared" ref="K137" si="74">K134+K124+K100</f>
        <v>103647.91499999998</v>
      </c>
      <c r="L137" s="102">
        <f>L134+L124+L100</f>
        <v>58579.673999999999</v>
      </c>
      <c r="M137" s="441">
        <f t="shared" ref="M137:O137" si="75">M134+M124+M100</f>
        <v>7664.2340000000004</v>
      </c>
      <c r="N137" s="100">
        <f t="shared" si="75"/>
        <v>3156.8009999999999</v>
      </c>
      <c r="O137" s="102">
        <f t="shared" si="75"/>
        <v>1574.5239999999999</v>
      </c>
      <c r="P137" s="102">
        <f>P134+P124+P100</f>
        <v>10246.64</v>
      </c>
      <c r="Q137" s="103">
        <f>+F137+G137+H137+I137+K137+L137+M137+N137+O137+P137</f>
        <v>1747389.5219606708</v>
      </c>
      <c r="R137" s="43"/>
    </row>
    <row r="138" spans="1:18">
      <c r="O138" s="10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K112" zoomScale="55" zoomScaleNormal="55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54">
        <v>0.01</v>
      </c>
      <c r="E4" s="131"/>
      <c r="F4" s="17"/>
      <c r="G4" s="286"/>
      <c r="H4" s="286"/>
      <c r="I4" s="388"/>
      <c r="J4" s="19"/>
      <c r="K4" s="407"/>
      <c r="L4" s="95"/>
      <c r="M4" s="95"/>
      <c r="N4" s="95"/>
      <c r="O4" s="20"/>
      <c r="P4" s="20"/>
      <c r="Q4" s="21">
        <f t="shared" ref="Q4:Q67" si="0">+F4+G4+H4+I4+K4+L4+M4+N4+O4+P4</f>
        <v>0</v>
      </c>
      <c r="R4" s="13"/>
    </row>
    <row r="5" spans="1:18">
      <c r="A5" s="22" t="s">
        <v>18</v>
      </c>
      <c r="B5" s="23"/>
      <c r="C5" s="24" t="s">
        <v>19</v>
      </c>
      <c r="D5" s="132">
        <v>1.6800003927186933</v>
      </c>
      <c r="E5" s="132"/>
      <c r="F5" s="25"/>
      <c r="G5" s="287"/>
      <c r="H5" s="287"/>
      <c r="I5" s="389"/>
      <c r="J5" s="27"/>
      <c r="K5" s="287"/>
      <c r="L5" s="198"/>
      <c r="M5" s="198"/>
      <c r="N5" s="198"/>
      <c r="O5" s="28"/>
      <c r="P5" s="28"/>
      <c r="Q5" s="29">
        <f t="shared" si="0"/>
        <v>0</v>
      </c>
      <c r="R5" s="13"/>
    </row>
    <row r="6" spans="1:18">
      <c r="A6" s="22" t="s">
        <v>20</v>
      </c>
      <c r="B6" s="30" t="s">
        <v>21</v>
      </c>
      <c r="C6" s="16" t="s">
        <v>17</v>
      </c>
      <c r="D6" s="131">
        <v>0</v>
      </c>
      <c r="E6" s="131">
        <v>0.28199999999999997</v>
      </c>
      <c r="F6" s="17"/>
      <c r="G6" s="286"/>
      <c r="H6" s="286"/>
      <c r="I6" s="388"/>
      <c r="J6" s="32"/>
      <c r="K6" s="286"/>
      <c r="L6" s="95"/>
      <c r="M6" s="95"/>
      <c r="N6" s="95"/>
      <c r="O6" s="20"/>
      <c r="P6" s="20"/>
      <c r="Q6" s="21">
        <f t="shared" si="0"/>
        <v>0</v>
      </c>
      <c r="R6" s="13"/>
    </row>
    <row r="7" spans="1:18">
      <c r="A7" s="22" t="s">
        <v>22</v>
      </c>
      <c r="B7" s="24" t="s">
        <v>23</v>
      </c>
      <c r="C7" s="24" t="s">
        <v>19</v>
      </c>
      <c r="D7" s="132">
        <v>0</v>
      </c>
      <c r="E7" s="132">
        <v>141.85499999999999</v>
      </c>
      <c r="F7" s="25"/>
      <c r="G7" s="287"/>
      <c r="H7" s="287"/>
      <c r="I7" s="389"/>
      <c r="J7" s="27"/>
      <c r="K7" s="287"/>
      <c r="L7" s="198"/>
      <c r="M7" s="198"/>
      <c r="N7" s="198"/>
      <c r="O7" s="28"/>
      <c r="P7" s="28"/>
      <c r="Q7" s="29">
        <f t="shared" si="0"/>
        <v>0</v>
      </c>
      <c r="R7" s="13"/>
    </row>
    <row r="8" spans="1:18">
      <c r="A8" s="22" t="s">
        <v>24</v>
      </c>
      <c r="B8" s="33" t="s">
        <v>25</v>
      </c>
      <c r="C8" s="16" t="s">
        <v>17</v>
      </c>
      <c r="D8" s="143">
        <f t="shared" ref="D8:D9" si="1">D4+D6</f>
        <v>0.01</v>
      </c>
      <c r="E8" s="20">
        <f t="shared" ref="E8:E9" si="2">+E4+E6</f>
        <v>0.28199999999999997</v>
      </c>
      <c r="F8" s="35">
        <f>D8+E8</f>
        <v>0.29199999999999998</v>
      </c>
      <c r="G8" s="115">
        <f t="shared" ref="G8:I9" si="3">+G4+G6</f>
        <v>0</v>
      </c>
      <c r="H8" s="115">
        <f t="shared" si="3"/>
        <v>0</v>
      </c>
      <c r="I8" s="20">
        <f t="shared" si="3"/>
        <v>0</v>
      </c>
      <c r="J8" s="32">
        <f>H8+I8</f>
        <v>0</v>
      </c>
      <c r="K8" s="115">
        <f t="shared" ref="K8:M9" si="4">+K4+K6</f>
        <v>0</v>
      </c>
      <c r="L8" s="95">
        <f t="shared" si="4"/>
        <v>0</v>
      </c>
      <c r="M8" s="95">
        <f t="shared" si="4"/>
        <v>0</v>
      </c>
      <c r="N8" s="95">
        <f t="shared" ref="N8:N9" si="5">N4+N6</f>
        <v>0</v>
      </c>
      <c r="O8" s="95">
        <f t="shared" ref="O8:O9" si="6">+O4+O6</f>
        <v>0</v>
      </c>
      <c r="P8" s="95">
        <f t="shared" ref="P8:P9" si="7">P4+P6</f>
        <v>0</v>
      </c>
      <c r="Q8" s="21">
        <f t="shared" si="0"/>
        <v>0.29199999999999998</v>
      </c>
      <c r="R8" s="13"/>
    </row>
    <row r="9" spans="1:18">
      <c r="A9" s="36"/>
      <c r="B9" s="37"/>
      <c r="C9" s="24" t="s">
        <v>19</v>
      </c>
      <c r="D9" s="144">
        <f t="shared" si="1"/>
        <v>1.6800003927186933</v>
      </c>
      <c r="E9" s="28">
        <f t="shared" si="2"/>
        <v>141.85499999999999</v>
      </c>
      <c r="F9" s="25">
        <f>D9+E9</f>
        <v>143.53500039271867</v>
      </c>
      <c r="G9" s="57">
        <f t="shared" si="3"/>
        <v>0</v>
      </c>
      <c r="H9" s="57">
        <f t="shared" si="3"/>
        <v>0</v>
      </c>
      <c r="I9" s="28">
        <f t="shared" si="3"/>
        <v>0</v>
      </c>
      <c r="J9" s="27">
        <f>H9+I9</f>
        <v>0</v>
      </c>
      <c r="K9" s="57">
        <f t="shared" si="4"/>
        <v>0</v>
      </c>
      <c r="L9" s="198">
        <f t="shared" si="4"/>
        <v>0</v>
      </c>
      <c r="M9" s="198">
        <f t="shared" si="4"/>
        <v>0</v>
      </c>
      <c r="N9" s="198">
        <f t="shared" si="5"/>
        <v>0</v>
      </c>
      <c r="O9" s="198">
        <f t="shared" si="6"/>
        <v>0</v>
      </c>
      <c r="P9" s="198">
        <f t="shared" si="7"/>
        <v>0</v>
      </c>
      <c r="Q9" s="29">
        <f t="shared" si="0"/>
        <v>143.53500039271867</v>
      </c>
      <c r="R9" s="13"/>
    </row>
    <row r="10" spans="1:18">
      <c r="A10" s="39" t="s">
        <v>26</v>
      </c>
      <c r="B10" s="40"/>
      <c r="C10" s="16" t="s">
        <v>17</v>
      </c>
      <c r="D10" s="131">
        <v>0.8538</v>
      </c>
      <c r="E10" s="131"/>
      <c r="F10" s="17"/>
      <c r="G10" s="286">
        <v>0.31309999999999999</v>
      </c>
      <c r="H10" s="286"/>
      <c r="I10" s="388"/>
      <c r="J10" s="32"/>
      <c r="K10" s="286"/>
      <c r="L10" s="95"/>
      <c r="M10" s="95"/>
      <c r="N10" s="95"/>
      <c r="O10" s="20"/>
      <c r="P10" s="20"/>
      <c r="Q10" s="21">
        <f t="shared" si="0"/>
        <v>0.31309999999999999</v>
      </c>
      <c r="R10" s="13"/>
    </row>
    <row r="11" spans="1:18">
      <c r="A11" s="41"/>
      <c r="B11" s="42"/>
      <c r="C11" s="24" t="s">
        <v>19</v>
      </c>
      <c r="D11" s="132">
        <v>382.52558941959194</v>
      </c>
      <c r="E11" s="132"/>
      <c r="F11" s="25"/>
      <c r="G11" s="287">
        <v>221.17699999999999</v>
      </c>
      <c r="H11" s="287"/>
      <c r="I11" s="389"/>
      <c r="J11" s="27"/>
      <c r="K11" s="287"/>
      <c r="L11" s="198"/>
      <c r="M11" s="198"/>
      <c r="N11" s="198"/>
      <c r="O11" s="28"/>
      <c r="P11" s="81"/>
      <c r="Q11" s="29">
        <f t="shared" si="0"/>
        <v>221.17699999999999</v>
      </c>
      <c r="R11" s="13"/>
    </row>
    <row r="12" spans="1:18">
      <c r="A12" s="43"/>
      <c r="B12" s="15" t="s">
        <v>27</v>
      </c>
      <c r="C12" s="16" t="s">
        <v>17</v>
      </c>
      <c r="D12" s="131">
        <v>4.7675999999999998</v>
      </c>
      <c r="E12" s="131">
        <v>6.8236999999999997</v>
      </c>
      <c r="F12" s="17"/>
      <c r="G12" s="286">
        <v>1.2887999999999999</v>
      </c>
      <c r="H12" s="286"/>
      <c r="I12" s="388"/>
      <c r="J12" s="32"/>
      <c r="K12" s="286"/>
      <c r="L12" s="95">
        <v>3.6700000000000003E-2</v>
      </c>
      <c r="M12" s="95"/>
      <c r="N12" s="95"/>
      <c r="O12" s="20"/>
      <c r="P12" s="20"/>
      <c r="Q12" s="21">
        <f t="shared" si="0"/>
        <v>1.3254999999999999</v>
      </c>
      <c r="R12" s="13"/>
    </row>
    <row r="13" spans="1:18">
      <c r="A13" s="14" t="s">
        <v>0</v>
      </c>
      <c r="B13" s="23"/>
      <c r="C13" s="24" t="s">
        <v>19</v>
      </c>
      <c r="D13" s="132">
        <v>12745.532979409456</v>
      </c>
      <c r="E13" s="132">
        <v>24548.466</v>
      </c>
      <c r="F13" s="25"/>
      <c r="G13" s="287">
        <v>2902.8719999999998</v>
      </c>
      <c r="H13" s="287"/>
      <c r="I13" s="389"/>
      <c r="J13" s="27"/>
      <c r="K13" s="287"/>
      <c r="L13" s="198">
        <v>95.498000000000005</v>
      </c>
      <c r="M13" s="198"/>
      <c r="N13" s="198"/>
      <c r="O13" s="28"/>
      <c r="P13" s="81"/>
      <c r="Q13" s="29">
        <f t="shared" si="0"/>
        <v>2998.37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31">
        <v>26.4938</v>
      </c>
      <c r="E14" s="131">
        <v>0.01</v>
      </c>
      <c r="F14" s="17"/>
      <c r="G14" s="286">
        <v>5.5599999999999997E-2</v>
      </c>
      <c r="H14" s="286"/>
      <c r="I14" s="388"/>
      <c r="J14" s="32"/>
      <c r="K14" s="286"/>
      <c r="L14" s="95"/>
      <c r="M14" s="95"/>
      <c r="N14" s="95"/>
      <c r="O14" s="20"/>
      <c r="P14" s="20"/>
      <c r="Q14" s="21">
        <f t="shared" si="0"/>
        <v>5.5599999999999997E-2</v>
      </c>
      <c r="R14" s="13"/>
    </row>
    <row r="15" spans="1:18">
      <c r="A15" s="22" t="s">
        <v>0</v>
      </c>
      <c r="B15" s="23"/>
      <c r="C15" s="24" t="s">
        <v>19</v>
      </c>
      <c r="D15" s="132">
        <v>16462.00884817684</v>
      </c>
      <c r="E15" s="132">
        <v>15.75</v>
      </c>
      <c r="F15" s="25"/>
      <c r="G15" s="287">
        <v>73.725999999999999</v>
      </c>
      <c r="H15" s="287"/>
      <c r="I15" s="389"/>
      <c r="J15" s="27"/>
      <c r="K15" s="287"/>
      <c r="L15" s="198"/>
      <c r="M15" s="198"/>
      <c r="N15" s="198"/>
      <c r="O15" s="28"/>
      <c r="P15" s="81"/>
      <c r="Q15" s="29">
        <f t="shared" si="0"/>
        <v>73.725999999999999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31">
        <v>35.034799999999997</v>
      </c>
      <c r="E16" s="131">
        <v>29.197299999999998</v>
      </c>
      <c r="F16" s="17"/>
      <c r="G16" s="286">
        <v>39.545400000000001</v>
      </c>
      <c r="H16" s="286"/>
      <c r="I16" s="388"/>
      <c r="J16" s="32"/>
      <c r="K16" s="286"/>
      <c r="L16" s="95"/>
      <c r="M16" s="95"/>
      <c r="N16" s="95"/>
      <c r="O16" s="20"/>
      <c r="P16" s="20"/>
      <c r="Q16" s="21">
        <f t="shared" si="0"/>
        <v>39.545400000000001</v>
      </c>
      <c r="R16" s="13"/>
    </row>
    <row r="17" spans="1:18">
      <c r="A17" s="22"/>
      <c r="B17" s="23"/>
      <c r="C17" s="24" t="s">
        <v>19</v>
      </c>
      <c r="D17" s="132">
        <v>46908.33886534359</v>
      </c>
      <c r="E17" s="132">
        <v>43907.417999999998</v>
      </c>
      <c r="F17" s="25"/>
      <c r="G17" s="287">
        <v>48975.665999999997</v>
      </c>
      <c r="H17" s="287"/>
      <c r="I17" s="389"/>
      <c r="J17" s="27"/>
      <c r="K17" s="287"/>
      <c r="L17" s="198"/>
      <c r="M17" s="198"/>
      <c r="N17" s="198"/>
      <c r="O17" s="28"/>
      <c r="P17" s="81"/>
      <c r="Q17" s="29">
        <f t="shared" si="0"/>
        <v>48975.665999999997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31">
        <v>8.4038000000000004</v>
      </c>
      <c r="E18" s="131">
        <v>40.806199999999997</v>
      </c>
      <c r="F18" s="17"/>
      <c r="G18" s="286">
        <v>8.0326000000000004</v>
      </c>
      <c r="H18" s="286"/>
      <c r="I18" s="388"/>
      <c r="J18" s="32"/>
      <c r="K18" s="286"/>
      <c r="L18" s="95"/>
      <c r="M18" s="95"/>
      <c r="N18" s="95"/>
      <c r="O18" s="20"/>
      <c r="P18" s="20"/>
      <c r="Q18" s="21">
        <f t="shared" si="0"/>
        <v>8.0326000000000004</v>
      </c>
      <c r="R18" s="13"/>
    </row>
    <row r="19" spans="1:18">
      <c r="A19" s="22"/>
      <c r="B19" s="24" t="s">
        <v>34</v>
      </c>
      <c r="C19" s="24" t="s">
        <v>19</v>
      </c>
      <c r="D19" s="132">
        <v>6795.5532885358225</v>
      </c>
      <c r="E19" s="132">
        <v>28754.337</v>
      </c>
      <c r="F19" s="25"/>
      <c r="G19" s="287">
        <v>5759.4629999999997</v>
      </c>
      <c r="H19" s="287"/>
      <c r="I19" s="389"/>
      <c r="J19" s="27"/>
      <c r="K19" s="287"/>
      <c r="L19" s="198"/>
      <c r="M19" s="198"/>
      <c r="N19" s="198"/>
      <c r="O19" s="28"/>
      <c r="P19" s="81"/>
      <c r="Q19" s="29">
        <f t="shared" si="0"/>
        <v>5759.4629999999997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31">
        <v>79.775199999999998</v>
      </c>
      <c r="E20" s="131">
        <v>74.660399999999996</v>
      </c>
      <c r="F20" s="17"/>
      <c r="G20" s="286">
        <v>32.525500000000001</v>
      </c>
      <c r="H20" s="286"/>
      <c r="I20" s="388"/>
      <c r="J20" s="32"/>
      <c r="K20" s="286"/>
      <c r="L20" s="95"/>
      <c r="M20" s="95"/>
      <c r="N20" s="95"/>
      <c r="O20" s="20"/>
      <c r="P20" s="20"/>
      <c r="Q20" s="21">
        <f t="shared" si="0"/>
        <v>32.525500000000001</v>
      </c>
      <c r="R20" s="13"/>
    </row>
    <row r="21" spans="1:18">
      <c r="A21" s="43"/>
      <c r="B21" s="23"/>
      <c r="C21" s="24" t="s">
        <v>19</v>
      </c>
      <c r="D21" s="132">
        <v>37232.649603544094</v>
      </c>
      <c r="E21" s="132">
        <v>40946.44</v>
      </c>
      <c r="F21" s="25"/>
      <c r="G21" s="287">
        <v>11788.458000000001</v>
      </c>
      <c r="H21" s="287"/>
      <c r="I21" s="389"/>
      <c r="J21" s="27"/>
      <c r="K21" s="287"/>
      <c r="L21" s="198"/>
      <c r="M21" s="198"/>
      <c r="N21" s="198"/>
      <c r="O21" s="28"/>
      <c r="P21" s="81"/>
      <c r="Q21" s="29">
        <f t="shared" si="0"/>
        <v>11788.458000000001</v>
      </c>
      <c r="R21" s="13"/>
    </row>
    <row r="22" spans="1:18">
      <c r="A22" s="43"/>
      <c r="B22" s="33" t="s">
        <v>25</v>
      </c>
      <c r="C22" s="16" t="s">
        <v>17</v>
      </c>
      <c r="D22" s="133">
        <f t="shared" ref="D22:D23" si="8">D12+D14+D16+D18+D20</f>
        <v>154.4752</v>
      </c>
      <c r="E22" s="20">
        <f t="shared" ref="E22:E23" si="9">+E12+E14+E16+E18+E20</f>
        <v>151.49759999999998</v>
      </c>
      <c r="F22" s="17">
        <f>D22+E22</f>
        <v>305.97280000000001</v>
      </c>
      <c r="G22" s="115">
        <f t="shared" ref="G22:I23" si="10">+G12+G14+G16+G18+G20</f>
        <v>81.447900000000004</v>
      </c>
      <c r="H22" s="115">
        <f t="shared" si="10"/>
        <v>0</v>
      </c>
      <c r="I22" s="20">
        <f t="shared" si="10"/>
        <v>0</v>
      </c>
      <c r="J22" s="32">
        <f t="shared" ref="J22:J29" si="11">H22+I22</f>
        <v>0</v>
      </c>
      <c r="K22" s="115">
        <f t="shared" ref="K22:M23" si="12">+K12+K14+K16+K18+K20</f>
        <v>0</v>
      </c>
      <c r="L22" s="95">
        <f t="shared" si="12"/>
        <v>3.6700000000000003E-2</v>
      </c>
      <c r="M22" s="95">
        <f t="shared" si="12"/>
        <v>0</v>
      </c>
      <c r="N22" s="95">
        <f t="shared" ref="N22:N23" si="13">N12+N14+N16+N18+N20</f>
        <v>0</v>
      </c>
      <c r="O22" s="95">
        <f t="shared" ref="O22:O23" si="14">+O12+O14+O16+O18+O20</f>
        <v>0</v>
      </c>
      <c r="P22" s="95">
        <f t="shared" ref="P22:P23" si="15">P12+P14+P16+P18+P20</f>
        <v>0</v>
      </c>
      <c r="Q22" s="21">
        <f t="shared" si="0"/>
        <v>387.45740000000001</v>
      </c>
      <c r="R22" s="13"/>
    </row>
    <row r="23" spans="1:18">
      <c r="A23" s="36"/>
      <c r="B23" s="37"/>
      <c r="C23" s="24" t="s">
        <v>19</v>
      </c>
      <c r="D23" s="134">
        <f t="shared" si="8"/>
        <v>120144.08358500981</v>
      </c>
      <c r="E23" s="28">
        <f t="shared" si="9"/>
        <v>138172.41099999999</v>
      </c>
      <c r="F23" s="25">
        <f>D23+E23</f>
        <v>258316.49458500982</v>
      </c>
      <c r="G23" s="57">
        <f t="shared" si="10"/>
        <v>69500.184999999998</v>
      </c>
      <c r="H23" s="57">
        <f t="shared" si="10"/>
        <v>0</v>
      </c>
      <c r="I23" s="28">
        <f t="shared" si="10"/>
        <v>0</v>
      </c>
      <c r="J23" s="27">
        <f t="shared" si="11"/>
        <v>0</v>
      </c>
      <c r="K23" s="57">
        <f t="shared" si="12"/>
        <v>0</v>
      </c>
      <c r="L23" s="198">
        <f t="shared" si="12"/>
        <v>95.498000000000005</v>
      </c>
      <c r="M23" s="198">
        <f t="shared" si="12"/>
        <v>0</v>
      </c>
      <c r="N23" s="198">
        <f t="shared" si="13"/>
        <v>0</v>
      </c>
      <c r="O23" s="198">
        <f t="shared" si="14"/>
        <v>0</v>
      </c>
      <c r="P23" s="198">
        <f t="shared" si="15"/>
        <v>0</v>
      </c>
      <c r="Q23" s="29">
        <f t="shared" si="0"/>
        <v>327912.17758500983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31">
        <v>1.714</v>
      </c>
      <c r="E24" s="131">
        <v>0.83</v>
      </c>
      <c r="F24" s="17"/>
      <c r="G24" s="286">
        <v>141.7099</v>
      </c>
      <c r="H24" s="286"/>
      <c r="I24" s="388"/>
      <c r="J24" s="32"/>
      <c r="K24" s="286"/>
      <c r="L24" s="95"/>
      <c r="M24" s="95"/>
      <c r="N24" s="95"/>
      <c r="O24" s="20"/>
      <c r="P24" s="20"/>
      <c r="Q24" s="21">
        <f t="shared" si="0"/>
        <v>141.7099</v>
      </c>
      <c r="R24" s="13"/>
    </row>
    <row r="25" spans="1:18">
      <c r="A25" s="22" t="s">
        <v>37</v>
      </c>
      <c r="B25" s="23"/>
      <c r="C25" s="24" t="s">
        <v>19</v>
      </c>
      <c r="D25" s="132">
        <v>1931.7904515774071</v>
      </c>
      <c r="E25" s="132">
        <v>808.08</v>
      </c>
      <c r="F25" s="25"/>
      <c r="G25" s="287">
        <v>148333.04699999999</v>
      </c>
      <c r="H25" s="287"/>
      <c r="I25" s="389"/>
      <c r="J25" s="27"/>
      <c r="K25" s="287"/>
      <c r="L25" s="198"/>
      <c r="M25" s="198"/>
      <c r="N25" s="198"/>
      <c r="O25" s="28"/>
      <c r="P25" s="81"/>
      <c r="Q25" s="29">
        <f t="shared" si="0"/>
        <v>148333.04699999999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31">
        <v>8.8919999999999995</v>
      </c>
      <c r="E26" s="131">
        <v>9.0869999999999997</v>
      </c>
      <c r="F26" s="17"/>
      <c r="G26" s="286">
        <v>3.0983999999999998</v>
      </c>
      <c r="H26" s="286"/>
      <c r="I26" s="388"/>
      <c r="J26" s="32"/>
      <c r="K26" s="286"/>
      <c r="L26" s="95"/>
      <c r="M26" s="95"/>
      <c r="N26" s="95"/>
      <c r="O26" s="20"/>
      <c r="P26" s="20"/>
      <c r="Q26" s="21">
        <f t="shared" si="0"/>
        <v>3.0983999999999998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32">
        <v>3154.9672375085242</v>
      </c>
      <c r="E27" s="132">
        <v>3884.3009999999999</v>
      </c>
      <c r="F27" s="25"/>
      <c r="G27" s="287">
        <v>1195.931</v>
      </c>
      <c r="H27" s="287"/>
      <c r="I27" s="389"/>
      <c r="J27" s="27"/>
      <c r="K27" s="287"/>
      <c r="L27" s="198"/>
      <c r="M27" s="198"/>
      <c r="N27" s="198"/>
      <c r="O27" s="28"/>
      <c r="P27" s="81"/>
      <c r="Q27" s="29">
        <f t="shared" si="0"/>
        <v>1195.931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133">
        <f t="shared" ref="D28:D29" si="16">D24+D26</f>
        <v>10.606</v>
      </c>
      <c r="E28" s="20">
        <f t="shared" ref="E28:E29" si="17">+E24+E26</f>
        <v>9.9169999999999998</v>
      </c>
      <c r="F28" s="17">
        <f>D28+E28</f>
        <v>20.523</v>
      </c>
      <c r="G28" s="115">
        <f t="shared" ref="G28:I29" si="18">+G24+G26</f>
        <v>144.8083</v>
      </c>
      <c r="H28" s="115">
        <f t="shared" si="18"/>
        <v>0</v>
      </c>
      <c r="I28" s="20">
        <f t="shared" si="18"/>
        <v>0</v>
      </c>
      <c r="J28" s="32">
        <f t="shared" si="11"/>
        <v>0</v>
      </c>
      <c r="K28" s="276">
        <f t="shared" ref="K28:M29" si="19">+K24+K26</f>
        <v>0</v>
      </c>
      <c r="L28" s="95">
        <f t="shared" si="19"/>
        <v>0</v>
      </c>
      <c r="M28" s="199">
        <f t="shared" si="19"/>
        <v>0</v>
      </c>
      <c r="N28" s="95">
        <f t="shared" ref="N28:P29" si="20">N24+N26</f>
        <v>0</v>
      </c>
      <c r="O28" s="95">
        <f t="shared" si="20"/>
        <v>0</v>
      </c>
      <c r="P28" s="95">
        <f t="shared" si="20"/>
        <v>0</v>
      </c>
      <c r="Q28" s="21">
        <f t="shared" si="0"/>
        <v>165.3313</v>
      </c>
      <c r="R28" s="13"/>
    </row>
    <row r="29" spans="1:18">
      <c r="A29" s="36"/>
      <c r="B29" s="37"/>
      <c r="C29" s="24" t="s">
        <v>19</v>
      </c>
      <c r="D29" s="134">
        <f t="shared" si="16"/>
        <v>5086.7576890859309</v>
      </c>
      <c r="E29" s="28">
        <f t="shared" si="17"/>
        <v>4692.3810000000003</v>
      </c>
      <c r="F29" s="25">
        <f>D29+E29</f>
        <v>9779.1386890859321</v>
      </c>
      <c r="G29" s="57">
        <f t="shared" si="18"/>
        <v>149528.978</v>
      </c>
      <c r="H29" s="57">
        <f t="shared" si="18"/>
        <v>0</v>
      </c>
      <c r="I29" s="28">
        <f t="shared" si="18"/>
        <v>0</v>
      </c>
      <c r="J29" s="27">
        <f t="shared" si="11"/>
        <v>0</v>
      </c>
      <c r="K29" s="263">
        <f t="shared" si="19"/>
        <v>0</v>
      </c>
      <c r="L29" s="198">
        <f t="shared" si="19"/>
        <v>0</v>
      </c>
      <c r="M29" s="436">
        <f t="shared" si="19"/>
        <v>0</v>
      </c>
      <c r="N29" s="198">
        <f t="shared" si="20"/>
        <v>0</v>
      </c>
      <c r="O29" s="198">
        <f t="shared" si="20"/>
        <v>0</v>
      </c>
      <c r="P29" s="198">
        <f t="shared" si="20"/>
        <v>0</v>
      </c>
      <c r="Q29" s="29">
        <f t="shared" si="0"/>
        <v>159308.11668908593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31">
        <v>2.29E-2</v>
      </c>
      <c r="E30" s="131">
        <v>0.52739999999999998</v>
      </c>
      <c r="F30" s="17"/>
      <c r="G30" s="286">
        <v>0.15090000000000001</v>
      </c>
      <c r="H30" s="286">
        <v>227.52799999999999</v>
      </c>
      <c r="I30" s="388"/>
      <c r="J30" s="32"/>
      <c r="K30" s="286">
        <v>2.5228999999999999</v>
      </c>
      <c r="L30" s="95"/>
      <c r="M30" s="95"/>
      <c r="N30" s="95">
        <v>3.5000000000000001E-3</v>
      </c>
      <c r="O30" s="20">
        <v>2E-3</v>
      </c>
      <c r="P30" s="20">
        <v>2.1700000000000001E-2</v>
      </c>
      <c r="Q30" s="21">
        <f t="shared" si="0"/>
        <v>230.22900000000001</v>
      </c>
      <c r="R30" s="13"/>
    </row>
    <row r="31" spans="1:18">
      <c r="A31" s="22" t="s">
        <v>42</v>
      </c>
      <c r="B31" s="23"/>
      <c r="C31" s="24" t="s">
        <v>19</v>
      </c>
      <c r="D31" s="132">
        <v>4.039350944243008</v>
      </c>
      <c r="E31" s="132">
        <v>11.875999999999999</v>
      </c>
      <c r="F31" s="25"/>
      <c r="G31" s="287">
        <v>32.65</v>
      </c>
      <c r="H31" s="287">
        <v>30136.252</v>
      </c>
      <c r="I31" s="389"/>
      <c r="J31" s="27"/>
      <c r="K31" s="287">
        <v>519.61699999999996</v>
      </c>
      <c r="L31" s="198"/>
      <c r="M31" s="198"/>
      <c r="N31" s="198">
        <v>0.36799999999999999</v>
      </c>
      <c r="O31" s="28">
        <v>0.21</v>
      </c>
      <c r="P31" s="81">
        <v>2.3780000000000001</v>
      </c>
      <c r="Q31" s="29">
        <f t="shared" si="0"/>
        <v>30691.474999999999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31">
        <v>8.43E-2</v>
      </c>
      <c r="E32" s="131">
        <v>4.5999999999999999E-2</v>
      </c>
      <c r="F32" s="17"/>
      <c r="G32" s="286">
        <v>6.9500000000000006E-2</v>
      </c>
      <c r="H32" s="286">
        <v>362.19659999999999</v>
      </c>
      <c r="I32" s="388"/>
      <c r="J32" s="32"/>
      <c r="K32" s="286">
        <v>96.180999999999997</v>
      </c>
      <c r="L32" s="95">
        <v>2.4400000000000002E-2</v>
      </c>
      <c r="M32" s="95"/>
      <c r="N32" s="95"/>
      <c r="O32" s="20"/>
      <c r="P32" s="20"/>
      <c r="Q32" s="21">
        <f t="shared" si="0"/>
        <v>458.47149999999999</v>
      </c>
      <c r="R32" s="13"/>
    </row>
    <row r="33" spans="1:18">
      <c r="A33" s="22" t="s">
        <v>44</v>
      </c>
      <c r="B33" s="23"/>
      <c r="C33" s="24" t="s">
        <v>19</v>
      </c>
      <c r="D33" s="132">
        <v>5.5702513021079163</v>
      </c>
      <c r="E33" s="132">
        <v>1.4810000000000001</v>
      </c>
      <c r="F33" s="25"/>
      <c r="G33" s="287">
        <v>4.1399999999999997</v>
      </c>
      <c r="H33" s="287">
        <v>11778.550999999999</v>
      </c>
      <c r="I33" s="389"/>
      <c r="J33" s="27"/>
      <c r="K33" s="287">
        <v>3212.7339999999999</v>
      </c>
      <c r="L33" s="198">
        <v>5.1870000000000003</v>
      </c>
      <c r="M33" s="198"/>
      <c r="N33" s="198"/>
      <c r="O33" s="28"/>
      <c r="P33" s="81"/>
      <c r="Q33" s="29">
        <f t="shared" si="0"/>
        <v>15000.611999999999</v>
      </c>
      <c r="R33" s="13"/>
    </row>
    <row r="34" spans="1:18">
      <c r="A34" s="22"/>
      <c r="B34" s="30" t="s">
        <v>21</v>
      </c>
      <c r="C34" s="16" t="s">
        <v>17</v>
      </c>
      <c r="D34" s="131">
        <v>0</v>
      </c>
      <c r="E34" s="131">
        <v>1.51</v>
      </c>
      <c r="F34" s="17"/>
      <c r="G34" s="286"/>
      <c r="H34" s="286">
        <v>415.666</v>
      </c>
      <c r="I34" s="388"/>
      <c r="J34" s="32"/>
      <c r="K34" s="286">
        <v>33.177</v>
      </c>
      <c r="L34" s="95"/>
      <c r="M34" s="95"/>
      <c r="N34" s="95">
        <v>0</v>
      </c>
      <c r="O34" s="20"/>
      <c r="P34" s="20"/>
      <c r="Q34" s="21">
        <f t="shared" si="0"/>
        <v>448.84300000000002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32">
        <v>0</v>
      </c>
      <c r="E35" s="132">
        <v>12.683999999999999</v>
      </c>
      <c r="F35" s="25"/>
      <c r="G35" s="287"/>
      <c r="H35" s="287">
        <v>25011.243999999999</v>
      </c>
      <c r="I35" s="389"/>
      <c r="J35" s="27"/>
      <c r="K35" s="287">
        <v>783.00900000000001</v>
      </c>
      <c r="L35" s="198"/>
      <c r="M35" s="198"/>
      <c r="N35" s="198">
        <v>0.21</v>
      </c>
      <c r="O35" s="28"/>
      <c r="P35" s="81"/>
      <c r="Q35" s="29">
        <f t="shared" si="0"/>
        <v>25794.462999999996</v>
      </c>
      <c r="R35" s="13"/>
    </row>
    <row r="36" spans="1:18">
      <c r="A36" s="43"/>
      <c r="B36" s="33" t="s">
        <v>25</v>
      </c>
      <c r="C36" s="16" t="s">
        <v>17</v>
      </c>
      <c r="D36" s="133">
        <f t="shared" ref="D36:D37" si="21">D30+D32+D34</f>
        <v>0.1072</v>
      </c>
      <c r="E36" s="20">
        <f t="shared" ref="E36:E37" si="22">+E30+E32+E34</f>
        <v>2.0834000000000001</v>
      </c>
      <c r="F36" s="46">
        <f>D36+E36</f>
        <v>2.1906000000000003</v>
      </c>
      <c r="G36" s="115">
        <f t="shared" ref="G36:I37" si="23">+G30+G32+G34</f>
        <v>0.22040000000000001</v>
      </c>
      <c r="H36" s="115">
        <f t="shared" si="23"/>
        <v>1005.3905999999999</v>
      </c>
      <c r="I36" s="20">
        <f t="shared" si="23"/>
        <v>0</v>
      </c>
      <c r="J36" s="32">
        <f>H36+I36</f>
        <v>1005.3905999999999</v>
      </c>
      <c r="K36" s="115">
        <f t="shared" ref="K36:O37" si="24">+K30+K32+K34</f>
        <v>131.8809</v>
      </c>
      <c r="L36" s="95">
        <f t="shared" si="24"/>
        <v>2.4400000000000002E-2</v>
      </c>
      <c r="M36" s="95">
        <f t="shared" si="24"/>
        <v>0</v>
      </c>
      <c r="N36" s="95">
        <f t="shared" si="24"/>
        <v>3.5000000000000001E-3</v>
      </c>
      <c r="O36" s="95">
        <f t="shared" si="24"/>
        <v>2E-3</v>
      </c>
      <c r="P36" s="95">
        <f>P30+P32+P34</f>
        <v>2.1700000000000001E-2</v>
      </c>
      <c r="Q36" s="21">
        <f t="shared" si="0"/>
        <v>1139.7340999999999</v>
      </c>
      <c r="R36" s="13"/>
    </row>
    <row r="37" spans="1:18">
      <c r="A37" s="36"/>
      <c r="B37" s="37"/>
      <c r="C37" s="24" t="s">
        <v>19</v>
      </c>
      <c r="D37" s="134">
        <f t="shared" si="21"/>
        <v>9.6096022463509243</v>
      </c>
      <c r="E37" s="28">
        <f t="shared" si="22"/>
        <v>26.040999999999997</v>
      </c>
      <c r="F37" s="47">
        <f>D37+E37</f>
        <v>35.650602246350921</v>
      </c>
      <c r="G37" s="57">
        <f t="shared" si="23"/>
        <v>36.79</v>
      </c>
      <c r="H37" s="57">
        <f t="shared" si="23"/>
        <v>66926.046999999991</v>
      </c>
      <c r="I37" s="28">
        <f t="shared" si="23"/>
        <v>0</v>
      </c>
      <c r="J37" s="27">
        <f>H37+I37</f>
        <v>66926.046999999991</v>
      </c>
      <c r="K37" s="57">
        <f t="shared" si="24"/>
        <v>4515.3599999999997</v>
      </c>
      <c r="L37" s="198">
        <f t="shared" si="24"/>
        <v>5.1870000000000003</v>
      </c>
      <c r="M37" s="198">
        <f t="shared" si="24"/>
        <v>0</v>
      </c>
      <c r="N37" s="198">
        <f t="shared" si="24"/>
        <v>0.57799999999999996</v>
      </c>
      <c r="O37" s="198">
        <f t="shared" si="24"/>
        <v>0.21</v>
      </c>
      <c r="P37" s="198">
        <f t="shared" ref="P37" si="25">P31+P33+P35</f>
        <v>2.3780000000000001</v>
      </c>
      <c r="Q37" s="29">
        <f t="shared" si="0"/>
        <v>71522.200602246347</v>
      </c>
      <c r="R37" s="13"/>
    </row>
    <row r="38" spans="1:18">
      <c r="A38" s="39" t="s">
        <v>46</v>
      </c>
      <c r="B38" s="40"/>
      <c r="C38" s="16" t="s">
        <v>17</v>
      </c>
      <c r="D38" s="131">
        <v>5.0000000000000001E-3</v>
      </c>
      <c r="E38" s="131">
        <v>5.5E-2</v>
      </c>
      <c r="F38" s="17"/>
      <c r="G38" s="286">
        <v>0</v>
      </c>
      <c r="H38" s="286">
        <v>4.2000000000000003E-2</v>
      </c>
      <c r="I38" s="388"/>
      <c r="J38" s="32"/>
      <c r="K38" s="286"/>
      <c r="L38" s="95"/>
      <c r="M38" s="95"/>
      <c r="N38" s="95"/>
      <c r="O38" s="20"/>
      <c r="P38" s="20"/>
      <c r="Q38" s="21">
        <f t="shared" si="0"/>
        <v>4.2000000000000003E-2</v>
      </c>
      <c r="R38" s="13"/>
    </row>
    <row r="39" spans="1:18">
      <c r="A39" s="41"/>
      <c r="B39" s="42"/>
      <c r="C39" s="24" t="s">
        <v>19</v>
      </c>
      <c r="D39" s="132">
        <v>3.6750008590721412</v>
      </c>
      <c r="E39" s="132">
        <v>39.9</v>
      </c>
      <c r="F39" s="25"/>
      <c r="G39" s="287">
        <v>6.5890000000000004</v>
      </c>
      <c r="H39" s="287">
        <v>16.065000000000001</v>
      </c>
      <c r="I39" s="389"/>
      <c r="J39" s="27"/>
      <c r="K39" s="287"/>
      <c r="L39" s="198"/>
      <c r="M39" s="198"/>
      <c r="N39" s="198"/>
      <c r="O39" s="28"/>
      <c r="P39" s="81"/>
      <c r="Q39" s="29">
        <f t="shared" si="0"/>
        <v>22.654000000000003</v>
      </c>
      <c r="R39" s="13"/>
    </row>
    <row r="40" spans="1:18">
      <c r="A40" s="39" t="s">
        <v>47</v>
      </c>
      <c r="B40" s="40"/>
      <c r="C40" s="16" t="s">
        <v>17</v>
      </c>
      <c r="D40" s="131">
        <v>0.2661</v>
      </c>
      <c r="E40" s="131">
        <v>0.1027</v>
      </c>
      <c r="F40" s="17"/>
      <c r="G40" s="286">
        <v>0.20169999999999999</v>
      </c>
      <c r="H40" s="286">
        <v>4.9200000000000001E-2</v>
      </c>
      <c r="I40" s="388"/>
      <c r="J40" s="32"/>
      <c r="K40" s="286"/>
      <c r="L40" s="95"/>
      <c r="M40" s="95"/>
      <c r="N40" s="95"/>
      <c r="O40" s="20"/>
      <c r="P40" s="20"/>
      <c r="Q40" s="21">
        <f t="shared" si="0"/>
        <v>0.25090000000000001</v>
      </c>
      <c r="R40" s="13"/>
    </row>
    <row r="41" spans="1:18">
      <c r="A41" s="41"/>
      <c r="B41" s="42"/>
      <c r="C41" s="24" t="s">
        <v>19</v>
      </c>
      <c r="D41" s="132">
        <v>125.41202931645044</v>
      </c>
      <c r="E41" s="132">
        <v>70.093000000000004</v>
      </c>
      <c r="F41" s="25"/>
      <c r="G41" s="287">
        <v>114.91</v>
      </c>
      <c r="H41" s="287">
        <v>19.812999999999999</v>
      </c>
      <c r="I41" s="389"/>
      <c r="J41" s="27"/>
      <c r="K41" s="287"/>
      <c r="L41" s="198"/>
      <c r="M41" s="198"/>
      <c r="N41" s="198"/>
      <c r="O41" s="28"/>
      <c r="P41" s="81"/>
      <c r="Q41" s="29">
        <f t="shared" si="0"/>
        <v>134.72299999999998</v>
      </c>
      <c r="R41" s="13"/>
    </row>
    <row r="42" spans="1:18">
      <c r="A42" s="39" t="s">
        <v>48</v>
      </c>
      <c r="B42" s="40"/>
      <c r="C42" s="16" t="s">
        <v>17</v>
      </c>
      <c r="D42" s="131">
        <v>0</v>
      </c>
      <c r="E42" s="131"/>
      <c r="F42" s="17"/>
      <c r="G42" s="286">
        <v>0</v>
      </c>
      <c r="H42" s="286">
        <v>5.0000000000000001E-3</v>
      </c>
      <c r="I42" s="388"/>
      <c r="J42" s="32"/>
      <c r="K42" s="286"/>
      <c r="L42" s="95"/>
      <c r="M42" s="95"/>
      <c r="N42" s="95"/>
      <c r="O42" s="20"/>
      <c r="P42" s="20"/>
      <c r="Q42" s="21">
        <f t="shared" si="0"/>
        <v>5.0000000000000001E-3</v>
      </c>
      <c r="R42" s="13"/>
    </row>
    <row r="43" spans="1:18">
      <c r="A43" s="41"/>
      <c r="B43" s="42"/>
      <c r="C43" s="24" t="s">
        <v>19</v>
      </c>
      <c r="D43" s="132">
        <v>0</v>
      </c>
      <c r="E43" s="132"/>
      <c r="F43" s="25"/>
      <c r="G43" s="287">
        <v>9.9749999999999996</v>
      </c>
      <c r="H43" s="287">
        <v>14.7</v>
      </c>
      <c r="I43" s="389"/>
      <c r="J43" s="27"/>
      <c r="K43" s="287"/>
      <c r="L43" s="198"/>
      <c r="M43" s="198"/>
      <c r="N43" s="198"/>
      <c r="O43" s="28"/>
      <c r="P43" s="81"/>
      <c r="Q43" s="29">
        <f t="shared" si="0"/>
        <v>24.674999999999997</v>
      </c>
      <c r="R43" s="13"/>
    </row>
    <row r="44" spans="1:18">
      <c r="A44" s="39" t="s">
        <v>49</v>
      </c>
      <c r="B44" s="40"/>
      <c r="C44" s="16" t="s">
        <v>17</v>
      </c>
      <c r="D44" s="131">
        <v>0</v>
      </c>
      <c r="E44" s="131">
        <v>1.6000000000000001E-3</v>
      </c>
      <c r="F44" s="17"/>
      <c r="G44" s="286">
        <v>6.1000000000000004E-3</v>
      </c>
      <c r="H44" s="286">
        <v>7.1999999999999998E-3</v>
      </c>
      <c r="I44" s="388"/>
      <c r="J44" s="32"/>
      <c r="K44" s="286"/>
      <c r="L44" s="95">
        <v>2.5000000000000001E-2</v>
      </c>
      <c r="M44" s="95"/>
      <c r="N44" s="95"/>
      <c r="O44" s="20"/>
      <c r="P44" s="20"/>
      <c r="Q44" s="21">
        <f t="shared" si="0"/>
        <v>3.8300000000000001E-2</v>
      </c>
      <c r="R44" s="13"/>
    </row>
    <row r="45" spans="1:18">
      <c r="A45" s="41"/>
      <c r="B45" s="42"/>
      <c r="C45" s="24" t="s">
        <v>19</v>
      </c>
      <c r="D45" s="132">
        <v>0</v>
      </c>
      <c r="E45" s="132">
        <v>2.625</v>
      </c>
      <c r="F45" s="25"/>
      <c r="G45" s="287">
        <v>31.088999999999999</v>
      </c>
      <c r="H45" s="287">
        <v>15.624000000000001</v>
      </c>
      <c r="I45" s="389"/>
      <c r="J45" s="27"/>
      <c r="K45" s="287"/>
      <c r="L45" s="198">
        <v>5.6070000000000002</v>
      </c>
      <c r="M45" s="198"/>
      <c r="N45" s="198"/>
      <c r="O45" s="28"/>
      <c r="P45" s="81"/>
      <c r="Q45" s="29">
        <f t="shared" si="0"/>
        <v>52.32</v>
      </c>
      <c r="R45" s="13"/>
    </row>
    <row r="46" spans="1:18">
      <c r="A46" s="39" t="s">
        <v>50</v>
      </c>
      <c r="B46" s="40"/>
      <c r="C46" s="16" t="s">
        <v>17</v>
      </c>
      <c r="D46" s="131">
        <v>0.19</v>
      </c>
      <c r="E46" s="131"/>
      <c r="F46" s="17"/>
      <c r="G46" s="286">
        <v>4.7300000000000002E-2</v>
      </c>
      <c r="H46" s="286">
        <v>2.2000000000000001E-3</v>
      </c>
      <c r="I46" s="388"/>
      <c r="J46" s="32"/>
      <c r="K46" s="286"/>
      <c r="L46" s="95"/>
      <c r="M46" s="95"/>
      <c r="N46" s="95"/>
      <c r="O46" s="20"/>
      <c r="P46" s="20"/>
      <c r="Q46" s="21">
        <f t="shared" si="0"/>
        <v>4.9500000000000002E-2</v>
      </c>
      <c r="R46" s="13"/>
    </row>
    <row r="47" spans="1:18">
      <c r="A47" s="41"/>
      <c r="B47" s="42"/>
      <c r="C47" s="24" t="s">
        <v>19</v>
      </c>
      <c r="D47" s="132">
        <v>40.425009449793556</v>
      </c>
      <c r="E47" s="132"/>
      <c r="F47" s="25"/>
      <c r="G47" s="287">
        <v>38.414000000000001</v>
      </c>
      <c r="H47" s="287">
        <v>3.5510000000000002</v>
      </c>
      <c r="I47" s="389"/>
      <c r="J47" s="27"/>
      <c r="K47" s="287"/>
      <c r="L47" s="198"/>
      <c r="M47" s="198"/>
      <c r="N47" s="198"/>
      <c r="O47" s="28"/>
      <c r="P47" s="81"/>
      <c r="Q47" s="29">
        <f t="shared" si="0"/>
        <v>41.965000000000003</v>
      </c>
      <c r="R47" s="13"/>
    </row>
    <row r="48" spans="1:18">
      <c r="A48" s="39" t="s">
        <v>51</v>
      </c>
      <c r="B48" s="40"/>
      <c r="C48" s="16" t="s">
        <v>17</v>
      </c>
      <c r="D48" s="131">
        <v>0.03</v>
      </c>
      <c r="E48" s="131">
        <v>1.359</v>
      </c>
      <c r="F48" s="17"/>
      <c r="G48" s="286">
        <v>0</v>
      </c>
      <c r="H48" s="286"/>
      <c r="I48" s="388"/>
      <c r="J48" s="32"/>
      <c r="K48" s="286"/>
      <c r="L48" s="95"/>
      <c r="M48" s="95"/>
      <c r="N48" s="95"/>
      <c r="O48" s="20"/>
      <c r="P48" s="20"/>
      <c r="Q48" s="21">
        <f t="shared" si="0"/>
        <v>0</v>
      </c>
      <c r="R48" s="13"/>
    </row>
    <row r="49" spans="1:18">
      <c r="A49" s="41"/>
      <c r="B49" s="42"/>
      <c r="C49" s="24" t="s">
        <v>19</v>
      </c>
      <c r="D49" s="132">
        <v>7.9800018654137919</v>
      </c>
      <c r="E49" s="132">
        <v>49.942999999999998</v>
      </c>
      <c r="F49" s="25"/>
      <c r="G49" s="287">
        <v>38.930999999999997</v>
      </c>
      <c r="H49" s="287"/>
      <c r="I49" s="389"/>
      <c r="J49" s="27"/>
      <c r="K49" s="287"/>
      <c r="L49" s="198"/>
      <c r="M49" s="198"/>
      <c r="N49" s="198"/>
      <c r="O49" s="28"/>
      <c r="P49" s="81"/>
      <c r="Q49" s="29">
        <f t="shared" si="0"/>
        <v>38.930999999999997</v>
      </c>
      <c r="R49" s="13"/>
    </row>
    <row r="50" spans="1:18">
      <c r="A50" s="39" t="s">
        <v>52</v>
      </c>
      <c r="B50" s="40"/>
      <c r="C50" s="16" t="s">
        <v>17</v>
      </c>
      <c r="D50" s="131">
        <v>0</v>
      </c>
      <c r="E50" s="131">
        <v>1.1419999999999999</v>
      </c>
      <c r="F50" s="17"/>
      <c r="G50" s="286">
        <v>0</v>
      </c>
      <c r="H50" s="286"/>
      <c r="I50" s="388"/>
      <c r="J50" s="32"/>
      <c r="K50" s="286"/>
      <c r="L50" s="95"/>
      <c r="M50" s="95"/>
      <c r="N50" s="95"/>
      <c r="O50" s="20"/>
      <c r="P50" s="20"/>
      <c r="Q50" s="21">
        <f t="shared" si="0"/>
        <v>0</v>
      </c>
      <c r="R50" s="13"/>
    </row>
    <row r="51" spans="1:18">
      <c r="A51" s="41"/>
      <c r="B51" s="42"/>
      <c r="C51" s="24" t="s">
        <v>19</v>
      </c>
      <c r="D51" s="132">
        <v>0</v>
      </c>
      <c r="E51" s="132">
        <v>509.69299999999998</v>
      </c>
      <c r="F51" s="25"/>
      <c r="G51" s="287">
        <v>4.2</v>
      </c>
      <c r="H51" s="287"/>
      <c r="I51" s="389"/>
      <c r="J51" s="27"/>
      <c r="K51" s="287"/>
      <c r="L51" s="198"/>
      <c r="M51" s="198"/>
      <c r="N51" s="198"/>
      <c r="O51" s="28"/>
      <c r="P51" s="81"/>
      <c r="Q51" s="29">
        <f t="shared" si="0"/>
        <v>4.2</v>
      </c>
      <c r="R51" s="13"/>
    </row>
    <row r="52" spans="1:18">
      <c r="A52" s="39" t="s">
        <v>53</v>
      </c>
      <c r="B52" s="40"/>
      <c r="C52" s="16" t="s">
        <v>17</v>
      </c>
      <c r="D52" s="131">
        <v>9.5999999999999992E-3</v>
      </c>
      <c r="E52" s="131">
        <v>1.04E-2</v>
      </c>
      <c r="F52" s="17"/>
      <c r="G52" s="286">
        <v>0.39269999999999999</v>
      </c>
      <c r="H52" s="286">
        <v>1.7661</v>
      </c>
      <c r="I52" s="388"/>
      <c r="J52" s="32"/>
      <c r="K52" s="286">
        <v>2.4066000000000001</v>
      </c>
      <c r="L52" s="95">
        <v>0.81310000000000004</v>
      </c>
      <c r="M52" s="95"/>
      <c r="N52" s="95">
        <v>0.12089999999999999</v>
      </c>
      <c r="O52" s="20">
        <v>2E-3</v>
      </c>
      <c r="P52" s="20">
        <v>3.3300000000000003E-2</v>
      </c>
      <c r="Q52" s="21">
        <f t="shared" si="0"/>
        <v>5.5347</v>
      </c>
      <c r="R52" s="13"/>
    </row>
    <row r="53" spans="1:18">
      <c r="A53" s="41"/>
      <c r="B53" s="42"/>
      <c r="C53" s="24" t="s">
        <v>19</v>
      </c>
      <c r="D53" s="132">
        <v>10.300502407856488</v>
      </c>
      <c r="E53" s="132">
        <v>20.033999999999999</v>
      </c>
      <c r="F53" s="25"/>
      <c r="G53" s="287">
        <v>643.37699999999995</v>
      </c>
      <c r="H53" s="287">
        <v>2896.0639999999999</v>
      </c>
      <c r="I53" s="389"/>
      <c r="J53" s="27"/>
      <c r="K53" s="287">
        <v>1787.752</v>
      </c>
      <c r="L53" s="198">
        <v>560.43799999999999</v>
      </c>
      <c r="M53" s="198"/>
      <c r="N53" s="198">
        <v>119.26900000000001</v>
      </c>
      <c r="O53" s="28">
        <v>1.68</v>
      </c>
      <c r="P53" s="81">
        <v>48.029000000000003</v>
      </c>
      <c r="Q53" s="29">
        <f t="shared" si="0"/>
        <v>6056.6090000000004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31">
        <v>0.40539999999999998</v>
      </c>
      <c r="E54" s="131"/>
      <c r="F54" s="17"/>
      <c r="G54" s="286">
        <v>6.8000000000000005E-2</v>
      </c>
      <c r="H54" s="286"/>
      <c r="I54" s="388"/>
      <c r="J54" s="32"/>
      <c r="K54" s="286"/>
      <c r="L54" s="95"/>
      <c r="M54" s="95"/>
      <c r="N54" s="95">
        <v>3.3E-3</v>
      </c>
      <c r="O54" s="20"/>
      <c r="P54" s="20"/>
      <c r="Q54" s="21">
        <f t="shared" si="0"/>
        <v>7.1300000000000002E-2</v>
      </c>
      <c r="R54" s="13"/>
    </row>
    <row r="55" spans="1:18">
      <c r="A55" s="22" t="s">
        <v>42</v>
      </c>
      <c r="B55" s="23"/>
      <c r="C55" s="24" t="s">
        <v>19</v>
      </c>
      <c r="D55" s="132">
        <v>362.49158473642154</v>
      </c>
      <c r="E55" s="132"/>
      <c r="F55" s="25"/>
      <c r="G55" s="287">
        <v>60.203000000000003</v>
      </c>
      <c r="H55" s="287"/>
      <c r="I55" s="389"/>
      <c r="J55" s="27"/>
      <c r="K55" s="287"/>
      <c r="L55" s="198"/>
      <c r="M55" s="198"/>
      <c r="N55" s="198">
        <v>5.1980000000000004</v>
      </c>
      <c r="O55" s="28"/>
      <c r="P55" s="81"/>
      <c r="Q55" s="29">
        <f t="shared" si="0"/>
        <v>65.40100000000001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31">
        <v>0.80710000000000004</v>
      </c>
      <c r="E56" s="131">
        <v>6.59E-2</v>
      </c>
      <c r="F56" s="17"/>
      <c r="G56" s="286">
        <v>0.27179999999999999</v>
      </c>
      <c r="H56" s="286">
        <v>0.1162</v>
      </c>
      <c r="I56" s="388"/>
      <c r="J56" s="32"/>
      <c r="K56" s="286"/>
      <c r="L56" s="95"/>
      <c r="M56" s="95"/>
      <c r="N56" s="95">
        <v>5.4100000000000002E-2</v>
      </c>
      <c r="O56" s="20">
        <v>8.0000000000000004E-4</v>
      </c>
      <c r="P56" s="20">
        <v>5.4699999999999999E-2</v>
      </c>
      <c r="Q56" s="21">
        <f t="shared" si="0"/>
        <v>0.49760000000000004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32">
        <v>153.48378587853438</v>
      </c>
      <c r="E57" s="132">
        <v>66.718000000000004</v>
      </c>
      <c r="F57" s="25"/>
      <c r="G57" s="287">
        <v>226.41</v>
      </c>
      <c r="H57" s="287">
        <v>154.12299999999999</v>
      </c>
      <c r="I57" s="389"/>
      <c r="J57" s="27"/>
      <c r="K57" s="287"/>
      <c r="L57" s="198"/>
      <c r="M57" s="198"/>
      <c r="N57" s="198">
        <v>39.725000000000001</v>
      </c>
      <c r="O57" s="28">
        <v>0.42</v>
      </c>
      <c r="P57" s="81">
        <v>40.92</v>
      </c>
      <c r="Q57" s="29">
        <f t="shared" si="0"/>
        <v>461.59800000000007</v>
      </c>
      <c r="R57" s="13"/>
    </row>
    <row r="58" spans="1:18">
      <c r="A58" s="43"/>
      <c r="B58" s="33" t="s">
        <v>25</v>
      </c>
      <c r="C58" s="16" t="s">
        <v>17</v>
      </c>
      <c r="D58" s="133">
        <f t="shared" ref="D58:D59" si="26">D54+D56</f>
        <v>1.2124999999999999</v>
      </c>
      <c r="E58" s="20">
        <f t="shared" ref="E58:E59" si="27">+E54+E56</f>
        <v>6.59E-2</v>
      </c>
      <c r="F58" s="17">
        <f>D58+E58</f>
        <v>1.2784</v>
      </c>
      <c r="G58" s="115">
        <f t="shared" ref="G58:I59" si="28">+G54+G56</f>
        <v>0.33979999999999999</v>
      </c>
      <c r="H58" s="115">
        <f t="shared" si="28"/>
        <v>0.1162</v>
      </c>
      <c r="I58" s="20">
        <f t="shared" si="28"/>
        <v>0</v>
      </c>
      <c r="J58" s="32">
        <f>H58+I58</f>
        <v>0.1162</v>
      </c>
      <c r="K58" s="115">
        <f t="shared" ref="K58:M59" si="29">+K54+K56</f>
        <v>0</v>
      </c>
      <c r="L58" s="95">
        <f t="shared" si="29"/>
        <v>0</v>
      </c>
      <c r="M58" s="95">
        <f t="shared" si="29"/>
        <v>0</v>
      </c>
      <c r="N58" s="95">
        <f t="shared" ref="N58:N59" si="30">N54+N56</f>
        <v>5.74E-2</v>
      </c>
      <c r="O58" s="95">
        <f>+O54+O56</f>
        <v>8.0000000000000004E-4</v>
      </c>
      <c r="P58" s="95">
        <f t="shared" ref="P58:P59" si="31">P54+P56</f>
        <v>5.4699999999999999E-2</v>
      </c>
      <c r="Q58" s="21">
        <f t="shared" si="0"/>
        <v>1.8472999999999997</v>
      </c>
      <c r="R58" s="13"/>
    </row>
    <row r="59" spans="1:18">
      <c r="A59" s="36"/>
      <c r="B59" s="37"/>
      <c r="C59" s="24" t="s">
        <v>19</v>
      </c>
      <c r="D59" s="134">
        <f t="shared" si="26"/>
        <v>515.97537061495586</v>
      </c>
      <c r="E59" s="28">
        <f t="shared" si="27"/>
        <v>66.718000000000004</v>
      </c>
      <c r="F59" s="25">
        <f>D59+E59</f>
        <v>582.69337061495582</v>
      </c>
      <c r="G59" s="57">
        <f t="shared" si="28"/>
        <v>286.613</v>
      </c>
      <c r="H59" s="57">
        <f t="shared" si="28"/>
        <v>154.12299999999999</v>
      </c>
      <c r="I59" s="28">
        <f t="shared" si="28"/>
        <v>0</v>
      </c>
      <c r="J59" s="27">
        <f>H59+I59</f>
        <v>154.12299999999999</v>
      </c>
      <c r="K59" s="57">
        <f t="shared" si="29"/>
        <v>0</v>
      </c>
      <c r="L59" s="198">
        <f t="shared" si="29"/>
        <v>0</v>
      </c>
      <c r="M59" s="198">
        <f t="shared" si="29"/>
        <v>0</v>
      </c>
      <c r="N59" s="198">
        <f t="shared" si="30"/>
        <v>44.923000000000002</v>
      </c>
      <c r="O59" s="198">
        <f>+O55+O57</f>
        <v>0.42</v>
      </c>
      <c r="P59" s="198">
        <f t="shared" si="31"/>
        <v>40.92</v>
      </c>
      <c r="Q59" s="29">
        <f t="shared" si="0"/>
        <v>1109.692370614956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31">
        <v>0.27910000000000001</v>
      </c>
      <c r="E60" s="131">
        <v>8.89</v>
      </c>
      <c r="F60" s="17"/>
      <c r="G60" s="286">
        <v>1.7999999999999999E-2</v>
      </c>
      <c r="H60" s="286">
        <v>0.24640000000000001</v>
      </c>
      <c r="I60" s="388"/>
      <c r="J60" s="19"/>
      <c r="K60" s="286"/>
      <c r="L60" s="95">
        <v>4.0000000000000001E-3</v>
      </c>
      <c r="M60" s="95"/>
      <c r="N60" s="95"/>
      <c r="O60" s="20"/>
      <c r="P60" s="20"/>
      <c r="Q60" s="21">
        <f t="shared" si="0"/>
        <v>0.26840000000000003</v>
      </c>
      <c r="R60" s="13"/>
    </row>
    <row r="61" spans="1:18">
      <c r="A61" s="22" t="s">
        <v>57</v>
      </c>
      <c r="B61" s="23"/>
      <c r="C61" s="24" t="s">
        <v>19</v>
      </c>
      <c r="D61" s="132">
        <v>26.885256284726335</v>
      </c>
      <c r="E61" s="132">
        <v>366.35599999999999</v>
      </c>
      <c r="F61" s="25"/>
      <c r="G61" s="287">
        <v>2.0070000000000001</v>
      </c>
      <c r="H61" s="287">
        <v>7.9429999999999996</v>
      </c>
      <c r="I61" s="389"/>
      <c r="J61" s="27"/>
      <c r="K61" s="287"/>
      <c r="L61" s="198">
        <v>0.36799999999999999</v>
      </c>
      <c r="M61" s="198"/>
      <c r="N61" s="198"/>
      <c r="O61" s="28"/>
      <c r="P61" s="28"/>
      <c r="Q61" s="29">
        <f t="shared" si="0"/>
        <v>10.318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31">
        <v>0.36</v>
      </c>
      <c r="E62" s="131">
        <v>2.21</v>
      </c>
      <c r="F62" s="17"/>
      <c r="G62" s="286">
        <v>293.68599999999998</v>
      </c>
      <c r="H62" s="286"/>
      <c r="I62" s="388"/>
      <c r="J62" s="32"/>
      <c r="K62" s="286"/>
      <c r="L62" s="95"/>
      <c r="M62" s="95"/>
      <c r="N62" s="95"/>
      <c r="O62" s="20"/>
      <c r="P62" s="20"/>
      <c r="Q62" s="21">
        <f t="shared" si="0"/>
        <v>293.68599999999998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32">
        <v>37.800008836170598</v>
      </c>
      <c r="E63" s="132">
        <v>324.87</v>
      </c>
      <c r="F63" s="25"/>
      <c r="G63" s="287">
        <v>51090.646000000001</v>
      </c>
      <c r="H63" s="287"/>
      <c r="I63" s="389"/>
      <c r="J63" s="27"/>
      <c r="K63" s="287"/>
      <c r="L63" s="198"/>
      <c r="M63" s="198"/>
      <c r="N63" s="198"/>
      <c r="O63" s="28"/>
      <c r="P63" s="28"/>
      <c r="Q63" s="29">
        <f t="shared" si="0"/>
        <v>51090.646000000001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31">
        <v>0</v>
      </c>
      <c r="E64" s="131"/>
      <c r="F64" s="17"/>
      <c r="G64" s="286">
        <v>332.89800000000002</v>
      </c>
      <c r="H64" s="286">
        <v>2E-3</v>
      </c>
      <c r="I64" s="388"/>
      <c r="J64" s="32"/>
      <c r="K64" s="286"/>
      <c r="L64" s="95"/>
      <c r="M64" s="95"/>
      <c r="N64" s="95"/>
      <c r="O64" s="20"/>
      <c r="P64" s="20"/>
      <c r="Q64" s="21">
        <f t="shared" si="0"/>
        <v>332.90000000000003</v>
      </c>
      <c r="R64" s="13"/>
    </row>
    <row r="65" spans="1:18">
      <c r="A65" s="22" t="s">
        <v>24</v>
      </c>
      <c r="B65" s="23"/>
      <c r="C65" s="24" t="s">
        <v>19</v>
      </c>
      <c r="D65" s="132">
        <v>0</v>
      </c>
      <c r="E65" s="132"/>
      <c r="F65" s="25"/>
      <c r="G65" s="287">
        <v>43572.133999999998</v>
      </c>
      <c r="H65" s="287">
        <v>6.3</v>
      </c>
      <c r="I65" s="389"/>
      <c r="J65" s="27"/>
      <c r="K65" s="287"/>
      <c r="L65" s="198"/>
      <c r="M65" s="198"/>
      <c r="N65" s="198"/>
      <c r="O65" s="28"/>
      <c r="P65" s="28"/>
      <c r="Q65" s="29">
        <f t="shared" si="0"/>
        <v>43578.434000000001</v>
      </c>
      <c r="R65" s="13"/>
    </row>
    <row r="66" spans="1:18">
      <c r="A66" s="43"/>
      <c r="B66" s="30" t="s">
        <v>21</v>
      </c>
      <c r="C66" s="16" t="s">
        <v>17</v>
      </c>
      <c r="D66" s="131">
        <v>1.0999999999999999E-2</v>
      </c>
      <c r="E66" s="131">
        <v>9.6100000000000005E-2</v>
      </c>
      <c r="F66" s="17"/>
      <c r="G66" s="286">
        <v>29.701799999999999</v>
      </c>
      <c r="H66" s="286"/>
      <c r="I66" s="388"/>
      <c r="J66" s="32"/>
      <c r="K66" s="286">
        <v>4.0000000000000001E-3</v>
      </c>
      <c r="L66" s="95">
        <v>2E-3</v>
      </c>
      <c r="M66" s="95"/>
      <c r="N66" s="95"/>
      <c r="O66" s="20"/>
      <c r="P66" s="20"/>
      <c r="Q66" s="21">
        <f t="shared" si="0"/>
        <v>29.707799999999999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35">
        <v>1.1550002699941015</v>
      </c>
      <c r="E67" s="135">
        <v>4.5720000000000001</v>
      </c>
      <c r="F67" s="50"/>
      <c r="G67" s="288">
        <v>3955.7579999999998</v>
      </c>
      <c r="H67" s="288"/>
      <c r="I67" s="390"/>
      <c r="J67" s="52"/>
      <c r="K67" s="288">
        <v>0.61299999999999999</v>
      </c>
      <c r="L67" s="102">
        <v>0.89300000000000002</v>
      </c>
      <c r="M67" s="102"/>
      <c r="N67" s="102"/>
      <c r="O67" s="53"/>
      <c r="P67" s="53"/>
      <c r="Q67" s="54">
        <f t="shared" si="0"/>
        <v>3957.2639999999997</v>
      </c>
      <c r="R67" s="13"/>
    </row>
    <row r="68" spans="1:18">
      <c r="D68" s="136"/>
      <c r="E68" s="136"/>
      <c r="F68" s="55"/>
      <c r="G68" s="265"/>
      <c r="H68" s="265"/>
      <c r="I68" s="265"/>
      <c r="K68" s="265"/>
      <c r="L68" s="434"/>
      <c r="M68" s="434"/>
      <c r="N68" s="434"/>
      <c r="Q68" s="1"/>
    </row>
    <row r="69" spans="1:18" ht="19.5" thickBot="1">
      <c r="A69" s="4"/>
      <c r="B69" s="5" t="s">
        <v>62</v>
      </c>
      <c r="C69" s="4"/>
      <c r="D69" s="137"/>
      <c r="E69" s="137"/>
      <c r="F69" s="56"/>
      <c r="G69" s="266"/>
      <c r="H69" s="266"/>
      <c r="I69" s="266"/>
      <c r="J69" s="4"/>
      <c r="K69" s="397"/>
      <c r="L69" s="98"/>
      <c r="M69" s="98"/>
      <c r="N69" s="98"/>
      <c r="O69" s="4"/>
      <c r="P69" s="4"/>
      <c r="Q69" s="4"/>
    </row>
    <row r="70" spans="1:18">
      <c r="A70" s="36"/>
      <c r="B70" s="57"/>
      <c r="C70" s="58"/>
      <c r="D70" s="155" t="s">
        <v>134</v>
      </c>
      <c r="E70" s="138" t="s">
        <v>135</v>
      </c>
      <c r="F70" s="9" t="s">
        <v>4</v>
      </c>
      <c r="G70" s="289" t="s">
        <v>5</v>
      </c>
      <c r="H70" s="355" t="s">
        <v>136</v>
      </c>
      <c r="I70" s="391" t="s">
        <v>137</v>
      </c>
      <c r="J70" s="8" t="s">
        <v>63</v>
      </c>
      <c r="K70" s="398" t="s">
        <v>118</v>
      </c>
      <c r="L70" s="435" t="s">
        <v>118</v>
      </c>
      <c r="M70" s="435" t="s">
        <v>118</v>
      </c>
      <c r="N70" s="435" t="s">
        <v>142</v>
      </c>
      <c r="O70" s="8" t="s">
        <v>118</v>
      </c>
      <c r="P70" s="8" t="s">
        <v>118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133">
        <f t="shared" ref="D71:D72" si="32">D60+D62+D64+D66</f>
        <v>0.65010000000000001</v>
      </c>
      <c r="E71" s="20">
        <f t="shared" ref="E71:E72" si="33">+E60+E62+E64+E66</f>
        <v>11.196100000000001</v>
      </c>
      <c r="F71" s="60">
        <f>D71+E71</f>
        <v>11.846200000000001</v>
      </c>
      <c r="G71" s="115">
        <f t="shared" ref="G71:I72" si="34">+G60+G62+G64+G66</f>
        <v>656.30380000000002</v>
      </c>
      <c r="H71" s="115">
        <f t="shared" si="34"/>
        <v>0.24840000000000001</v>
      </c>
      <c r="I71" s="20">
        <f t="shared" si="34"/>
        <v>0</v>
      </c>
      <c r="J71" s="19">
        <f>H71+I71</f>
        <v>0.24840000000000001</v>
      </c>
      <c r="K71" s="115">
        <f t="shared" ref="K71:M72" si="35">+K60+K62+K64+K66</f>
        <v>4.0000000000000001E-3</v>
      </c>
      <c r="L71" s="95">
        <f t="shared" si="35"/>
        <v>6.0000000000000001E-3</v>
      </c>
      <c r="M71" s="95">
        <f t="shared" si="35"/>
        <v>0</v>
      </c>
      <c r="N71" s="95">
        <f t="shared" ref="N71:P72" si="36">N60+N62+N64+N66</f>
        <v>0</v>
      </c>
      <c r="O71" s="95">
        <f t="shared" si="36"/>
        <v>0</v>
      </c>
      <c r="P71" s="95">
        <f t="shared" si="36"/>
        <v>0</v>
      </c>
      <c r="Q71" s="21">
        <f t="shared" ref="Q71:Q134" si="37">+F71+G71+H71+I71+K71+L71+M71+N71+O71+P71</f>
        <v>668.40839999999992</v>
      </c>
      <c r="R71" s="43"/>
    </row>
    <row r="72" spans="1:18">
      <c r="A72" s="6" t="s">
        <v>59</v>
      </c>
      <c r="B72" s="37"/>
      <c r="C72" s="62" t="s">
        <v>19</v>
      </c>
      <c r="D72" s="134">
        <f t="shared" si="32"/>
        <v>65.840265390891034</v>
      </c>
      <c r="E72" s="28">
        <f t="shared" si="33"/>
        <v>695.798</v>
      </c>
      <c r="F72" s="63">
        <f>D72+E72</f>
        <v>761.63826539089109</v>
      </c>
      <c r="G72" s="57">
        <f t="shared" si="34"/>
        <v>98620.544999999998</v>
      </c>
      <c r="H72" s="57">
        <f t="shared" si="34"/>
        <v>14.242999999999999</v>
      </c>
      <c r="I72" s="28">
        <f t="shared" si="34"/>
        <v>0</v>
      </c>
      <c r="J72" s="27">
        <f>H72+I72</f>
        <v>14.242999999999999</v>
      </c>
      <c r="K72" s="57">
        <f t="shared" si="35"/>
        <v>0.61299999999999999</v>
      </c>
      <c r="L72" s="198">
        <f t="shared" si="35"/>
        <v>1.2610000000000001</v>
      </c>
      <c r="M72" s="198">
        <f t="shared" si="35"/>
        <v>0</v>
      </c>
      <c r="N72" s="198">
        <f t="shared" si="36"/>
        <v>0</v>
      </c>
      <c r="O72" s="198">
        <f t="shared" si="36"/>
        <v>0</v>
      </c>
      <c r="P72" s="198">
        <f t="shared" si="36"/>
        <v>0</v>
      </c>
      <c r="Q72" s="29">
        <f t="shared" si="37"/>
        <v>99398.300265390892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31">
        <v>1.7969999999999999</v>
      </c>
      <c r="E73" s="131">
        <v>0.88700000000000001</v>
      </c>
      <c r="F73" s="60"/>
      <c r="G73" s="286">
        <v>0.1875</v>
      </c>
      <c r="H73" s="286">
        <v>14.433400000000001</v>
      </c>
      <c r="I73" s="388"/>
      <c r="J73" s="19"/>
      <c r="K73" s="286">
        <v>0.29089999999999999</v>
      </c>
      <c r="L73" s="95">
        <v>0.56510000000000005</v>
      </c>
      <c r="M73" s="95"/>
      <c r="N73" s="95">
        <v>2.7E-2</v>
      </c>
      <c r="O73" s="20">
        <v>2.5899999999999999E-2</v>
      </c>
      <c r="P73" s="20">
        <v>0.1105</v>
      </c>
      <c r="Q73" s="21">
        <f t="shared" si="37"/>
        <v>15.6403</v>
      </c>
      <c r="R73" s="43"/>
    </row>
    <row r="74" spans="1:18">
      <c r="A74" s="22" t="s">
        <v>37</v>
      </c>
      <c r="B74" s="23"/>
      <c r="C74" s="62" t="s">
        <v>19</v>
      </c>
      <c r="D74" s="132">
        <v>2838.7386635865937</v>
      </c>
      <c r="E74" s="132">
        <v>716.41</v>
      </c>
      <c r="F74" s="63"/>
      <c r="G74" s="287">
        <v>418.18099999999998</v>
      </c>
      <c r="H74" s="287">
        <v>11203.665999999999</v>
      </c>
      <c r="I74" s="389"/>
      <c r="J74" s="27"/>
      <c r="K74" s="287">
        <v>260.517</v>
      </c>
      <c r="L74" s="198">
        <v>737.976</v>
      </c>
      <c r="M74" s="198"/>
      <c r="N74" s="198">
        <v>63.893999999999998</v>
      </c>
      <c r="O74" s="28">
        <v>34.363999999999997</v>
      </c>
      <c r="P74" s="81">
        <v>193.5</v>
      </c>
      <c r="Q74" s="29">
        <f t="shared" si="37"/>
        <v>12912.098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31">
        <v>0</v>
      </c>
      <c r="E75" s="131">
        <v>0.36799999999999999</v>
      </c>
      <c r="F75" s="60"/>
      <c r="G75" s="286"/>
      <c r="H75" s="286">
        <v>1.6557999999999999</v>
      </c>
      <c r="I75" s="388"/>
      <c r="J75" s="19"/>
      <c r="K75" s="286">
        <v>3.3000000000000002E-2</v>
      </c>
      <c r="L75" s="95"/>
      <c r="M75" s="95"/>
      <c r="N75" s="95"/>
      <c r="O75" s="20"/>
      <c r="P75" s="20"/>
      <c r="Q75" s="21">
        <f t="shared" si="37"/>
        <v>1.6887999999999999</v>
      </c>
      <c r="R75" s="43"/>
    </row>
    <row r="76" spans="1:18">
      <c r="A76" s="22" t="s">
        <v>0</v>
      </c>
      <c r="B76" s="23"/>
      <c r="C76" s="62" t="s">
        <v>19</v>
      </c>
      <c r="D76" s="132">
        <v>0</v>
      </c>
      <c r="E76" s="132">
        <v>27.824000000000002</v>
      </c>
      <c r="F76" s="63"/>
      <c r="G76" s="287"/>
      <c r="H76" s="287">
        <v>104.746</v>
      </c>
      <c r="I76" s="389"/>
      <c r="J76" s="27"/>
      <c r="K76" s="287">
        <v>5.7229999999999999</v>
      </c>
      <c r="L76" s="198"/>
      <c r="M76" s="198"/>
      <c r="N76" s="198"/>
      <c r="O76" s="28"/>
      <c r="P76" s="81"/>
      <c r="Q76" s="29">
        <f t="shared" si="37"/>
        <v>110.46899999999999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31">
        <v>0</v>
      </c>
      <c r="E77" s="131"/>
      <c r="F77" s="60"/>
      <c r="G77" s="286"/>
      <c r="H77" s="286"/>
      <c r="I77" s="388"/>
      <c r="J77" s="19"/>
      <c r="K77" s="286"/>
      <c r="L77" s="95"/>
      <c r="M77" s="95"/>
      <c r="N77" s="95"/>
      <c r="O77" s="20"/>
      <c r="P77" s="20"/>
      <c r="Q77" s="21">
        <f t="shared" si="37"/>
        <v>0</v>
      </c>
      <c r="R77" s="43"/>
    </row>
    <row r="78" spans="1:18">
      <c r="A78" s="22"/>
      <c r="B78" s="24" t="s">
        <v>68</v>
      </c>
      <c r="C78" s="62" t="s">
        <v>19</v>
      </c>
      <c r="D78" s="132">
        <v>0</v>
      </c>
      <c r="E78" s="132"/>
      <c r="F78" s="63"/>
      <c r="G78" s="287"/>
      <c r="H78" s="287"/>
      <c r="I78" s="389"/>
      <c r="J78" s="27"/>
      <c r="K78" s="287"/>
      <c r="L78" s="198"/>
      <c r="M78" s="198"/>
      <c r="N78" s="198"/>
      <c r="O78" s="28"/>
      <c r="P78" s="81"/>
      <c r="Q78" s="29">
        <f t="shared" si="37"/>
        <v>0</v>
      </c>
      <c r="R78" s="43"/>
    </row>
    <row r="79" spans="1:18">
      <c r="A79" s="22"/>
      <c r="B79" s="15" t="s">
        <v>69</v>
      </c>
      <c r="C79" s="59" t="s">
        <v>17</v>
      </c>
      <c r="D79" s="131">
        <v>0</v>
      </c>
      <c r="E79" s="131"/>
      <c r="F79" s="60"/>
      <c r="G79" s="286"/>
      <c r="H79" s="286">
        <v>0.64900000000000002</v>
      </c>
      <c r="I79" s="388"/>
      <c r="J79" s="19"/>
      <c r="K79" s="286"/>
      <c r="L79" s="95"/>
      <c r="M79" s="95"/>
      <c r="N79" s="95"/>
      <c r="O79" s="20"/>
      <c r="P79" s="20"/>
      <c r="Q79" s="21">
        <f t="shared" si="37"/>
        <v>0.64900000000000002</v>
      </c>
      <c r="R79" s="43"/>
    </row>
    <row r="80" spans="1:18">
      <c r="A80" s="22" t="s">
        <v>18</v>
      </c>
      <c r="B80" s="23"/>
      <c r="C80" s="62" t="s">
        <v>19</v>
      </c>
      <c r="D80" s="132">
        <v>0</v>
      </c>
      <c r="E80" s="132"/>
      <c r="F80" s="63"/>
      <c r="G80" s="287"/>
      <c r="H80" s="287">
        <v>430.04899999999998</v>
      </c>
      <c r="I80" s="389"/>
      <c r="J80" s="27"/>
      <c r="K80" s="287"/>
      <c r="L80" s="198"/>
      <c r="M80" s="198"/>
      <c r="N80" s="198"/>
      <c r="O80" s="28"/>
      <c r="P80" s="81"/>
      <c r="Q80" s="29">
        <f t="shared" si="37"/>
        <v>430.04899999999998</v>
      </c>
      <c r="R80" s="43"/>
    </row>
    <row r="81" spans="1:18">
      <c r="A81" s="22"/>
      <c r="B81" s="30" t="s">
        <v>21</v>
      </c>
      <c r="C81" s="59" t="s">
        <v>17</v>
      </c>
      <c r="D81" s="131">
        <v>8.8103999999999996</v>
      </c>
      <c r="E81" s="131">
        <v>24.370799999999999</v>
      </c>
      <c r="F81" s="60"/>
      <c r="G81" s="286">
        <v>2.7787000000000002</v>
      </c>
      <c r="H81" s="286">
        <v>71.147400000000005</v>
      </c>
      <c r="I81" s="388"/>
      <c r="J81" s="19"/>
      <c r="K81" s="286">
        <v>3.9481000000000002</v>
      </c>
      <c r="L81" s="95">
        <v>4.6828000000000003</v>
      </c>
      <c r="M81" s="95">
        <v>4.1500000000000002E-2</v>
      </c>
      <c r="N81" s="95">
        <v>0.3574</v>
      </c>
      <c r="O81" s="20">
        <v>9.7100000000000006E-2</v>
      </c>
      <c r="P81" s="20">
        <v>1.3715999999999999</v>
      </c>
      <c r="Q81" s="21">
        <f t="shared" si="37"/>
        <v>84.424599999999998</v>
      </c>
      <c r="R81" s="43"/>
    </row>
    <row r="82" spans="1:18">
      <c r="A82" s="22"/>
      <c r="B82" s="24" t="s">
        <v>70</v>
      </c>
      <c r="C82" s="62" t="s">
        <v>19</v>
      </c>
      <c r="D82" s="132">
        <v>5133.2464499531943</v>
      </c>
      <c r="E82" s="132">
        <v>11083.784</v>
      </c>
      <c r="F82" s="63"/>
      <c r="G82" s="287">
        <v>1984.7629999999999</v>
      </c>
      <c r="H82" s="287">
        <v>26958.664000000001</v>
      </c>
      <c r="I82" s="389"/>
      <c r="J82" s="27"/>
      <c r="K82" s="287">
        <v>1769.2809999999999</v>
      </c>
      <c r="L82" s="198">
        <v>2578.0079999999998</v>
      </c>
      <c r="M82" s="198">
        <v>13.462</v>
      </c>
      <c r="N82" s="198">
        <v>56.264000000000003</v>
      </c>
      <c r="O82" s="28">
        <v>57.566000000000003</v>
      </c>
      <c r="P82" s="81">
        <v>796.99300000000005</v>
      </c>
      <c r="Q82" s="29">
        <f t="shared" si="37"/>
        <v>34215.001000000004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133">
        <f t="shared" ref="D83:D84" si="38">D73+D75+D77+D79+D81</f>
        <v>10.6074</v>
      </c>
      <c r="E83" s="20">
        <f t="shared" ref="E83:E84" si="39">+E73+E75+E77+E79+E81</f>
        <v>25.625799999999998</v>
      </c>
      <c r="F83" s="60">
        <f>D83+E83</f>
        <v>36.233199999999997</v>
      </c>
      <c r="G83" s="115">
        <f t="shared" ref="G83:I84" si="40">+G73+G75+G77+G79+G81</f>
        <v>2.9662000000000002</v>
      </c>
      <c r="H83" s="115">
        <f t="shared" si="40"/>
        <v>87.885600000000011</v>
      </c>
      <c r="I83" s="20">
        <f t="shared" si="40"/>
        <v>0</v>
      </c>
      <c r="J83" s="32">
        <f>H83+I83</f>
        <v>87.885600000000011</v>
      </c>
      <c r="K83" s="115">
        <f t="shared" ref="K83:P84" si="41">+K73+K75+K77+K79+K81</f>
        <v>4.2720000000000002</v>
      </c>
      <c r="L83" s="95">
        <f t="shared" si="41"/>
        <v>5.2479000000000005</v>
      </c>
      <c r="M83" s="95">
        <f t="shared" si="41"/>
        <v>4.1500000000000002E-2</v>
      </c>
      <c r="N83" s="95">
        <f t="shared" si="41"/>
        <v>0.38440000000000002</v>
      </c>
      <c r="O83" s="95">
        <f t="shared" si="41"/>
        <v>0.123</v>
      </c>
      <c r="P83" s="95">
        <f t="shared" si="41"/>
        <v>1.4821</v>
      </c>
      <c r="Q83" s="21">
        <f t="shared" si="37"/>
        <v>138.63589999999999</v>
      </c>
      <c r="R83" s="43"/>
    </row>
    <row r="84" spans="1:18">
      <c r="A84" s="36"/>
      <c r="B84" s="37"/>
      <c r="C84" s="62" t="s">
        <v>19</v>
      </c>
      <c r="D84" s="134">
        <f t="shared" si="38"/>
        <v>7971.9851135397876</v>
      </c>
      <c r="E84" s="28">
        <f t="shared" si="39"/>
        <v>11828.018</v>
      </c>
      <c r="F84" s="63">
        <f>D84+E84</f>
        <v>19800.003113539788</v>
      </c>
      <c r="G84" s="57">
        <f t="shared" si="40"/>
        <v>2402.944</v>
      </c>
      <c r="H84" s="57">
        <f t="shared" si="40"/>
        <v>38697.125</v>
      </c>
      <c r="I84" s="28">
        <f t="shared" si="40"/>
        <v>0</v>
      </c>
      <c r="J84" s="27">
        <f>H84+I84</f>
        <v>38697.125</v>
      </c>
      <c r="K84" s="57">
        <f t="shared" si="41"/>
        <v>2035.521</v>
      </c>
      <c r="L84" s="198">
        <f t="shared" si="41"/>
        <v>3315.9839999999999</v>
      </c>
      <c r="M84" s="198">
        <f t="shared" si="41"/>
        <v>13.462</v>
      </c>
      <c r="N84" s="198">
        <f t="shared" si="41"/>
        <v>120.158</v>
      </c>
      <c r="O84" s="198">
        <f t="shared" si="41"/>
        <v>91.93</v>
      </c>
      <c r="P84" s="198">
        <f t="shared" si="41"/>
        <v>990.49300000000005</v>
      </c>
      <c r="Q84" s="29">
        <f t="shared" si="37"/>
        <v>67467.620113539786</v>
      </c>
      <c r="R84" s="43"/>
    </row>
    <row r="85" spans="1:18">
      <c r="A85" s="39" t="s">
        <v>71</v>
      </c>
      <c r="B85" s="40"/>
      <c r="C85" s="59" t="s">
        <v>17</v>
      </c>
      <c r="D85" s="131">
        <v>0</v>
      </c>
      <c r="E85" s="131">
        <v>5.0999999999999997E-2</v>
      </c>
      <c r="F85" s="60"/>
      <c r="G85" s="286"/>
      <c r="H85" s="286">
        <v>0.47960000000000003</v>
      </c>
      <c r="I85" s="388"/>
      <c r="J85" s="19"/>
      <c r="K85" s="286">
        <v>2.5000000000000001E-3</v>
      </c>
      <c r="L85" s="95">
        <v>6.1999999999999998E-3</v>
      </c>
      <c r="M85" s="95"/>
      <c r="N85" s="95"/>
      <c r="O85" s="20"/>
      <c r="P85" s="20"/>
      <c r="Q85" s="21">
        <f t="shared" si="37"/>
        <v>0.48830000000000001</v>
      </c>
      <c r="R85" s="43"/>
    </row>
    <row r="86" spans="1:18">
      <c r="A86" s="41"/>
      <c r="B86" s="42"/>
      <c r="C86" s="62" t="s">
        <v>19</v>
      </c>
      <c r="D86" s="132">
        <v>0</v>
      </c>
      <c r="E86" s="132">
        <v>123.60599999999999</v>
      </c>
      <c r="F86" s="63"/>
      <c r="G86" s="287"/>
      <c r="H86" s="287">
        <v>1024.4749999999999</v>
      </c>
      <c r="I86" s="389"/>
      <c r="J86" s="27"/>
      <c r="K86" s="287">
        <v>5.25</v>
      </c>
      <c r="L86" s="198">
        <v>5.3129999999999997</v>
      </c>
      <c r="M86" s="198"/>
      <c r="N86" s="198"/>
      <c r="O86" s="28"/>
      <c r="P86" s="81"/>
      <c r="Q86" s="29">
        <f t="shared" si="37"/>
        <v>1035.038</v>
      </c>
      <c r="R86" s="43"/>
    </row>
    <row r="87" spans="1:18">
      <c r="A87" s="39" t="s">
        <v>72</v>
      </c>
      <c r="B87" s="40"/>
      <c r="C87" s="59" t="s">
        <v>17</v>
      </c>
      <c r="D87" s="131">
        <v>0</v>
      </c>
      <c r="E87" s="131"/>
      <c r="F87" s="60"/>
      <c r="G87" s="286">
        <v>1.6E-2</v>
      </c>
      <c r="H87" s="286">
        <v>270.43900000000002</v>
      </c>
      <c r="I87" s="388"/>
      <c r="J87" s="19"/>
      <c r="K87" s="286"/>
      <c r="L87" s="95">
        <v>0.02</v>
      </c>
      <c r="M87" s="95"/>
      <c r="N87" s="95"/>
      <c r="O87" s="20"/>
      <c r="P87" s="20"/>
      <c r="Q87" s="21">
        <f t="shared" si="37"/>
        <v>270.47500000000002</v>
      </c>
      <c r="R87" s="43"/>
    </row>
    <row r="88" spans="1:18">
      <c r="A88" s="41"/>
      <c r="B88" s="42"/>
      <c r="C88" s="62" t="s">
        <v>19</v>
      </c>
      <c r="D88" s="132">
        <v>0</v>
      </c>
      <c r="E88" s="132"/>
      <c r="F88" s="63"/>
      <c r="G88" s="287">
        <v>10.553000000000001</v>
      </c>
      <c r="H88" s="287">
        <v>42962.633999999998</v>
      </c>
      <c r="I88" s="389"/>
      <c r="J88" s="27"/>
      <c r="K88" s="287"/>
      <c r="L88" s="198">
        <v>8.2949999999999999</v>
      </c>
      <c r="M88" s="198"/>
      <c r="N88" s="198"/>
      <c r="O88" s="28"/>
      <c r="P88" s="81"/>
      <c r="Q88" s="29">
        <f t="shared" si="37"/>
        <v>42981.481999999996</v>
      </c>
      <c r="R88" s="43"/>
    </row>
    <row r="89" spans="1:18">
      <c r="A89" s="39" t="s">
        <v>73</v>
      </c>
      <c r="B89" s="40"/>
      <c r="C89" s="59" t="s">
        <v>17</v>
      </c>
      <c r="D89" s="131">
        <v>4.7000000000000002E-3</v>
      </c>
      <c r="E89" s="131">
        <v>3.32E-2</v>
      </c>
      <c r="F89" s="60"/>
      <c r="G89" s="286"/>
      <c r="H89" s="286">
        <v>0.1278</v>
      </c>
      <c r="I89" s="388"/>
      <c r="J89" s="19"/>
      <c r="K89" s="286">
        <v>2.8E-3</v>
      </c>
      <c r="L89" s="95"/>
      <c r="M89" s="95"/>
      <c r="N89" s="95"/>
      <c r="O89" s="20"/>
      <c r="P89" s="20"/>
      <c r="Q89" s="21">
        <f t="shared" si="37"/>
        <v>0.13059999999999999</v>
      </c>
      <c r="R89" s="43"/>
    </row>
    <row r="90" spans="1:18">
      <c r="A90" s="41"/>
      <c r="B90" s="42"/>
      <c r="C90" s="62" t="s">
        <v>19</v>
      </c>
      <c r="D90" s="132">
        <v>9.8700023072223217</v>
      </c>
      <c r="E90" s="132">
        <v>117.03400000000001</v>
      </c>
      <c r="F90" s="63"/>
      <c r="G90" s="287"/>
      <c r="H90" s="287">
        <v>166.74</v>
      </c>
      <c r="I90" s="389"/>
      <c r="J90" s="27"/>
      <c r="K90" s="287">
        <v>6.3419999999999996</v>
      </c>
      <c r="L90" s="198"/>
      <c r="M90" s="198"/>
      <c r="N90" s="198"/>
      <c r="O90" s="28"/>
      <c r="P90" s="81"/>
      <c r="Q90" s="29">
        <f t="shared" si="37"/>
        <v>173.08200000000002</v>
      </c>
      <c r="R90" s="43"/>
    </row>
    <row r="91" spans="1:18">
      <c r="A91" s="39" t="s">
        <v>74</v>
      </c>
      <c r="B91" s="40"/>
      <c r="C91" s="59" t="s">
        <v>17</v>
      </c>
      <c r="D91" s="131">
        <v>3.9E-2</v>
      </c>
      <c r="E91" s="131">
        <v>10.712899999999999</v>
      </c>
      <c r="F91" s="60"/>
      <c r="G91" s="286">
        <v>5.1900000000000002E-2</v>
      </c>
      <c r="H91" s="286">
        <v>27.438800000000001</v>
      </c>
      <c r="I91" s="388"/>
      <c r="J91" s="19"/>
      <c r="K91" s="286">
        <v>0.1321</v>
      </c>
      <c r="L91" s="95"/>
      <c r="M91" s="95"/>
      <c r="N91" s="95"/>
      <c r="O91" s="20"/>
      <c r="P91" s="20"/>
      <c r="Q91" s="21">
        <f t="shared" si="37"/>
        <v>27.622800000000002</v>
      </c>
      <c r="R91" s="43"/>
    </row>
    <row r="92" spans="1:18">
      <c r="A92" s="41"/>
      <c r="B92" s="42"/>
      <c r="C92" s="62" t="s">
        <v>19</v>
      </c>
      <c r="D92" s="132">
        <v>139.86003269383119</v>
      </c>
      <c r="E92" s="132">
        <v>21248.866000000002</v>
      </c>
      <c r="F92" s="63"/>
      <c r="G92" s="287">
        <v>132.38499999999999</v>
      </c>
      <c r="H92" s="287">
        <v>40664.480000000003</v>
      </c>
      <c r="I92" s="389"/>
      <c r="J92" s="27"/>
      <c r="K92" s="287">
        <v>73.728999999999999</v>
      </c>
      <c r="L92" s="198"/>
      <c r="M92" s="198"/>
      <c r="N92" s="198"/>
      <c r="O92" s="28"/>
      <c r="P92" s="81"/>
      <c r="Q92" s="29">
        <f t="shared" si="37"/>
        <v>40870.594000000005</v>
      </c>
      <c r="R92" s="43"/>
    </row>
    <row r="93" spans="1:18">
      <c r="A93" s="39" t="s">
        <v>75</v>
      </c>
      <c r="B93" s="40"/>
      <c r="C93" s="59" t="s">
        <v>17</v>
      </c>
      <c r="D93" s="131">
        <v>0</v>
      </c>
      <c r="E93" s="131"/>
      <c r="F93" s="60"/>
      <c r="G93" s="286">
        <v>1.2999999999999999E-2</v>
      </c>
      <c r="H93" s="286">
        <v>2E-3</v>
      </c>
      <c r="I93" s="388"/>
      <c r="J93" s="19"/>
      <c r="K93" s="286"/>
      <c r="L93" s="95">
        <v>0.112</v>
      </c>
      <c r="M93" s="95"/>
      <c r="N93" s="95"/>
      <c r="O93" s="20"/>
      <c r="P93" s="20"/>
      <c r="Q93" s="21">
        <f t="shared" si="37"/>
        <v>0.127</v>
      </c>
      <c r="R93" s="43"/>
    </row>
    <row r="94" spans="1:18">
      <c r="A94" s="41"/>
      <c r="B94" s="42"/>
      <c r="C94" s="62" t="s">
        <v>19</v>
      </c>
      <c r="D94" s="132">
        <v>0</v>
      </c>
      <c r="E94" s="132"/>
      <c r="F94" s="63"/>
      <c r="G94" s="287">
        <v>16.526</v>
      </c>
      <c r="H94" s="287">
        <v>3.15</v>
      </c>
      <c r="I94" s="389"/>
      <c r="J94" s="27"/>
      <c r="K94" s="287"/>
      <c r="L94" s="198">
        <v>70.781000000000006</v>
      </c>
      <c r="M94" s="198"/>
      <c r="N94" s="198"/>
      <c r="O94" s="28"/>
      <c r="P94" s="443"/>
      <c r="Q94" s="29">
        <f t="shared" si="37"/>
        <v>90.457000000000008</v>
      </c>
      <c r="R94" s="43"/>
    </row>
    <row r="95" spans="1:18">
      <c r="A95" s="39" t="s">
        <v>76</v>
      </c>
      <c r="B95" s="40"/>
      <c r="C95" s="59" t="s">
        <v>17</v>
      </c>
      <c r="D95" s="131">
        <v>0</v>
      </c>
      <c r="E95" s="131"/>
      <c r="F95" s="60"/>
      <c r="G95" s="286">
        <v>8.3000000000000001E-3</v>
      </c>
      <c r="H95" s="286">
        <v>2.2599999999999999E-2</v>
      </c>
      <c r="I95" s="388"/>
      <c r="J95" s="19"/>
      <c r="K95" s="286"/>
      <c r="L95" s="95">
        <v>0.1026</v>
      </c>
      <c r="M95" s="95"/>
      <c r="N95" s="95">
        <v>5.0500000000000003E-2</v>
      </c>
      <c r="O95" s="20"/>
      <c r="P95" s="20">
        <v>0.14680000000000001</v>
      </c>
      <c r="Q95" s="21">
        <f t="shared" si="37"/>
        <v>0.33079999999999998</v>
      </c>
      <c r="R95" s="43"/>
    </row>
    <row r="96" spans="1:18">
      <c r="A96" s="41"/>
      <c r="B96" s="42"/>
      <c r="C96" s="62" t="s">
        <v>19</v>
      </c>
      <c r="D96" s="132">
        <v>0</v>
      </c>
      <c r="E96" s="132"/>
      <c r="F96" s="63"/>
      <c r="G96" s="287">
        <v>5.9749999999999996</v>
      </c>
      <c r="H96" s="287">
        <v>14.882</v>
      </c>
      <c r="I96" s="389"/>
      <c r="J96" s="27"/>
      <c r="K96" s="287"/>
      <c r="L96" s="198">
        <v>68.436999999999998</v>
      </c>
      <c r="M96" s="198"/>
      <c r="N96" s="198">
        <v>31.815000000000001</v>
      </c>
      <c r="O96" s="28"/>
      <c r="P96" s="443">
        <v>69.316000000000003</v>
      </c>
      <c r="Q96" s="29">
        <f t="shared" si="37"/>
        <v>190.42500000000001</v>
      </c>
      <c r="R96" s="43"/>
    </row>
    <row r="97" spans="1:18">
      <c r="A97" s="39" t="s">
        <v>77</v>
      </c>
      <c r="B97" s="40"/>
      <c r="C97" s="59" t="s">
        <v>17</v>
      </c>
      <c r="D97" s="131">
        <v>4.6881399999999998</v>
      </c>
      <c r="E97" s="230">
        <v>1799.29062</v>
      </c>
      <c r="F97" s="60"/>
      <c r="G97" s="286">
        <v>7.5382999999999996</v>
      </c>
      <c r="H97" s="286">
        <v>255.9571</v>
      </c>
      <c r="I97" s="388"/>
      <c r="J97" s="19"/>
      <c r="K97" s="286">
        <v>73.605000000000004</v>
      </c>
      <c r="L97" s="95">
        <v>22.7849</v>
      </c>
      <c r="M97" s="95">
        <v>0.4461</v>
      </c>
      <c r="N97" s="95">
        <v>0.94499999999999995</v>
      </c>
      <c r="O97" s="20">
        <v>1.5404</v>
      </c>
      <c r="P97" s="20">
        <v>9.0808999999999997</v>
      </c>
      <c r="Q97" s="21">
        <f t="shared" si="37"/>
        <v>371.89769999999999</v>
      </c>
      <c r="R97" s="43"/>
    </row>
    <row r="98" spans="1:18">
      <c r="A98" s="41"/>
      <c r="B98" s="42"/>
      <c r="C98" s="62" t="s">
        <v>19</v>
      </c>
      <c r="D98" s="132">
        <v>9423.6377528796656</v>
      </c>
      <c r="E98" s="132">
        <v>846517.37199999997</v>
      </c>
      <c r="F98" s="63"/>
      <c r="G98" s="287">
        <v>5782.585</v>
      </c>
      <c r="H98" s="287">
        <v>144659.57999999999</v>
      </c>
      <c r="I98" s="389"/>
      <c r="J98" s="27"/>
      <c r="K98" s="287">
        <v>9589.2639999999992</v>
      </c>
      <c r="L98" s="198">
        <v>7629.4430000000002</v>
      </c>
      <c r="M98" s="198">
        <v>270.47199999999998</v>
      </c>
      <c r="N98" s="198">
        <v>1565.855</v>
      </c>
      <c r="O98" s="28">
        <v>1578.7329999999999</v>
      </c>
      <c r="P98" s="81">
        <v>10045.492</v>
      </c>
      <c r="Q98" s="29">
        <f t="shared" si="37"/>
        <v>181121.424</v>
      </c>
      <c r="R98" s="43"/>
    </row>
    <row r="99" spans="1:18">
      <c r="A99" s="66" t="s">
        <v>78</v>
      </c>
      <c r="B99" s="67"/>
      <c r="C99" s="59" t="s">
        <v>17</v>
      </c>
      <c r="D99" s="133">
        <f t="shared" ref="D99:D100" si="42">D8+D10+D22+D28+D36+D38+D40+D42+D44+D46+D48+D50+D52+D58+D71+D83+D85+D87+D89+D91+D93+D95+D97</f>
        <v>183.75474000000003</v>
      </c>
      <c r="E99" s="20">
        <f t="shared" ref="E99:E100" si="43">+E8+E10+E22+E28+E36+E38+E40+E42+E44+E46+E48+E50+E52+E58+E71+E83+E85+E87+E89+E91+E93+E95+E97</f>
        <v>2013.4262200000001</v>
      </c>
      <c r="F99" s="60">
        <f>D99+E99</f>
        <v>2197.1809600000001</v>
      </c>
      <c r="G99" s="115">
        <f t="shared" ref="G99:I100" si="44">+G8+G10+G22+G28+G36+G38+G40+G42+G44+G46+G48+G50+G52+G58+G71+G83+G85+G87+G89+G91+G93+G95+G97</f>
        <v>894.6748</v>
      </c>
      <c r="H99" s="115">
        <f t="shared" si="44"/>
        <v>1649.9793999999999</v>
      </c>
      <c r="I99" s="20">
        <f t="shared" si="44"/>
        <v>0</v>
      </c>
      <c r="J99" s="32">
        <f>H99+I99</f>
        <v>1649.9793999999999</v>
      </c>
      <c r="K99" s="115">
        <f t="shared" ref="K99:P100" si="45">+K8+K10+K22+K28+K36+K38+K40+K42+K44+K46+K48+K50+K52+K58+K71+K83+K85+K87+K89+K91+K93+K95+K97</f>
        <v>212.30590000000001</v>
      </c>
      <c r="L99" s="95">
        <f t="shared" si="45"/>
        <v>29.178799999999999</v>
      </c>
      <c r="M99" s="95">
        <f t="shared" si="45"/>
        <v>0.48759999999999998</v>
      </c>
      <c r="N99" s="95">
        <f t="shared" si="45"/>
        <v>1.5617000000000001</v>
      </c>
      <c r="O99" s="95">
        <f t="shared" si="45"/>
        <v>1.6681999999999999</v>
      </c>
      <c r="P99" s="95">
        <f t="shared" si="45"/>
        <v>10.8195</v>
      </c>
      <c r="Q99" s="21">
        <f t="shared" si="37"/>
        <v>4997.8568600000008</v>
      </c>
      <c r="R99" s="43"/>
    </row>
    <row r="100" spans="1:18">
      <c r="A100" s="68"/>
      <c r="B100" s="69"/>
      <c r="C100" s="62" t="s">
        <v>19</v>
      </c>
      <c r="D100" s="134">
        <f t="shared" si="42"/>
        <v>143939.61754747934</v>
      </c>
      <c r="E100" s="28">
        <f t="shared" si="43"/>
        <v>1024322.388</v>
      </c>
      <c r="F100" s="63">
        <f>D100+E100</f>
        <v>1168262.0055474793</v>
      </c>
      <c r="G100" s="57">
        <f t="shared" si="44"/>
        <v>327432.7410000001</v>
      </c>
      <c r="H100" s="57">
        <f t="shared" si="44"/>
        <v>338253.29599999997</v>
      </c>
      <c r="I100" s="28">
        <f t="shared" si="44"/>
        <v>0</v>
      </c>
      <c r="J100" s="27">
        <f>H100+I100</f>
        <v>338253.29599999997</v>
      </c>
      <c r="K100" s="57">
        <f t="shared" si="45"/>
        <v>18013.830999999998</v>
      </c>
      <c r="L100" s="198">
        <f t="shared" si="45"/>
        <v>11766.244000000001</v>
      </c>
      <c r="M100" s="198">
        <f t="shared" si="45"/>
        <v>283.93399999999997</v>
      </c>
      <c r="N100" s="198">
        <f t="shared" si="45"/>
        <v>1882.598</v>
      </c>
      <c r="O100" s="198">
        <f t="shared" si="45"/>
        <v>1672.973</v>
      </c>
      <c r="P100" s="198">
        <f t="shared" si="45"/>
        <v>11196.628000000001</v>
      </c>
      <c r="Q100" s="29">
        <f t="shared" si="37"/>
        <v>1878764.2505474791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31">
        <v>0</v>
      </c>
      <c r="E101" s="131"/>
      <c r="F101" s="70"/>
      <c r="G101" s="286"/>
      <c r="H101" s="286">
        <v>0.79710000000000003</v>
      </c>
      <c r="I101" s="388"/>
      <c r="J101" s="19"/>
      <c r="K101" s="286">
        <v>5.1200000000000002E-2</v>
      </c>
      <c r="L101" s="95"/>
      <c r="M101" s="95"/>
      <c r="N101" s="95"/>
      <c r="O101" s="20"/>
      <c r="P101" s="20"/>
      <c r="Q101" s="21">
        <f t="shared" si="37"/>
        <v>0.84830000000000005</v>
      </c>
      <c r="R101" s="43"/>
    </row>
    <row r="102" spans="1:18">
      <c r="A102" s="14" t="s">
        <v>0</v>
      </c>
      <c r="B102" s="23"/>
      <c r="C102" s="62" t="s">
        <v>19</v>
      </c>
      <c r="D102" s="132">
        <v>0</v>
      </c>
      <c r="E102" s="132"/>
      <c r="F102" s="71"/>
      <c r="G102" s="287"/>
      <c r="H102" s="287">
        <v>2305.6689999999999</v>
      </c>
      <c r="I102" s="389"/>
      <c r="J102" s="27"/>
      <c r="K102" s="287">
        <v>235.08600000000001</v>
      </c>
      <c r="L102" s="198"/>
      <c r="M102" s="198"/>
      <c r="N102" s="198"/>
      <c r="O102" s="28"/>
      <c r="P102" s="443"/>
      <c r="Q102" s="29">
        <f t="shared" si="37"/>
        <v>2540.7550000000001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31">
        <v>2.4721000000000002</v>
      </c>
      <c r="E103" s="131">
        <v>1.6046</v>
      </c>
      <c r="F103" s="60"/>
      <c r="G103" s="286">
        <v>2.6812999999999998</v>
      </c>
      <c r="H103" s="286">
        <v>18.859200000000001</v>
      </c>
      <c r="I103" s="388"/>
      <c r="J103" s="19"/>
      <c r="K103" s="286">
        <v>1.3775999999999999</v>
      </c>
      <c r="L103" s="95">
        <v>1.2215</v>
      </c>
      <c r="M103" s="95"/>
      <c r="N103" s="95"/>
      <c r="O103" s="20">
        <v>1.3128</v>
      </c>
      <c r="P103" s="20">
        <v>2.3599999999999999E-2</v>
      </c>
      <c r="Q103" s="21">
        <f t="shared" si="37"/>
        <v>25.475999999999999</v>
      </c>
      <c r="R103" s="43"/>
    </row>
    <row r="104" spans="1:18">
      <c r="A104" s="22" t="s">
        <v>0</v>
      </c>
      <c r="B104" s="23"/>
      <c r="C104" s="62" t="s">
        <v>19</v>
      </c>
      <c r="D104" s="132">
        <v>1675.4769916612981</v>
      </c>
      <c r="E104" s="132">
        <v>766.63599999999997</v>
      </c>
      <c r="F104" s="63"/>
      <c r="G104" s="287">
        <v>2518.893</v>
      </c>
      <c r="H104" s="287">
        <v>8920.49</v>
      </c>
      <c r="I104" s="389"/>
      <c r="J104" s="27"/>
      <c r="K104" s="287">
        <v>486.82100000000003</v>
      </c>
      <c r="L104" s="198">
        <v>832.37800000000004</v>
      </c>
      <c r="M104" s="198"/>
      <c r="N104" s="198"/>
      <c r="O104" s="28">
        <v>480.91699999999997</v>
      </c>
      <c r="P104" s="81">
        <v>14.311999999999999</v>
      </c>
      <c r="Q104" s="29">
        <f t="shared" si="37"/>
        <v>13253.811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31">
        <v>0.40699999999999997</v>
      </c>
      <c r="E105" s="131">
        <v>2.5720000000000001</v>
      </c>
      <c r="F105" s="60"/>
      <c r="G105" s="286">
        <v>0.624</v>
      </c>
      <c r="H105" s="286">
        <v>5.9687999999999999</v>
      </c>
      <c r="I105" s="388"/>
      <c r="J105" s="19"/>
      <c r="K105" s="286"/>
      <c r="L105" s="95"/>
      <c r="M105" s="95"/>
      <c r="N105" s="95"/>
      <c r="O105" s="20"/>
      <c r="P105" s="20"/>
      <c r="Q105" s="21">
        <f t="shared" si="37"/>
        <v>6.5927999999999995</v>
      </c>
      <c r="R105" s="43"/>
    </row>
    <row r="106" spans="1:18">
      <c r="A106" s="22"/>
      <c r="B106" s="23"/>
      <c r="C106" s="62" t="s">
        <v>19</v>
      </c>
      <c r="D106" s="132">
        <v>295.99506919212473</v>
      </c>
      <c r="E106" s="132">
        <v>1331.434</v>
      </c>
      <c r="F106" s="63"/>
      <c r="G106" s="287">
        <v>503.54300000000001</v>
      </c>
      <c r="H106" s="287">
        <v>4655.4279999999999</v>
      </c>
      <c r="I106" s="389"/>
      <c r="J106" s="27"/>
      <c r="K106" s="287"/>
      <c r="L106" s="198"/>
      <c r="M106" s="198"/>
      <c r="N106" s="198"/>
      <c r="O106" s="28"/>
      <c r="P106" s="81"/>
      <c r="Q106" s="29">
        <f t="shared" si="37"/>
        <v>5158.9709999999995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31">
        <v>0</v>
      </c>
      <c r="E107" s="131">
        <v>0.2777</v>
      </c>
      <c r="F107" s="60"/>
      <c r="G107" s="286">
        <v>0.1386</v>
      </c>
      <c r="H107" s="286">
        <v>1.1667000000000001</v>
      </c>
      <c r="I107" s="388"/>
      <c r="J107" s="19"/>
      <c r="K107" s="286"/>
      <c r="L107" s="95">
        <v>2E-3</v>
      </c>
      <c r="M107" s="95"/>
      <c r="N107" s="95"/>
      <c r="O107" s="20"/>
      <c r="P107" s="20">
        <v>1.7500000000000002E-2</v>
      </c>
      <c r="Q107" s="21">
        <f t="shared" si="37"/>
        <v>1.3248000000000002</v>
      </c>
      <c r="R107" s="43"/>
    </row>
    <row r="108" spans="1:18">
      <c r="A108" s="22"/>
      <c r="B108" s="23"/>
      <c r="C108" s="62" t="s">
        <v>19</v>
      </c>
      <c r="D108" s="132">
        <v>0</v>
      </c>
      <c r="E108" s="132">
        <v>1043.2560000000001</v>
      </c>
      <c r="F108" s="63"/>
      <c r="G108" s="287">
        <v>180.625</v>
      </c>
      <c r="H108" s="287">
        <v>3205.518</v>
      </c>
      <c r="I108" s="389"/>
      <c r="J108" s="27"/>
      <c r="K108" s="287"/>
      <c r="L108" s="198">
        <v>1.68</v>
      </c>
      <c r="M108" s="198"/>
      <c r="N108" s="198"/>
      <c r="O108" s="28"/>
      <c r="P108" s="81">
        <v>27.562999999999999</v>
      </c>
      <c r="Q108" s="29">
        <f t="shared" si="37"/>
        <v>3415.386</v>
      </c>
      <c r="R108" s="43"/>
    </row>
    <row r="109" spans="1:18">
      <c r="A109" s="22"/>
      <c r="B109" s="15" t="s">
        <v>85</v>
      </c>
      <c r="C109" s="59" t="s">
        <v>17</v>
      </c>
      <c r="D109" s="131">
        <v>1.3991</v>
      </c>
      <c r="E109" s="131">
        <v>0.3034</v>
      </c>
      <c r="F109" s="60"/>
      <c r="G109" s="286">
        <v>1.891</v>
      </c>
      <c r="H109" s="286">
        <v>3.4518</v>
      </c>
      <c r="I109" s="388"/>
      <c r="J109" s="19"/>
      <c r="K109" s="286">
        <v>0.1037</v>
      </c>
      <c r="L109" s="95">
        <v>0.2082</v>
      </c>
      <c r="M109" s="95"/>
      <c r="N109" s="95">
        <v>2.0299999999999999E-2</v>
      </c>
      <c r="O109" s="20"/>
      <c r="P109" s="20">
        <v>4.1000000000000002E-2</v>
      </c>
      <c r="Q109" s="21">
        <f t="shared" si="37"/>
        <v>5.7160000000000002</v>
      </c>
      <c r="R109" s="43"/>
    </row>
    <row r="110" spans="1:18">
      <c r="A110" s="22"/>
      <c r="B110" s="23"/>
      <c r="C110" s="62" t="s">
        <v>19</v>
      </c>
      <c r="D110" s="132">
        <v>2239.3040234621094</v>
      </c>
      <c r="E110" s="132">
        <v>598.34400000000005</v>
      </c>
      <c r="F110" s="63"/>
      <c r="G110" s="287">
        <v>2479.9569999999999</v>
      </c>
      <c r="H110" s="287">
        <v>5147.8559999999998</v>
      </c>
      <c r="I110" s="389"/>
      <c r="J110" s="27"/>
      <c r="K110" s="287">
        <v>64.015000000000001</v>
      </c>
      <c r="L110" s="198">
        <v>240.91399999999999</v>
      </c>
      <c r="M110" s="198"/>
      <c r="N110" s="198">
        <v>30.882000000000001</v>
      </c>
      <c r="O110" s="28"/>
      <c r="P110" s="77">
        <v>65.679000000000002</v>
      </c>
      <c r="Q110" s="29">
        <f t="shared" si="37"/>
        <v>8029.3029999999999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31">
        <v>0</v>
      </c>
      <c r="E111" s="131"/>
      <c r="F111" s="70"/>
      <c r="G111" s="286">
        <v>865.89</v>
      </c>
      <c r="H111" s="286"/>
      <c r="I111" s="388"/>
      <c r="J111" s="19"/>
      <c r="K111" s="286">
        <v>2460.7199999999998</v>
      </c>
      <c r="L111" s="95">
        <v>708.24</v>
      </c>
      <c r="M111" s="95"/>
      <c r="N111" s="95"/>
      <c r="O111" s="20"/>
      <c r="P111" s="19"/>
      <c r="Q111" s="21">
        <f t="shared" si="37"/>
        <v>4034.8499999999995</v>
      </c>
      <c r="R111" s="43"/>
    </row>
    <row r="112" spans="1:18">
      <c r="A112" s="22"/>
      <c r="B112" s="23"/>
      <c r="C112" s="62" t="s">
        <v>19</v>
      </c>
      <c r="D112" s="132">
        <v>0</v>
      </c>
      <c r="E112" s="132"/>
      <c r="F112" s="71"/>
      <c r="G112" s="287">
        <v>34529.771999999997</v>
      </c>
      <c r="H112" s="287"/>
      <c r="I112" s="389"/>
      <c r="J112" s="27"/>
      <c r="K112" s="287">
        <v>111924.58900000001</v>
      </c>
      <c r="L112" s="198">
        <v>27625.681</v>
      </c>
      <c r="M112" s="198"/>
      <c r="N112" s="198"/>
      <c r="O112" s="28"/>
      <c r="P112" s="27"/>
      <c r="Q112" s="29">
        <f t="shared" si="37"/>
        <v>174080.04200000002</v>
      </c>
      <c r="R112" s="43"/>
    </row>
    <row r="113" spans="1:18">
      <c r="A113" s="22"/>
      <c r="B113" s="15" t="s">
        <v>88</v>
      </c>
      <c r="C113" s="59" t="s">
        <v>17</v>
      </c>
      <c r="D113" s="131">
        <v>0.1888</v>
      </c>
      <c r="E113" s="131">
        <v>9.0999999999999998E-2</v>
      </c>
      <c r="F113" s="60"/>
      <c r="G113" s="286"/>
      <c r="H113" s="286">
        <v>1.84E-2</v>
      </c>
      <c r="I113" s="388"/>
      <c r="J113" s="19"/>
      <c r="K113" s="286"/>
      <c r="L113" s="95"/>
      <c r="M113" s="95"/>
      <c r="N113" s="95"/>
      <c r="O113" s="20"/>
      <c r="P113" s="20"/>
      <c r="Q113" s="21">
        <f t="shared" si="37"/>
        <v>1.84E-2</v>
      </c>
      <c r="R113" s="43"/>
    </row>
    <row r="114" spans="1:18">
      <c r="A114" s="22"/>
      <c r="B114" s="23"/>
      <c r="C114" s="62" t="s">
        <v>19</v>
      </c>
      <c r="D114" s="132">
        <v>88.179020612822413</v>
      </c>
      <c r="E114" s="132">
        <v>58.360999999999997</v>
      </c>
      <c r="F114" s="63"/>
      <c r="G114" s="287"/>
      <c r="H114" s="287">
        <v>55.545999999999999</v>
      </c>
      <c r="I114" s="389"/>
      <c r="J114" s="27"/>
      <c r="K114" s="287"/>
      <c r="L114" s="198"/>
      <c r="M114" s="198"/>
      <c r="N114" s="198"/>
      <c r="O114" s="28"/>
      <c r="P114" s="81"/>
      <c r="Q114" s="29">
        <f t="shared" si="37"/>
        <v>55.545999999999999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31">
        <v>0</v>
      </c>
      <c r="E115" s="131"/>
      <c r="F115" s="60"/>
      <c r="G115" s="286"/>
      <c r="H115" s="286">
        <v>0.53669999999999995</v>
      </c>
      <c r="I115" s="388"/>
      <c r="J115" s="19"/>
      <c r="K115" s="286"/>
      <c r="L115" s="95"/>
      <c r="M115" s="95"/>
      <c r="N115" s="95"/>
      <c r="O115" s="20"/>
      <c r="P115" s="20"/>
      <c r="Q115" s="21">
        <f t="shared" si="37"/>
        <v>0.53669999999999995</v>
      </c>
      <c r="R115" s="43"/>
    </row>
    <row r="116" spans="1:18">
      <c r="A116" s="22"/>
      <c r="B116" s="23"/>
      <c r="C116" s="62" t="s">
        <v>19</v>
      </c>
      <c r="D116" s="132">
        <v>0</v>
      </c>
      <c r="E116" s="132"/>
      <c r="F116" s="63"/>
      <c r="G116" s="287"/>
      <c r="H116" s="287">
        <v>480.096</v>
      </c>
      <c r="I116" s="389"/>
      <c r="J116" s="27"/>
      <c r="K116" s="287"/>
      <c r="L116" s="198"/>
      <c r="M116" s="198"/>
      <c r="N116" s="198"/>
      <c r="O116" s="28"/>
      <c r="P116" s="443"/>
      <c r="Q116" s="29">
        <f t="shared" si="37"/>
        <v>480.096</v>
      </c>
      <c r="R116" s="43"/>
    </row>
    <row r="117" spans="1:18">
      <c r="A117" s="22"/>
      <c r="B117" s="15" t="s">
        <v>91</v>
      </c>
      <c r="C117" s="59" t="s">
        <v>17</v>
      </c>
      <c r="D117" s="131">
        <v>7.1245700000000003</v>
      </c>
      <c r="E117" s="131">
        <v>0.1191</v>
      </c>
      <c r="F117" s="60"/>
      <c r="G117" s="286">
        <v>0</v>
      </c>
      <c r="H117" s="286">
        <v>1.5041</v>
      </c>
      <c r="I117" s="388"/>
      <c r="J117" s="19"/>
      <c r="K117" s="286">
        <v>0.16500000000000001</v>
      </c>
      <c r="L117" s="95"/>
      <c r="M117" s="95">
        <v>6.9516</v>
      </c>
      <c r="N117" s="95">
        <v>2.4944000000000002</v>
      </c>
      <c r="O117" s="20"/>
      <c r="P117" s="20">
        <v>0.158</v>
      </c>
      <c r="Q117" s="21">
        <f t="shared" si="37"/>
        <v>11.273099999999999</v>
      </c>
      <c r="R117" s="43"/>
    </row>
    <row r="118" spans="1:18">
      <c r="A118" s="22"/>
      <c r="B118" s="23"/>
      <c r="C118" s="62" t="s">
        <v>19</v>
      </c>
      <c r="D118" s="132">
        <v>3971.7624284434442</v>
      </c>
      <c r="E118" s="132">
        <v>83.277000000000001</v>
      </c>
      <c r="F118" s="63"/>
      <c r="G118" s="287">
        <v>67.319000000000003</v>
      </c>
      <c r="H118" s="287">
        <v>1248.816</v>
      </c>
      <c r="I118" s="389"/>
      <c r="J118" s="27"/>
      <c r="K118" s="287">
        <v>112.61799999999999</v>
      </c>
      <c r="L118" s="198"/>
      <c r="M118" s="198">
        <v>10533.993</v>
      </c>
      <c r="N118" s="198">
        <v>768.72500000000002</v>
      </c>
      <c r="O118" s="28"/>
      <c r="P118" s="81">
        <v>49.77</v>
      </c>
      <c r="Q118" s="29">
        <f t="shared" si="37"/>
        <v>12781.241000000002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31">
        <v>3.0413000000000001</v>
      </c>
      <c r="E119" s="131">
        <v>1.9497</v>
      </c>
      <c r="F119" s="60"/>
      <c r="G119" s="286">
        <v>0.26179999999999998</v>
      </c>
      <c r="H119" s="286">
        <v>1.8186</v>
      </c>
      <c r="I119" s="388"/>
      <c r="J119" s="19"/>
      <c r="K119" s="286">
        <v>0.30049999999999999</v>
      </c>
      <c r="L119" s="95">
        <v>0.1026</v>
      </c>
      <c r="M119" s="95">
        <v>0.96350000000000002</v>
      </c>
      <c r="N119" s="95">
        <v>1.8E-3</v>
      </c>
      <c r="O119" s="20">
        <v>2.7E-2</v>
      </c>
      <c r="P119" s="20">
        <v>1.61E-2</v>
      </c>
      <c r="Q119" s="21">
        <f t="shared" si="37"/>
        <v>3.4918999999999998</v>
      </c>
      <c r="R119" s="43"/>
    </row>
    <row r="120" spans="1:18">
      <c r="A120" s="43"/>
      <c r="B120" s="23"/>
      <c r="C120" s="62" t="s">
        <v>19</v>
      </c>
      <c r="D120" s="132">
        <v>1950.5109059535207</v>
      </c>
      <c r="E120" s="132">
        <v>650.75099999999998</v>
      </c>
      <c r="F120" s="63"/>
      <c r="G120" s="287">
        <v>173.535</v>
      </c>
      <c r="H120" s="287">
        <v>885.88599999999997</v>
      </c>
      <c r="I120" s="389"/>
      <c r="J120" s="27"/>
      <c r="K120" s="287">
        <v>99.111999999999995</v>
      </c>
      <c r="L120" s="198">
        <v>55.651000000000003</v>
      </c>
      <c r="M120" s="198">
        <v>242.458</v>
      </c>
      <c r="N120" s="198">
        <v>0.378</v>
      </c>
      <c r="O120" s="28">
        <v>2.835</v>
      </c>
      <c r="P120" s="81">
        <v>7.1139999999999999</v>
      </c>
      <c r="Q120" s="29">
        <f t="shared" si="37"/>
        <v>1466.9690000000003</v>
      </c>
      <c r="R120" s="43"/>
    </row>
    <row r="121" spans="1:18">
      <c r="A121" s="43"/>
      <c r="B121" s="30" t="s">
        <v>21</v>
      </c>
      <c r="C121" s="59" t="s">
        <v>17</v>
      </c>
      <c r="D121" s="131">
        <v>0</v>
      </c>
      <c r="E121" s="131"/>
      <c r="F121" s="60"/>
      <c r="G121" s="286"/>
      <c r="H121" s="286">
        <v>0.46200000000000002</v>
      </c>
      <c r="I121" s="388"/>
      <c r="J121" s="19"/>
      <c r="K121" s="286"/>
      <c r="L121" s="95"/>
      <c r="M121" s="95"/>
      <c r="N121" s="95"/>
      <c r="O121" s="20"/>
      <c r="P121" s="20"/>
      <c r="Q121" s="21">
        <f t="shared" si="37"/>
        <v>0.46200000000000002</v>
      </c>
      <c r="R121" s="43"/>
    </row>
    <row r="122" spans="1:18">
      <c r="A122" s="43"/>
      <c r="B122" s="24" t="s">
        <v>93</v>
      </c>
      <c r="C122" s="62" t="s">
        <v>19</v>
      </c>
      <c r="D122" s="132">
        <v>0</v>
      </c>
      <c r="E122" s="132"/>
      <c r="F122" s="63"/>
      <c r="G122" s="287"/>
      <c r="H122" s="287">
        <v>1096.0360000000001</v>
      </c>
      <c r="I122" s="389"/>
      <c r="J122" s="27"/>
      <c r="K122" s="287"/>
      <c r="L122" s="198"/>
      <c r="M122" s="198"/>
      <c r="N122" s="198"/>
      <c r="O122" s="28"/>
      <c r="P122" s="28"/>
      <c r="Q122" s="29">
        <f t="shared" si="37"/>
        <v>1096.0360000000001</v>
      </c>
      <c r="R122" s="43"/>
    </row>
    <row r="123" spans="1:18">
      <c r="A123" s="43"/>
      <c r="B123" s="33" t="s">
        <v>25</v>
      </c>
      <c r="C123" s="59" t="s">
        <v>17</v>
      </c>
      <c r="D123" s="133">
        <f t="shared" ref="D123:D124" si="46">D101+D103+D105+D107+D109+D111+D113+D115+D117+D119+D121</f>
        <v>14.63287</v>
      </c>
      <c r="E123" s="20">
        <f t="shared" ref="E123:E124" si="47">+E101+E103+E105+E107+E109+E111+E113+E115+E117+E119+E121</f>
        <v>6.9175000000000013</v>
      </c>
      <c r="F123" s="60">
        <f>D123+E123</f>
        <v>21.550370000000001</v>
      </c>
      <c r="G123" s="115">
        <f t="shared" ref="G123:I124" si="48">+G101+G103+G105+G107+G109+G111+G113+G115+G117+G119+G121</f>
        <v>871.48669999999993</v>
      </c>
      <c r="H123" s="115">
        <f t="shared" si="48"/>
        <v>34.583399999999997</v>
      </c>
      <c r="I123" s="20">
        <f t="shared" si="48"/>
        <v>0</v>
      </c>
      <c r="J123" s="19">
        <f>H123+I123</f>
        <v>34.583399999999997</v>
      </c>
      <c r="K123" s="115">
        <f t="shared" ref="K123:M124" si="49">+K101+K103+K105+K107+K109+K111+K113+K115+K117+K119+K121</f>
        <v>2462.7179999999994</v>
      </c>
      <c r="L123" s="95">
        <f t="shared" si="49"/>
        <v>709.77430000000004</v>
      </c>
      <c r="M123" s="95">
        <f>+M101+M103+M105+M107+M109+M111+M113+M115+M117+M119+M121</f>
        <v>7.9150999999999998</v>
      </c>
      <c r="N123" s="95">
        <f t="shared" ref="N123:P124" si="50">+N101+N103+N105+N107+N109+N111+N113+N115+N117+N119+N121</f>
        <v>2.5165000000000002</v>
      </c>
      <c r="O123" s="95">
        <f t="shared" si="50"/>
        <v>1.3397999999999999</v>
      </c>
      <c r="P123" s="95">
        <f t="shared" si="50"/>
        <v>0.25619999999999998</v>
      </c>
      <c r="Q123" s="72">
        <f t="shared" si="37"/>
        <v>4112.1403699999992</v>
      </c>
      <c r="R123" s="43"/>
    </row>
    <row r="124" spans="1:18">
      <c r="A124" s="36"/>
      <c r="B124" s="37"/>
      <c r="C124" s="62" t="s">
        <v>19</v>
      </c>
      <c r="D124" s="134">
        <f t="shared" si="46"/>
        <v>10221.228439325319</v>
      </c>
      <c r="E124" s="28">
        <f t="shared" si="47"/>
        <v>4532.0590000000002</v>
      </c>
      <c r="F124" s="63">
        <f>D124+E124</f>
        <v>14753.287439325319</v>
      </c>
      <c r="G124" s="57">
        <f t="shared" si="48"/>
        <v>40453.644</v>
      </c>
      <c r="H124" s="57">
        <f t="shared" si="48"/>
        <v>28001.340999999997</v>
      </c>
      <c r="I124" s="28">
        <f t="shared" si="48"/>
        <v>0</v>
      </c>
      <c r="J124" s="27">
        <f>H124+I124</f>
        <v>28001.340999999997</v>
      </c>
      <c r="K124" s="57">
        <f t="shared" si="49"/>
        <v>112922.24100000001</v>
      </c>
      <c r="L124" s="198">
        <f t="shared" si="49"/>
        <v>28756.304000000004</v>
      </c>
      <c r="M124" s="198">
        <f t="shared" si="49"/>
        <v>10776.451000000001</v>
      </c>
      <c r="N124" s="198">
        <f t="shared" si="50"/>
        <v>799.98500000000001</v>
      </c>
      <c r="O124" s="198">
        <f t="shared" si="50"/>
        <v>483.75199999999995</v>
      </c>
      <c r="P124" s="198">
        <f t="shared" si="50"/>
        <v>164.43800000000002</v>
      </c>
      <c r="Q124" s="29">
        <f t="shared" si="37"/>
        <v>237111.44343932532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31">
        <v>0</v>
      </c>
      <c r="E125" s="131"/>
      <c r="F125" s="60"/>
      <c r="G125" s="286">
        <v>0</v>
      </c>
      <c r="H125" s="286"/>
      <c r="I125" s="388"/>
      <c r="J125" s="19"/>
      <c r="K125" s="286"/>
      <c r="L125" s="95"/>
      <c r="M125" s="95"/>
      <c r="N125" s="95"/>
      <c r="O125" s="20"/>
      <c r="P125" s="20"/>
      <c r="Q125" s="21">
        <f t="shared" si="37"/>
        <v>0</v>
      </c>
      <c r="R125" s="43"/>
    </row>
    <row r="126" spans="1:18">
      <c r="A126" s="14" t="s">
        <v>0</v>
      </c>
      <c r="B126" s="23"/>
      <c r="C126" s="62" t="s">
        <v>19</v>
      </c>
      <c r="D126" s="132">
        <v>0</v>
      </c>
      <c r="E126" s="132"/>
      <c r="F126" s="63"/>
      <c r="G126" s="287">
        <v>6.7770000000000001</v>
      </c>
      <c r="H126" s="287"/>
      <c r="I126" s="389"/>
      <c r="J126" s="27"/>
      <c r="K126" s="287"/>
      <c r="L126" s="198"/>
      <c r="M126" s="198"/>
      <c r="N126" s="198"/>
      <c r="O126" s="28"/>
      <c r="P126" s="81"/>
      <c r="Q126" s="29">
        <f t="shared" si="37"/>
        <v>6.7770000000000001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31">
        <v>0</v>
      </c>
      <c r="E127" s="131"/>
      <c r="F127" s="60"/>
      <c r="G127" s="286">
        <v>8.3949999999999996</v>
      </c>
      <c r="H127" s="286"/>
      <c r="I127" s="388"/>
      <c r="J127" s="19"/>
      <c r="K127" s="286"/>
      <c r="L127" s="95">
        <v>0.93600000000000005</v>
      </c>
      <c r="M127" s="95"/>
      <c r="N127" s="95"/>
      <c r="O127" s="20"/>
      <c r="P127" s="20"/>
      <c r="Q127" s="21">
        <f t="shared" si="37"/>
        <v>9.3309999999999995</v>
      </c>
      <c r="R127" s="43"/>
    </row>
    <row r="128" spans="1:18">
      <c r="A128" s="22"/>
      <c r="B128" s="23"/>
      <c r="C128" s="62" t="s">
        <v>19</v>
      </c>
      <c r="D128" s="132">
        <v>0</v>
      </c>
      <c r="E128" s="132"/>
      <c r="F128" s="63"/>
      <c r="G128" s="287">
        <v>2818.3409999999999</v>
      </c>
      <c r="H128" s="287"/>
      <c r="I128" s="389"/>
      <c r="J128" s="27"/>
      <c r="K128" s="287"/>
      <c r="L128" s="198">
        <v>113.631</v>
      </c>
      <c r="M128" s="198"/>
      <c r="N128" s="198"/>
      <c r="O128" s="28"/>
      <c r="P128" s="81"/>
      <c r="Q128" s="29">
        <f t="shared" si="37"/>
        <v>2931.9719999999998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140">
        <v>0.1255</v>
      </c>
      <c r="E129" s="140"/>
      <c r="F129" s="74"/>
      <c r="G129" s="290">
        <v>0.21079999999999999</v>
      </c>
      <c r="H129" s="356">
        <v>1.2592000000000001</v>
      </c>
      <c r="I129" s="392"/>
      <c r="J129" s="76"/>
      <c r="K129" s="356">
        <v>1.6E-2</v>
      </c>
      <c r="L129" s="91">
        <v>64.375699999999995</v>
      </c>
      <c r="M129" s="91"/>
      <c r="N129" s="91"/>
      <c r="O129" s="77"/>
      <c r="P129" s="20"/>
      <c r="Q129" s="78">
        <f t="shared" si="37"/>
        <v>65.861699999999999</v>
      </c>
      <c r="R129" s="43"/>
    </row>
    <row r="130" spans="1:18">
      <c r="A130" s="22"/>
      <c r="B130" s="30" t="s">
        <v>98</v>
      </c>
      <c r="C130" s="59" t="s">
        <v>99</v>
      </c>
      <c r="D130" s="131"/>
      <c r="E130" s="131"/>
      <c r="F130" s="70"/>
      <c r="G130" s="286"/>
      <c r="H130" s="286"/>
      <c r="I130" s="388"/>
      <c r="J130" s="32"/>
      <c r="K130" s="286"/>
      <c r="L130" s="95"/>
      <c r="M130" s="440"/>
      <c r="N130" s="442"/>
      <c r="O130" s="20"/>
      <c r="P130" s="20"/>
      <c r="Q130" s="21">
        <f t="shared" si="37"/>
        <v>0</v>
      </c>
      <c r="R130" s="43"/>
    </row>
    <row r="131" spans="1:18">
      <c r="A131" s="22" t="s">
        <v>24</v>
      </c>
      <c r="B131" s="28"/>
      <c r="C131" s="62" t="s">
        <v>19</v>
      </c>
      <c r="D131" s="132">
        <v>56.448013195348089</v>
      </c>
      <c r="E131" s="132"/>
      <c r="F131" s="63"/>
      <c r="G131" s="287">
        <v>246.81399999999999</v>
      </c>
      <c r="H131" s="287">
        <v>1125.204</v>
      </c>
      <c r="I131" s="389"/>
      <c r="J131" s="81"/>
      <c r="K131" s="287">
        <v>19.405000000000001</v>
      </c>
      <c r="L131" s="198">
        <v>11149.647000000001</v>
      </c>
      <c r="M131" s="198"/>
      <c r="N131" s="198"/>
      <c r="O131" s="28"/>
      <c r="P131" s="81"/>
      <c r="Q131" s="29">
        <f t="shared" si="37"/>
        <v>12541.070000000002</v>
      </c>
      <c r="R131" s="43"/>
    </row>
    <row r="132" spans="1:18">
      <c r="A132" s="43"/>
      <c r="B132" s="82" t="s">
        <v>0</v>
      </c>
      <c r="C132" s="73" t="s">
        <v>17</v>
      </c>
      <c r="D132" s="77">
        <f t="shared" ref="D132:E132" si="51">+D125+D127+D129</f>
        <v>0.1255</v>
      </c>
      <c r="E132" s="77">
        <f t="shared" si="51"/>
        <v>0</v>
      </c>
      <c r="F132" s="83">
        <f>F125+F127+F129</f>
        <v>0</v>
      </c>
      <c r="G132" s="13">
        <f t="shared" ref="G132" si="52">G125+G127+G129</f>
        <v>8.6058000000000003</v>
      </c>
      <c r="H132" s="13">
        <f t="shared" ref="H132" si="53">+H125+H127+H129</f>
        <v>1.2592000000000001</v>
      </c>
      <c r="I132" s="77">
        <f>+I125+I127+I129</f>
        <v>0</v>
      </c>
      <c r="J132" s="83">
        <f>J125+J127+J129</f>
        <v>0</v>
      </c>
      <c r="K132" s="408">
        <f t="shared" ref="K132:L132" si="54">+K125+K127+K129</f>
        <v>1.6E-2</v>
      </c>
      <c r="L132" s="91">
        <f t="shared" si="54"/>
        <v>65.311700000000002</v>
      </c>
      <c r="M132" s="437">
        <f>M125+M127+M129</f>
        <v>0</v>
      </c>
      <c r="N132" s="437">
        <f t="shared" ref="N132" si="55">N125+N127+N129</f>
        <v>0</v>
      </c>
      <c r="O132" s="91">
        <f>O125+O127+O129</f>
        <v>0</v>
      </c>
      <c r="P132" s="91">
        <f t="shared" ref="P132" si="56">P125+P127+P129</f>
        <v>0</v>
      </c>
      <c r="Q132" s="78">
        <f t="shared" si="37"/>
        <v>75.192700000000002</v>
      </c>
      <c r="R132" s="43"/>
    </row>
    <row r="133" spans="1:18">
      <c r="A133" s="43"/>
      <c r="B133" s="85" t="s">
        <v>25</v>
      </c>
      <c r="C133" s="59" t="s">
        <v>99</v>
      </c>
      <c r="D133" s="20">
        <f t="shared" ref="D133:E133" si="57">D130</f>
        <v>0</v>
      </c>
      <c r="E133" s="20">
        <f t="shared" si="57"/>
        <v>0</v>
      </c>
      <c r="F133" s="86">
        <f>F130</f>
        <v>0</v>
      </c>
      <c r="G133" s="115">
        <f t="shared" ref="G133:H133" si="58">G130</f>
        <v>0</v>
      </c>
      <c r="H133" s="115">
        <f t="shared" si="58"/>
        <v>0</v>
      </c>
      <c r="I133" s="20">
        <f>I130</f>
        <v>0</v>
      </c>
      <c r="J133" s="86">
        <f>J130</f>
        <v>0</v>
      </c>
      <c r="K133" s="276">
        <f t="shared" ref="K133:L133" si="59">K130</f>
        <v>0</v>
      </c>
      <c r="L133" s="95">
        <f t="shared" si="59"/>
        <v>0</v>
      </c>
      <c r="M133" s="438">
        <f>M130</f>
        <v>0</v>
      </c>
      <c r="N133" s="438">
        <f>N130</f>
        <v>0</v>
      </c>
      <c r="O133" s="20">
        <f t="shared" ref="O133" si="60">O130</f>
        <v>0</v>
      </c>
      <c r="P133" s="95">
        <f t="shared" ref="P133" si="61">+P130</f>
        <v>0</v>
      </c>
      <c r="Q133" s="21">
        <f t="shared" si="37"/>
        <v>0</v>
      </c>
      <c r="R133" s="43"/>
    </row>
    <row r="134" spans="1:18">
      <c r="A134" s="36"/>
      <c r="B134" s="28"/>
      <c r="C134" s="62" t="s">
        <v>19</v>
      </c>
      <c r="D134" s="28">
        <f t="shared" ref="D134:E134" si="62">+D126+D128+D131</f>
        <v>56.448013195348089</v>
      </c>
      <c r="E134" s="28">
        <f t="shared" si="62"/>
        <v>0</v>
      </c>
      <c r="F134" s="87">
        <f>F126+F128+F131</f>
        <v>0</v>
      </c>
      <c r="G134" s="57">
        <f t="shared" ref="G134" si="63">G126+G128+G131</f>
        <v>3071.9319999999998</v>
      </c>
      <c r="H134" s="57">
        <f t="shared" ref="H134" si="64">+H126+H128+H131</f>
        <v>1125.204</v>
      </c>
      <c r="I134" s="28">
        <f>+I126+I128+I131</f>
        <v>0</v>
      </c>
      <c r="J134" s="87">
        <f>J126+J128+J131</f>
        <v>0</v>
      </c>
      <c r="K134" s="57">
        <f t="shared" ref="K134:L134" si="65">+K126+K128+K131</f>
        <v>19.405000000000001</v>
      </c>
      <c r="L134" s="198">
        <f t="shared" si="65"/>
        <v>11263.278</v>
      </c>
      <c r="M134" s="439">
        <f>M126+M128+M131</f>
        <v>0</v>
      </c>
      <c r="N134" s="439">
        <f t="shared" ref="N134" si="66">N126+N128+N131</f>
        <v>0</v>
      </c>
      <c r="O134" s="198">
        <f>O126+O128+O131</f>
        <v>0</v>
      </c>
      <c r="P134" s="198">
        <f t="shared" ref="P134" si="67">+P126+P128+P131</f>
        <v>0</v>
      </c>
      <c r="Q134" s="29">
        <f t="shared" si="37"/>
        <v>15479.819</v>
      </c>
      <c r="R134" s="43"/>
    </row>
    <row r="135" spans="1:18">
      <c r="A135" s="88"/>
      <c r="B135" s="89" t="s">
        <v>0</v>
      </c>
      <c r="C135" s="90" t="s">
        <v>17</v>
      </c>
      <c r="D135" s="156">
        <f t="shared" ref="D135:E135" si="68">D132+D123+D99</f>
        <v>198.51311000000004</v>
      </c>
      <c r="E135" s="141">
        <f t="shared" si="68"/>
        <v>2020.3437200000001</v>
      </c>
      <c r="F135" s="83">
        <f>F132+F123+F99</f>
        <v>2218.7313300000001</v>
      </c>
      <c r="G135" s="273">
        <f t="shared" ref="G135:H135" si="69">G132+G123+G99</f>
        <v>1774.7673</v>
      </c>
      <c r="H135" s="265">
        <f t="shared" si="69"/>
        <v>1685.8219999999999</v>
      </c>
      <c r="I135" s="141">
        <f>I132+I123+I99</f>
        <v>0</v>
      </c>
      <c r="J135" s="83">
        <f>J132+J123+J99</f>
        <v>1684.5627999999999</v>
      </c>
      <c r="K135" s="409">
        <f t="shared" ref="K135:P135" si="70">K132+K123+K99</f>
        <v>2675.0398999999993</v>
      </c>
      <c r="L135" s="91">
        <f t="shared" si="70"/>
        <v>804.26480000000004</v>
      </c>
      <c r="M135" s="437">
        <f t="shared" si="70"/>
        <v>8.4026999999999994</v>
      </c>
      <c r="N135" s="437">
        <f t="shared" si="70"/>
        <v>4.0782000000000007</v>
      </c>
      <c r="O135" s="91">
        <f t="shared" si="70"/>
        <v>3.008</v>
      </c>
      <c r="P135" s="91">
        <f t="shared" si="70"/>
        <v>11.075699999999999</v>
      </c>
      <c r="Q135" s="92">
        <f>+F135+G135+H135+I135+K135+L135+M135+N135+O135+P135</f>
        <v>9185.1899300000005</v>
      </c>
      <c r="R135" s="43"/>
    </row>
    <row r="136" spans="1:18">
      <c r="A136" s="88"/>
      <c r="B136" s="93" t="s">
        <v>100</v>
      </c>
      <c r="C136" s="94" t="s">
        <v>99</v>
      </c>
      <c r="D136" s="157">
        <f t="shared" ref="D136:E136" si="71">D133</f>
        <v>0</v>
      </c>
      <c r="E136" s="133">
        <f t="shared" si="71"/>
        <v>0</v>
      </c>
      <c r="F136" s="86">
        <f>F133</f>
        <v>0</v>
      </c>
      <c r="G136" s="291">
        <f t="shared" ref="G136:H136" si="72">G133</f>
        <v>0</v>
      </c>
      <c r="H136" s="357">
        <f t="shared" si="72"/>
        <v>0</v>
      </c>
      <c r="I136" s="143">
        <f>I133</f>
        <v>0</v>
      </c>
      <c r="J136" s="86">
        <f>J133</f>
        <v>0</v>
      </c>
      <c r="K136" s="410">
        <f t="shared" ref="K136:M136" si="73">K133</f>
        <v>0</v>
      </c>
      <c r="L136" s="95">
        <f t="shared" si="73"/>
        <v>0</v>
      </c>
      <c r="M136" s="438">
        <f t="shared" si="73"/>
        <v>0</v>
      </c>
      <c r="N136" s="438">
        <f>N133</f>
        <v>0</v>
      </c>
      <c r="O136" s="95">
        <f t="shared" ref="O136" si="74">O133</f>
        <v>0</v>
      </c>
      <c r="P136" s="95">
        <f t="shared" ref="P136" si="75"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158">
        <f t="shared" ref="D137:E137" si="76">D134+D124+D100</f>
        <v>154217.29399999999</v>
      </c>
      <c r="E137" s="142">
        <f t="shared" si="76"/>
        <v>1028854.447</v>
      </c>
      <c r="F137" s="100">
        <f>F134+F124+F100</f>
        <v>1183015.2929868046</v>
      </c>
      <c r="G137" s="292">
        <f t="shared" ref="G137:H137" si="77">G134+G124+G100</f>
        <v>370958.3170000001</v>
      </c>
      <c r="H137" s="266">
        <f t="shared" si="77"/>
        <v>367379.84099999996</v>
      </c>
      <c r="I137" s="142">
        <f>I134+I124+I100</f>
        <v>0</v>
      </c>
      <c r="J137" s="100">
        <f>J134+J124+J100</f>
        <v>366254.63699999999</v>
      </c>
      <c r="K137" s="411">
        <f t="shared" ref="K137:P137" si="78">K134+K124+K100</f>
        <v>130955.47700000001</v>
      </c>
      <c r="L137" s="102">
        <f t="shared" si="78"/>
        <v>51785.826000000001</v>
      </c>
      <c r="M137" s="441">
        <f t="shared" si="78"/>
        <v>11060.385</v>
      </c>
      <c r="N137" s="441">
        <f t="shared" si="78"/>
        <v>2682.5830000000001</v>
      </c>
      <c r="O137" s="102">
        <f t="shared" si="78"/>
        <v>2156.7249999999999</v>
      </c>
      <c r="P137" s="102">
        <f t="shared" si="78"/>
        <v>11361.066000000001</v>
      </c>
      <c r="Q137" s="103">
        <f>+F137+G137+H137+I137+K137+L137+M137+N137+O137+P137</f>
        <v>2131355.5129868048</v>
      </c>
      <c r="R137" s="43"/>
    </row>
    <row r="138" spans="1:18">
      <c r="O138" s="10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K115" zoomScale="55" zoomScaleNormal="55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62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59">
        <v>0.03</v>
      </c>
      <c r="E4" s="231"/>
      <c r="F4" s="17"/>
      <c r="G4" s="293">
        <v>0</v>
      </c>
      <c r="H4" s="293">
        <v>1.9854000000000001</v>
      </c>
      <c r="I4" s="388"/>
      <c r="J4" s="19"/>
      <c r="K4" s="412">
        <v>1.8385</v>
      </c>
      <c r="L4" s="95"/>
      <c r="M4" s="95"/>
      <c r="N4" s="95"/>
      <c r="O4" s="95"/>
      <c r="P4" s="20"/>
      <c r="Q4" s="21">
        <f t="shared" ref="Q4:Q67" si="0">+F4+G4+H4+I4+K4+L4+M4+N4+O4+P4</f>
        <v>3.8239000000000001</v>
      </c>
      <c r="R4" s="13"/>
    </row>
    <row r="5" spans="1:18">
      <c r="A5" s="22" t="s">
        <v>18</v>
      </c>
      <c r="B5" s="23"/>
      <c r="C5" s="24" t="s">
        <v>19</v>
      </c>
      <c r="D5" s="160">
        <v>5.6700014781195032</v>
      </c>
      <c r="E5" s="232"/>
      <c r="F5" s="25"/>
      <c r="G5" s="294">
        <v>4.8680000000000003</v>
      </c>
      <c r="H5" s="294">
        <v>1585.6179999999999</v>
      </c>
      <c r="I5" s="389"/>
      <c r="J5" s="27"/>
      <c r="K5" s="294">
        <v>620.73599999999999</v>
      </c>
      <c r="L5" s="198"/>
      <c r="M5" s="198"/>
      <c r="N5" s="198"/>
      <c r="O5" s="198"/>
      <c r="P5" s="28"/>
      <c r="Q5" s="29">
        <f t="shared" si="0"/>
        <v>2211.2219999999998</v>
      </c>
      <c r="R5" s="13"/>
    </row>
    <row r="6" spans="1:18">
      <c r="A6" s="22" t="s">
        <v>20</v>
      </c>
      <c r="B6" s="30" t="s">
        <v>21</v>
      </c>
      <c r="C6" s="16" t="s">
        <v>17</v>
      </c>
      <c r="D6" s="161">
        <v>0</v>
      </c>
      <c r="E6" s="233">
        <v>6.4000000000000001E-2</v>
      </c>
      <c r="F6" s="17"/>
      <c r="G6" s="293">
        <v>0</v>
      </c>
      <c r="H6" s="293">
        <v>799.96500000000003</v>
      </c>
      <c r="I6" s="388"/>
      <c r="J6" s="32"/>
      <c r="K6" s="293">
        <v>479.149</v>
      </c>
      <c r="L6" s="95"/>
      <c r="M6" s="95"/>
      <c r="N6" s="95"/>
      <c r="O6" s="95"/>
      <c r="P6" s="20"/>
      <c r="Q6" s="21">
        <f t="shared" si="0"/>
        <v>1279.114</v>
      </c>
      <c r="R6" s="13"/>
    </row>
    <row r="7" spans="1:18">
      <c r="A7" s="22" t="s">
        <v>22</v>
      </c>
      <c r="B7" s="24" t="s">
        <v>23</v>
      </c>
      <c r="C7" s="24" t="s">
        <v>19</v>
      </c>
      <c r="D7" s="160">
        <v>0</v>
      </c>
      <c r="E7" s="232">
        <v>28.875</v>
      </c>
      <c r="F7" s="25"/>
      <c r="G7" s="294">
        <v>0.872</v>
      </c>
      <c r="H7" s="294">
        <v>30632.214</v>
      </c>
      <c r="I7" s="389"/>
      <c r="J7" s="27"/>
      <c r="K7" s="294">
        <v>16542.188999999998</v>
      </c>
      <c r="L7" s="198"/>
      <c r="M7" s="198"/>
      <c r="N7" s="198"/>
      <c r="O7" s="198"/>
      <c r="P7" s="28"/>
      <c r="Q7" s="29">
        <f t="shared" si="0"/>
        <v>47175.274999999994</v>
      </c>
      <c r="R7" s="13"/>
    </row>
    <row r="8" spans="1:18">
      <c r="A8" s="22" t="s">
        <v>24</v>
      </c>
      <c r="B8" s="33" t="s">
        <v>25</v>
      </c>
      <c r="C8" s="16" t="s">
        <v>17</v>
      </c>
      <c r="D8" s="32">
        <f t="shared" ref="D8:D9" si="1">D4+D6</f>
        <v>0.03</v>
      </c>
      <c r="E8" s="20">
        <f t="shared" ref="E8:E9" si="2">+E4+E6</f>
        <v>6.4000000000000001E-2</v>
      </c>
      <c r="F8" s="35">
        <f>D8+E8</f>
        <v>9.4E-2</v>
      </c>
      <c r="G8" s="276">
        <f t="shared" ref="G8:I9" si="3">+G4+G6</f>
        <v>0</v>
      </c>
      <c r="H8" s="276">
        <f t="shared" si="3"/>
        <v>801.95040000000006</v>
      </c>
      <c r="I8" s="20">
        <f t="shared" si="3"/>
        <v>0</v>
      </c>
      <c r="J8" s="32">
        <f>H8+I8</f>
        <v>801.95040000000006</v>
      </c>
      <c r="K8" s="276">
        <f t="shared" ref="K8:M9" si="4">+K4+K6</f>
        <v>480.98750000000001</v>
      </c>
      <c r="L8" s="95">
        <f t="shared" si="4"/>
        <v>0</v>
      </c>
      <c r="M8" s="95">
        <f t="shared" si="4"/>
        <v>0</v>
      </c>
      <c r="N8" s="95">
        <f t="shared" ref="N8:N9" si="5">N4+N6</f>
        <v>0</v>
      </c>
      <c r="O8" s="95">
        <f t="shared" ref="O8:O9" si="6">+O4+O6</f>
        <v>0</v>
      </c>
      <c r="P8" s="95">
        <f t="shared" ref="P8:P9" si="7">P4+P6</f>
        <v>0</v>
      </c>
      <c r="Q8" s="21">
        <f t="shared" si="0"/>
        <v>1283.0319000000002</v>
      </c>
      <c r="R8" s="13"/>
    </row>
    <row r="9" spans="1:18">
      <c r="A9" s="36"/>
      <c r="B9" s="37"/>
      <c r="C9" s="24" t="s">
        <v>19</v>
      </c>
      <c r="D9" s="27">
        <f t="shared" si="1"/>
        <v>5.6700014781195032</v>
      </c>
      <c r="E9" s="28">
        <f t="shared" si="2"/>
        <v>28.875</v>
      </c>
      <c r="F9" s="25">
        <f>D9+E9</f>
        <v>34.545001478119502</v>
      </c>
      <c r="G9" s="263">
        <f t="shared" si="3"/>
        <v>5.74</v>
      </c>
      <c r="H9" s="263">
        <f t="shared" si="3"/>
        <v>32217.831999999999</v>
      </c>
      <c r="I9" s="28">
        <f t="shared" si="3"/>
        <v>0</v>
      </c>
      <c r="J9" s="27">
        <f>H9+I9</f>
        <v>32217.831999999999</v>
      </c>
      <c r="K9" s="263">
        <f t="shared" si="4"/>
        <v>17162.924999999999</v>
      </c>
      <c r="L9" s="198">
        <f t="shared" si="4"/>
        <v>0</v>
      </c>
      <c r="M9" s="198">
        <f t="shared" si="4"/>
        <v>0</v>
      </c>
      <c r="N9" s="198">
        <f t="shared" si="5"/>
        <v>0</v>
      </c>
      <c r="O9" s="198">
        <f t="shared" si="6"/>
        <v>0</v>
      </c>
      <c r="P9" s="198">
        <f t="shared" si="7"/>
        <v>0</v>
      </c>
      <c r="Q9" s="29">
        <f t="shared" si="0"/>
        <v>49421.042001478112</v>
      </c>
      <c r="R9" s="13"/>
    </row>
    <row r="10" spans="1:18">
      <c r="A10" s="39" t="s">
        <v>26</v>
      </c>
      <c r="B10" s="40"/>
      <c r="C10" s="16" t="s">
        <v>17</v>
      </c>
      <c r="D10" s="161">
        <v>2.6621999999999999</v>
      </c>
      <c r="E10" s="233">
        <v>0.17610000000000001</v>
      </c>
      <c r="F10" s="17"/>
      <c r="G10" s="293">
        <v>2.8136999999999999</v>
      </c>
      <c r="H10" s="293"/>
      <c r="I10" s="388"/>
      <c r="J10" s="32"/>
      <c r="K10" s="293"/>
      <c r="L10" s="95"/>
      <c r="M10" s="95"/>
      <c r="N10" s="95"/>
      <c r="O10" s="95"/>
      <c r="P10" s="20"/>
      <c r="Q10" s="21">
        <f t="shared" si="0"/>
        <v>2.8136999999999999</v>
      </c>
      <c r="R10" s="13"/>
    </row>
    <row r="11" spans="1:18">
      <c r="A11" s="41"/>
      <c r="B11" s="42"/>
      <c r="C11" s="24" t="s">
        <v>19</v>
      </c>
      <c r="D11" s="162">
        <v>1756.2840078477898</v>
      </c>
      <c r="E11" s="232">
        <v>144.23400000000001</v>
      </c>
      <c r="F11" s="25"/>
      <c r="G11" s="294">
        <v>1398.0889999999999</v>
      </c>
      <c r="H11" s="294"/>
      <c r="I11" s="389"/>
      <c r="J11" s="27"/>
      <c r="K11" s="294"/>
      <c r="L11" s="198"/>
      <c r="M11" s="198"/>
      <c r="N11" s="198"/>
      <c r="O11" s="198"/>
      <c r="P11" s="28"/>
      <c r="Q11" s="29">
        <f t="shared" si="0"/>
        <v>1398.0889999999999</v>
      </c>
      <c r="R11" s="13"/>
    </row>
    <row r="12" spans="1:18">
      <c r="A12" s="43"/>
      <c r="B12" s="15" t="s">
        <v>27</v>
      </c>
      <c r="C12" s="16" t="s">
        <v>17</v>
      </c>
      <c r="D12" s="161">
        <v>4.6756000000000002</v>
      </c>
      <c r="E12" s="233">
        <v>7.2545000000000002</v>
      </c>
      <c r="F12" s="17"/>
      <c r="G12" s="293">
        <v>1.6612</v>
      </c>
      <c r="H12" s="293">
        <v>1.8149999999999999</v>
      </c>
      <c r="I12" s="388"/>
      <c r="J12" s="32"/>
      <c r="K12" s="293">
        <v>0.73899999999999999</v>
      </c>
      <c r="L12" s="95">
        <v>8.1000000000000003E-2</v>
      </c>
      <c r="M12" s="95"/>
      <c r="N12" s="95"/>
      <c r="O12" s="95"/>
      <c r="P12" s="20"/>
      <c r="Q12" s="21">
        <f t="shared" si="0"/>
        <v>4.2962000000000007</v>
      </c>
      <c r="R12" s="13"/>
    </row>
    <row r="13" spans="1:18">
      <c r="A13" s="14" t="s">
        <v>0</v>
      </c>
      <c r="B13" s="23"/>
      <c r="C13" s="24" t="s">
        <v>19</v>
      </c>
      <c r="D13" s="162">
        <v>12299.745206435367</v>
      </c>
      <c r="E13" s="232">
        <v>24252.555</v>
      </c>
      <c r="F13" s="25"/>
      <c r="G13" s="294">
        <v>3517.4780000000001</v>
      </c>
      <c r="H13" s="294">
        <v>4599.4040000000005</v>
      </c>
      <c r="I13" s="389"/>
      <c r="J13" s="27"/>
      <c r="K13" s="294">
        <v>1716.511</v>
      </c>
      <c r="L13" s="198">
        <v>201.328</v>
      </c>
      <c r="M13" s="198"/>
      <c r="N13" s="198"/>
      <c r="O13" s="198"/>
      <c r="P13" s="28"/>
      <c r="Q13" s="29">
        <f t="shared" si="0"/>
        <v>10034.721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61">
        <v>2.2532000000000001</v>
      </c>
      <c r="E14" s="233">
        <v>0.28539999999999999</v>
      </c>
      <c r="F14" s="17"/>
      <c r="G14" s="293">
        <v>0.81930000000000003</v>
      </c>
      <c r="H14" s="293">
        <v>3.8170000000000002</v>
      </c>
      <c r="I14" s="388"/>
      <c r="J14" s="32"/>
      <c r="K14" s="293">
        <v>1.8634999999999999</v>
      </c>
      <c r="L14" s="95">
        <v>4.0000000000000001E-3</v>
      </c>
      <c r="M14" s="95"/>
      <c r="N14" s="95"/>
      <c r="O14" s="95"/>
      <c r="P14" s="20"/>
      <c r="Q14" s="21">
        <f t="shared" si="0"/>
        <v>6.5038</v>
      </c>
      <c r="R14" s="13"/>
    </row>
    <row r="15" spans="1:18">
      <c r="A15" s="22" t="s">
        <v>0</v>
      </c>
      <c r="B15" s="23"/>
      <c r="C15" s="24" t="s">
        <v>19</v>
      </c>
      <c r="D15" s="162">
        <v>1220.3239681277225</v>
      </c>
      <c r="E15" s="232">
        <v>309.41399999999999</v>
      </c>
      <c r="F15" s="25"/>
      <c r="G15" s="294">
        <v>723.83299999999997</v>
      </c>
      <c r="H15" s="294">
        <v>4715.7550000000001</v>
      </c>
      <c r="I15" s="389"/>
      <c r="J15" s="27"/>
      <c r="K15" s="294">
        <v>2230.3420000000001</v>
      </c>
      <c r="L15" s="198">
        <v>3.36</v>
      </c>
      <c r="M15" s="198"/>
      <c r="N15" s="198"/>
      <c r="O15" s="198"/>
      <c r="P15" s="28"/>
      <c r="Q15" s="29">
        <f t="shared" si="0"/>
        <v>7673.29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61">
        <v>43.048200000000001</v>
      </c>
      <c r="E16" s="233">
        <v>35.190399999999997</v>
      </c>
      <c r="F16" s="17"/>
      <c r="G16" s="293">
        <v>48.267800000000001</v>
      </c>
      <c r="H16" s="293"/>
      <c r="I16" s="388"/>
      <c r="J16" s="32"/>
      <c r="K16" s="293"/>
      <c r="L16" s="95"/>
      <c r="M16" s="95"/>
      <c r="N16" s="95"/>
      <c r="O16" s="95"/>
      <c r="P16" s="20"/>
      <c r="Q16" s="21">
        <f t="shared" si="0"/>
        <v>48.267800000000001</v>
      </c>
      <c r="R16" s="13"/>
    </row>
    <row r="17" spans="1:18">
      <c r="A17" s="22"/>
      <c r="B17" s="23"/>
      <c r="C17" s="24" t="s">
        <v>19</v>
      </c>
      <c r="D17" s="162">
        <v>52779.38935912247</v>
      </c>
      <c r="E17" s="232">
        <v>47689.64</v>
      </c>
      <c r="F17" s="25"/>
      <c r="G17" s="294">
        <v>51532.004000000001</v>
      </c>
      <c r="H17" s="294"/>
      <c r="I17" s="389"/>
      <c r="J17" s="27"/>
      <c r="K17" s="294"/>
      <c r="L17" s="198"/>
      <c r="M17" s="198"/>
      <c r="N17" s="198"/>
      <c r="O17" s="198"/>
      <c r="P17" s="28"/>
      <c r="Q17" s="29">
        <f t="shared" si="0"/>
        <v>51532.004000000001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61">
        <v>0.64480000000000004</v>
      </c>
      <c r="E18" s="233">
        <v>18.040600000000001</v>
      </c>
      <c r="F18" s="17"/>
      <c r="G18" s="293">
        <v>3.8536999999999999</v>
      </c>
      <c r="H18" s="293"/>
      <c r="I18" s="388"/>
      <c r="J18" s="32"/>
      <c r="K18" s="293"/>
      <c r="L18" s="95"/>
      <c r="M18" s="95"/>
      <c r="N18" s="95"/>
      <c r="O18" s="95"/>
      <c r="P18" s="20"/>
      <c r="Q18" s="21">
        <f t="shared" si="0"/>
        <v>3.8536999999999999</v>
      </c>
      <c r="R18" s="13"/>
    </row>
    <row r="19" spans="1:18">
      <c r="A19" s="22"/>
      <c r="B19" s="24" t="s">
        <v>34</v>
      </c>
      <c r="C19" s="24" t="s">
        <v>19</v>
      </c>
      <c r="D19" s="162">
        <v>426.46601117593724</v>
      </c>
      <c r="E19" s="232">
        <v>9857.375</v>
      </c>
      <c r="F19" s="25"/>
      <c r="G19" s="294">
        <v>2631.078</v>
      </c>
      <c r="H19" s="294"/>
      <c r="I19" s="389"/>
      <c r="J19" s="27"/>
      <c r="K19" s="294"/>
      <c r="L19" s="198"/>
      <c r="M19" s="198"/>
      <c r="N19" s="198"/>
      <c r="O19" s="198"/>
      <c r="P19" s="28"/>
      <c r="Q19" s="29">
        <f t="shared" si="0"/>
        <v>2631.078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61">
        <v>54.2637</v>
      </c>
      <c r="E20" s="233">
        <v>127.6108</v>
      </c>
      <c r="F20" s="17"/>
      <c r="G20" s="293">
        <v>3.1372</v>
      </c>
      <c r="H20" s="293"/>
      <c r="I20" s="388"/>
      <c r="J20" s="32"/>
      <c r="K20" s="293"/>
      <c r="L20" s="95"/>
      <c r="M20" s="95"/>
      <c r="N20" s="95"/>
      <c r="O20" s="95"/>
      <c r="P20" s="20"/>
      <c r="Q20" s="21">
        <f t="shared" si="0"/>
        <v>3.1372</v>
      </c>
      <c r="R20" s="13"/>
    </row>
    <row r="21" spans="1:18">
      <c r="A21" s="43"/>
      <c r="B21" s="23"/>
      <c r="C21" s="24" t="s">
        <v>19</v>
      </c>
      <c r="D21" s="163">
        <v>17603.167438990884</v>
      </c>
      <c r="E21" s="232">
        <v>36425.836000000003</v>
      </c>
      <c r="F21" s="25"/>
      <c r="G21" s="294">
        <v>989.53300000000002</v>
      </c>
      <c r="H21" s="294"/>
      <c r="I21" s="389"/>
      <c r="J21" s="27"/>
      <c r="K21" s="294"/>
      <c r="L21" s="198"/>
      <c r="M21" s="198"/>
      <c r="N21" s="198"/>
      <c r="O21" s="198"/>
      <c r="P21" s="28"/>
      <c r="Q21" s="29">
        <f t="shared" si="0"/>
        <v>989.53300000000002</v>
      </c>
      <c r="R21" s="13"/>
    </row>
    <row r="22" spans="1:18">
      <c r="A22" s="43"/>
      <c r="B22" s="33" t="s">
        <v>25</v>
      </c>
      <c r="C22" s="16" t="s">
        <v>17</v>
      </c>
      <c r="D22" s="19">
        <f t="shared" ref="D22:D23" si="8">D12+D14+D16+D18+D20</f>
        <v>104.88550000000001</v>
      </c>
      <c r="E22" s="20">
        <f t="shared" ref="E22:E23" si="9">+E12+E14+E16+E18+E20</f>
        <v>188.3817</v>
      </c>
      <c r="F22" s="17">
        <f>D22+E22</f>
        <v>293.2672</v>
      </c>
      <c r="G22" s="276">
        <f t="shared" ref="G22:I23" si="10">+G12+G14+G16+G18+G20</f>
        <v>57.739200000000004</v>
      </c>
      <c r="H22" s="276">
        <f t="shared" si="10"/>
        <v>5.6319999999999997</v>
      </c>
      <c r="I22" s="20">
        <f t="shared" si="10"/>
        <v>0</v>
      </c>
      <c r="J22" s="32">
        <f t="shared" ref="J22:J29" si="11">H22+I22</f>
        <v>5.6319999999999997</v>
      </c>
      <c r="K22" s="276">
        <f t="shared" ref="K22:M23" si="12">+K12+K14+K16+K18+K20</f>
        <v>2.6025</v>
      </c>
      <c r="L22" s="95">
        <f t="shared" si="12"/>
        <v>8.5000000000000006E-2</v>
      </c>
      <c r="M22" s="95">
        <f t="shared" si="12"/>
        <v>0</v>
      </c>
      <c r="N22" s="95">
        <f t="shared" ref="N22:N23" si="13">N12+N14+N16+N18+N20</f>
        <v>0</v>
      </c>
      <c r="O22" s="95">
        <f t="shared" ref="O22:O23" si="14">+O12+O14+O16+O18+O20</f>
        <v>0</v>
      </c>
      <c r="P22" s="95">
        <f t="shared" ref="P22:P23" si="15">P12+P14+P16+P18+P20</f>
        <v>0</v>
      </c>
      <c r="Q22" s="21">
        <f t="shared" si="0"/>
        <v>359.32589999999999</v>
      </c>
      <c r="R22" s="13"/>
    </row>
    <row r="23" spans="1:18">
      <c r="A23" s="36"/>
      <c r="B23" s="37"/>
      <c r="C23" s="24" t="s">
        <v>19</v>
      </c>
      <c r="D23" s="27">
        <f t="shared" si="8"/>
        <v>84329.091983852399</v>
      </c>
      <c r="E23" s="28">
        <f t="shared" si="9"/>
        <v>118534.82</v>
      </c>
      <c r="F23" s="25">
        <f>D23+E23</f>
        <v>202863.91198385239</v>
      </c>
      <c r="G23" s="263">
        <f t="shared" si="10"/>
        <v>59393.926000000007</v>
      </c>
      <c r="H23" s="263">
        <f t="shared" si="10"/>
        <v>9315.1589999999997</v>
      </c>
      <c r="I23" s="28">
        <f t="shared" si="10"/>
        <v>0</v>
      </c>
      <c r="J23" s="27">
        <f t="shared" si="11"/>
        <v>9315.1589999999997</v>
      </c>
      <c r="K23" s="263">
        <f t="shared" si="12"/>
        <v>3946.8530000000001</v>
      </c>
      <c r="L23" s="198">
        <f t="shared" si="12"/>
        <v>204.68800000000002</v>
      </c>
      <c r="M23" s="198">
        <f t="shared" si="12"/>
        <v>0</v>
      </c>
      <c r="N23" s="198">
        <f t="shared" si="13"/>
        <v>0</v>
      </c>
      <c r="O23" s="198">
        <f t="shared" si="14"/>
        <v>0</v>
      </c>
      <c r="P23" s="198">
        <f t="shared" si="15"/>
        <v>0</v>
      </c>
      <c r="Q23" s="29">
        <f t="shared" si="0"/>
        <v>275724.53798385238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64">
        <v>1.4890000000000001</v>
      </c>
      <c r="E24" s="233">
        <v>1.8089999999999999</v>
      </c>
      <c r="F24" s="17"/>
      <c r="G24" s="293">
        <v>135.12610000000001</v>
      </c>
      <c r="H24" s="293"/>
      <c r="I24" s="388"/>
      <c r="J24" s="32"/>
      <c r="K24" s="293"/>
      <c r="L24" s="95"/>
      <c r="M24" s="95"/>
      <c r="N24" s="95"/>
      <c r="O24" s="95"/>
      <c r="P24" s="20"/>
      <c r="Q24" s="21">
        <f t="shared" si="0"/>
        <v>135.12610000000001</v>
      </c>
      <c r="R24" s="13"/>
    </row>
    <row r="25" spans="1:18">
      <c r="A25" s="22" t="s">
        <v>37</v>
      </c>
      <c r="B25" s="23"/>
      <c r="C25" s="24" t="s">
        <v>19</v>
      </c>
      <c r="D25" s="165">
        <v>1571.6929097265142</v>
      </c>
      <c r="E25" s="232">
        <v>1756.3879999999999</v>
      </c>
      <c r="F25" s="25"/>
      <c r="G25" s="294">
        <v>136758.71100000001</v>
      </c>
      <c r="H25" s="294"/>
      <c r="I25" s="389"/>
      <c r="J25" s="27"/>
      <c r="K25" s="294"/>
      <c r="L25" s="198"/>
      <c r="M25" s="198"/>
      <c r="N25" s="198"/>
      <c r="O25" s="198"/>
      <c r="P25" s="28"/>
      <c r="Q25" s="29">
        <f t="shared" si="0"/>
        <v>136758.71100000001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64">
        <v>4.5640000000000001</v>
      </c>
      <c r="E26" s="233">
        <v>9.4139999999999997</v>
      </c>
      <c r="F26" s="17"/>
      <c r="G26" s="293">
        <v>3.0028000000000001</v>
      </c>
      <c r="H26" s="293"/>
      <c r="I26" s="388"/>
      <c r="J26" s="32"/>
      <c r="K26" s="293"/>
      <c r="L26" s="95"/>
      <c r="M26" s="95"/>
      <c r="N26" s="95"/>
      <c r="O26" s="95"/>
      <c r="P26" s="20"/>
      <c r="Q26" s="21">
        <f t="shared" si="0"/>
        <v>3.0028000000000001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65">
        <v>1354.4793531008511</v>
      </c>
      <c r="E27" s="232">
        <v>3508.28</v>
      </c>
      <c r="F27" s="25"/>
      <c r="G27" s="294">
        <v>1628.932</v>
      </c>
      <c r="H27" s="367"/>
      <c r="I27" s="389"/>
      <c r="J27" s="27"/>
      <c r="K27" s="294"/>
      <c r="L27" s="198"/>
      <c r="M27" s="198"/>
      <c r="N27" s="198"/>
      <c r="O27" s="198"/>
      <c r="P27" s="28"/>
      <c r="Q27" s="29">
        <f t="shared" si="0"/>
        <v>1628.932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32">
        <f t="shared" ref="D28:D29" si="16">D24+D26</f>
        <v>6.0529999999999999</v>
      </c>
      <c r="E28" s="20">
        <f t="shared" ref="E28:E29" si="17">+E24+E26</f>
        <v>11.222999999999999</v>
      </c>
      <c r="F28" s="17">
        <f>D28+E28</f>
        <v>17.276</v>
      </c>
      <c r="G28" s="276">
        <f t="shared" ref="G28:I29" si="18">+G24+G26</f>
        <v>138.12890000000002</v>
      </c>
      <c r="H28" s="276">
        <f t="shared" si="18"/>
        <v>0</v>
      </c>
      <c r="I28" s="20">
        <f t="shared" si="18"/>
        <v>0</v>
      </c>
      <c r="J28" s="32">
        <f t="shared" si="11"/>
        <v>0</v>
      </c>
      <c r="K28" s="276">
        <f t="shared" ref="K28:M29" si="19">+K24+K26</f>
        <v>0</v>
      </c>
      <c r="L28" s="95">
        <f t="shared" si="19"/>
        <v>0</v>
      </c>
      <c r="M28" s="199">
        <f t="shared" si="19"/>
        <v>0</v>
      </c>
      <c r="N28" s="95">
        <f t="shared" ref="N28:P29" si="20">N24+N26</f>
        <v>0</v>
      </c>
      <c r="O28" s="95">
        <f t="shared" si="20"/>
        <v>0</v>
      </c>
      <c r="P28" s="95">
        <f t="shared" si="20"/>
        <v>0</v>
      </c>
      <c r="Q28" s="21">
        <f t="shared" si="0"/>
        <v>155.40490000000003</v>
      </c>
      <c r="R28" s="13"/>
    </row>
    <row r="29" spans="1:18">
      <c r="A29" s="36"/>
      <c r="B29" s="37"/>
      <c r="C29" s="24" t="s">
        <v>19</v>
      </c>
      <c r="D29" s="27">
        <f t="shared" si="16"/>
        <v>2926.1722628273656</v>
      </c>
      <c r="E29" s="28">
        <f t="shared" si="17"/>
        <v>5264.6679999999997</v>
      </c>
      <c r="F29" s="25">
        <f>D29+E29</f>
        <v>8190.8402628273652</v>
      </c>
      <c r="G29" s="263">
        <f t="shared" si="18"/>
        <v>138387.64300000001</v>
      </c>
      <c r="H29" s="263">
        <f t="shared" si="18"/>
        <v>0</v>
      </c>
      <c r="I29" s="28">
        <f t="shared" si="18"/>
        <v>0</v>
      </c>
      <c r="J29" s="27">
        <f t="shared" si="11"/>
        <v>0</v>
      </c>
      <c r="K29" s="263">
        <f t="shared" si="19"/>
        <v>0</v>
      </c>
      <c r="L29" s="198">
        <f t="shared" si="19"/>
        <v>0</v>
      </c>
      <c r="M29" s="436">
        <f t="shared" si="19"/>
        <v>0</v>
      </c>
      <c r="N29" s="198">
        <f t="shared" si="20"/>
        <v>0</v>
      </c>
      <c r="O29" s="198">
        <f t="shared" si="20"/>
        <v>0</v>
      </c>
      <c r="P29" s="198">
        <f t="shared" si="20"/>
        <v>0</v>
      </c>
      <c r="Q29" s="29">
        <f t="shared" si="0"/>
        <v>146578.48326282739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64">
        <v>0</v>
      </c>
      <c r="E30" s="233">
        <v>1.4999999999999999E-2</v>
      </c>
      <c r="F30" s="17"/>
      <c r="G30" s="293">
        <v>4.9299999999999997E-2</v>
      </c>
      <c r="H30" s="293">
        <v>47.035400000000003</v>
      </c>
      <c r="I30" s="388"/>
      <c r="J30" s="32"/>
      <c r="K30" s="293"/>
      <c r="L30" s="95"/>
      <c r="M30" s="95"/>
      <c r="N30" s="95"/>
      <c r="O30" s="95"/>
      <c r="P30" s="20"/>
      <c r="Q30" s="21">
        <f t="shared" si="0"/>
        <v>47.084700000000005</v>
      </c>
      <c r="R30" s="13"/>
    </row>
    <row r="31" spans="1:18">
      <c r="A31" s="22" t="s">
        <v>42</v>
      </c>
      <c r="B31" s="23"/>
      <c r="C31" s="24" t="s">
        <v>19</v>
      </c>
      <c r="D31" s="165">
        <v>0</v>
      </c>
      <c r="E31" s="232">
        <v>1.05</v>
      </c>
      <c r="F31" s="25"/>
      <c r="G31" s="294">
        <v>8.4570000000000007</v>
      </c>
      <c r="H31" s="294">
        <v>4684.4639999999999</v>
      </c>
      <c r="I31" s="389"/>
      <c r="J31" s="27"/>
      <c r="K31" s="294"/>
      <c r="L31" s="198"/>
      <c r="M31" s="198"/>
      <c r="N31" s="198"/>
      <c r="O31" s="198"/>
      <c r="P31" s="28"/>
      <c r="Q31" s="29">
        <f t="shared" si="0"/>
        <v>4692.9210000000003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61">
        <v>3.1399999999999997E-2</v>
      </c>
      <c r="E32" s="233">
        <v>1E-3</v>
      </c>
      <c r="F32" s="17"/>
      <c r="G32" s="293"/>
      <c r="H32" s="293">
        <v>78.032600000000002</v>
      </c>
      <c r="I32" s="388"/>
      <c r="J32" s="32"/>
      <c r="K32" s="293">
        <v>8.0000000000000002E-3</v>
      </c>
      <c r="L32" s="95">
        <v>0.193</v>
      </c>
      <c r="M32" s="95"/>
      <c r="N32" s="95"/>
      <c r="O32" s="95"/>
      <c r="P32" s="20"/>
      <c r="Q32" s="21">
        <f t="shared" si="0"/>
        <v>78.233599999999996</v>
      </c>
      <c r="R32" s="13"/>
    </row>
    <row r="33" spans="1:18">
      <c r="A33" s="22" t="s">
        <v>44</v>
      </c>
      <c r="B33" s="23"/>
      <c r="C33" s="24" t="s">
        <v>19</v>
      </c>
      <c r="D33" s="160">
        <v>3.0082507842245141</v>
      </c>
      <c r="E33" s="232">
        <v>5.2999999999999999E-2</v>
      </c>
      <c r="F33" s="25"/>
      <c r="G33" s="294"/>
      <c r="H33" s="294">
        <v>2220.828</v>
      </c>
      <c r="I33" s="389"/>
      <c r="J33" s="27"/>
      <c r="K33" s="294">
        <v>0.42099999999999999</v>
      </c>
      <c r="L33" s="198">
        <v>9.64</v>
      </c>
      <c r="M33" s="198"/>
      <c r="N33" s="198"/>
      <c r="O33" s="198"/>
      <c r="P33" s="28"/>
      <c r="Q33" s="29">
        <f t="shared" si="0"/>
        <v>2230.8889999999997</v>
      </c>
      <c r="R33" s="13"/>
    </row>
    <row r="34" spans="1:18">
      <c r="A34" s="22"/>
      <c r="B34" s="30" t="s">
        <v>21</v>
      </c>
      <c r="C34" s="16" t="s">
        <v>17</v>
      </c>
      <c r="D34" s="161">
        <v>0</v>
      </c>
      <c r="E34" s="233"/>
      <c r="F34" s="17"/>
      <c r="G34" s="293"/>
      <c r="H34" s="293">
        <v>278.88299999999998</v>
      </c>
      <c r="I34" s="388"/>
      <c r="J34" s="32"/>
      <c r="K34" s="293">
        <v>51.091000000000001</v>
      </c>
      <c r="L34" s="95"/>
      <c r="M34" s="95"/>
      <c r="N34" s="95">
        <v>0.34139999999999998</v>
      </c>
      <c r="O34" s="95"/>
      <c r="P34" s="20"/>
      <c r="Q34" s="21">
        <f t="shared" si="0"/>
        <v>330.31540000000001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60">
        <v>0</v>
      </c>
      <c r="E35" s="232"/>
      <c r="F35" s="25"/>
      <c r="G35" s="294"/>
      <c r="H35" s="294">
        <v>8118.277</v>
      </c>
      <c r="I35" s="389"/>
      <c r="J35" s="27"/>
      <c r="K35" s="294">
        <v>1226.135</v>
      </c>
      <c r="L35" s="198"/>
      <c r="M35" s="198"/>
      <c r="N35" s="198">
        <v>57.832999999999998</v>
      </c>
      <c r="O35" s="198"/>
      <c r="P35" s="28"/>
      <c r="Q35" s="29">
        <f t="shared" si="0"/>
        <v>9402.2450000000008</v>
      </c>
      <c r="R35" s="13"/>
    </row>
    <row r="36" spans="1:18">
      <c r="A36" s="43"/>
      <c r="B36" s="33" t="s">
        <v>25</v>
      </c>
      <c r="C36" s="16" t="s">
        <v>17</v>
      </c>
      <c r="D36" s="32">
        <f t="shared" ref="D36:D37" si="21">D30+D32+D34</f>
        <v>3.1399999999999997E-2</v>
      </c>
      <c r="E36" s="20">
        <f t="shared" ref="E36:E37" si="22">+E30+E32+E34</f>
        <v>1.6E-2</v>
      </c>
      <c r="F36" s="46">
        <f>D36+E36</f>
        <v>4.7399999999999998E-2</v>
      </c>
      <c r="G36" s="276">
        <f t="shared" ref="G36:I37" si="23">+G30+G32+G34</f>
        <v>4.9299999999999997E-2</v>
      </c>
      <c r="H36" s="276">
        <f t="shared" si="23"/>
        <v>403.95100000000002</v>
      </c>
      <c r="I36" s="20">
        <f t="shared" si="23"/>
        <v>0</v>
      </c>
      <c r="J36" s="32">
        <f>H36+I36</f>
        <v>403.95100000000002</v>
      </c>
      <c r="K36" s="276">
        <f t="shared" ref="K36:O37" si="24">+K30+K32+K34</f>
        <v>51.099000000000004</v>
      </c>
      <c r="L36" s="95">
        <f t="shared" si="24"/>
        <v>0.193</v>
      </c>
      <c r="M36" s="95">
        <f t="shared" si="24"/>
        <v>0</v>
      </c>
      <c r="N36" s="95">
        <f t="shared" si="24"/>
        <v>0.34139999999999998</v>
      </c>
      <c r="O36" s="95">
        <f t="shared" si="24"/>
        <v>0</v>
      </c>
      <c r="P36" s="95">
        <f>P30+P32+P34</f>
        <v>0</v>
      </c>
      <c r="Q36" s="21">
        <f t="shared" si="0"/>
        <v>455.68110000000001</v>
      </c>
      <c r="R36" s="13"/>
    </row>
    <row r="37" spans="1:18">
      <c r="A37" s="36"/>
      <c r="B37" s="37"/>
      <c r="C37" s="24" t="s">
        <v>19</v>
      </c>
      <c r="D37" s="27">
        <f t="shared" si="21"/>
        <v>3.0082507842245141</v>
      </c>
      <c r="E37" s="28">
        <f t="shared" si="22"/>
        <v>1.103</v>
      </c>
      <c r="F37" s="47">
        <f>D37+E37</f>
        <v>4.1112507842245138</v>
      </c>
      <c r="G37" s="263">
        <f t="shared" si="23"/>
        <v>8.4570000000000007</v>
      </c>
      <c r="H37" s="263">
        <f t="shared" si="23"/>
        <v>15023.569</v>
      </c>
      <c r="I37" s="28">
        <f t="shared" si="23"/>
        <v>0</v>
      </c>
      <c r="J37" s="27">
        <f>H37+I37</f>
        <v>15023.569</v>
      </c>
      <c r="K37" s="263">
        <f t="shared" si="24"/>
        <v>1226.556</v>
      </c>
      <c r="L37" s="198">
        <f t="shared" si="24"/>
        <v>9.64</v>
      </c>
      <c r="M37" s="198">
        <f t="shared" si="24"/>
        <v>0</v>
      </c>
      <c r="N37" s="198">
        <f t="shared" si="24"/>
        <v>57.832999999999998</v>
      </c>
      <c r="O37" s="198">
        <f t="shared" si="24"/>
        <v>0</v>
      </c>
      <c r="P37" s="198">
        <f>P31+P33+P35</f>
        <v>0</v>
      </c>
      <c r="Q37" s="29">
        <f t="shared" si="0"/>
        <v>16330.166250784225</v>
      </c>
      <c r="R37" s="13"/>
    </row>
    <row r="38" spans="1:18">
      <c r="A38" s="39" t="s">
        <v>46</v>
      </c>
      <c r="B38" s="40"/>
      <c r="C38" s="16" t="s">
        <v>17</v>
      </c>
      <c r="D38" s="164">
        <v>5.6000000000000001E-2</v>
      </c>
      <c r="E38" s="233">
        <v>0.21060000000000001</v>
      </c>
      <c r="F38" s="17"/>
      <c r="G38" s="293">
        <v>4.4999999999999998E-2</v>
      </c>
      <c r="H38" s="293">
        <v>7.22E-2</v>
      </c>
      <c r="I38" s="388"/>
      <c r="J38" s="32"/>
      <c r="K38" s="293">
        <v>5.8999999999999999E-3</v>
      </c>
      <c r="L38" s="95">
        <v>6.9999999999999999E-4</v>
      </c>
      <c r="M38" s="95"/>
      <c r="N38" s="95"/>
      <c r="O38" s="95"/>
      <c r="P38" s="20"/>
      <c r="Q38" s="21">
        <f t="shared" si="0"/>
        <v>0.12380000000000001</v>
      </c>
      <c r="R38" s="13"/>
    </row>
    <row r="39" spans="1:18">
      <c r="A39" s="41"/>
      <c r="B39" s="42"/>
      <c r="C39" s="24" t="s">
        <v>19</v>
      </c>
      <c r="D39" s="165">
        <v>26.092506802086973</v>
      </c>
      <c r="E39" s="232">
        <v>146.94800000000001</v>
      </c>
      <c r="F39" s="25"/>
      <c r="G39" s="294">
        <v>13.052</v>
      </c>
      <c r="H39" s="294">
        <v>46.777000000000001</v>
      </c>
      <c r="I39" s="389"/>
      <c r="J39" s="27"/>
      <c r="K39" s="294">
        <v>2.8079999999999998</v>
      </c>
      <c r="L39" s="198">
        <v>0.441</v>
      </c>
      <c r="M39" s="198"/>
      <c r="N39" s="198"/>
      <c r="O39" s="198"/>
      <c r="P39" s="28"/>
      <c r="Q39" s="29">
        <f t="shared" si="0"/>
        <v>63.078000000000003</v>
      </c>
      <c r="R39" s="13"/>
    </row>
    <row r="40" spans="1:18">
      <c r="A40" s="39" t="s">
        <v>47</v>
      </c>
      <c r="B40" s="40"/>
      <c r="C40" s="16" t="s">
        <v>17</v>
      </c>
      <c r="D40" s="164">
        <v>0.50449999999999995</v>
      </c>
      <c r="E40" s="233">
        <v>4.02E-2</v>
      </c>
      <c r="F40" s="17"/>
      <c r="G40" s="293">
        <v>4.6950000000000003</v>
      </c>
      <c r="H40" s="293">
        <v>16.157399999999999</v>
      </c>
      <c r="I40" s="388"/>
      <c r="J40" s="32"/>
      <c r="K40" s="293">
        <v>5.1776</v>
      </c>
      <c r="L40" s="95">
        <v>0.20780000000000001</v>
      </c>
      <c r="M40" s="95"/>
      <c r="N40" s="95">
        <v>1.06E-2</v>
      </c>
      <c r="O40" s="95"/>
      <c r="P40" s="20"/>
      <c r="Q40" s="21">
        <f t="shared" si="0"/>
        <v>26.2484</v>
      </c>
      <c r="R40" s="13"/>
    </row>
    <row r="41" spans="1:18">
      <c r="A41" s="41"/>
      <c r="B41" s="42"/>
      <c r="C41" s="24" t="s">
        <v>19</v>
      </c>
      <c r="D41" s="165">
        <v>133.88553490278107</v>
      </c>
      <c r="E41" s="232">
        <v>27.437000000000001</v>
      </c>
      <c r="F41" s="25"/>
      <c r="G41" s="294">
        <v>1363.2470000000001</v>
      </c>
      <c r="H41" s="294">
        <v>5137.4369999999999</v>
      </c>
      <c r="I41" s="389"/>
      <c r="J41" s="27"/>
      <c r="K41" s="294">
        <v>1149.962</v>
      </c>
      <c r="L41" s="198">
        <v>60.012999999999998</v>
      </c>
      <c r="M41" s="198"/>
      <c r="N41" s="198">
        <v>7.3710000000000004</v>
      </c>
      <c r="O41" s="198"/>
      <c r="P41" s="28"/>
      <c r="Q41" s="29">
        <f t="shared" si="0"/>
        <v>7718.0300000000007</v>
      </c>
      <c r="R41" s="13"/>
    </row>
    <row r="42" spans="1:18">
      <c r="A42" s="39" t="s">
        <v>48</v>
      </c>
      <c r="B42" s="40"/>
      <c r="C42" s="16" t="s">
        <v>17</v>
      </c>
      <c r="D42" s="161">
        <v>0</v>
      </c>
      <c r="E42" s="233">
        <v>8.0000000000000004E-4</v>
      </c>
      <c r="F42" s="17"/>
      <c r="G42" s="293"/>
      <c r="H42" s="293">
        <v>6.4000000000000003E-3</v>
      </c>
      <c r="I42" s="388"/>
      <c r="J42" s="32"/>
      <c r="K42" s="293"/>
      <c r="L42" s="95"/>
      <c r="M42" s="95"/>
      <c r="N42" s="95"/>
      <c r="O42" s="95"/>
      <c r="P42" s="20"/>
      <c r="Q42" s="21">
        <f t="shared" si="0"/>
        <v>6.4000000000000003E-3</v>
      </c>
      <c r="R42" s="13"/>
    </row>
    <row r="43" spans="1:18">
      <c r="A43" s="41"/>
      <c r="B43" s="42"/>
      <c r="C43" s="24" t="s">
        <v>19</v>
      </c>
      <c r="D43" s="160">
        <v>0</v>
      </c>
      <c r="E43" s="232">
        <v>1.26</v>
      </c>
      <c r="F43" s="25"/>
      <c r="G43" s="294"/>
      <c r="H43" s="294">
        <v>17.619</v>
      </c>
      <c r="I43" s="389"/>
      <c r="J43" s="27"/>
      <c r="K43" s="294"/>
      <c r="L43" s="198"/>
      <c r="M43" s="198"/>
      <c r="N43" s="198"/>
      <c r="O43" s="198"/>
      <c r="P43" s="28"/>
      <c r="Q43" s="29">
        <f t="shared" si="0"/>
        <v>17.619</v>
      </c>
      <c r="R43" s="13"/>
    </row>
    <row r="44" spans="1:18">
      <c r="A44" s="39" t="s">
        <v>49</v>
      </c>
      <c r="B44" s="40"/>
      <c r="C44" s="16" t="s">
        <v>17</v>
      </c>
      <c r="D44" s="164">
        <v>0</v>
      </c>
      <c r="E44" s="233">
        <v>6.9999999999999999E-4</v>
      </c>
      <c r="F44" s="17"/>
      <c r="G44" s="293">
        <v>4.1999999999999997E-3</v>
      </c>
      <c r="H44" s="293">
        <v>5.8200000000000002E-2</v>
      </c>
      <c r="I44" s="388"/>
      <c r="J44" s="32"/>
      <c r="K44" s="293">
        <v>1.6999999999999999E-3</v>
      </c>
      <c r="L44" s="95">
        <v>1E-3</v>
      </c>
      <c r="M44" s="95"/>
      <c r="N44" s="95"/>
      <c r="O44" s="95"/>
      <c r="P44" s="20"/>
      <c r="Q44" s="21">
        <f t="shared" si="0"/>
        <v>6.5100000000000005E-2</v>
      </c>
      <c r="R44" s="13"/>
    </row>
    <row r="45" spans="1:18">
      <c r="A45" s="41"/>
      <c r="B45" s="42"/>
      <c r="C45" s="24" t="s">
        <v>19</v>
      </c>
      <c r="D45" s="165">
        <v>0</v>
      </c>
      <c r="E45" s="232">
        <v>1.05</v>
      </c>
      <c r="F45" s="25"/>
      <c r="G45" s="294">
        <v>25.722999999999999</v>
      </c>
      <c r="H45" s="294">
        <v>42.441000000000003</v>
      </c>
      <c r="I45" s="389"/>
      <c r="J45" s="27"/>
      <c r="K45" s="294">
        <v>1.105</v>
      </c>
      <c r="L45" s="198">
        <v>1.365</v>
      </c>
      <c r="M45" s="198"/>
      <c r="N45" s="198"/>
      <c r="O45" s="198"/>
      <c r="P45" s="28"/>
      <c r="Q45" s="29">
        <f t="shared" si="0"/>
        <v>70.634</v>
      </c>
      <c r="R45" s="13"/>
    </row>
    <row r="46" spans="1:18">
      <c r="A46" s="39" t="s">
        <v>50</v>
      </c>
      <c r="B46" s="40"/>
      <c r="C46" s="16" t="s">
        <v>17</v>
      </c>
      <c r="D46" s="164">
        <v>0</v>
      </c>
      <c r="E46" s="233"/>
      <c r="F46" s="17"/>
      <c r="G46" s="293">
        <v>1.9800000000000002E-2</v>
      </c>
      <c r="H46" s="293">
        <v>2.2599999999999999E-2</v>
      </c>
      <c r="I46" s="388"/>
      <c r="J46" s="32"/>
      <c r="K46" s="293">
        <v>6.7999999999999996E-3</v>
      </c>
      <c r="L46" s="95">
        <v>7.1999999999999998E-3</v>
      </c>
      <c r="M46" s="95"/>
      <c r="N46" s="95"/>
      <c r="O46" s="95"/>
      <c r="P46" s="20"/>
      <c r="Q46" s="21">
        <f t="shared" si="0"/>
        <v>5.6399999999999999E-2</v>
      </c>
      <c r="R46" s="13"/>
    </row>
    <row r="47" spans="1:18">
      <c r="A47" s="41"/>
      <c r="B47" s="42"/>
      <c r="C47" s="24" t="s">
        <v>19</v>
      </c>
      <c r="D47" s="165">
        <v>0</v>
      </c>
      <c r="E47" s="232"/>
      <c r="F47" s="25"/>
      <c r="G47" s="294">
        <v>48.923000000000002</v>
      </c>
      <c r="H47" s="294">
        <v>38.344000000000001</v>
      </c>
      <c r="I47" s="389"/>
      <c r="J47" s="27"/>
      <c r="K47" s="294">
        <v>6.016</v>
      </c>
      <c r="L47" s="198">
        <v>3.5070000000000001</v>
      </c>
      <c r="M47" s="198"/>
      <c r="N47" s="198"/>
      <c r="O47" s="198"/>
      <c r="P47" s="28"/>
      <c r="Q47" s="29">
        <f t="shared" si="0"/>
        <v>96.79</v>
      </c>
      <c r="R47" s="13"/>
    </row>
    <row r="48" spans="1:18">
      <c r="A48" s="39" t="s">
        <v>51</v>
      </c>
      <c r="B48" s="40"/>
      <c r="C48" s="16" t="s">
        <v>17</v>
      </c>
      <c r="D48" s="164">
        <v>7.4999999999999997E-2</v>
      </c>
      <c r="E48" s="233">
        <v>1.7999999999999999E-2</v>
      </c>
      <c r="F48" s="17"/>
      <c r="G48" s="293">
        <v>7.7999999999999996E-3</v>
      </c>
      <c r="H48" s="293">
        <v>7.2914000000000003</v>
      </c>
      <c r="I48" s="388"/>
      <c r="J48" s="32"/>
      <c r="K48" s="293">
        <v>0.22470000000000001</v>
      </c>
      <c r="L48" s="95"/>
      <c r="M48" s="95"/>
      <c r="N48" s="95"/>
      <c r="O48" s="95"/>
      <c r="P48" s="20"/>
      <c r="Q48" s="21">
        <f t="shared" si="0"/>
        <v>7.5239000000000003</v>
      </c>
      <c r="R48" s="13"/>
    </row>
    <row r="49" spans="1:18">
      <c r="A49" s="41"/>
      <c r="B49" s="42"/>
      <c r="C49" s="24" t="s">
        <v>19</v>
      </c>
      <c r="D49" s="165">
        <v>17.74500462596659</v>
      </c>
      <c r="E49" s="232">
        <v>1.208</v>
      </c>
      <c r="F49" s="25"/>
      <c r="G49" s="294">
        <v>13.436999999999999</v>
      </c>
      <c r="H49" s="294">
        <v>2083.8330000000001</v>
      </c>
      <c r="I49" s="389"/>
      <c r="J49" s="27"/>
      <c r="K49" s="294">
        <v>72.459999999999994</v>
      </c>
      <c r="L49" s="198"/>
      <c r="M49" s="198"/>
      <c r="N49" s="198"/>
      <c r="O49" s="198"/>
      <c r="P49" s="28"/>
      <c r="Q49" s="29">
        <f t="shared" si="0"/>
        <v>2169.73</v>
      </c>
      <c r="R49" s="13"/>
    </row>
    <row r="50" spans="1:18">
      <c r="A50" s="39" t="s">
        <v>52</v>
      </c>
      <c r="B50" s="40"/>
      <c r="C50" s="16" t="s">
        <v>17</v>
      </c>
      <c r="D50" s="164">
        <v>0</v>
      </c>
      <c r="E50" s="233">
        <v>0.89400000000000002</v>
      </c>
      <c r="F50" s="17"/>
      <c r="G50" s="293"/>
      <c r="H50" s="293"/>
      <c r="I50" s="388"/>
      <c r="J50" s="32"/>
      <c r="K50" s="293">
        <v>20.28</v>
      </c>
      <c r="L50" s="95"/>
      <c r="M50" s="95"/>
      <c r="N50" s="95"/>
      <c r="O50" s="95"/>
      <c r="P50" s="20"/>
      <c r="Q50" s="21">
        <f t="shared" si="0"/>
        <v>20.28</v>
      </c>
      <c r="R50" s="13"/>
    </row>
    <row r="51" spans="1:18">
      <c r="A51" s="41"/>
      <c r="B51" s="42"/>
      <c r="C51" s="24" t="s">
        <v>19</v>
      </c>
      <c r="D51" s="165">
        <v>0</v>
      </c>
      <c r="E51" s="232">
        <v>382.53199999999998</v>
      </c>
      <c r="F51" s="25"/>
      <c r="G51" s="294"/>
      <c r="H51" s="294"/>
      <c r="I51" s="389"/>
      <c r="J51" s="27"/>
      <c r="K51" s="294">
        <v>2810.22</v>
      </c>
      <c r="L51" s="198"/>
      <c r="M51" s="198"/>
      <c r="N51" s="198"/>
      <c r="O51" s="198"/>
      <c r="P51" s="28"/>
      <c r="Q51" s="29">
        <f t="shared" si="0"/>
        <v>2810.22</v>
      </c>
      <c r="R51" s="13"/>
    </row>
    <row r="52" spans="1:18">
      <c r="A52" s="39" t="s">
        <v>53</v>
      </c>
      <c r="B52" s="40"/>
      <c r="C52" s="16" t="s">
        <v>17</v>
      </c>
      <c r="D52" s="161">
        <v>4.4999999999999997E-3</v>
      </c>
      <c r="E52" s="233">
        <v>2.1999999999999999E-2</v>
      </c>
      <c r="F52" s="17"/>
      <c r="G52" s="293">
        <v>1.4859</v>
      </c>
      <c r="H52" s="293">
        <v>2.7606999999999999</v>
      </c>
      <c r="I52" s="388"/>
      <c r="J52" s="32"/>
      <c r="K52" s="293">
        <v>344.6225</v>
      </c>
      <c r="L52" s="95">
        <v>58.914000000000001</v>
      </c>
      <c r="M52" s="95"/>
      <c r="N52" s="95">
        <v>0.50780000000000003</v>
      </c>
      <c r="O52" s="95">
        <v>1.8E-3</v>
      </c>
      <c r="P52" s="20">
        <v>0.03</v>
      </c>
      <c r="Q52" s="21">
        <f t="shared" si="0"/>
        <v>408.32269999999994</v>
      </c>
      <c r="R52" s="13"/>
    </row>
    <row r="53" spans="1:18">
      <c r="A53" s="41"/>
      <c r="B53" s="42"/>
      <c r="C53" s="24" t="s">
        <v>19</v>
      </c>
      <c r="D53" s="160">
        <v>4.1475010812170439</v>
      </c>
      <c r="E53" s="232">
        <v>24.696999999999999</v>
      </c>
      <c r="F53" s="25"/>
      <c r="G53" s="294">
        <v>1769.982</v>
      </c>
      <c r="H53" s="294">
        <v>3075.3470000000002</v>
      </c>
      <c r="I53" s="389"/>
      <c r="J53" s="27"/>
      <c r="K53" s="294">
        <v>155302.80300000001</v>
      </c>
      <c r="L53" s="198">
        <v>27059.304</v>
      </c>
      <c r="M53" s="198"/>
      <c r="N53" s="198">
        <v>132.41499999999999</v>
      </c>
      <c r="O53" s="198">
        <v>1.7010000000000001</v>
      </c>
      <c r="P53" s="28">
        <v>34.32</v>
      </c>
      <c r="Q53" s="29">
        <f t="shared" si="0"/>
        <v>187375.87200000003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64">
        <v>0.4249</v>
      </c>
      <c r="E54" s="233"/>
      <c r="F54" s="17"/>
      <c r="G54" s="293">
        <v>0.33119999999999999</v>
      </c>
      <c r="H54" s="293">
        <v>3.8433999999999999</v>
      </c>
      <c r="I54" s="388"/>
      <c r="J54" s="32"/>
      <c r="K54" s="293">
        <v>0.26889999999999997</v>
      </c>
      <c r="L54" s="95">
        <v>2.3599999999999999E-2</v>
      </c>
      <c r="M54" s="95"/>
      <c r="N54" s="95">
        <v>0.15190000000000001</v>
      </c>
      <c r="O54" s="95">
        <v>1.7999999999999999E-2</v>
      </c>
      <c r="P54" s="20">
        <v>2.0799999999999999E-2</v>
      </c>
      <c r="Q54" s="21">
        <f t="shared" si="0"/>
        <v>4.6578000000000008</v>
      </c>
      <c r="R54" s="13"/>
    </row>
    <row r="55" spans="1:18">
      <c r="A55" s="22" t="s">
        <v>42</v>
      </c>
      <c r="B55" s="23"/>
      <c r="C55" s="24" t="s">
        <v>19</v>
      </c>
      <c r="D55" s="165">
        <v>402.94285504365735</v>
      </c>
      <c r="E55" s="232"/>
      <c r="F55" s="25"/>
      <c r="G55" s="294">
        <v>609.09</v>
      </c>
      <c r="H55" s="294">
        <v>4574.0209999999997</v>
      </c>
      <c r="I55" s="389"/>
      <c r="J55" s="27"/>
      <c r="K55" s="294">
        <v>300.38299999999998</v>
      </c>
      <c r="L55" s="198">
        <v>34.862000000000002</v>
      </c>
      <c r="M55" s="198"/>
      <c r="N55" s="198">
        <v>191.44399999999999</v>
      </c>
      <c r="O55" s="198">
        <v>19.981999999999999</v>
      </c>
      <c r="P55" s="28">
        <v>16.649999999999999</v>
      </c>
      <c r="Q55" s="29">
        <f t="shared" si="0"/>
        <v>5746.4319999999998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66">
        <v>0.65820000000000001</v>
      </c>
      <c r="E56" s="233">
        <v>4.9299999999999997E-2</v>
      </c>
      <c r="F56" s="17"/>
      <c r="G56" s="293">
        <v>0.15160000000000001</v>
      </c>
      <c r="H56" s="293">
        <v>0.1578</v>
      </c>
      <c r="I56" s="388"/>
      <c r="J56" s="32"/>
      <c r="K56" s="293">
        <v>0.64449999999999996</v>
      </c>
      <c r="L56" s="95">
        <v>8.9999999999999998E-4</v>
      </c>
      <c r="M56" s="95"/>
      <c r="N56" s="95">
        <v>0.30840000000000001</v>
      </c>
      <c r="O56" s="95">
        <v>1.1999999999999999E-3</v>
      </c>
      <c r="P56" s="20">
        <v>7.6700000000000004E-2</v>
      </c>
      <c r="Q56" s="21">
        <f t="shared" si="0"/>
        <v>1.3411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67">
        <v>105.19427742322266</v>
      </c>
      <c r="E57" s="232">
        <v>58.182000000000002</v>
      </c>
      <c r="F57" s="25"/>
      <c r="G57" s="294">
        <v>113.38800000000001</v>
      </c>
      <c r="H57" s="294">
        <v>247.76</v>
      </c>
      <c r="I57" s="389"/>
      <c r="J57" s="27"/>
      <c r="K57" s="294">
        <v>146.16800000000001</v>
      </c>
      <c r="L57" s="198">
        <v>0.86099999999999999</v>
      </c>
      <c r="M57" s="198"/>
      <c r="N57" s="198">
        <v>147.79499999999999</v>
      </c>
      <c r="O57" s="198">
        <v>1.26</v>
      </c>
      <c r="P57" s="28">
        <v>54.08</v>
      </c>
      <c r="Q57" s="29">
        <f t="shared" si="0"/>
        <v>711.31200000000001</v>
      </c>
      <c r="R57" s="13"/>
    </row>
    <row r="58" spans="1:18">
      <c r="A58" s="43"/>
      <c r="B58" s="33" t="s">
        <v>25</v>
      </c>
      <c r="C58" s="16" t="s">
        <v>17</v>
      </c>
      <c r="D58" s="32">
        <f t="shared" ref="D58:D59" si="25">D54+D56</f>
        <v>1.0831</v>
      </c>
      <c r="E58" s="20">
        <f t="shared" ref="E58:E59" si="26">+E54+E56</f>
        <v>4.9299999999999997E-2</v>
      </c>
      <c r="F58" s="17">
        <f>D58+E58</f>
        <v>1.1323999999999999</v>
      </c>
      <c r="G58" s="276">
        <f t="shared" ref="G58:I59" si="27">+G54+G56</f>
        <v>0.48280000000000001</v>
      </c>
      <c r="H58" s="276">
        <f t="shared" si="27"/>
        <v>4.0011999999999999</v>
      </c>
      <c r="I58" s="20">
        <f t="shared" si="27"/>
        <v>0</v>
      </c>
      <c r="J58" s="32">
        <f>H58+I58</f>
        <v>4.0011999999999999</v>
      </c>
      <c r="K58" s="276">
        <f t="shared" ref="K58:M59" si="28">+K54+K56</f>
        <v>0.91339999999999999</v>
      </c>
      <c r="L58" s="95">
        <f t="shared" si="28"/>
        <v>2.4500000000000001E-2</v>
      </c>
      <c r="M58" s="95">
        <f t="shared" si="28"/>
        <v>0</v>
      </c>
      <c r="N58" s="95">
        <f t="shared" ref="N58:N59" si="29">N54+N56</f>
        <v>0.46030000000000004</v>
      </c>
      <c r="O58" s="95">
        <f t="shared" ref="O58:O59" si="30">+O54+O56</f>
        <v>1.9199999999999998E-2</v>
      </c>
      <c r="P58" s="95">
        <f t="shared" ref="P58:P59" si="31">P54+P56</f>
        <v>9.7500000000000003E-2</v>
      </c>
      <c r="Q58" s="21">
        <f t="shared" si="0"/>
        <v>7.1312999999999995</v>
      </c>
      <c r="R58" s="13"/>
    </row>
    <row r="59" spans="1:18">
      <c r="A59" s="36"/>
      <c r="B59" s="37"/>
      <c r="C59" s="24" t="s">
        <v>19</v>
      </c>
      <c r="D59" s="27">
        <f t="shared" si="25"/>
        <v>508.13713246688002</v>
      </c>
      <c r="E59" s="28">
        <f t="shared" si="26"/>
        <v>58.182000000000002</v>
      </c>
      <c r="F59" s="25">
        <f>D59+E59</f>
        <v>566.31913246687998</v>
      </c>
      <c r="G59" s="263">
        <f t="shared" si="27"/>
        <v>722.47800000000007</v>
      </c>
      <c r="H59" s="263">
        <f t="shared" si="27"/>
        <v>4821.7809999999999</v>
      </c>
      <c r="I59" s="28">
        <f t="shared" si="27"/>
        <v>0</v>
      </c>
      <c r="J59" s="27">
        <f>H59+I59</f>
        <v>4821.7809999999999</v>
      </c>
      <c r="K59" s="263">
        <f t="shared" si="28"/>
        <v>446.55099999999999</v>
      </c>
      <c r="L59" s="198">
        <f t="shared" si="28"/>
        <v>35.722999999999999</v>
      </c>
      <c r="M59" s="198">
        <f t="shared" si="28"/>
        <v>0</v>
      </c>
      <c r="N59" s="198">
        <f t="shared" si="29"/>
        <v>339.23899999999998</v>
      </c>
      <c r="O59" s="198">
        <f t="shared" si="30"/>
        <v>21.242000000000001</v>
      </c>
      <c r="P59" s="198">
        <f t="shared" si="31"/>
        <v>70.72999999999999</v>
      </c>
      <c r="Q59" s="29">
        <f t="shared" si="0"/>
        <v>7024.0631324668802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64">
        <v>0.62809999999999999</v>
      </c>
      <c r="E60" s="233"/>
      <c r="F60" s="17"/>
      <c r="G60" s="293">
        <v>0</v>
      </c>
      <c r="H60" s="293">
        <v>2.6818</v>
      </c>
      <c r="I60" s="388"/>
      <c r="J60" s="19"/>
      <c r="K60" s="293"/>
      <c r="L60" s="95">
        <v>4.0000000000000001E-3</v>
      </c>
      <c r="M60" s="95"/>
      <c r="N60" s="95"/>
      <c r="O60" s="95"/>
      <c r="P60" s="20"/>
      <c r="Q60" s="21">
        <f t="shared" si="0"/>
        <v>2.6858</v>
      </c>
      <c r="R60" s="13"/>
    </row>
    <row r="61" spans="1:18">
      <c r="A61" s="22" t="s">
        <v>57</v>
      </c>
      <c r="B61" s="23"/>
      <c r="C61" s="24" t="s">
        <v>19</v>
      </c>
      <c r="D61" s="165">
        <v>43.717811396848816</v>
      </c>
      <c r="E61" s="232"/>
      <c r="F61" s="25"/>
      <c r="G61" s="294">
        <v>0.158</v>
      </c>
      <c r="H61" s="294">
        <v>78.509</v>
      </c>
      <c r="I61" s="389"/>
      <c r="J61" s="27"/>
      <c r="K61" s="294"/>
      <c r="L61" s="198">
        <v>0.94499999999999995</v>
      </c>
      <c r="M61" s="198"/>
      <c r="N61" s="198"/>
      <c r="O61" s="198"/>
      <c r="P61" s="28"/>
      <c r="Q61" s="29">
        <f t="shared" si="0"/>
        <v>79.611999999999995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61">
        <v>1.9830000000000001</v>
      </c>
      <c r="E62" s="233">
        <v>14.81</v>
      </c>
      <c r="F62" s="17"/>
      <c r="G62" s="293">
        <v>581.53300000000002</v>
      </c>
      <c r="H62" s="293"/>
      <c r="I62" s="388"/>
      <c r="J62" s="32"/>
      <c r="K62" s="293"/>
      <c r="L62" s="95"/>
      <c r="M62" s="95"/>
      <c r="N62" s="95"/>
      <c r="O62" s="95"/>
      <c r="P62" s="20"/>
      <c r="Q62" s="21">
        <f t="shared" si="0"/>
        <v>581.53300000000002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60">
        <v>279.07747275304195</v>
      </c>
      <c r="E63" s="232">
        <v>2111.0149999999999</v>
      </c>
      <c r="F63" s="25"/>
      <c r="G63" s="294">
        <v>94977.017000000007</v>
      </c>
      <c r="H63" s="294"/>
      <c r="I63" s="389"/>
      <c r="J63" s="27"/>
      <c r="K63" s="294"/>
      <c r="L63" s="198"/>
      <c r="M63" s="198"/>
      <c r="N63" s="198"/>
      <c r="O63" s="198"/>
      <c r="P63" s="28"/>
      <c r="Q63" s="29">
        <f t="shared" si="0"/>
        <v>94977.017000000007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61">
        <v>0</v>
      </c>
      <c r="E64" s="233"/>
      <c r="F64" s="17"/>
      <c r="G64" s="293">
        <v>392.10199999999998</v>
      </c>
      <c r="H64" s="293"/>
      <c r="I64" s="388"/>
      <c r="J64" s="32"/>
      <c r="K64" s="293"/>
      <c r="L64" s="95"/>
      <c r="M64" s="95"/>
      <c r="N64" s="95"/>
      <c r="O64" s="95"/>
      <c r="P64" s="20"/>
      <c r="Q64" s="21">
        <f t="shared" si="0"/>
        <v>392.10199999999998</v>
      </c>
      <c r="R64" s="13"/>
    </row>
    <row r="65" spans="1:18">
      <c r="A65" s="22" t="s">
        <v>24</v>
      </c>
      <c r="B65" s="23"/>
      <c r="C65" s="24" t="s">
        <v>19</v>
      </c>
      <c r="D65" s="160">
        <v>0</v>
      </c>
      <c r="E65" s="232"/>
      <c r="F65" s="25"/>
      <c r="G65" s="294">
        <v>32701.123</v>
      </c>
      <c r="H65" s="294"/>
      <c r="I65" s="389"/>
      <c r="J65" s="27"/>
      <c r="K65" s="294"/>
      <c r="L65" s="198"/>
      <c r="M65" s="198"/>
      <c r="N65" s="198"/>
      <c r="O65" s="198"/>
      <c r="P65" s="28"/>
      <c r="Q65" s="29">
        <f t="shared" si="0"/>
        <v>32701.123</v>
      </c>
      <c r="R65" s="13"/>
    </row>
    <row r="66" spans="1:18">
      <c r="A66" s="43"/>
      <c r="B66" s="30" t="s">
        <v>21</v>
      </c>
      <c r="C66" s="16" t="s">
        <v>17</v>
      </c>
      <c r="D66" s="161">
        <v>1.7999999999999999E-2</v>
      </c>
      <c r="E66" s="233">
        <v>0.6663</v>
      </c>
      <c r="F66" s="17"/>
      <c r="G66" s="293">
        <v>65.547899999999998</v>
      </c>
      <c r="H66" s="293"/>
      <c r="I66" s="388"/>
      <c r="J66" s="32"/>
      <c r="K66" s="293">
        <v>3.3E-3</v>
      </c>
      <c r="L66" s="95"/>
      <c r="M66" s="95"/>
      <c r="N66" s="95"/>
      <c r="O66" s="95"/>
      <c r="P66" s="20"/>
      <c r="Q66" s="21">
        <f t="shared" si="0"/>
        <v>65.551199999999994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68">
        <v>0.94500024635325042</v>
      </c>
      <c r="E67" s="234">
        <v>31.582000000000001</v>
      </c>
      <c r="F67" s="50"/>
      <c r="G67" s="295">
        <v>6930.6959999999999</v>
      </c>
      <c r="H67" s="295"/>
      <c r="I67" s="390"/>
      <c r="J67" s="52"/>
      <c r="K67" s="295">
        <v>1.292</v>
      </c>
      <c r="L67" s="102"/>
      <c r="M67" s="102"/>
      <c r="N67" s="102"/>
      <c r="O67" s="102"/>
      <c r="P67" s="53"/>
      <c r="Q67" s="54">
        <f t="shared" si="0"/>
        <v>6931.9880000000003</v>
      </c>
      <c r="R67" s="13"/>
    </row>
    <row r="68" spans="1:18">
      <c r="D68" s="169"/>
      <c r="E68" s="136"/>
      <c r="F68" s="55"/>
      <c r="G68" s="265"/>
      <c r="H68" s="265"/>
      <c r="I68" s="265"/>
      <c r="K68" s="350"/>
      <c r="L68" s="434"/>
      <c r="M68" s="434"/>
      <c r="N68" s="434"/>
      <c r="O68" s="434"/>
      <c r="Q68" s="1"/>
    </row>
    <row r="69" spans="1:18" ht="19.5" thickBot="1">
      <c r="A69" s="4"/>
      <c r="B69" s="5" t="s">
        <v>62</v>
      </c>
      <c r="C69" s="4"/>
      <c r="D69" s="136"/>
      <c r="E69" s="137"/>
      <c r="F69" s="56"/>
      <c r="G69" s="265"/>
      <c r="H69" s="265"/>
      <c r="I69" s="266"/>
      <c r="J69" s="4"/>
      <c r="K69" s="413"/>
      <c r="L69" s="98"/>
      <c r="M69" s="98"/>
      <c r="N69" s="98"/>
      <c r="O69" s="98"/>
      <c r="P69" s="4"/>
      <c r="Q69" s="4"/>
    </row>
    <row r="70" spans="1:18">
      <c r="A70" s="36"/>
      <c r="B70" s="57"/>
      <c r="C70" s="58"/>
      <c r="D70" s="170" t="s">
        <v>134</v>
      </c>
      <c r="E70" s="235" t="s">
        <v>135</v>
      </c>
      <c r="F70" s="9" t="s">
        <v>4</v>
      </c>
      <c r="G70" s="296" t="s">
        <v>5</v>
      </c>
      <c r="H70" s="348" t="s">
        <v>136</v>
      </c>
      <c r="I70" s="391" t="s">
        <v>137</v>
      </c>
      <c r="J70" s="8" t="s">
        <v>63</v>
      </c>
      <c r="K70" s="342" t="s">
        <v>138</v>
      </c>
      <c r="L70" s="435" t="s">
        <v>138</v>
      </c>
      <c r="M70" s="435" t="s">
        <v>138</v>
      </c>
      <c r="N70" s="435" t="s">
        <v>143</v>
      </c>
      <c r="O70" s="435" t="s">
        <v>138</v>
      </c>
      <c r="P70" s="8" t="s">
        <v>138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32">
        <f t="shared" ref="D71:D72" si="32">D60+D62+D64+D66</f>
        <v>2.6290999999999998</v>
      </c>
      <c r="E71" s="20">
        <f t="shared" ref="E71:E72" si="33">+E60+E62+E64+E66</f>
        <v>15.4763</v>
      </c>
      <c r="F71" s="60">
        <f>D71+E71</f>
        <v>18.105399999999999</v>
      </c>
      <c r="G71" s="276">
        <f t="shared" ref="G71:I72" si="34">+G60+G62+G64+G66</f>
        <v>1039.1829</v>
      </c>
      <c r="H71" s="276">
        <f t="shared" si="34"/>
        <v>2.6818</v>
      </c>
      <c r="I71" s="20">
        <f t="shared" si="34"/>
        <v>0</v>
      </c>
      <c r="J71" s="19">
        <f>H71+I71</f>
        <v>2.6818</v>
      </c>
      <c r="K71" s="276">
        <f t="shared" ref="K71:K72" si="35">+K60+K62+K64+K66</f>
        <v>3.3E-3</v>
      </c>
      <c r="L71" s="95">
        <f>+L60+L62+L64+L66</f>
        <v>4.0000000000000001E-3</v>
      </c>
      <c r="M71" s="95">
        <f t="shared" ref="M71:M72" si="36">+M60+M62+M64+M66</f>
        <v>0</v>
      </c>
      <c r="N71" s="95">
        <f t="shared" ref="N71:P72" si="37">N60+N62+N64+N66</f>
        <v>0</v>
      </c>
      <c r="O71" s="95">
        <f t="shared" si="37"/>
        <v>0</v>
      </c>
      <c r="P71" s="95">
        <f t="shared" si="37"/>
        <v>0</v>
      </c>
      <c r="Q71" s="21">
        <f t="shared" ref="Q71:Q134" si="38">+F71+G71+H71+I71+K71+L71+M71+N71+O71+P71</f>
        <v>1059.9774</v>
      </c>
      <c r="R71" s="43"/>
    </row>
    <row r="72" spans="1:18">
      <c r="A72" s="6" t="s">
        <v>59</v>
      </c>
      <c r="B72" s="37"/>
      <c r="C72" s="62" t="s">
        <v>19</v>
      </c>
      <c r="D72" s="27">
        <f t="shared" si="32"/>
        <v>323.74028439624402</v>
      </c>
      <c r="E72" s="28">
        <f t="shared" si="33"/>
        <v>2142.5969999999998</v>
      </c>
      <c r="F72" s="63">
        <f>D72+E72</f>
        <v>2466.3372843962438</v>
      </c>
      <c r="G72" s="263">
        <f t="shared" si="34"/>
        <v>134608.99400000001</v>
      </c>
      <c r="H72" s="263">
        <f t="shared" si="34"/>
        <v>78.509</v>
      </c>
      <c r="I72" s="28">
        <f t="shared" si="34"/>
        <v>0</v>
      </c>
      <c r="J72" s="27">
        <f>H72+I72</f>
        <v>78.509</v>
      </c>
      <c r="K72" s="263">
        <f t="shared" si="35"/>
        <v>1.292</v>
      </c>
      <c r="L72" s="198">
        <f>+L61+L63+L65+L67</f>
        <v>0.94499999999999995</v>
      </c>
      <c r="M72" s="198">
        <f t="shared" si="36"/>
        <v>0</v>
      </c>
      <c r="N72" s="198">
        <f t="shared" si="37"/>
        <v>0</v>
      </c>
      <c r="O72" s="198">
        <f t="shared" si="37"/>
        <v>0</v>
      </c>
      <c r="P72" s="198">
        <f t="shared" si="37"/>
        <v>0</v>
      </c>
      <c r="Q72" s="29">
        <f t="shared" si="38"/>
        <v>137156.07728439625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68">
        <v>2.1392000000000002</v>
      </c>
      <c r="E73" s="236">
        <v>1.5363</v>
      </c>
      <c r="F73" s="60"/>
      <c r="G73" s="293">
        <v>0.83620000000000005</v>
      </c>
      <c r="H73" s="293">
        <v>7.1105999999999998</v>
      </c>
      <c r="I73" s="388"/>
      <c r="J73" s="19"/>
      <c r="K73" s="293">
        <v>1.6915</v>
      </c>
      <c r="L73" s="95">
        <v>1.3796999999999999</v>
      </c>
      <c r="M73" s="95"/>
      <c r="N73" s="95">
        <v>0.28410000000000002</v>
      </c>
      <c r="O73" s="95">
        <v>1.0944</v>
      </c>
      <c r="P73" s="20">
        <v>1.5951</v>
      </c>
      <c r="Q73" s="21">
        <f t="shared" si="38"/>
        <v>13.9916</v>
      </c>
      <c r="R73" s="43"/>
    </row>
    <row r="74" spans="1:18">
      <c r="A74" s="22" t="s">
        <v>37</v>
      </c>
      <c r="B74" s="23"/>
      <c r="C74" s="62" t="s">
        <v>19</v>
      </c>
      <c r="D74" s="162">
        <v>3046.5232942018201</v>
      </c>
      <c r="E74" s="237">
        <v>1634.8430000000001</v>
      </c>
      <c r="F74" s="63"/>
      <c r="G74" s="294">
        <v>958.31899999999996</v>
      </c>
      <c r="H74" s="294">
        <v>7088.4449999999997</v>
      </c>
      <c r="I74" s="389"/>
      <c r="J74" s="27"/>
      <c r="K74" s="294">
        <v>1308.0899999999999</v>
      </c>
      <c r="L74" s="198">
        <v>989.95399999999995</v>
      </c>
      <c r="M74" s="198"/>
      <c r="N74" s="198">
        <v>219.40700000000001</v>
      </c>
      <c r="O74" s="198">
        <v>786.81399999999996</v>
      </c>
      <c r="P74" s="28">
        <v>1470.9849999999999</v>
      </c>
      <c r="Q74" s="29">
        <f t="shared" si="38"/>
        <v>12822.013999999999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61">
        <v>0</v>
      </c>
      <c r="E75" s="236">
        <v>0.22070000000000001</v>
      </c>
      <c r="F75" s="60"/>
      <c r="G75" s="293">
        <v>0</v>
      </c>
      <c r="H75" s="293">
        <v>1.2742</v>
      </c>
      <c r="I75" s="388"/>
      <c r="J75" s="19"/>
      <c r="K75" s="293">
        <v>0.14099999999999999</v>
      </c>
      <c r="L75" s="95"/>
      <c r="M75" s="95"/>
      <c r="N75" s="95"/>
      <c r="O75" s="95"/>
      <c r="P75" s="20"/>
      <c r="Q75" s="21">
        <f t="shared" si="38"/>
        <v>1.4152</v>
      </c>
      <c r="R75" s="43"/>
    </row>
    <row r="76" spans="1:18">
      <c r="A76" s="22" t="s">
        <v>0</v>
      </c>
      <c r="B76" s="23"/>
      <c r="C76" s="62" t="s">
        <v>19</v>
      </c>
      <c r="D76" s="160">
        <v>0</v>
      </c>
      <c r="E76" s="237">
        <v>26.026</v>
      </c>
      <c r="F76" s="63"/>
      <c r="G76" s="294">
        <v>5.649</v>
      </c>
      <c r="H76" s="294">
        <v>75.765000000000001</v>
      </c>
      <c r="I76" s="389"/>
      <c r="J76" s="27"/>
      <c r="K76" s="294">
        <v>22.209</v>
      </c>
      <c r="L76" s="198"/>
      <c r="M76" s="198"/>
      <c r="N76" s="198"/>
      <c r="O76" s="198"/>
      <c r="P76" s="28"/>
      <c r="Q76" s="29">
        <f t="shared" si="38"/>
        <v>103.623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64">
        <v>0</v>
      </c>
      <c r="E77" s="236"/>
      <c r="F77" s="60"/>
      <c r="G77" s="293"/>
      <c r="H77" s="293"/>
      <c r="I77" s="388"/>
      <c r="J77" s="19"/>
      <c r="K77" s="293"/>
      <c r="L77" s="95"/>
      <c r="M77" s="95"/>
      <c r="N77" s="95"/>
      <c r="O77" s="95"/>
      <c r="P77" s="20"/>
      <c r="Q77" s="21">
        <f t="shared" si="38"/>
        <v>0</v>
      </c>
      <c r="R77" s="43"/>
    </row>
    <row r="78" spans="1:18">
      <c r="A78" s="22"/>
      <c r="B78" s="24" t="s">
        <v>68</v>
      </c>
      <c r="C78" s="62" t="s">
        <v>19</v>
      </c>
      <c r="D78" s="165">
        <v>0</v>
      </c>
      <c r="E78" s="237"/>
      <c r="F78" s="63"/>
      <c r="G78" s="294"/>
      <c r="H78" s="294"/>
      <c r="I78" s="389"/>
      <c r="J78" s="27"/>
      <c r="K78" s="294"/>
      <c r="L78" s="198"/>
      <c r="M78" s="198"/>
      <c r="N78" s="198"/>
      <c r="O78" s="198"/>
      <c r="P78" s="28"/>
      <c r="Q78" s="29">
        <f t="shared" si="38"/>
        <v>0</v>
      </c>
      <c r="R78" s="43"/>
    </row>
    <row r="79" spans="1:18">
      <c r="A79" s="22"/>
      <c r="B79" s="15" t="s">
        <v>69</v>
      </c>
      <c r="C79" s="59" t="s">
        <v>17</v>
      </c>
      <c r="D79" s="161">
        <v>0</v>
      </c>
      <c r="E79" s="236"/>
      <c r="F79" s="60"/>
      <c r="G79" s="293"/>
      <c r="H79" s="293">
        <v>0.81299999999999994</v>
      </c>
      <c r="I79" s="388"/>
      <c r="J79" s="19"/>
      <c r="K79" s="293"/>
      <c r="L79" s="95"/>
      <c r="M79" s="95"/>
      <c r="N79" s="95"/>
      <c r="O79" s="95"/>
      <c r="P79" s="20"/>
      <c r="Q79" s="21">
        <f t="shared" si="38"/>
        <v>0.81299999999999994</v>
      </c>
      <c r="R79" s="43"/>
    </row>
    <row r="80" spans="1:18">
      <c r="A80" s="22" t="s">
        <v>18</v>
      </c>
      <c r="B80" s="23"/>
      <c r="C80" s="62" t="s">
        <v>19</v>
      </c>
      <c r="D80" s="160">
        <v>0</v>
      </c>
      <c r="E80" s="237"/>
      <c r="F80" s="63"/>
      <c r="G80" s="294"/>
      <c r="H80" s="294">
        <v>569.95500000000004</v>
      </c>
      <c r="I80" s="389"/>
      <c r="J80" s="27"/>
      <c r="K80" s="294"/>
      <c r="L80" s="198"/>
      <c r="M80" s="198"/>
      <c r="N80" s="198"/>
      <c r="O80" s="198"/>
      <c r="P80" s="28"/>
      <c r="Q80" s="29">
        <f t="shared" si="38"/>
        <v>569.95500000000004</v>
      </c>
      <c r="R80" s="43"/>
    </row>
    <row r="81" spans="1:18">
      <c r="A81" s="22"/>
      <c r="B81" s="30" t="s">
        <v>21</v>
      </c>
      <c r="C81" s="59" t="s">
        <v>17</v>
      </c>
      <c r="D81" s="164">
        <v>10.029299999999999</v>
      </c>
      <c r="E81" s="236">
        <v>24.6252</v>
      </c>
      <c r="F81" s="60"/>
      <c r="G81" s="293">
        <v>3.3435000000000001</v>
      </c>
      <c r="H81" s="293">
        <v>56.283799999999999</v>
      </c>
      <c r="I81" s="388"/>
      <c r="J81" s="19"/>
      <c r="K81" s="293">
        <v>2.5865999999999998</v>
      </c>
      <c r="L81" s="95">
        <v>2.8736999999999999</v>
      </c>
      <c r="M81" s="95">
        <v>4.7E-2</v>
      </c>
      <c r="N81" s="95">
        <v>10.2791</v>
      </c>
      <c r="O81" s="95">
        <v>2.3411</v>
      </c>
      <c r="P81" s="20">
        <v>4.0692000000000004</v>
      </c>
      <c r="Q81" s="21">
        <f t="shared" si="38"/>
        <v>81.823999999999984</v>
      </c>
      <c r="R81" s="43"/>
    </row>
    <row r="82" spans="1:18">
      <c r="A82" s="22"/>
      <c r="B82" s="24" t="s">
        <v>70</v>
      </c>
      <c r="C82" s="62" t="s">
        <v>19</v>
      </c>
      <c r="D82" s="165">
        <v>5413.2375611834077</v>
      </c>
      <c r="E82" s="237">
        <v>9529.7099999999991</v>
      </c>
      <c r="F82" s="63"/>
      <c r="G82" s="294">
        <v>1834.2840000000001</v>
      </c>
      <c r="H82" s="294">
        <v>17956.415000000001</v>
      </c>
      <c r="I82" s="389"/>
      <c r="J82" s="27"/>
      <c r="K82" s="294">
        <v>987.92499999999995</v>
      </c>
      <c r="L82" s="198">
        <v>1337.7629999999999</v>
      </c>
      <c r="M82" s="198">
        <v>12.811</v>
      </c>
      <c r="N82" s="198">
        <v>3273.4</v>
      </c>
      <c r="O82" s="198">
        <v>1730.7729999999999</v>
      </c>
      <c r="P82" s="28">
        <v>2709.9490000000001</v>
      </c>
      <c r="Q82" s="29">
        <f t="shared" si="38"/>
        <v>29843.320000000003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32">
        <f t="shared" ref="D83:D84" si="39">D73+D75+D77+D79+D81</f>
        <v>12.1685</v>
      </c>
      <c r="E83" s="20">
        <f t="shared" ref="E83:E84" si="40">+E73+E75+E77+E79+E81</f>
        <v>26.382200000000001</v>
      </c>
      <c r="F83" s="60">
        <f>D83+E83</f>
        <v>38.550699999999999</v>
      </c>
      <c r="G83" s="276">
        <f t="shared" ref="G83:I84" si="41">+G73+G75+G77+G79+G81</f>
        <v>4.1797000000000004</v>
      </c>
      <c r="H83" s="276">
        <f t="shared" si="41"/>
        <v>65.4816</v>
      </c>
      <c r="I83" s="20">
        <f t="shared" si="41"/>
        <v>0</v>
      </c>
      <c r="J83" s="32">
        <f>H83+I83</f>
        <v>65.4816</v>
      </c>
      <c r="K83" s="276">
        <f t="shared" ref="K83:O84" si="42">+K73+K75+K77+K79+K81</f>
        <v>4.4191000000000003</v>
      </c>
      <c r="L83" s="95">
        <f t="shared" si="42"/>
        <v>4.2534000000000001</v>
      </c>
      <c r="M83" s="95">
        <f t="shared" si="42"/>
        <v>4.7E-2</v>
      </c>
      <c r="N83" s="95">
        <f t="shared" si="42"/>
        <v>10.5632</v>
      </c>
      <c r="O83" s="95">
        <f t="shared" si="42"/>
        <v>3.4355000000000002</v>
      </c>
      <c r="P83" s="95">
        <f>+P73+P75+P77+P79+P81</f>
        <v>5.6643000000000008</v>
      </c>
      <c r="Q83" s="21">
        <f t="shared" si="38"/>
        <v>136.59449999999998</v>
      </c>
      <c r="R83" s="43"/>
    </row>
    <row r="84" spans="1:18">
      <c r="A84" s="36"/>
      <c r="B84" s="37"/>
      <c r="C84" s="62" t="s">
        <v>19</v>
      </c>
      <c r="D84" s="27">
        <f t="shared" si="39"/>
        <v>8459.7608553852278</v>
      </c>
      <c r="E84" s="28">
        <f t="shared" si="40"/>
        <v>11190.579</v>
      </c>
      <c r="F84" s="63">
        <f>D84+E84</f>
        <v>19650.339855385228</v>
      </c>
      <c r="G84" s="263">
        <f t="shared" si="41"/>
        <v>2798.252</v>
      </c>
      <c r="H84" s="263">
        <f t="shared" si="41"/>
        <v>25690.58</v>
      </c>
      <c r="I84" s="28">
        <f t="shared" si="41"/>
        <v>0</v>
      </c>
      <c r="J84" s="27">
        <f>H84+I84</f>
        <v>25690.58</v>
      </c>
      <c r="K84" s="263">
        <f t="shared" si="42"/>
        <v>2318.2240000000002</v>
      </c>
      <c r="L84" s="198">
        <f t="shared" si="42"/>
        <v>2327.7169999999996</v>
      </c>
      <c r="M84" s="198">
        <f t="shared" si="42"/>
        <v>12.811</v>
      </c>
      <c r="N84" s="198">
        <f t="shared" si="42"/>
        <v>3492.8070000000002</v>
      </c>
      <c r="O84" s="198">
        <f t="shared" si="42"/>
        <v>2517.587</v>
      </c>
      <c r="P84" s="198">
        <f>+P74+P76+P78+P80+P82</f>
        <v>4180.9340000000002</v>
      </c>
      <c r="Q84" s="29">
        <f t="shared" si="38"/>
        <v>62989.251855385228</v>
      </c>
      <c r="R84" s="43"/>
    </row>
    <row r="85" spans="1:18">
      <c r="A85" s="39" t="s">
        <v>71</v>
      </c>
      <c r="B85" s="40"/>
      <c r="C85" s="59" t="s">
        <v>17</v>
      </c>
      <c r="D85" s="161">
        <v>0</v>
      </c>
      <c r="E85" s="238">
        <v>0.73529999999999995</v>
      </c>
      <c r="F85" s="60"/>
      <c r="G85" s="293">
        <v>1.3376999999999999</v>
      </c>
      <c r="H85" s="293">
        <v>1.2490000000000001</v>
      </c>
      <c r="I85" s="388"/>
      <c r="J85" s="19"/>
      <c r="K85" s="293">
        <v>9.2999999999999999E-2</v>
      </c>
      <c r="L85" s="95">
        <v>1.3769</v>
      </c>
      <c r="M85" s="95"/>
      <c r="N85" s="95">
        <v>1.2999999999999999E-3</v>
      </c>
      <c r="O85" s="95"/>
      <c r="P85" s="20">
        <v>0.1338</v>
      </c>
      <c r="Q85" s="21">
        <f t="shared" si="38"/>
        <v>4.1916999999999991</v>
      </c>
      <c r="R85" s="43"/>
    </row>
    <row r="86" spans="1:18">
      <c r="A86" s="41"/>
      <c r="B86" s="42"/>
      <c r="C86" s="62" t="s">
        <v>19</v>
      </c>
      <c r="D86" s="171">
        <v>0</v>
      </c>
      <c r="E86" s="239">
        <v>979.82</v>
      </c>
      <c r="F86" s="63"/>
      <c r="G86" s="294">
        <v>991.67899999999997</v>
      </c>
      <c r="H86" s="294">
        <v>1721.7239999999999</v>
      </c>
      <c r="I86" s="389"/>
      <c r="J86" s="27"/>
      <c r="K86" s="294">
        <v>80.941999999999993</v>
      </c>
      <c r="L86" s="198">
        <v>1246.6869999999999</v>
      </c>
      <c r="M86" s="198"/>
      <c r="N86" s="198">
        <v>1.575</v>
      </c>
      <c r="O86" s="198"/>
      <c r="P86" s="28">
        <v>195.1</v>
      </c>
      <c r="Q86" s="29">
        <f t="shared" si="38"/>
        <v>4237.7069999999994</v>
      </c>
      <c r="R86" s="43"/>
    </row>
    <row r="87" spans="1:18">
      <c r="A87" s="39" t="s">
        <v>72</v>
      </c>
      <c r="B87" s="40"/>
      <c r="C87" s="59" t="s">
        <v>17</v>
      </c>
      <c r="D87" s="159">
        <v>0</v>
      </c>
      <c r="E87" s="238"/>
      <c r="F87" s="60"/>
      <c r="G87" s="293">
        <v>3.5000000000000001E-3</v>
      </c>
      <c r="H87" s="293">
        <v>207.92400000000001</v>
      </c>
      <c r="I87" s="388"/>
      <c r="J87" s="19"/>
      <c r="K87" s="293"/>
      <c r="L87" s="95">
        <v>0.23699999999999999</v>
      </c>
      <c r="M87" s="95"/>
      <c r="N87" s="95"/>
      <c r="O87" s="95"/>
      <c r="P87" s="20"/>
      <c r="Q87" s="21">
        <f t="shared" si="38"/>
        <v>208.1645</v>
      </c>
      <c r="R87" s="43"/>
    </row>
    <row r="88" spans="1:18">
      <c r="A88" s="41"/>
      <c r="B88" s="42"/>
      <c r="C88" s="62" t="s">
        <v>19</v>
      </c>
      <c r="D88" s="165">
        <v>0</v>
      </c>
      <c r="E88" s="239"/>
      <c r="F88" s="63"/>
      <c r="G88" s="294">
        <v>3.7069999999999999</v>
      </c>
      <c r="H88" s="294">
        <v>27549.460999999999</v>
      </c>
      <c r="I88" s="389"/>
      <c r="J88" s="27"/>
      <c r="K88" s="294"/>
      <c r="L88" s="198">
        <v>56.222999999999999</v>
      </c>
      <c r="M88" s="198"/>
      <c r="N88" s="198"/>
      <c r="O88" s="198"/>
      <c r="P88" s="28"/>
      <c r="Q88" s="29">
        <f t="shared" si="38"/>
        <v>27609.391</v>
      </c>
      <c r="R88" s="43"/>
    </row>
    <row r="89" spans="1:18">
      <c r="A89" s="39" t="s">
        <v>73</v>
      </c>
      <c r="B89" s="40"/>
      <c r="C89" s="59" t="s">
        <v>17</v>
      </c>
      <c r="D89" s="164">
        <v>0</v>
      </c>
      <c r="E89" s="238">
        <v>8.3099999999999993E-2</v>
      </c>
      <c r="F89" s="60"/>
      <c r="G89" s="293"/>
      <c r="H89" s="293">
        <v>0.11940000000000001</v>
      </c>
      <c r="I89" s="388"/>
      <c r="J89" s="19"/>
      <c r="K89" s="293"/>
      <c r="L89" s="95"/>
      <c r="M89" s="95"/>
      <c r="N89" s="95"/>
      <c r="O89" s="95"/>
      <c r="P89" s="20"/>
      <c r="Q89" s="21">
        <f t="shared" si="38"/>
        <v>0.11940000000000001</v>
      </c>
      <c r="R89" s="43"/>
    </row>
    <row r="90" spans="1:18">
      <c r="A90" s="41"/>
      <c r="B90" s="42"/>
      <c r="C90" s="62" t="s">
        <v>19</v>
      </c>
      <c r="D90" s="165">
        <v>0</v>
      </c>
      <c r="E90" s="239">
        <v>226.108</v>
      </c>
      <c r="F90" s="63"/>
      <c r="G90" s="294"/>
      <c r="H90" s="294">
        <v>263.99099999999999</v>
      </c>
      <c r="I90" s="389"/>
      <c r="J90" s="27"/>
      <c r="K90" s="294"/>
      <c r="L90" s="198"/>
      <c r="M90" s="198"/>
      <c r="N90" s="198"/>
      <c r="O90" s="198"/>
      <c r="P90" s="28"/>
      <c r="Q90" s="29">
        <f t="shared" si="38"/>
        <v>263.99099999999999</v>
      </c>
      <c r="R90" s="43"/>
    </row>
    <row r="91" spans="1:18">
      <c r="A91" s="39" t="s">
        <v>74</v>
      </c>
      <c r="B91" s="40"/>
      <c r="C91" s="59" t="s">
        <v>17</v>
      </c>
      <c r="D91" s="161">
        <v>6.0000000000000001E-3</v>
      </c>
      <c r="E91" s="238">
        <v>14.747</v>
      </c>
      <c r="F91" s="60"/>
      <c r="G91" s="293">
        <v>2.3E-3</v>
      </c>
      <c r="H91" s="293">
        <v>30.777200000000001</v>
      </c>
      <c r="I91" s="388"/>
      <c r="J91" s="19"/>
      <c r="K91" s="293">
        <v>1.3307</v>
      </c>
      <c r="L91" s="95"/>
      <c r="M91" s="95"/>
      <c r="N91" s="95"/>
      <c r="O91" s="95"/>
      <c r="P91" s="20"/>
      <c r="Q91" s="21">
        <f t="shared" si="38"/>
        <v>32.110199999999999</v>
      </c>
      <c r="R91" s="43"/>
    </row>
    <row r="92" spans="1:18">
      <c r="A92" s="41"/>
      <c r="B92" s="42"/>
      <c r="C92" s="62" t="s">
        <v>19</v>
      </c>
      <c r="D92" s="165">
        <v>15.750004105887507</v>
      </c>
      <c r="E92" s="239">
        <v>23435.144</v>
      </c>
      <c r="F92" s="63"/>
      <c r="G92" s="294">
        <v>4.8029999999999999</v>
      </c>
      <c r="H92" s="294">
        <v>38053.463000000003</v>
      </c>
      <c r="I92" s="389"/>
      <c r="J92" s="27"/>
      <c r="K92" s="294">
        <v>448.62700000000001</v>
      </c>
      <c r="L92" s="198"/>
      <c r="M92" s="198"/>
      <c r="N92" s="198"/>
      <c r="O92" s="198"/>
      <c r="P92" s="28"/>
      <c r="Q92" s="29">
        <f t="shared" si="38"/>
        <v>38506.893000000004</v>
      </c>
      <c r="R92" s="43"/>
    </row>
    <row r="93" spans="1:18">
      <c r="A93" s="39" t="s">
        <v>75</v>
      </c>
      <c r="B93" s="40"/>
      <c r="C93" s="59" t="s">
        <v>17</v>
      </c>
      <c r="D93" s="161">
        <v>0</v>
      </c>
      <c r="E93" s="238"/>
      <c r="F93" s="60"/>
      <c r="G93" s="293">
        <v>7.1999999999999995E-2</v>
      </c>
      <c r="H93" s="293">
        <v>5.5999999999999999E-3</v>
      </c>
      <c r="I93" s="388"/>
      <c r="J93" s="19"/>
      <c r="K93" s="293">
        <v>1.2E-2</v>
      </c>
      <c r="L93" s="95"/>
      <c r="M93" s="95"/>
      <c r="N93" s="95"/>
      <c r="O93" s="95"/>
      <c r="P93" s="20"/>
      <c r="Q93" s="21">
        <f t="shared" si="38"/>
        <v>8.9599999999999985E-2</v>
      </c>
      <c r="R93" s="43"/>
    </row>
    <row r="94" spans="1:18">
      <c r="A94" s="41"/>
      <c r="B94" s="42"/>
      <c r="C94" s="62" t="s">
        <v>19</v>
      </c>
      <c r="D94" s="160">
        <v>0</v>
      </c>
      <c r="E94" s="239"/>
      <c r="F94" s="63"/>
      <c r="G94" s="294">
        <v>10.994</v>
      </c>
      <c r="H94" s="294">
        <v>2.94</v>
      </c>
      <c r="I94" s="389"/>
      <c r="J94" s="27"/>
      <c r="K94" s="294">
        <v>10.08</v>
      </c>
      <c r="L94" s="198"/>
      <c r="M94" s="198"/>
      <c r="N94" s="198"/>
      <c r="O94" s="198"/>
      <c r="P94" s="81"/>
      <c r="Q94" s="29">
        <f t="shared" si="38"/>
        <v>24.013999999999999</v>
      </c>
      <c r="R94" s="43"/>
    </row>
    <row r="95" spans="1:18">
      <c r="A95" s="39" t="s">
        <v>76</v>
      </c>
      <c r="B95" s="40"/>
      <c r="C95" s="59" t="s">
        <v>17</v>
      </c>
      <c r="D95" s="161">
        <v>0</v>
      </c>
      <c r="E95" s="238"/>
      <c r="F95" s="60"/>
      <c r="G95" s="293">
        <v>1.3751</v>
      </c>
      <c r="H95" s="293">
        <v>6.4000000000000003E-3</v>
      </c>
      <c r="I95" s="388"/>
      <c r="J95" s="19"/>
      <c r="K95" s="293"/>
      <c r="L95" s="95">
        <v>0.3236</v>
      </c>
      <c r="M95" s="95"/>
      <c r="N95" s="95">
        <v>4.48E-2</v>
      </c>
      <c r="O95" s="95"/>
      <c r="P95" s="20"/>
      <c r="Q95" s="21">
        <f t="shared" si="38"/>
        <v>1.7498999999999998</v>
      </c>
      <c r="R95" s="43"/>
    </row>
    <row r="96" spans="1:18">
      <c r="A96" s="41"/>
      <c r="B96" s="42"/>
      <c r="C96" s="62" t="s">
        <v>19</v>
      </c>
      <c r="D96" s="163">
        <v>0</v>
      </c>
      <c r="E96" s="239"/>
      <c r="F96" s="63"/>
      <c r="G96" s="294">
        <v>894.25900000000001</v>
      </c>
      <c r="H96" s="294">
        <v>2.4569999999999999</v>
      </c>
      <c r="I96" s="389"/>
      <c r="J96" s="27"/>
      <c r="K96" s="294"/>
      <c r="L96" s="198">
        <v>147.15700000000001</v>
      </c>
      <c r="M96" s="198"/>
      <c r="N96" s="198">
        <v>28.224</v>
      </c>
      <c r="O96" s="198"/>
      <c r="P96" s="81"/>
      <c r="Q96" s="29">
        <f t="shared" si="38"/>
        <v>1072.097</v>
      </c>
      <c r="R96" s="43"/>
    </row>
    <row r="97" spans="1:18">
      <c r="A97" s="39" t="s">
        <v>77</v>
      </c>
      <c r="B97" s="40"/>
      <c r="C97" s="59" t="s">
        <v>17</v>
      </c>
      <c r="D97" s="164">
        <v>4.2754399999999997</v>
      </c>
      <c r="E97" s="238">
        <v>3069.7125999999998</v>
      </c>
      <c r="F97" s="60"/>
      <c r="G97" s="293">
        <v>40.652299999999997</v>
      </c>
      <c r="H97" s="293">
        <v>573.18820000000005</v>
      </c>
      <c r="I97" s="388"/>
      <c r="J97" s="19"/>
      <c r="K97" s="293">
        <v>43.816299999999998</v>
      </c>
      <c r="L97" s="95">
        <v>44.507480000000001</v>
      </c>
      <c r="M97" s="95">
        <v>0.1055</v>
      </c>
      <c r="N97" s="95">
        <v>3.9895999999999998</v>
      </c>
      <c r="O97" s="95">
        <v>3.9276</v>
      </c>
      <c r="P97" s="20">
        <v>5.4923000000000002</v>
      </c>
      <c r="Q97" s="21">
        <f t="shared" si="38"/>
        <v>715.67927999999995</v>
      </c>
      <c r="R97" s="43"/>
    </row>
    <row r="98" spans="1:18">
      <c r="A98" s="41"/>
      <c r="B98" s="42"/>
      <c r="C98" s="62" t="s">
        <v>19</v>
      </c>
      <c r="D98" s="165">
        <v>9349.2685872720685</v>
      </c>
      <c r="E98" s="239">
        <v>1528001.085</v>
      </c>
      <c r="F98" s="63"/>
      <c r="G98" s="294">
        <v>8943.0609999999997</v>
      </c>
      <c r="H98" s="294">
        <v>223436.492</v>
      </c>
      <c r="I98" s="389"/>
      <c r="J98" s="27"/>
      <c r="K98" s="294">
        <v>15678.94</v>
      </c>
      <c r="L98" s="198">
        <v>12893.902</v>
      </c>
      <c r="M98" s="198">
        <v>23.259</v>
      </c>
      <c r="N98" s="198">
        <v>2078.2939999999999</v>
      </c>
      <c r="O98" s="198">
        <v>2521.4609999999998</v>
      </c>
      <c r="P98" s="28">
        <v>4259.9399999999996</v>
      </c>
      <c r="Q98" s="29">
        <f t="shared" si="38"/>
        <v>269835.34899999999</v>
      </c>
      <c r="R98" s="43"/>
    </row>
    <row r="99" spans="1:18">
      <c r="A99" s="66" t="s">
        <v>78</v>
      </c>
      <c r="B99" s="67"/>
      <c r="C99" s="59" t="s">
        <v>17</v>
      </c>
      <c r="D99" s="32">
        <f t="shared" ref="D99:D100" si="43">D8+D10+D22+D28+D36+D38+D40+D42+D44+D46+D48+D50+D52+D58+D71+D83+D85+D87+D89+D91+D93+D95+D97</f>
        <v>134.46423999999999</v>
      </c>
      <c r="E99" s="20">
        <f t="shared" ref="E99:E100" si="44">+E8+E10+E22+E28+E36+E38+E40+E42+E44+E46+E48+E50+E52+E58+E71+E83+E85+E87+E89+E91+E93+E95+E97</f>
        <v>3328.2329</v>
      </c>
      <c r="F99" s="60">
        <f>D99+E99</f>
        <v>3462.6971399999998</v>
      </c>
      <c r="G99" s="276">
        <f t="shared" ref="G99:I100" si="45">+G8+G10+G22+G28+G36+G38+G40+G42+G44+G46+G48+G50+G52+G58+G71+G83+G85+G87+G89+G91+G93+G95+G97</f>
        <v>1292.2771</v>
      </c>
      <c r="H99" s="276">
        <f t="shared" si="45"/>
        <v>2123.3367000000003</v>
      </c>
      <c r="I99" s="20">
        <f t="shared" si="45"/>
        <v>0</v>
      </c>
      <c r="J99" s="32">
        <f>H99+I99</f>
        <v>2123.3367000000003</v>
      </c>
      <c r="K99" s="276">
        <f t="shared" ref="K99:P100" si="46">+K8+K10+K22+K28+K36+K38+K40+K42+K44+K46+K48+K50+K52+K58+K71+K83+K85+K87+K89+K91+K93+K95+K97</f>
        <v>955.59599999999978</v>
      </c>
      <c r="L99" s="95">
        <f t="shared" si="46"/>
        <v>110.13558</v>
      </c>
      <c r="M99" s="95">
        <f t="shared" si="46"/>
        <v>0.1525</v>
      </c>
      <c r="N99" s="95">
        <f t="shared" si="46"/>
        <v>15.919</v>
      </c>
      <c r="O99" s="95">
        <f t="shared" si="46"/>
        <v>7.3841000000000001</v>
      </c>
      <c r="P99" s="95">
        <f t="shared" si="46"/>
        <v>11.417900000000001</v>
      </c>
      <c r="Q99" s="21">
        <f t="shared" si="38"/>
        <v>7978.9160199999997</v>
      </c>
      <c r="R99" s="43"/>
    </row>
    <row r="100" spans="1:18">
      <c r="A100" s="68"/>
      <c r="B100" s="69"/>
      <c r="C100" s="62" t="s">
        <v>19</v>
      </c>
      <c r="D100" s="27">
        <f t="shared" si="43"/>
        <v>107858.75391782829</v>
      </c>
      <c r="E100" s="28">
        <f t="shared" si="44"/>
        <v>1690592.3470000001</v>
      </c>
      <c r="F100" s="63">
        <f>D100+E100</f>
        <v>1798451.1009178283</v>
      </c>
      <c r="G100" s="263">
        <f t="shared" si="45"/>
        <v>351406.446</v>
      </c>
      <c r="H100" s="263">
        <f t="shared" si="45"/>
        <v>388619.75599999999</v>
      </c>
      <c r="I100" s="28">
        <f t="shared" si="45"/>
        <v>0</v>
      </c>
      <c r="J100" s="27">
        <f>H100+I100</f>
        <v>388619.75599999999</v>
      </c>
      <c r="K100" s="263">
        <f t="shared" si="46"/>
        <v>200666.364</v>
      </c>
      <c r="L100" s="198">
        <f t="shared" si="46"/>
        <v>44047.311999999998</v>
      </c>
      <c r="M100" s="198">
        <f t="shared" si="46"/>
        <v>36.07</v>
      </c>
      <c r="N100" s="198">
        <f t="shared" si="46"/>
        <v>6137.7579999999998</v>
      </c>
      <c r="O100" s="198">
        <f t="shared" si="46"/>
        <v>5061.991</v>
      </c>
      <c r="P100" s="198">
        <f t="shared" si="46"/>
        <v>8741.0240000000013</v>
      </c>
      <c r="Q100" s="29">
        <f t="shared" si="38"/>
        <v>2803167.8219178282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61">
        <v>0</v>
      </c>
      <c r="E101" s="238"/>
      <c r="F101" s="70"/>
      <c r="G101" s="293"/>
      <c r="H101" s="293">
        <v>3.7282000000000002</v>
      </c>
      <c r="I101" s="388"/>
      <c r="J101" s="19"/>
      <c r="K101" s="293">
        <v>6.8900000000000003E-2</v>
      </c>
      <c r="L101" s="95"/>
      <c r="M101" s="95"/>
      <c r="N101" s="95"/>
      <c r="O101" s="95"/>
      <c r="P101" s="20"/>
      <c r="Q101" s="21">
        <f t="shared" si="38"/>
        <v>3.7971000000000004</v>
      </c>
      <c r="R101" s="43"/>
    </row>
    <row r="102" spans="1:18">
      <c r="A102" s="14" t="s">
        <v>0</v>
      </c>
      <c r="B102" s="23"/>
      <c r="C102" s="62" t="s">
        <v>19</v>
      </c>
      <c r="D102" s="160">
        <v>0</v>
      </c>
      <c r="E102" s="240"/>
      <c r="F102" s="71"/>
      <c r="G102" s="294"/>
      <c r="H102" s="294">
        <v>7446.643</v>
      </c>
      <c r="I102" s="389"/>
      <c r="J102" s="27"/>
      <c r="K102" s="294">
        <v>283.47000000000003</v>
      </c>
      <c r="L102" s="198"/>
      <c r="M102" s="198"/>
      <c r="N102" s="198"/>
      <c r="O102" s="198"/>
      <c r="P102" s="81"/>
      <c r="Q102" s="29">
        <f t="shared" si="38"/>
        <v>7730.1130000000003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64">
        <v>3.5065</v>
      </c>
      <c r="E103" s="236">
        <v>4.3394000000000004</v>
      </c>
      <c r="F103" s="60"/>
      <c r="G103" s="293">
        <v>7.6554000000000002</v>
      </c>
      <c r="H103" s="293">
        <v>29.8262</v>
      </c>
      <c r="I103" s="388"/>
      <c r="J103" s="19"/>
      <c r="K103" s="293">
        <v>4.1060999999999996</v>
      </c>
      <c r="L103" s="95">
        <v>23.503299999999999</v>
      </c>
      <c r="M103" s="95"/>
      <c r="N103" s="95">
        <v>0.80769999999999997</v>
      </c>
      <c r="O103" s="95">
        <v>2.7124000000000001</v>
      </c>
      <c r="P103" s="20">
        <v>0.1167</v>
      </c>
      <c r="Q103" s="21">
        <f t="shared" si="38"/>
        <v>68.727799999999988</v>
      </c>
      <c r="R103" s="43"/>
    </row>
    <row r="104" spans="1:18">
      <c r="A104" s="22" t="s">
        <v>0</v>
      </c>
      <c r="B104" s="23"/>
      <c r="C104" s="62" t="s">
        <v>19</v>
      </c>
      <c r="D104" s="165">
        <v>1648.3040796983723</v>
      </c>
      <c r="E104" s="237">
        <v>1576.9349999999999</v>
      </c>
      <c r="F104" s="63"/>
      <c r="G104" s="294">
        <v>4332.3360000000002</v>
      </c>
      <c r="H104" s="294">
        <v>11700.816000000001</v>
      </c>
      <c r="I104" s="389"/>
      <c r="J104" s="27"/>
      <c r="K104" s="294">
        <v>1416.55</v>
      </c>
      <c r="L104" s="198">
        <v>11381.045</v>
      </c>
      <c r="M104" s="198"/>
      <c r="N104" s="198">
        <v>234.25299999999999</v>
      </c>
      <c r="O104" s="198">
        <v>919.83600000000001</v>
      </c>
      <c r="P104" s="28">
        <v>49.7</v>
      </c>
      <c r="Q104" s="29">
        <f t="shared" si="38"/>
        <v>30034.536000000004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64">
        <v>0.34960000000000002</v>
      </c>
      <c r="E105" s="236">
        <v>4.7679999999999998</v>
      </c>
      <c r="F105" s="60"/>
      <c r="G105" s="293">
        <v>1.4610000000000001</v>
      </c>
      <c r="H105" s="293">
        <v>17.5748</v>
      </c>
      <c r="I105" s="388"/>
      <c r="J105" s="19"/>
      <c r="K105" s="293">
        <v>2.8828999999999998</v>
      </c>
      <c r="L105" s="95">
        <v>4.5400000000000003E-2</v>
      </c>
      <c r="M105" s="95"/>
      <c r="N105" s="95">
        <v>4.1200000000000001E-2</v>
      </c>
      <c r="O105" s="95"/>
      <c r="P105" s="20"/>
      <c r="Q105" s="21">
        <f t="shared" si="38"/>
        <v>22.005299999999998</v>
      </c>
      <c r="R105" s="43"/>
    </row>
    <row r="106" spans="1:18">
      <c r="A106" s="22"/>
      <c r="B106" s="23"/>
      <c r="C106" s="62" t="s">
        <v>19</v>
      </c>
      <c r="D106" s="165">
        <v>218.45255694865972</v>
      </c>
      <c r="E106" s="237">
        <v>1571.3789999999999</v>
      </c>
      <c r="F106" s="63"/>
      <c r="G106" s="294">
        <v>768.327</v>
      </c>
      <c r="H106" s="294">
        <v>9940.6</v>
      </c>
      <c r="I106" s="389"/>
      <c r="J106" s="27"/>
      <c r="K106" s="294">
        <v>991.00300000000004</v>
      </c>
      <c r="L106" s="198">
        <v>40.139000000000003</v>
      </c>
      <c r="M106" s="198"/>
      <c r="N106" s="198">
        <v>10.311999999999999</v>
      </c>
      <c r="O106" s="198"/>
      <c r="P106" s="28"/>
      <c r="Q106" s="29">
        <f t="shared" si="38"/>
        <v>11750.380999999999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61">
        <v>4.3E-3</v>
      </c>
      <c r="E107" s="236">
        <v>0.57410000000000005</v>
      </c>
      <c r="F107" s="60"/>
      <c r="G107" s="293">
        <v>3.5900000000000001E-2</v>
      </c>
      <c r="H107" s="293">
        <v>3.7471999999999999</v>
      </c>
      <c r="I107" s="388"/>
      <c r="J107" s="19"/>
      <c r="K107" s="293">
        <v>3.3599999999999998E-2</v>
      </c>
      <c r="L107" s="95"/>
      <c r="M107" s="95"/>
      <c r="N107" s="95"/>
      <c r="O107" s="95"/>
      <c r="P107" s="20">
        <v>0.24610000000000001</v>
      </c>
      <c r="Q107" s="21">
        <f t="shared" si="38"/>
        <v>4.0627999999999993</v>
      </c>
      <c r="R107" s="43"/>
    </row>
    <row r="108" spans="1:18">
      <c r="A108" s="22"/>
      <c r="B108" s="23"/>
      <c r="C108" s="62" t="s">
        <v>19</v>
      </c>
      <c r="D108" s="171">
        <v>22.575005885105426</v>
      </c>
      <c r="E108" s="237">
        <v>1920.048</v>
      </c>
      <c r="F108" s="63"/>
      <c r="G108" s="294">
        <v>36.393000000000001</v>
      </c>
      <c r="H108" s="294">
        <v>9660.3639999999996</v>
      </c>
      <c r="I108" s="389"/>
      <c r="J108" s="27"/>
      <c r="K108" s="294">
        <v>65.111000000000004</v>
      </c>
      <c r="L108" s="198"/>
      <c r="M108" s="198"/>
      <c r="N108" s="198"/>
      <c r="O108" s="198"/>
      <c r="P108" s="28">
        <v>333.37</v>
      </c>
      <c r="Q108" s="29">
        <f t="shared" si="38"/>
        <v>10095.238000000001</v>
      </c>
      <c r="R108" s="43"/>
    </row>
    <row r="109" spans="1:18">
      <c r="A109" s="22"/>
      <c r="B109" s="15" t="s">
        <v>85</v>
      </c>
      <c r="C109" s="59" t="s">
        <v>17</v>
      </c>
      <c r="D109" s="159">
        <v>2.8184999999999998</v>
      </c>
      <c r="E109" s="241">
        <v>0.48970000000000002</v>
      </c>
      <c r="F109" s="60"/>
      <c r="G109" s="293">
        <v>3.0933000000000002</v>
      </c>
      <c r="H109" s="293">
        <v>10.615399999999999</v>
      </c>
      <c r="I109" s="388"/>
      <c r="J109" s="19"/>
      <c r="K109" s="293">
        <v>7.2900000000000006E-2</v>
      </c>
      <c r="L109" s="95">
        <v>0.36930000000000002</v>
      </c>
      <c r="M109" s="95"/>
      <c r="N109" s="95">
        <v>0.4909</v>
      </c>
      <c r="O109" s="95"/>
      <c r="P109" s="20">
        <v>0.16569999999999999</v>
      </c>
      <c r="Q109" s="21">
        <f t="shared" si="38"/>
        <v>14.807500000000001</v>
      </c>
      <c r="R109" s="43"/>
    </row>
    <row r="110" spans="1:18">
      <c r="A110" s="22"/>
      <c r="B110" s="23"/>
      <c r="C110" s="62" t="s">
        <v>19</v>
      </c>
      <c r="D110" s="165">
        <v>3531.119420531767</v>
      </c>
      <c r="E110" s="237">
        <v>767.36900000000003</v>
      </c>
      <c r="F110" s="63"/>
      <c r="G110" s="294">
        <v>2903.4380000000001</v>
      </c>
      <c r="H110" s="294">
        <v>8211.6929999999993</v>
      </c>
      <c r="I110" s="389"/>
      <c r="J110" s="27"/>
      <c r="K110" s="294">
        <v>50.384999999999998</v>
      </c>
      <c r="L110" s="198">
        <v>278.55700000000002</v>
      </c>
      <c r="M110" s="198"/>
      <c r="N110" s="198">
        <v>343.18700000000001</v>
      </c>
      <c r="O110" s="198"/>
      <c r="P110" s="28">
        <v>211.17</v>
      </c>
      <c r="Q110" s="29">
        <f t="shared" si="38"/>
        <v>11998.43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61">
        <v>0</v>
      </c>
      <c r="E111" s="236"/>
      <c r="F111" s="70"/>
      <c r="G111" s="293"/>
      <c r="H111" s="293"/>
      <c r="I111" s="388"/>
      <c r="J111" s="19"/>
      <c r="K111" s="293">
        <v>540.39</v>
      </c>
      <c r="L111" s="95">
        <v>55.2</v>
      </c>
      <c r="M111" s="95"/>
      <c r="N111" s="95"/>
      <c r="O111" s="95"/>
      <c r="P111" s="20"/>
      <c r="Q111" s="21">
        <f t="shared" si="38"/>
        <v>595.59</v>
      </c>
      <c r="R111" s="43"/>
    </row>
    <row r="112" spans="1:18">
      <c r="A112" s="22"/>
      <c r="B112" s="23"/>
      <c r="C112" s="62" t="s">
        <v>19</v>
      </c>
      <c r="D112" s="172">
        <v>0</v>
      </c>
      <c r="E112" s="237"/>
      <c r="F112" s="71"/>
      <c r="G112" s="294"/>
      <c r="H112" s="294"/>
      <c r="I112" s="389"/>
      <c r="J112" s="27"/>
      <c r="K112" s="294">
        <v>28337.575000000001</v>
      </c>
      <c r="L112" s="198">
        <v>2472.5619999999999</v>
      </c>
      <c r="M112" s="198"/>
      <c r="N112" s="198"/>
      <c r="O112" s="198"/>
      <c r="P112" s="28"/>
      <c r="Q112" s="29">
        <f t="shared" si="38"/>
        <v>30810.137000000002</v>
      </c>
      <c r="R112" s="43"/>
    </row>
    <row r="113" spans="1:18">
      <c r="A113" s="22"/>
      <c r="B113" s="15" t="s">
        <v>88</v>
      </c>
      <c r="C113" s="59" t="s">
        <v>17</v>
      </c>
      <c r="D113" s="161">
        <v>3.2000000000000002E-3</v>
      </c>
      <c r="E113" s="236">
        <v>4.4499999999999998E-2</v>
      </c>
      <c r="F113" s="60"/>
      <c r="G113" s="293">
        <v>0.01</v>
      </c>
      <c r="H113" s="293"/>
      <c r="I113" s="388"/>
      <c r="J113" s="19"/>
      <c r="K113" s="293"/>
      <c r="L113" s="95"/>
      <c r="M113" s="95"/>
      <c r="N113" s="95"/>
      <c r="O113" s="95"/>
      <c r="P113" s="20"/>
      <c r="Q113" s="21">
        <f t="shared" si="38"/>
        <v>0.01</v>
      </c>
      <c r="R113" s="43"/>
    </row>
    <row r="114" spans="1:18">
      <c r="A114" s="22"/>
      <c r="B114" s="23"/>
      <c r="C114" s="62" t="s">
        <v>19</v>
      </c>
      <c r="D114" s="160">
        <v>3.0870008047539512</v>
      </c>
      <c r="E114" s="237">
        <v>36.731999999999999</v>
      </c>
      <c r="F114" s="63"/>
      <c r="G114" s="294">
        <v>7.3920000000000003</v>
      </c>
      <c r="H114" s="294"/>
      <c r="I114" s="389"/>
      <c r="J114" s="27"/>
      <c r="K114" s="294"/>
      <c r="L114" s="198"/>
      <c r="M114" s="198"/>
      <c r="N114" s="198"/>
      <c r="O114" s="198"/>
      <c r="P114" s="28"/>
      <c r="Q114" s="29">
        <f t="shared" si="38"/>
        <v>7.3920000000000003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64">
        <v>0.96</v>
      </c>
      <c r="E115" s="236"/>
      <c r="F115" s="60"/>
      <c r="G115" s="293"/>
      <c r="H115" s="293">
        <v>0.2235</v>
      </c>
      <c r="I115" s="388"/>
      <c r="J115" s="19"/>
      <c r="K115" s="293">
        <v>0.03</v>
      </c>
      <c r="L115" s="95"/>
      <c r="M115" s="95"/>
      <c r="N115" s="95"/>
      <c r="O115" s="95"/>
      <c r="P115" s="20"/>
      <c r="Q115" s="21">
        <f t="shared" si="38"/>
        <v>0.2535</v>
      </c>
      <c r="R115" s="43"/>
    </row>
    <row r="116" spans="1:18">
      <c r="A116" s="22"/>
      <c r="B116" s="23"/>
      <c r="C116" s="62" t="s">
        <v>19</v>
      </c>
      <c r="D116" s="165">
        <v>556.92014518418227</v>
      </c>
      <c r="E116" s="237"/>
      <c r="F116" s="63"/>
      <c r="G116" s="294"/>
      <c r="H116" s="294">
        <v>213.846</v>
      </c>
      <c r="I116" s="389"/>
      <c r="J116" s="27"/>
      <c r="K116" s="294">
        <v>3.15</v>
      </c>
      <c r="L116" s="198"/>
      <c r="M116" s="198"/>
      <c r="N116" s="198"/>
      <c r="O116" s="198"/>
      <c r="P116" s="81"/>
      <c r="Q116" s="29">
        <f t="shared" si="38"/>
        <v>216.99600000000001</v>
      </c>
      <c r="R116" s="43"/>
    </row>
    <row r="117" spans="1:18">
      <c r="A117" s="22"/>
      <c r="B117" s="15" t="s">
        <v>91</v>
      </c>
      <c r="C117" s="59" t="s">
        <v>17</v>
      </c>
      <c r="D117" s="164">
        <v>6.7668400000000002</v>
      </c>
      <c r="E117" s="236">
        <v>0.53720000000000001</v>
      </c>
      <c r="F117" s="60"/>
      <c r="G117" s="293">
        <v>1.4999999999999999E-2</v>
      </c>
      <c r="H117" s="293">
        <v>3.3492000000000002</v>
      </c>
      <c r="I117" s="388"/>
      <c r="J117" s="19"/>
      <c r="K117" s="293">
        <v>0.23</v>
      </c>
      <c r="L117" s="95">
        <v>0.2</v>
      </c>
      <c r="M117" s="95">
        <v>11.4375</v>
      </c>
      <c r="N117" s="95">
        <v>3.8800000000000001E-2</v>
      </c>
      <c r="O117" s="95"/>
      <c r="P117" s="20">
        <v>2E-3</v>
      </c>
      <c r="Q117" s="21">
        <f t="shared" si="38"/>
        <v>15.272500000000001</v>
      </c>
      <c r="R117" s="43"/>
    </row>
    <row r="118" spans="1:18">
      <c r="A118" s="22"/>
      <c r="B118" s="23"/>
      <c r="C118" s="62" t="s">
        <v>19</v>
      </c>
      <c r="D118" s="165">
        <v>4500.7631733093622</v>
      </c>
      <c r="E118" s="237">
        <v>402.798</v>
      </c>
      <c r="F118" s="63"/>
      <c r="G118" s="294">
        <v>40.533999999999999</v>
      </c>
      <c r="H118" s="294">
        <v>2576.8890000000001</v>
      </c>
      <c r="I118" s="389"/>
      <c r="J118" s="27"/>
      <c r="K118" s="294">
        <v>156.97900000000001</v>
      </c>
      <c r="L118" s="198">
        <v>224.43799999999999</v>
      </c>
      <c r="M118" s="198">
        <v>10497.103999999999</v>
      </c>
      <c r="N118" s="198">
        <v>7.2610000000000001</v>
      </c>
      <c r="O118" s="198"/>
      <c r="P118" s="28">
        <v>6.89</v>
      </c>
      <c r="Q118" s="29">
        <f t="shared" si="38"/>
        <v>13510.094999999999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64">
        <v>2.0240999999999998</v>
      </c>
      <c r="E119" s="236">
        <v>1.7515000000000001</v>
      </c>
      <c r="F119" s="60"/>
      <c r="G119" s="293">
        <v>1.4462999999999999</v>
      </c>
      <c r="H119" s="293">
        <v>3.3841000000000001</v>
      </c>
      <c r="I119" s="388"/>
      <c r="J119" s="19"/>
      <c r="K119" s="293">
        <v>0.2465</v>
      </c>
      <c r="L119" s="95">
        <v>0.3604</v>
      </c>
      <c r="M119" s="95">
        <v>2.1684999999999999</v>
      </c>
      <c r="N119" s="95">
        <v>2.1399999999999999E-2</v>
      </c>
      <c r="O119" s="95">
        <v>8.7999999999999995E-2</v>
      </c>
      <c r="P119" s="20">
        <v>3.7795000000000001</v>
      </c>
      <c r="Q119" s="21">
        <f t="shared" si="38"/>
        <v>11.4947</v>
      </c>
      <c r="R119" s="43"/>
    </row>
    <row r="120" spans="1:18">
      <c r="A120" s="43"/>
      <c r="B120" s="23"/>
      <c r="C120" s="62" t="s">
        <v>19</v>
      </c>
      <c r="D120" s="173">
        <v>1725.4496998095569</v>
      </c>
      <c r="E120" s="237">
        <v>774.47400000000005</v>
      </c>
      <c r="F120" s="63"/>
      <c r="G120" s="294">
        <v>323.36</v>
      </c>
      <c r="H120" s="294">
        <v>8515.2780000000002</v>
      </c>
      <c r="I120" s="389"/>
      <c r="J120" s="27"/>
      <c r="K120" s="294">
        <v>68.266999999999996</v>
      </c>
      <c r="L120" s="198">
        <v>203.85599999999999</v>
      </c>
      <c r="M120" s="198">
        <v>474.97</v>
      </c>
      <c r="N120" s="198">
        <v>4.3639999999999999</v>
      </c>
      <c r="O120" s="198">
        <v>9.24</v>
      </c>
      <c r="P120" s="28">
        <v>29451.591</v>
      </c>
      <c r="Q120" s="29">
        <f t="shared" si="38"/>
        <v>39050.925999999999</v>
      </c>
      <c r="R120" s="43"/>
    </row>
    <row r="121" spans="1:18">
      <c r="A121" s="43"/>
      <c r="B121" s="30" t="s">
        <v>21</v>
      </c>
      <c r="C121" s="59" t="s">
        <v>17</v>
      </c>
      <c r="D121" s="164">
        <v>0</v>
      </c>
      <c r="E121" s="236"/>
      <c r="F121" s="60"/>
      <c r="G121" s="293"/>
      <c r="H121" s="293">
        <v>0.66239999999999999</v>
      </c>
      <c r="I121" s="388"/>
      <c r="J121" s="19"/>
      <c r="K121" s="293"/>
      <c r="L121" s="95"/>
      <c r="M121" s="95"/>
      <c r="N121" s="95"/>
      <c r="O121" s="95"/>
      <c r="P121" s="20">
        <v>0.69369999999999998</v>
      </c>
      <c r="Q121" s="21">
        <f t="shared" si="38"/>
        <v>1.3561000000000001</v>
      </c>
      <c r="R121" s="43"/>
    </row>
    <row r="122" spans="1:18">
      <c r="A122" s="43"/>
      <c r="B122" s="24" t="s">
        <v>93</v>
      </c>
      <c r="C122" s="62" t="s">
        <v>19</v>
      </c>
      <c r="D122" s="165">
        <v>0</v>
      </c>
      <c r="E122" s="237"/>
      <c r="F122" s="63"/>
      <c r="G122" s="294"/>
      <c r="H122" s="294">
        <v>1834.241</v>
      </c>
      <c r="I122" s="389"/>
      <c r="J122" s="27"/>
      <c r="K122" s="294"/>
      <c r="L122" s="198"/>
      <c r="M122" s="198"/>
      <c r="N122" s="198"/>
      <c r="O122" s="198"/>
      <c r="P122" s="28">
        <v>1040.55</v>
      </c>
      <c r="Q122" s="29">
        <f t="shared" si="38"/>
        <v>2874.7910000000002</v>
      </c>
      <c r="R122" s="43"/>
    </row>
    <row r="123" spans="1:18">
      <c r="A123" s="43"/>
      <c r="B123" s="33" t="s">
        <v>25</v>
      </c>
      <c r="C123" s="59" t="s">
        <v>17</v>
      </c>
      <c r="D123" s="32">
        <f t="shared" ref="D123:D124" si="47">D101+D103+D105+D107+D109+D111+D113+D115+D117+D119+D121</f>
        <v>16.433040000000002</v>
      </c>
      <c r="E123" s="20">
        <f t="shared" ref="E123:E124" si="48">+E101+E103+E105+E107+E109+E111+E113+E115+E117+E119+E121</f>
        <v>12.504399999999999</v>
      </c>
      <c r="F123" s="60">
        <f>D123+E123</f>
        <v>28.937440000000002</v>
      </c>
      <c r="G123" s="276">
        <f t="shared" ref="G123:I124" si="49">+G101+G103+G105+G107+G109+G111+G113+G115+G117+G119+G121</f>
        <v>13.716899999999999</v>
      </c>
      <c r="H123" s="276">
        <f t="shared" si="49"/>
        <v>73.111000000000004</v>
      </c>
      <c r="I123" s="20">
        <f t="shared" si="49"/>
        <v>0</v>
      </c>
      <c r="J123" s="19">
        <f>H123+I123</f>
        <v>73.111000000000004</v>
      </c>
      <c r="K123" s="276">
        <f t="shared" ref="K123:M124" si="50">+K101+K103+K105+K107+K109+K111+K113+K115+K117+K119+K121</f>
        <v>548.06089999999995</v>
      </c>
      <c r="L123" s="95">
        <f t="shared" si="50"/>
        <v>79.678399999999996</v>
      </c>
      <c r="M123" s="95">
        <f>+M101+M103+M105+M107+M109+M111+M113+M115+M117+M119+M121</f>
        <v>13.606</v>
      </c>
      <c r="N123" s="95">
        <f t="shared" ref="N123:P124" si="51">+N101+N103+N105+N107+N109+N111+N113+N115+N117+N119+N121</f>
        <v>1.4</v>
      </c>
      <c r="O123" s="95">
        <f t="shared" si="51"/>
        <v>2.8004000000000002</v>
      </c>
      <c r="P123" s="95">
        <f t="shared" si="51"/>
        <v>5.0037000000000003</v>
      </c>
      <c r="Q123" s="72">
        <f t="shared" si="38"/>
        <v>766.31473999999992</v>
      </c>
      <c r="R123" s="43"/>
    </row>
    <row r="124" spans="1:18">
      <c r="A124" s="36"/>
      <c r="B124" s="37"/>
      <c r="C124" s="62" t="s">
        <v>19</v>
      </c>
      <c r="D124" s="27">
        <f t="shared" si="47"/>
        <v>12206.671082171759</v>
      </c>
      <c r="E124" s="28">
        <f t="shared" si="48"/>
        <v>7049.7349999999997</v>
      </c>
      <c r="F124" s="63">
        <f>D124+E124</f>
        <v>19256.406082171758</v>
      </c>
      <c r="G124" s="263">
        <f t="shared" si="49"/>
        <v>8411.7800000000007</v>
      </c>
      <c r="H124" s="263">
        <f t="shared" si="49"/>
        <v>60100.37</v>
      </c>
      <c r="I124" s="28">
        <f t="shared" si="49"/>
        <v>0</v>
      </c>
      <c r="J124" s="27">
        <f>H124+I124</f>
        <v>60100.37</v>
      </c>
      <c r="K124" s="263">
        <f t="shared" si="50"/>
        <v>31372.49</v>
      </c>
      <c r="L124" s="198">
        <f t="shared" si="50"/>
        <v>14600.597</v>
      </c>
      <c r="M124" s="198">
        <f t="shared" si="50"/>
        <v>10972.073999999999</v>
      </c>
      <c r="N124" s="198">
        <f t="shared" si="51"/>
        <v>599.37699999999995</v>
      </c>
      <c r="O124" s="198">
        <f t="shared" si="51"/>
        <v>929.07600000000002</v>
      </c>
      <c r="P124" s="198">
        <f t="shared" si="51"/>
        <v>31093.271000000001</v>
      </c>
      <c r="Q124" s="29">
        <f t="shared" si="38"/>
        <v>177335.44108217178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61">
        <v>0</v>
      </c>
      <c r="E125" s="236"/>
      <c r="F125" s="60"/>
      <c r="G125" s="293">
        <v>0</v>
      </c>
      <c r="H125" s="293"/>
      <c r="I125" s="388"/>
      <c r="J125" s="19"/>
      <c r="K125" s="293"/>
      <c r="L125" s="95"/>
      <c r="M125" s="95"/>
      <c r="N125" s="95"/>
      <c r="O125" s="95"/>
      <c r="P125" s="20"/>
      <c r="Q125" s="21">
        <f t="shared" si="38"/>
        <v>0</v>
      </c>
      <c r="R125" s="43"/>
    </row>
    <row r="126" spans="1:18">
      <c r="A126" s="14" t="s">
        <v>0</v>
      </c>
      <c r="B126" s="23"/>
      <c r="C126" s="62" t="s">
        <v>19</v>
      </c>
      <c r="D126" s="160">
        <v>0</v>
      </c>
      <c r="E126" s="237"/>
      <c r="F126" s="63"/>
      <c r="G126" s="294">
        <v>0.85099999999999998</v>
      </c>
      <c r="H126" s="294"/>
      <c r="I126" s="389"/>
      <c r="J126" s="27"/>
      <c r="K126" s="294"/>
      <c r="L126" s="198"/>
      <c r="M126" s="198"/>
      <c r="N126" s="198"/>
      <c r="O126" s="198"/>
      <c r="P126" s="28"/>
      <c r="Q126" s="29">
        <f t="shared" si="38"/>
        <v>0.85099999999999998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61">
        <v>0</v>
      </c>
      <c r="E127" s="236"/>
      <c r="F127" s="60"/>
      <c r="G127" s="293">
        <v>1.7962</v>
      </c>
      <c r="H127" s="293"/>
      <c r="I127" s="388"/>
      <c r="J127" s="19"/>
      <c r="K127" s="293"/>
      <c r="L127" s="95"/>
      <c r="M127" s="95"/>
      <c r="N127" s="95"/>
      <c r="O127" s="95"/>
      <c r="P127" s="20"/>
      <c r="Q127" s="21">
        <f t="shared" si="38"/>
        <v>1.7962</v>
      </c>
      <c r="R127" s="43"/>
    </row>
    <row r="128" spans="1:18">
      <c r="A128" s="22"/>
      <c r="B128" s="23"/>
      <c r="C128" s="62" t="s">
        <v>19</v>
      </c>
      <c r="D128" s="160">
        <v>0</v>
      </c>
      <c r="E128" s="237"/>
      <c r="F128" s="63"/>
      <c r="G128" s="294">
        <v>710.87800000000004</v>
      </c>
      <c r="H128" s="294"/>
      <c r="I128" s="389"/>
      <c r="J128" s="27"/>
      <c r="K128" s="294"/>
      <c r="L128" s="198"/>
      <c r="M128" s="198"/>
      <c r="N128" s="198"/>
      <c r="O128" s="198"/>
      <c r="P128" s="28"/>
      <c r="Q128" s="29">
        <f t="shared" si="38"/>
        <v>710.87800000000004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166">
        <v>0</v>
      </c>
      <c r="E129" s="242"/>
      <c r="F129" s="74"/>
      <c r="G129" s="297">
        <v>4.4999999999999997E-3</v>
      </c>
      <c r="H129" s="297">
        <v>0.67169999999999996</v>
      </c>
      <c r="I129" s="392"/>
      <c r="J129" s="76"/>
      <c r="K129" s="297"/>
      <c r="L129" s="91">
        <v>47.548200000000001</v>
      </c>
      <c r="M129" s="91"/>
      <c r="N129" s="91"/>
      <c r="O129" s="91"/>
      <c r="P129" s="77"/>
      <c r="Q129" s="78">
        <f t="shared" si="38"/>
        <v>48.224400000000003</v>
      </c>
      <c r="R129" s="43"/>
    </row>
    <row r="130" spans="1:18">
      <c r="A130" s="22"/>
      <c r="B130" s="30" t="s">
        <v>98</v>
      </c>
      <c r="C130" s="59" t="s">
        <v>99</v>
      </c>
      <c r="D130" s="161"/>
      <c r="E130" s="236"/>
      <c r="F130" s="70"/>
      <c r="G130" s="293"/>
      <c r="H130" s="293"/>
      <c r="I130" s="388"/>
      <c r="J130" s="32"/>
      <c r="K130" s="293"/>
      <c r="L130" s="95"/>
      <c r="M130" s="440"/>
      <c r="N130" s="442"/>
      <c r="O130" s="95"/>
      <c r="P130" s="80"/>
      <c r="Q130" s="21">
        <f t="shared" si="38"/>
        <v>0</v>
      </c>
      <c r="R130" s="43"/>
    </row>
    <row r="131" spans="1:18">
      <c r="A131" s="22" t="s">
        <v>24</v>
      </c>
      <c r="B131" s="28"/>
      <c r="C131" s="62" t="s">
        <v>19</v>
      </c>
      <c r="D131" s="174">
        <v>0</v>
      </c>
      <c r="E131" s="240"/>
      <c r="F131" s="63"/>
      <c r="G131" s="294">
        <v>21.33</v>
      </c>
      <c r="H131" s="367">
        <v>390.32</v>
      </c>
      <c r="I131" s="389"/>
      <c r="J131" s="81"/>
      <c r="K131" s="294"/>
      <c r="L131" s="204">
        <v>1312.271</v>
      </c>
      <c r="M131" s="198"/>
      <c r="N131" s="198"/>
      <c r="O131" s="198"/>
      <c r="P131" s="28"/>
      <c r="Q131" s="29">
        <f t="shared" si="38"/>
        <v>1723.9209999999998</v>
      </c>
      <c r="R131" s="43"/>
    </row>
    <row r="132" spans="1:18">
      <c r="A132" s="43"/>
      <c r="B132" s="82" t="s">
        <v>0</v>
      </c>
      <c r="C132" s="73" t="s">
        <v>17</v>
      </c>
      <c r="D132" s="77">
        <v>0</v>
      </c>
      <c r="E132" s="77">
        <f t="shared" ref="E132" si="52">+E125+E127+E129</f>
        <v>0</v>
      </c>
      <c r="F132" s="83">
        <f>F125+F127+F129</f>
        <v>0</v>
      </c>
      <c r="G132" s="282">
        <f t="shared" ref="G132" si="53">G125+G127+G129</f>
        <v>1.8007</v>
      </c>
      <c r="H132" s="319">
        <f>+H125+H127+H129</f>
        <v>0.67169999999999996</v>
      </c>
      <c r="I132" s="77">
        <f>+I125+I127+I129</f>
        <v>0</v>
      </c>
      <c r="J132" s="83">
        <f>J125+J127+J129</f>
        <v>0</v>
      </c>
      <c r="K132" s="408">
        <f t="shared" ref="K132:L132" si="54">+K125+K127+K129</f>
        <v>0</v>
      </c>
      <c r="L132" s="91">
        <f t="shared" si="54"/>
        <v>47.548200000000001</v>
      </c>
      <c r="M132" s="437">
        <f>M125+M127+M129</f>
        <v>0</v>
      </c>
      <c r="N132" s="437">
        <f t="shared" ref="N132" si="55">N125+N127+N129</f>
        <v>0</v>
      </c>
      <c r="O132" s="91">
        <f t="shared" ref="O132" si="56">+O125+O127+O129</f>
        <v>0</v>
      </c>
      <c r="P132" s="91">
        <f t="shared" ref="P132" si="57">P125+P127+P129</f>
        <v>0</v>
      </c>
      <c r="Q132" s="78">
        <f t="shared" si="38"/>
        <v>50.020600000000002</v>
      </c>
      <c r="R132" s="43"/>
    </row>
    <row r="133" spans="1:18">
      <c r="A133" s="43"/>
      <c r="B133" s="85" t="s">
        <v>25</v>
      </c>
      <c r="C133" s="59" t="s">
        <v>99</v>
      </c>
      <c r="D133" s="20">
        <v>0</v>
      </c>
      <c r="E133" s="20">
        <f t="shared" ref="E133" si="58">E130</f>
        <v>0</v>
      </c>
      <c r="F133" s="86">
        <f>F130</f>
        <v>0</v>
      </c>
      <c r="G133" s="276">
        <f t="shared" ref="G133" si="59">G130</f>
        <v>0</v>
      </c>
      <c r="H133" s="314">
        <f>H130</f>
        <v>0</v>
      </c>
      <c r="I133" s="20">
        <f>I130</f>
        <v>0</v>
      </c>
      <c r="J133" s="86">
        <f>J130</f>
        <v>0</v>
      </c>
      <c r="K133" s="119">
        <f t="shared" ref="K133:L133" si="60">K130</f>
        <v>0</v>
      </c>
      <c r="L133" s="95">
        <f t="shared" si="60"/>
        <v>0</v>
      </c>
      <c r="M133" s="438">
        <f>M130</f>
        <v>0</v>
      </c>
      <c r="N133" s="438">
        <f t="shared" ref="N133" si="61">+N130</f>
        <v>0</v>
      </c>
      <c r="O133" s="95">
        <f t="shared" ref="O133" si="62">O130</f>
        <v>0</v>
      </c>
      <c r="P133" s="95">
        <f>P130</f>
        <v>0</v>
      </c>
      <c r="Q133" s="21">
        <f t="shared" si="38"/>
        <v>0</v>
      </c>
      <c r="R133" s="43"/>
    </row>
    <row r="134" spans="1:18">
      <c r="A134" s="36"/>
      <c r="B134" s="28"/>
      <c r="C134" s="62" t="s">
        <v>19</v>
      </c>
      <c r="D134" s="28">
        <v>0</v>
      </c>
      <c r="E134" s="28">
        <f t="shared" ref="E134" si="63">+E126+E128+E131</f>
        <v>0</v>
      </c>
      <c r="F134" s="87">
        <f>F126+F128+F131</f>
        <v>0</v>
      </c>
      <c r="G134" s="263">
        <f t="shared" ref="G134" si="64">G126+G128+G131</f>
        <v>733.05900000000008</v>
      </c>
      <c r="H134" s="315">
        <f>+H126+H128+H131</f>
        <v>390.32</v>
      </c>
      <c r="I134" s="28">
        <f>+I126+I128+I131</f>
        <v>0</v>
      </c>
      <c r="J134" s="87">
        <f>J126+J128+J131</f>
        <v>0</v>
      </c>
      <c r="K134" s="263">
        <f t="shared" ref="K134:L134" si="65">+K126+K128+K131</f>
        <v>0</v>
      </c>
      <c r="L134" s="198">
        <f t="shared" si="65"/>
        <v>1312.271</v>
      </c>
      <c r="M134" s="439">
        <f>M126+M128+M131</f>
        <v>0</v>
      </c>
      <c r="N134" s="439">
        <f t="shared" ref="N134" si="66">N126+N128+N131</f>
        <v>0</v>
      </c>
      <c r="O134" s="198">
        <f t="shared" ref="O134" si="67">+O126+O128+O131</f>
        <v>0</v>
      </c>
      <c r="P134" s="198">
        <f>P126+P128+P131</f>
        <v>0</v>
      </c>
      <c r="Q134" s="29">
        <f t="shared" si="38"/>
        <v>2435.65</v>
      </c>
      <c r="R134" s="43"/>
    </row>
    <row r="135" spans="1:18">
      <c r="A135" s="88"/>
      <c r="B135" s="89" t="s">
        <v>0</v>
      </c>
      <c r="C135" s="90" t="s">
        <v>17</v>
      </c>
      <c r="D135" s="175">
        <f>D132+D123+D99</f>
        <v>150.89727999999999</v>
      </c>
      <c r="E135" s="243">
        <v>3340.7372999999998</v>
      </c>
      <c r="F135" s="83">
        <f>F132+F123+F99</f>
        <v>3491.6345799999999</v>
      </c>
      <c r="G135" s="298">
        <f t="shared" ref="G135" si="68">G132+G123+G99</f>
        <v>1307.7946999999999</v>
      </c>
      <c r="H135" s="368">
        <f>H132+H123+H99</f>
        <v>2197.1194000000005</v>
      </c>
      <c r="I135" s="141">
        <f>I132+I123+I99</f>
        <v>0</v>
      </c>
      <c r="J135" s="83">
        <f>J132+J123+J99</f>
        <v>2196.4477000000002</v>
      </c>
      <c r="K135" s="298">
        <f t="shared" ref="K135:P135" si="69">K132+K123+K99</f>
        <v>1503.6568999999997</v>
      </c>
      <c r="L135" s="91">
        <f t="shared" si="69"/>
        <v>237.36218</v>
      </c>
      <c r="M135" s="437">
        <f t="shared" si="69"/>
        <v>13.7585</v>
      </c>
      <c r="N135" s="437">
        <f t="shared" si="69"/>
        <v>17.318999999999999</v>
      </c>
      <c r="O135" s="91">
        <f t="shared" si="69"/>
        <v>10.1845</v>
      </c>
      <c r="P135" s="91">
        <f t="shared" si="69"/>
        <v>16.421600000000002</v>
      </c>
      <c r="Q135" s="92">
        <f>+F135+G135+H135+I135+K135+L135+M135+N135+O135+P135</f>
        <v>8795.2513599999984</v>
      </c>
      <c r="R135" s="43"/>
    </row>
    <row r="136" spans="1:18">
      <c r="A136" s="88"/>
      <c r="B136" s="93" t="s">
        <v>100</v>
      </c>
      <c r="C136" s="94" t="s">
        <v>99</v>
      </c>
      <c r="D136" s="176">
        <f>D133</f>
        <v>0</v>
      </c>
      <c r="E136" s="244">
        <v>0</v>
      </c>
      <c r="F136" s="86">
        <f>F133</f>
        <v>0</v>
      </c>
      <c r="G136" s="299">
        <f t="shared" ref="G136" si="70">G133</f>
        <v>0</v>
      </c>
      <c r="H136" s="369">
        <f>H133</f>
        <v>0</v>
      </c>
      <c r="I136" s="143">
        <f>I133</f>
        <v>0</v>
      </c>
      <c r="J136" s="86">
        <f>J133</f>
        <v>0</v>
      </c>
      <c r="K136" s="299">
        <f t="shared" ref="K136:M136" si="71">K133</f>
        <v>0</v>
      </c>
      <c r="L136" s="95">
        <f t="shared" si="71"/>
        <v>0</v>
      </c>
      <c r="M136" s="438">
        <f t="shared" si="71"/>
        <v>0</v>
      </c>
      <c r="N136" s="438">
        <f>N133</f>
        <v>0</v>
      </c>
      <c r="O136" s="95">
        <f t="shared" ref="O136" si="72">O133</f>
        <v>0</v>
      </c>
      <c r="P136" s="95">
        <f t="shared" ref="P136" si="73"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158">
        <f t="shared" ref="D137" si="74">D134+D124+D100</f>
        <v>120065.42500000005</v>
      </c>
      <c r="E137" s="245">
        <v>1697642.0820000002</v>
      </c>
      <c r="F137" s="100">
        <f>F134+F124+F100</f>
        <v>1817707.507</v>
      </c>
      <c r="G137" s="300">
        <f t="shared" ref="G137" si="75">G134+G124+G100</f>
        <v>360551.28499999997</v>
      </c>
      <c r="H137" s="370">
        <f>H134+H124+H100</f>
        <v>449110.446</v>
      </c>
      <c r="I137" s="142">
        <f>I134+I124+I100</f>
        <v>0</v>
      </c>
      <c r="J137" s="100">
        <f>J134+J124+J100</f>
        <v>448720.12599999999</v>
      </c>
      <c r="K137" s="414">
        <f t="shared" ref="K137:P137" si="76">K134+K124+K100</f>
        <v>232038.85399999999</v>
      </c>
      <c r="L137" s="102">
        <f t="shared" si="76"/>
        <v>59960.18</v>
      </c>
      <c r="M137" s="441">
        <f t="shared" si="76"/>
        <v>11008.143999999998</v>
      </c>
      <c r="N137" s="441">
        <f t="shared" si="76"/>
        <v>6737.1350000000002</v>
      </c>
      <c r="O137" s="102">
        <f t="shared" si="76"/>
        <v>5991.067</v>
      </c>
      <c r="P137" s="102">
        <f t="shared" si="76"/>
        <v>39834.294999999998</v>
      </c>
      <c r="Q137" s="103">
        <f>+F137+G137+H137+I137+K137+L137+M137+N137+O137+P137</f>
        <v>2982938.9129999992</v>
      </c>
      <c r="R137" s="43"/>
    </row>
    <row r="138" spans="1:18">
      <c r="O138" s="10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K127" zoomScale="55" zoomScaleNormal="55" workbookViewId="0">
      <selection activeCell="P137" sqref="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121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77">
        <v>0.06</v>
      </c>
      <c r="E4" s="246"/>
      <c r="F4" s="17"/>
      <c r="G4" s="18">
        <v>0.02</v>
      </c>
      <c r="H4" s="371">
        <v>109.2569</v>
      </c>
      <c r="I4" s="388"/>
      <c r="J4" s="19"/>
      <c r="K4" s="303">
        <v>13.968</v>
      </c>
      <c r="L4" s="95"/>
      <c r="M4" s="95"/>
      <c r="N4" s="95"/>
      <c r="O4" s="95"/>
      <c r="P4" s="95"/>
      <c r="Q4" s="21">
        <f>+F4+G4+H4+I4+K4+L4+M4+N4+O4+P4</f>
        <v>123.2449</v>
      </c>
      <c r="R4" s="13"/>
    </row>
    <row r="5" spans="1:18">
      <c r="A5" s="22" t="s">
        <v>18</v>
      </c>
      <c r="B5" s="23"/>
      <c r="C5" s="24" t="s">
        <v>19</v>
      </c>
      <c r="D5" s="64">
        <v>34.020009558963984</v>
      </c>
      <c r="E5" s="64"/>
      <c r="F5" s="25"/>
      <c r="G5" s="26">
        <v>10.609</v>
      </c>
      <c r="H5" s="372">
        <v>15063.853999999999</v>
      </c>
      <c r="I5" s="389"/>
      <c r="J5" s="27"/>
      <c r="K5" s="302">
        <v>5812.7</v>
      </c>
      <c r="L5" s="198"/>
      <c r="M5" s="198"/>
      <c r="N5" s="198"/>
      <c r="O5" s="198"/>
      <c r="P5" s="198"/>
      <c r="Q5" s="29">
        <f>+F5+G5+H5+I5+K5+L5+M5+N5+O5+P5</f>
        <v>20887.163</v>
      </c>
      <c r="R5" s="13"/>
    </row>
    <row r="6" spans="1:18">
      <c r="A6" s="22" t="s">
        <v>20</v>
      </c>
      <c r="B6" s="30" t="s">
        <v>21</v>
      </c>
      <c r="C6" s="16" t="s">
        <v>17</v>
      </c>
      <c r="D6" s="178">
        <v>0</v>
      </c>
      <c r="E6" s="246">
        <v>0.3014</v>
      </c>
      <c r="F6" s="17"/>
      <c r="G6" s="31">
        <v>1.4500000000000001E-2</v>
      </c>
      <c r="H6" s="371">
        <v>203.2722</v>
      </c>
      <c r="I6" s="388"/>
      <c r="J6" s="32"/>
      <c r="K6" s="303">
        <v>146.37970000000001</v>
      </c>
      <c r="L6" s="95"/>
      <c r="M6" s="95"/>
      <c r="N6" s="95"/>
      <c r="O6" s="95"/>
      <c r="P6" s="95"/>
      <c r="Q6" s="21">
        <f t="shared" ref="Q6:Q67" si="0">+F6+G6+H6+I6+K6+L6+M6+N6+O6+P6</f>
        <v>349.66640000000001</v>
      </c>
      <c r="R6" s="13"/>
    </row>
    <row r="7" spans="1:18">
      <c r="A7" s="22" t="s">
        <v>22</v>
      </c>
      <c r="B7" s="24" t="s">
        <v>23</v>
      </c>
      <c r="C7" s="24" t="s">
        <v>19</v>
      </c>
      <c r="D7" s="179">
        <v>0</v>
      </c>
      <c r="E7" s="247">
        <v>99.141000000000005</v>
      </c>
      <c r="F7" s="25"/>
      <c r="G7" s="26">
        <v>1.7030000000000001</v>
      </c>
      <c r="H7" s="372">
        <v>5861.6189999999997</v>
      </c>
      <c r="I7" s="389"/>
      <c r="J7" s="27"/>
      <c r="K7" s="415">
        <v>3350.3</v>
      </c>
      <c r="L7" s="198"/>
      <c r="M7" s="198"/>
      <c r="N7" s="198"/>
      <c r="O7" s="198"/>
      <c r="P7" s="198"/>
      <c r="Q7" s="29">
        <f t="shared" si="0"/>
        <v>9213.6219999999994</v>
      </c>
      <c r="R7" s="13"/>
    </row>
    <row r="8" spans="1:18">
      <c r="A8" s="22" t="s">
        <v>24</v>
      </c>
      <c r="B8" s="33" t="s">
        <v>25</v>
      </c>
      <c r="C8" s="16" t="s">
        <v>17</v>
      </c>
      <c r="D8" s="115">
        <f t="shared" ref="D8:D9" si="1">D4+D6</f>
        <v>0.06</v>
      </c>
      <c r="E8" s="20">
        <f t="shared" ref="E8:E9" si="2">+E4+E6</f>
        <v>0.3014</v>
      </c>
      <c r="F8" s="35">
        <f>D8+E8</f>
        <v>0.3614</v>
      </c>
      <c r="G8" s="34">
        <v>3.4500000000000003E-2</v>
      </c>
      <c r="H8" s="126">
        <f t="shared" ref="H8:I9" si="3">+H4+H6</f>
        <v>312.52909999999997</v>
      </c>
      <c r="I8" s="20">
        <f t="shared" si="3"/>
        <v>0</v>
      </c>
      <c r="J8" s="32">
        <f>H8+I8</f>
        <v>312.52909999999997</v>
      </c>
      <c r="K8" s="126">
        <f t="shared" ref="K8:M9" si="4">+K4+K6</f>
        <v>160.3477</v>
      </c>
      <c r="L8" s="95">
        <f t="shared" si="4"/>
        <v>0</v>
      </c>
      <c r="M8" s="95">
        <f t="shared" si="4"/>
        <v>0</v>
      </c>
      <c r="N8" s="95">
        <f t="shared" ref="N8:N9" si="5">N4+N6</f>
        <v>0</v>
      </c>
      <c r="O8" s="95">
        <f t="shared" ref="O8:O9" si="6">+O4+O6</f>
        <v>0</v>
      </c>
      <c r="P8" s="95">
        <f t="shared" ref="P8:P9" si="7">P4+P6</f>
        <v>0</v>
      </c>
      <c r="Q8" s="21">
        <f t="shared" si="0"/>
        <v>473.27269999999999</v>
      </c>
      <c r="R8" s="13"/>
    </row>
    <row r="9" spans="1:18">
      <c r="A9" s="36"/>
      <c r="B9" s="37"/>
      <c r="C9" s="24" t="s">
        <v>19</v>
      </c>
      <c r="D9" s="57">
        <f t="shared" si="1"/>
        <v>34.020009558963984</v>
      </c>
      <c r="E9" s="28">
        <f t="shared" si="2"/>
        <v>99.141000000000005</v>
      </c>
      <c r="F9" s="25">
        <f>D9+E9</f>
        <v>133.161009558964</v>
      </c>
      <c r="G9" s="38">
        <v>12.311999999999999</v>
      </c>
      <c r="H9" s="304">
        <f t="shared" si="3"/>
        <v>20925.472999999998</v>
      </c>
      <c r="I9" s="28">
        <f t="shared" si="3"/>
        <v>0</v>
      </c>
      <c r="J9" s="27">
        <f>H9+I9</f>
        <v>20925.472999999998</v>
      </c>
      <c r="K9" s="304">
        <f t="shared" si="4"/>
        <v>9163</v>
      </c>
      <c r="L9" s="198">
        <f t="shared" si="4"/>
        <v>0</v>
      </c>
      <c r="M9" s="198">
        <f t="shared" si="4"/>
        <v>0</v>
      </c>
      <c r="N9" s="198">
        <f t="shared" si="5"/>
        <v>0</v>
      </c>
      <c r="O9" s="198">
        <f t="shared" si="6"/>
        <v>0</v>
      </c>
      <c r="P9" s="198">
        <f t="shared" si="7"/>
        <v>0</v>
      </c>
      <c r="Q9" s="29">
        <f t="shared" si="0"/>
        <v>30233.946009558964</v>
      </c>
      <c r="R9" s="13"/>
    </row>
    <row r="10" spans="1:18">
      <c r="A10" s="39" t="s">
        <v>26</v>
      </c>
      <c r="B10" s="40"/>
      <c r="C10" s="16" t="s">
        <v>17</v>
      </c>
      <c r="D10" s="178">
        <v>23.9648</v>
      </c>
      <c r="E10" s="246">
        <v>2.8140999999999998</v>
      </c>
      <c r="F10" s="17"/>
      <c r="G10" s="31">
        <v>948.31849999999997</v>
      </c>
      <c r="H10" s="371">
        <v>299.1114</v>
      </c>
      <c r="I10" s="388"/>
      <c r="J10" s="32"/>
      <c r="K10" s="303"/>
      <c r="L10" s="95">
        <v>2.0999999999999999E-3</v>
      </c>
      <c r="M10" s="95"/>
      <c r="N10" s="95"/>
      <c r="O10" s="95"/>
      <c r="P10" s="95"/>
      <c r="Q10" s="21">
        <f t="shared" si="0"/>
        <v>1247.432</v>
      </c>
      <c r="R10" s="13"/>
    </row>
    <row r="11" spans="1:18">
      <c r="A11" s="41"/>
      <c r="B11" s="42"/>
      <c r="C11" s="24" t="s">
        <v>19</v>
      </c>
      <c r="D11" s="180">
        <v>7354.2671664066784</v>
      </c>
      <c r="E11" s="65">
        <v>1642.9670000000001</v>
      </c>
      <c r="F11" s="25"/>
      <c r="G11" s="26">
        <v>291151.48100000003</v>
      </c>
      <c r="H11" s="372">
        <v>58608.993999999999</v>
      </c>
      <c r="I11" s="389"/>
      <c r="J11" s="27"/>
      <c r="K11" s="302"/>
      <c r="L11" s="198">
        <v>0.99199999999999999</v>
      </c>
      <c r="M11" s="198"/>
      <c r="N11" s="198"/>
      <c r="O11" s="198"/>
      <c r="P11" s="198"/>
      <c r="Q11" s="29">
        <f t="shared" si="0"/>
        <v>349761.46700000006</v>
      </c>
      <c r="R11" s="13"/>
    </row>
    <row r="12" spans="1:18">
      <c r="A12" s="43"/>
      <c r="B12" s="15" t="s">
        <v>27</v>
      </c>
      <c r="C12" s="16" t="s">
        <v>17</v>
      </c>
      <c r="D12" s="177">
        <v>4.2192999999999996</v>
      </c>
      <c r="E12" s="177">
        <v>7.4339000000000004</v>
      </c>
      <c r="F12" s="17"/>
      <c r="G12" s="31">
        <v>2.5524</v>
      </c>
      <c r="H12" s="371">
        <v>2.5369999999999999</v>
      </c>
      <c r="I12" s="388"/>
      <c r="J12" s="32"/>
      <c r="K12" s="303">
        <v>2.6985000000000001</v>
      </c>
      <c r="L12" s="95">
        <v>5.9200000000000003E-2</v>
      </c>
      <c r="M12" s="95"/>
      <c r="N12" s="95"/>
      <c r="O12" s="95"/>
      <c r="P12" s="95"/>
      <c r="Q12" s="21">
        <f t="shared" si="0"/>
        <v>7.8470999999999993</v>
      </c>
      <c r="R12" s="13"/>
    </row>
    <row r="13" spans="1:18">
      <c r="A13" s="14" t="s">
        <v>0</v>
      </c>
      <c r="B13" s="23"/>
      <c r="C13" s="24" t="s">
        <v>19</v>
      </c>
      <c r="D13" s="180">
        <v>11186.472143182078</v>
      </c>
      <c r="E13" s="65">
        <v>20710.339</v>
      </c>
      <c r="F13" s="25"/>
      <c r="G13" s="26">
        <v>5068.2830000000004</v>
      </c>
      <c r="H13" s="372">
        <v>6404.45</v>
      </c>
      <c r="I13" s="389"/>
      <c r="J13" s="27"/>
      <c r="K13" s="302">
        <v>6606.634</v>
      </c>
      <c r="L13" s="198">
        <v>145.12200000000001</v>
      </c>
      <c r="M13" s="198"/>
      <c r="N13" s="198"/>
      <c r="O13" s="198"/>
      <c r="P13" s="198"/>
      <c r="Q13" s="29">
        <f t="shared" si="0"/>
        <v>18224.488999999998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77">
        <v>3.9384999999999999</v>
      </c>
      <c r="E14" s="177">
        <v>2.7027999999999999</v>
      </c>
      <c r="F14" s="17"/>
      <c r="G14" s="31">
        <v>2.5381999999999998</v>
      </c>
      <c r="H14" s="371">
        <v>22.394400000000001</v>
      </c>
      <c r="I14" s="388"/>
      <c r="J14" s="32"/>
      <c r="K14" s="303">
        <v>9.3382000000000005</v>
      </c>
      <c r="L14" s="95">
        <v>7.6799999999999993E-2</v>
      </c>
      <c r="M14" s="95"/>
      <c r="N14" s="95">
        <v>0.01</v>
      </c>
      <c r="O14" s="95"/>
      <c r="P14" s="95"/>
      <c r="Q14" s="21">
        <f t="shared" si="0"/>
        <v>34.357599999999998</v>
      </c>
      <c r="R14" s="13"/>
    </row>
    <row r="15" spans="1:18">
      <c r="A15" s="22" t="s">
        <v>0</v>
      </c>
      <c r="B15" s="23"/>
      <c r="C15" s="24" t="s">
        <v>19</v>
      </c>
      <c r="D15" s="180">
        <v>1939.7201450238035</v>
      </c>
      <c r="E15" s="65">
        <v>4188.0839999999998</v>
      </c>
      <c r="F15" s="25"/>
      <c r="G15" s="26">
        <v>2833.616</v>
      </c>
      <c r="H15" s="372">
        <v>34300.900999999998</v>
      </c>
      <c r="I15" s="389"/>
      <c r="J15" s="27"/>
      <c r="K15" s="302">
        <v>13995.259</v>
      </c>
      <c r="L15" s="198">
        <v>144.01400000000001</v>
      </c>
      <c r="M15" s="198"/>
      <c r="N15" s="198">
        <v>7.35</v>
      </c>
      <c r="O15" s="198"/>
      <c r="P15" s="198"/>
      <c r="Q15" s="29">
        <f t="shared" si="0"/>
        <v>51281.14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77">
        <v>37.122300000000003</v>
      </c>
      <c r="E16" s="177">
        <v>23.891400000000001</v>
      </c>
      <c r="F16" s="17"/>
      <c r="G16" s="31">
        <v>114.2189</v>
      </c>
      <c r="H16" s="371">
        <v>15.336</v>
      </c>
      <c r="I16" s="388"/>
      <c r="J16" s="32"/>
      <c r="K16" s="303"/>
      <c r="L16" s="95"/>
      <c r="M16" s="95"/>
      <c r="N16" s="95"/>
      <c r="O16" s="95"/>
      <c r="P16" s="95"/>
      <c r="Q16" s="21">
        <f t="shared" si="0"/>
        <v>129.5549</v>
      </c>
      <c r="R16" s="13"/>
    </row>
    <row r="17" spans="1:18">
      <c r="A17" s="22"/>
      <c r="B17" s="23"/>
      <c r="C17" s="24" t="s">
        <v>19</v>
      </c>
      <c r="D17" s="180">
        <v>42149.590643218857</v>
      </c>
      <c r="E17" s="65">
        <v>33747.688000000002</v>
      </c>
      <c r="F17" s="25"/>
      <c r="G17" s="26">
        <v>81445.910999999993</v>
      </c>
      <c r="H17" s="372">
        <v>7409.5839999999998</v>
      </c>
      <c r="I17" s="389"/>
      <c r="J17" s="27"/>
      <c r="K17" s="302"/>
      <c r="L17" s="198"/>
      <c r="M17" s="198"/>
      <c r="N17" s="198"/>
      <c r="O17" s="198"/>
      <c r="P17" s="198"/>
      <c r="Q17" s="29">
        <f t="shared" si="0"/>
        <v>88855.494999999995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77">
        <v>6.5667999999999997</v>
      </c>
      <c r="E18" s="177">
        <v>12.6004</v>
      </c>
      <c r="F18" s="17"/>
      <c r="G18" s="31">
        <v>98.006799999999998</v>
      </c>
      <c r="H18" s="371">
        <v>18.170000000000002</v>
      </c>
      <c r="I18" s="388"/>
      <c r="J18" s="32"/>
      <c r="K18" s="303"/>
      <c r="L18" s="95"/>
      <c r="M18" s="95"/>
      <c r="N18" s="95"/>
      <c r="O18" s="95"/>
      <c r="P18" s="95"/>
      <c r="Q18" s="21">
        <f t="shared" si="0"/>
        <v>116.1768</v>
      </c>
      <c r="R18" s="13"/>
    </row>
    <row r="19" spans="1:18">
      <c r="A19" s="22"/>
      <c r="B19" s="24" t="s">
        <v>34</v>
      </c>
      <c r="C19" s="24" t="s">
        <v>19</v>
      </c>
      <c r="D19" s="180">
        <v>4594.1502908672792</v>
      </c>
      <c r="E19" s="65">
        <v>7359.9669999999996</v>
      </c>
      <c r="F19" s="25"/>
      <c r="G19" s="26">
        <v>43054.703000000001</v>
      </c>
      <c r="H19" s="372">
        <v>6500.4250000000002</v>
      </c>
      <c r="I19" s="389"/>
      <c r="J19" s="27"/>
      <c r="K19" s="302"/>
      <c r="L19" s="198"/>
      <c r="M19" s="198"/>
      <c r="N19" s="198"/>
      <c r="O19" s="198"/>
      <c r="P19" s="198"/>
      <c r="Q19" s="29">
        <f t="shared" si="0"/>
        <v>49555.128000000004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77">
        <v>143.5043</v>
      </c>
      <c r="E20" s="248">
        <v>141.80760000000001</v>
      </c>
      <c r="F20" s="17"/>
      <c r="G20" s="31">
        <v>2138.2348999999999</v>
      </c>
      <c r="H20" s="371">
        <v>1087.347</v>
      </c>
      <c r="I20" s="388"/>
      <c r="J20" s="32"/>
      <c r="K20" s="303"/>
      <c r="L20" s="95"/>
      <c r="M20" s="95"/>
      <c r="N20" s="95"/>
      <c r="O20" s="95"/>
      <c r="P20" s="95"/>
      <c r="Q20" s="21">
        <f t="shared" si="0"/>
        <v>3225.5819000000001</v>
      </c>
      <c r="R20" s="13"/>
    </row>
    <row r="21" spans="1:18">
      <c r="A21" s="43"/>
      <c r="B21" s="23"/>
      <c r="C21" s="24" t="s">
        <v>19</v>
      </c>
      <c r="D21" s="180">
        <v>43693.91322714361</v>
      </c>
      <c r="E21" s="249">
        <v>42516.868000000002</v>
      </c>
      <c r="F21" s="25"/>
      <c r="G21" s="26">
        <v>520644.36599999998</v>
      </c>
      <c r="H21" s="372">
        <v>273113.647</v>
      </c>
      <c r="I21" s="389"/>
      <c r="J21" s="27"/>
      <c r="K21" s="302"/>
      <c r="L21" s="198"/>
      <c r="M21" s="198"/>
      <c r="N21" s="198"/>
      <c r="O21" s="198"/>
      <c r="P21" s="198"/>
      <c r="Q21" s="29">
        <f t="shared" si="0"/>
        <v>793758.01300000004</v>
      </c>
      <c r="R21" s="13"/>
    </row>
    <row r="22" spans="1:18">
      <c r="A22" s="43"/>
      <c r="B22" s="33" t="s">
        <v>25</v>
      </c>
      <c r="C22" s="16" t="s">
        <v>17</v>
      </c>
      <c r="D22" s="19">
        <f t="shared" ref="D22:D23" si="8">D12+D14+D16+D18+D20</f>
        <v>195.35120000000001</v>
      </c>
      <c r="E22" s="20">
        <f t="shared" ref="E22:E23" si="9">+E12+E14+E16+E18+E20</f>
        <v>188.43610000000001</v>
      </c>
      <c r="F22" s="17">
        <f>D22+E22</f>
        <v>383.78730000000002</v>
      </c>
      <c r="G22" s="44">
        <v>2355.5511999999999</v>
      </c>
      <c r="H22" s="126">
        <f t="shared" ref="H22:I23" si="10">+H12+H14+H16+H18+H20</f>
        <v>1145.7844</v>
      </c>
      <c r="I22" s="20">
        <f t="shared" si="10"/>
        <v>0</v>
      </c>
      <c r="J22" s="32">
        <f t="shared" ref="J22:J29" si="11">H22+I22</f>
        <v>1145.7844</v>
      </c>
      <c r="K22" s="126">
        <f t="shared" ref="K22:M23" si="12">+K12+K14+K16+K18+K20</f>
        <v>12.0367</v>
      </c>
      <c r="L22" s="95">
        <f t="shared" si="12"/>
        <v>0.13600000000000001</v>
      </c>
      <c r="M22" s="95">
        <f t="shared" si="12"/>
        <v>0</v>
      </c>
      <c r="N22" s="95">
        <f t="shared" ref="N22:N23" si="13">N12+N14+N16+N18+N20</f>
        <v>0.01</v>
      </c>
      <c r="O22" s="95">
        <f t="shared" ref="O22:O23" si="14">+O12+O14+O16+O18+O20</f>
        <v>0</v>
      </c>
      <c r="P22" s="95">
        <f t="shared" ref="P22:P23" si="15">P12+P14+P16+P18+P20</f>
        <v>0</v>
      </c>
      <c r="Q22" s="21">
        <f t="shared" si="0"/>
        <v>3897.3056000000001</v>
      </c>
      <c r="R22" s="13"/>
    </row>
    <row r="23" spans="1:18">
      <c r="A23" s="36"/>
      <c r="B23" s="37"/>
      <c r="C23" s="24" t="s">
        <v>19</v>
      </c>
      <c r="D23" s="57">
        <f t="shared" si="8"/>
        <v>103563.84644943563</v>
      </c>
      <c r="E23" s="28">
        <f t="shared" si="9"/>
        <v>108522.94600000001</v>
      </c>
      <c r="F23" s="25">
        <f>D23+E23</f>
        <v>212086.79244943563</v>
      </c>
      <c r="G23" s="45">
        <v>653046.87899999996</v>
      </c>
      <c r="H23" s="304">
        <f t="shared" si="10"/>
        <v>327729.00699999998</v>
      </c>
      <c r="I23" s="28">
        <f t="shared" si="10"/>
        <v>0</v>
      </c>
      <c r="J23" s="27">
        <f t="shared" si="11"/>
        <v>327729.00699999998</v>
      </c>
      <c r="K23" s="304">
        <f t="shared" si="12"/>
        <v>20601.893</v>
      </c>
      <c r="L23" s="198">
        <f t="shared" si="12"/>
        <v>289.13600000000002</v>
      </c>
      <c r="M23" s="198">
        <f t="shared" si="12"/>
        <v>0</v>
      </c>
      <c r="N23" s="198">
        <f t="shared" si="13"/>
        <v>7.35</v>
      </c>
      <c r="O23" s="198">
        <f t="shared" si="14"/>
        <v>0</v>
      </c>
      <c r="P23" s="198">
        <f t="shared" si="15"/>
        <v>0</v>
      </c>
      <c r="Q23" s="29">
        <f t="shared" si="0"/>
        <v>1213761.0574494356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78">
        <v>2.8420000000000001</v>
      </c>
      <c r="E24" s="246">
        <v>1.3879999999999999</v>
      </c>
      <c r="F24" s="17"/>
      <c r="G24" s="31">
        <v>95.011700000000005</v>
      </c>
      <c r="H24" s="371"/>
      <c r="I24" s="388"/>
      <c r="J24" s="32"/>
      <c r="K24" s="303"/>
      <c r="L24" s="95"/>
      <c r="M24" s="95"/>
      <c r="N24" s="95"/>
      <c r="O24" s="95"/>
      <c r="P24" s="95"/>
      <c r="Q24" s="21">
        <f t="shared" si="0"/>
        <v>95.011700000000005</v>
      </c>
      <c r="R24" s="13"/>
    </row>
    <row r="25" spans="1:18">
      <c r="A25" s="22" t="s">
        <v>37</v>
      </c>
      <c r="B25" s="23"/>
      <c r="C25" s="24" t="s">
        <v>19</v>
      </c>
      <c r="D25" s="180">
        <v>2337.5211567981855</v>
      </c>
      <c r="E25" s="65">
        <v>1313.0250000000001</v>
      </c>
      <c r="F25" s="25"/>
      <c r="G25" s="26">
        <v>97743.351999999999</v>
      </c>
      <c r="H25" s="372"/>
      <c r="I25" s="389"/>
      <c r="J25" s="27"/>
      <c r="K25" s="302"/>
      <c r="L25" s="198"/>
      <c r="M25" s="198"/>
      <c r="N25" s="198"/>
      <c r="O25" s="198"/>
      <c r="P25" s="198"/>
      <c r="Q25" s="29">
        <f t="shared" si="0"/>
        <v>97743.351999999999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77">
        <v>7.3470000000000004</v>
      </c>
      <c r="E26" s="177">
        <v>7.6879999999999997</v>
      </c>
      <c r="F26" s="17"/>
      <c r="G26" s="31">
        <v>19.075099999999999</v>
      </c>
      <c r="H26" s="371">
        <v>0.34</v>
      </c>
      <c r="I26" s="388"/>
      <c r="J26" s="32"/>
      <c r="K26" s="303"/>
      <c r="L26" s="95"/>
      <c r="M26" s="95"/>
      <c r="N26" s="95"/>
      <c r="O26" s="95"/>
      <c r="P26" s="95"/>
      <c r="Q26" s="21">
        <f t="shared" si="0"/>
        <v>19.415099999999999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81">
        <v>2189.4711151989904</v>
      </c>
      <c r="E27" s="250">
        <v>2484.3159999999998</v>
      </c>
      <c r="F27" s="25"/>
      <c r="G27" s="26">
        <v>7199.2690000000002</v>
      </c>
      <c r="H27" s="372">
        <v>22.25</v>
      </c>
      <c r="I27" s="389"/>
      <c r="J27" s="27"/>
      <c r="K27" s="302"/>
      <c r="L27" s="198"/>
      <c r="M27" s="198"/>
      <c r="N27" s="198"/>
      <c r="O27" s="198"/>
      <c r="P27" s="198"/>
      <c r="Q27" s="29">
        <f t="shared" si="0"/>
        <v>7221.5190000000002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115">
        <f t="shared" ref="D28:D29" si="16">D24+D26</f>
        <v>10.189</v>
      </c>
      <c r="E28" s="20">
        <f t="shared" ref="E28:E29" si="17">+E24+E26</f>
        <v>9.0760000000000005</v>
      </c>
      <c r="F28" s="17">
        <f>D28+E28</f>
        <v>19.265000000000001</v>
      </c>
      <c r="G28" s="34">
        <v>114.08680000000001</v>
      </c>
      <c r="H28" s="126">
        <f t="shared" ref="H28:I29" si="18">+H24+H26</f>
        <v>0.34</v>
      </c>
      <c r="I28" s="20">
        <f t="shared" si="18"/>
        <v>0</v>
      </c>
      <c r="J28" s="32">
        <f t="shared" si="11"/>
        <v>0.34</v>
      </c>
      <c r="K28" s="276">
        <f t="shared" ref="K28:M29" si="19">+K24+K26</f>
        <v>0</v>
      </c>
      <c r="L28" s="95">
        <f t="shared" si="19"/>
        <v>0</v>
      </c>
      <c r="M28" s="199">
        <f t="shared" si="19"/>
        <v>0</v>
      </c>
      <c r="N28" s="95">
        <f t="shared" ref="N28:O29" si="20">N24+N26</f>
        <v>0</v>
      </c>
      <c r="O28" s="95">
        <f>O24+O26</f>
        <v>0</v>
      </c>
      <c r="P28" s="95">
        <f>P24+P26</f>
        <v>0</v>
      </c>
      <c r="Q28" s="21">
        <f t="shared" si="0"/>
        <v>133.69180000000003</v>
      </c>
      <c r="R28" s="13"/>
    </row>
    <row r="29" spans="1:18">
      <c r="A29" s="36"/>
      <c r="B29" s="37"/>
      <c r="C29" s="24" t="s">
        <v>19</v>
      </c>
      <c r="D29" s="57">
        <f t="shared" si="16"/>
        <v>4526.9922719971764</v>
      </c>
      <c r="E29" s="28">
        <f t="shared" si="17"/>
        <v>3797.3409999999999</v>
      </c>
      <c r="F29" s="25">
        <f>D29+E29</f>
        <v>8324.3332719971768</v>
      </c>
      <c r="G29" s="38">
        <v>104942.621</v>
      </c>
      <c r="H29" s="304">
        <f t="shared" si="18"/>
        <v>22.25</v>
      </c>
      <c r="I29" s="28">
        <f t="shared" si="18"/>
        <v>0</v>
      </c>
      <c r="J29" s="27">
        <f t="shared" si="11"/>
        <v>22.25</v>
      </c>
      <c r="K29" s="263">
        <f t="shared" si="19"/>
        <v>0</v>
      </c>
      <c r="L29" s="198">
        <f t="shared" si="19"/>
        <v>0</v>
      </c>
      <c r="M29" s="436">
        <f t="shared" si="19"/>
        <v>0</v>
      </c>
      <c r="N29" s="198">
        <f t="shared" si="20"/>
        <v>0</v>
      </c>
      <c r="O29" s="198">
        <f t="shared" si="20"/>
        <v>0</v>
      </c>
      <c r="P29" s="198">
        <f>P25+P27</f>
        <v>0</v>
      </c>
      <c r="Q29" s="29">
        <f t="shared" si="0"/>
        <v>113289.20427199718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78">
        <v>0</v>
      </c>
      <c r="E30" s="246"/>
      <c r="F30" s="17"/>
      <c r="G30" s="31">
        <v>5.0000000000000001E-3</v>
      </c>
      <c r="H30" s="371">
        <v>43.563800000000001</v>
      </c>
      <c r="I30" s="388"/>
      <c r="J30" s="32"/>
      <c r="K30" s="303"/>
      <c r="L30" s="95"/>
      <c r="M30" s="95"/>
      <c r="N30" s="95"/>
      <c r="O30" s="95"/>
      <c r="P30" s="95"/>
      <c r="Q30" s="21">
        <f t="shared" si="0"/>
        <v>43.568800000000003</v>
      </c>
      <c r="R30" s="13"/>
    </row>
    <row r="31" spans="1:18">
      <c r="A31" s="22" t="s">
        <v>42</v>
      </c>
      <c r="B31" s="23"/>
      <c r="C31" s="24" t="s">
        <v>19</v>
      </c>
      <c r="D31" s="180">
        <v>0</v>
      </c>
      <c r="E31" s="65"/>
      <c r="F31" s="25"/>
      <c r="G31" s="26">
        <v>2.8879999999999999</v>
      </c>
      <c r="H31" s="372">
        <v>4410.134</v>
      </c>
      <c r="I31" s="389"/>
      <c r="J31" s="27"/>
      <c r="K31" s="302"/>
      <c r="L31" s="198"/>
      <c r="M31" s="198"/>
      <c r="N31" s="198"/>
      <c r="O31" s="198"/>
      <c r="P31" s="198"/>
      <c r="Q31" s="29">
        <f t="shared" si="0"/>
        <v>4413.0219999999999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77">
        <v>0</v>
      </c>
      <c r="E32" s="177">
        <v>8.2000000000000007E-3</v>
      </c>
      <c r="F32" s="17"/>
      <c r="G32" s="31">
        <v>8.5000000000000006E-3</v>
      </c>
      <c r="H32" s="371">
        <v>6.5754000000000001</v>
      </c>
      <c r="I32" s="388"/>
      <c r="J32" s="32"/>
      <c r="K32" s="303">
        <v>1E-3</v>
      </c>
      <c r="L32" s="95"/>
      <c r="M32" s="95"/>
      <c r="N32" s="95"/>
      <c r="O32" s="95"/>
      <c r="P32" s="95"/>
      <c r="Q32" s="21">
        <f t="shared" si="0"/>
        <v>6.5849000000000002</v>
      </c>
      <c r="R32" s="13"/>
    </row>
    <row r="33" spans="1:18">
      <c r="A33" s="22" t="s">
        <v>44</v>
      </c>
      <c r="B33" s="23"/>
      <c r="C33" s="24" t="s">
        <v>19</v>
      </c>
      <c r="D33" s="179">
        <v>0</v>
      </c>
      <c r="E33" s="247">
        <v>0.20499999999999999</v>
      </c>
      <c r="F33" s="25"/>
      <c r="G33" s="26">
        <v>1.617</v>
      </c>
      <c r="H33" s="372">
        <v>196.02</v>
      </c>
      <c r="I33" s="389"/>
      <c r="J33" s="27"/>
      <c r="K33" s="302">
        <v>1.575</v>
      </c>
      <c r="L33" s="198"/>
      <c r="M33" s="198"/>
      <c r="N33" s="198"/>
      <c r="O33" s="198"/>
      <c r="P33" s="198"/>
      <c r="Q33" s="29">
        <f t="shared" si="0"/>
        <v>199.21199999999999</v>
      </c>
      <c r="R33" s="13"/>
    </row>
    <row r="34" spans="1:18">
      <c r="A34" s="22"/>
      <c r="B34" s="30" t="s">
        <v>21</v>
      </c>
      <c r="C34" s="16" t="s">
        <v>17</v>
      </c>
      <c r="D34" s="178">
        <v>0</v>
      </c>
      <c r="E34" s="246">
        <v>1.1299999999999999</v>
      </c>
      <c r="F34" s="17"/>
      <c r="G34" s="31"/>
      <c r="H34" s="371">
        <v>46.621000000000002</v>
      </c>
      <c r="I34" s="388"/>
      <c r="J34" s="32"/>
      <c r="K34" s="303">
        <v>9.2940000000000005</v>
      </c>
      <c r="L34" s="95"/>
      <c r="M34" s="95"/>
      <c r="N34" s="95"/>
      <c r="O34" s="95"/>
      <c r="P34" s="95"/>
      <c r="Q34" s="21">
        <f t="shared" si="0"/>
        <v>55.915000000000006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79">
        <v>0</v>
      </c>
      <c r="E35" s="247">
        <v>11.865</v>
      </c>
      <c r="F35" s="25"/>
      <c r="G35" s="26"/>
      <c r="H35" s="372">
        <v>1039.9069999999999</v>
      </c>
      <c r="I35" s="389"/>
      <c r="J35" s="27"/>
      <c r="K35" s="302">
        <v>223.76400000000001</v>
      </c>
      <c r="L35" s="198"/>
      <c r="M35" s="198"/>
      <c r="N35" s="198"/>
      <c r="O35" s="198"/>
      <c r="P35" s="198"/>
      <c r="Q35" s="29">
        <f t="shared" si="0"/>
        <v>1263.6709999999998</v>
      </c>
      <c r="R35" s="13"/>
    </row>
    <row r="36" spans="1:18">
      <c r="A36" s="43"/>
      <c r="B36" s="33" t="s">
        <v>25</v>
      </c>
      <c r="C36" s="16" t="s">
        <v>17</v>
      </c>
      <c r="D36" s="115">
        <f t="shared" ref="D36:D37" si="21">D30+D32+D34</f>
        <v>0</v>
      </c>
      <c r="E36" s="20">
        <f t="shared" ref="E36:E37" si="22">+E30+E32+E34</f>
        <v>1.1381999999999999</v>
      </c>
      <c r="F36" s="46">
        <f>D36+E36</f>
        <v>1.1381999999999999</v>
      </c>
      <c r="G36" s="44">
        <v>1.3500000000000002E-2</v>
      </c>
      <c r="H36" s="126">
        <f t="shared" ref="H36:I37" si="23">+H30+H32+H34</f>
        <v>96.760199999999998</v>
      </c>
      <c r="I36" s="20">
        <f t="shared" si="23"/>
        <v>0</v>
      </c>
      <c r="J36" s="32">
        <f>H36+I36</f>
        <v>96.760199999999998</v>
      </c>
      <c r="K36" s="126">
        <f t="shared" ref="K36:O37" si="24">+K30+K32+K34</f>
        <v>9.2949999999999999</v>
      </c>
      <c r="L36" s="95">
        <f t="shared" si="24"/>
        <v>0</v>
      </c>
      <c r="M36" s="95">
        <f t="shared" si="24"/>
        <v>0</v>
      </c>
      <c r="N36" s="95">
        <f t="shared" si="24"/>
        <v>0</v>
      </c>
      <c r="O36" s="95">
        <f t="shared" si="24"/>
        <v>0</v>
      </c>
      <c r="P36" s="95">
        <f>P30+P32+P34</f>
        <v>0</v>
      </c>
      <c r="Q36" s="21">
        <f t="shared" si="0"/>
        <v>107.2069</v>
      </c>
      <c r="R36" s="13"/>
    </row>
    <row r="37" spans="1:18">
      <c r="A37" s="36"/>
      <c r="B37" s="37"/>
      <c r="C37" s="24" t="s">
        <v>19</v>
      </c>
      <c r="D37" s="57">
        <f t="shared" si="21"/>
        <v>0</v>
      </c>
      <c r="E37" s="28">
        <f t="shared" si="22"/>
        <v>12.07</v>
      </c>
      <c r="F37" s="47">
        <f>D37+E37</f>
        <v>12.07</v>
      </c>
      <c r="G37" s="45">
        <v>4.5049999999999999</v>
      </c>
      <c r="H37" s="304">
        <f t="shared" si="23"/>
        <v>5646.0610000000006</v>
      </c>
      <c r="I37" s="28">
        <f t="shared" si="23"/>
        <v>0</v>
      </c>
      <c r="J37" s="27">
        <f>H37+I37</f>
        <v>5646.0610000000006</v>
      </c>
      <c r="K37" s="304">
        <f t="shared" si="24"/>
        <v>225.339</v>
      </c>
      <c r="L37" s="198">
        <f t="shared" si="24"/>
        <v>0</v>
      </c>
      <c r="M37" s="198">
        <f t="shared" si="24"/>
        <v>0</v>
      </c>
      <c r="N37" s="198">
        <f t="shared" si="24"/>
        <v>0</v>
      </c>
      <c r="O37" s="198">
        <f t="shared" si="24"/>
        <v>0</v>
      </c>
      <c r="P37" s="198">
        <f>P31+P33+P35</f>
        <v>0</v>
      </c>
      <c r="Q37" s="29">
        <f t="shared" si="0"/>
        <v>5887.9750000000004</v>
      </c>
      <c r="R37" s="13"/>
    </row>
    <row r="38" spans="1:18">
      <c r="A38" s="39" t="s">
        <v>46</v>
      </c>
      <c r="B38" s="40"/>
      <c r="C38" s="16" t="s">
        <v>17</v>
      </c>
      <c r="D38" s="178">
        <v>0.02</v>
      </c>
      <c r="E38" s="246">
        <v>0.14299999999999999</v>
      </c>
      <c r="F38" s="17"/>
      <c r="G38" s="31">
        <v>0.02</v>
      </c>
      <c r="H38" s="371">
        <v>17.4968</v>
      </c>
      <c r="I38" s="388"/>
      <c r="J38" s="32"/>
      <c r="K38" s="303">
        <v>1.3885000000000001</v>
      </c>
      <c r="L38" s="95">
        <v>2.7000000000000001E-3</v>
      </c>
      <c r="M38" s="95"/>
      <c r="N38" s="95"/>
      <c r="O38" s="95"/>
      <c r="P38" s="95"/>
      <c r="Q38" s="21">
        <f t="shared" si="0"/>
        <v>18.908000000000001</v>
      </c>
      <c r="R38" s="13"/>
    </row>
    <row r="39" spans="1:18">
      <c r="A39" s="41"/>
      <c r="B39" s="42"/>
      <c r="C39" s="24" t="s">
        <v>19</v>
      </c>
      <c r="D39" s="179">
        <v>7.6125021389657066</v>
      </c>
      <c r="E39" s="247">
        <v>79.370999999999995</v>
      </c>
      <c r="F39" s="25"/>
      <c r="G39" s="26">
        <v>9.157</v>
      </c>
      <c r="H39" s="372">
        <v>4747.4769999999999</v>
      </c>
      <c r="I39" s="389"/>
      <c r="J39" s="27"/>
      <c r="K39" s="302">
        <v>285.149</v>
      </c>
      <c r="L39" s="198">
        <v>1.1339999999999999</v>
      </c>
      <c r="M39" s="198"/>
      <c r="N39" s="198"/>
      <c r="O39" s="198"/>
      <c r="P39" s="198"/>
      <c r="Q39" s="29">
        <f t="shared" si="0"/>
        <v>5042.9170000000004</v>
      </c>
      <c r="R39" s="13"/>
    </row>
    <row r="40" spans="1:18">
      <c r="A40" s="39" t="s">
        <v>47</v>
      </c>
      <c r="B40" s="40"/>
      <c r="C40" s="16" t="s">
        <v>17</v>
      </c>
      <c r="D40" s="178">
        <v>0.20419999999999999</v>
      </c>
      <c r="E40" s="246">
        <v>9.0229999999999997</v>
      </c>
      <c r="F40" s="17"/>
      <c r="G40" s="31">
        <v>4.9398</v>
      </c>
      <c r="H40" s="371">
        <v>148.6387</v>
      </c>
      <c r="I40" s="388"/>
      <c r="J40" s="32"/>
      <c r="K40" s="303">
        <v>50.4495</v>
      </c>
      <c r="L40" s="95">
        <v>1.2626999999999999</v>
      </c>
      <c r="M40" s="95"/>
      <c r="N40" s="95">
        <v>0.50239999999999996</v>
      </c>
      <c r="O40" s="95"/>
      <c r="P40" s="95">
        <v>2.5999999999999999E-2</v>
      </c>
      <c r="Q40" s="21">
        <f t="shared" si="0"/>
        <v>205.81909999999999</v>
      </c>
      <c r="R40" s="13"/>
    </row>
    <row r="41" spans="1:18">
      <c r="A41" s="41"/>
      <c r="B41" s="42"/>
      <c r="C41" s="24" t="s">
        <v>19</v>
      </c>
      <c r="D41" s="180">
        <v>75.405771187561683</v>
      </c>
      <c r="E41" s="65">
        <v>1521.4829999999999</v>
      </c>
      <c r="F41" s="25"/>
      <c r="G41" s="26">
        <v>2332.5039999999999</v>
      </c>
      <c r="H41" s="372">
        <v>39776.777000000002</v>
      </c>
      <c r="I41" s="389"/>
      <c r="J41" s="27"/>
      <c r="K41" s="302">
        <v>11464.652</v>
      </c>
      <c r="L41" s="198">
        <v>253.68</v>
      </c>
      <c r="M41" s="198"/>
      <c r="N41" s="198">
        <v>79.114000000000004</v>
      </c>
      <c r="O41" s="198"/>
      <c r="P41" s="198">
        <v>3.88</v>
      </c>
      <c r="Q41" s="29">
        <f t="shared" si="0"/>
        <v>53910.607000000004</v>
      </c>
      <c r="R41" s="13"/>
    </row>
    <row r="42" spans="1:18">
      <c r="A42" s="39" t="s">
        <v>48</v>
      </c>
      <c r="B42" s="40"/>
      <c r="C42" s="16" t="s">
        <v>17</v>
      </c>
      <c r="D42" s="177">
        <v>0</v>
      </c>
      <c r="E42" s="177"/>
      <c r="F42" s="17"/>
      <c r="G42" s="31"/>
      <c r="H42" s="371"/>
      <c r="I42" s="388"/>
      <c r="J42" s="32"/>
      <c r="K42" s="303"/>
      <c r="L42" s="95"/>
      <c r="M42" s="95"/>
      <c r="N42" s="95"/>
      <c r="O42" s="95"/>
      <c r="P42" s="95"/>
      <c r="Q42" s="21">
        <f t="shared" si="0"/>
        <v>0</v>
      </c>
      <c r="R42" s="13"/>
    </row>
    <row r="43" spans="1:18">
      <c r="A43" s="41"/>
      <c r="B43" s="42"/>
      <c r="C43" s="24" t="s">
        <v>19</v>
      </c>
      <c r="D43" s="179">
        <v>0</v>
      </c>
      <c r="E43" s="247"/>
      <c r="F43" s="25"/>
      <c r="G43" s="26"/>
      <c r="H43" s="372"/>
      <c r="I43" s="389"/>
      <c r="J43" s="27"/>
      <c r="K43" s="302"/>
      <c r="L43" s="198"/>
      <c r="M43" s="198"/>
      <c r="N43" s="198"/>
      <c r="O43" s="198"/>
      <c r="P43" s="198"/>
      <c r="Q43" s="29">
        <f t="shared" si="0"/>
        <v>0</v>
      </c>
      <c r="R43" s="13"/>
    </row>
    <row r="44" spans="1:18">
      <c r="A44" s="39" t="s">
        <v>49</v>
      </c>
      <c r="B44" s="40"/>
      <c r="C44" s="16" t="s">
        <v>17</v>
      </c>
      <c r="D44" s="178">
        <v>0</v>
      </c>
      <c r="E44" s="246"/>
      <c r="F44" s="17"/>
      <c r="G44" s="31">
        <v>0</v>
      </c>
      <c r="H44" s="371">
        <v>1.6000000000000001E-3</v>
      </c>
      <c r="I44" s="388"/>
      <c r="J44" s="32"/>
      <c r="K44" s="303">
        <v>8.0000000000000004E-4</v>
      </c>
      <c r="L44" s="95"/>
      <c r="M44" s="95"/>
      <c r="N44" s="95"/>
      <c r="O44" s="95"/>
      <c r="P44" s="95"/>
      <c r="Q44" s="21">
        <f t="shared" si="0"/>
        <v>2.4000000000000002E-3</v>
      </c>
      <c r="R44" s="13"/>
    </row>
    <row r="45" spans="1:18">
      <c r="A45" s="41"/>
      <c r="B45" s="42"/>
      <c r="C45" s="24" t="s">
        <v>19</v>
      </c>
      <c r="D45" s="180">
        <v>0</v>
      </c>
      <c r="E45" s="65"/>
      <c r="F45" s="25"/>
      <c r="G45" s="26">
        <v>41.497999999999998</v>
      </c>
      <c r="H45" s="372">
        <v>2.835</v>
      </c>
      <c r="I45" s="389"/>
      <c r="J45" s="27"/>
      <c r="K45" s="302">
        <v>0.58799999999999997</v>
      </c>
      <c r="L45" s="198"/>
      <c r="M45" s="198"/>
      <c r="N45" s="198"/>
      <c r="O45" s="198"/>
      <c r="P45" s="198"/>
      <c r="Q45" s="29">
        <f t="shared" si="0"/>
        <v>44.920999999999999</v>
      </c>
      <c r="R45" s="13"/>
    </row>
    <row r="46" spans="1:18">
      <c r="A46" s="39" t="s">
        <v>50</v>
      </c>
      <c r="B46" s="40"/>
      <c r="C46" s="16" t="s">
        <v>17</v>
      </c>
      <c r="D46" s="177">
        <v>0</v>
      </c>
      <c r="E46" s="177">
        <v>3.0000000000000001E-3</v>
      </c>
      <c r="F46" s="17"/>
      <c r="G46" s="31">
        <v>3.0000000000000001E-3</v>
      </c>
      <c r="H46" s="371">
        <v>4.5999999999999999E-3</v>
      </c>
      <c r="I46" s="388"/>
      <c r="J46" s="32"/>
      <c r="K46" s="303">
        <v>1E-3</v>
      </c>
      <c r="L46" s="95"/>
      <c r="M46" s="95"/>
      <c r="N46" s="95"/>
      <c r="O46" s="95"/>
      <c r="P46" s="95"/>
      <c r="Q46" s="21">
        <f t="shared" si="0"/>
        <v>8.6E-3</v>
      </c>
      <c r="R46" s="13"/>
    </row>
    <row r="47" spans="1:18">
      <c r="A47" s="41"/>
      <c r="B47" s="42"/>
      <c r="C47" s="24" t="s">
        <v>19</v>
      </c>
      <c r="D47" s="64">
        <v>0</v>
      </c>
      <c r="E47" s="64">
        <v>1.47</v>
      </c>
      <c r="F47" s="25"/>
      <c r="G47" s="26">
        <v>12.180999999999999</v>
      </c>
      <c r="H47" s="372">
        <v>2.92</v>
      </c>
      <c r="I47" s="389"/>
      <c r="J47" s="27"/>
      <c r="K47" s="302">
        <v>1.05</v>
      </c>
      <c r="L47" s="198"/>
      <c r="M47" s="198"/>
      <c r="N47" s="198"/>
      <c r="O47" s="198"/>
      <c r="P47" s="198"/>
      <c r="Q47" s="29">
        <f t="shared" si="0"/>
        <v>16.151</v>
      </c>
      <c r="R47" s="13"/>
    </row>
    <row r="48" spans="1:18">
      <c r="A48" s="39" t="s">
        <v>51</v>
      </c>
      <c r="B48" s="40"/>
      <c r="C48" s="16" t="s">
        <v>17</v>
      </c>
      <c r="D48" s="178">
        <v>0.3397</v>
      </c>
      <c r="E48" s="246">
        <v>3.3342000000000001</v>
      </c>
      <c r="F48" s="17"/>
      <c r="G48" s="31">
        <v>1.9605999999999999</v>
      </c>
      <c r="H48" s="371">
        <v>266.04199999999997</v>
      </c>
      <c r="I48" s="388"/>
      <c r="J48" s="32"/>
      <c r="K48" s="303">
        <v>40.6708</v>
      </c>
      <c r="L48" s="95">
        <v>3.27E-2</v>
      </c>
      <c r="M48" s="95"/>
      <c r="N48" s="95"/>
      <c r="O48" s="95"/>
      <c r="P48" s="95">
        <v>1.7999999999999999E-2</v>
      </c>
      <c r="Q48" s="21">
        <f t="shared" si="0"/>
        <v>308.72409999999991</v>
      </c>
      <c r="R48" s="13"/>
    </row>
    <row r="49" spans="1:18">
      <c r="A49" s="41"/>
      <c r="B49" s="42"/>
      <c r="C49" s="24" t="s">
        <v>19</v>
      </c>
      <c r="D49" s="180">
        <v>34.178559603513477</v>
      </c>
      <c r="E49" s="65">
        <v>457.76</v>
      </c>
      <c r="F49" s="25"/>
      <c r="G49" s="26">
        <v>489.642</v>
      </c>
      <c r="H49" s="372">
        <v>32998.946000000004</v>
      </c>
      <c r="I49" s="389"/>
      <c r="J49" s="27"/>
      <c r="K49" s="302">
        <v>3802.2689999999998</v>
      </c>
      <c r="L49" s="198">
        <v>16.757000000000001</v>
      </c>
      <c r="M49" s="198"/>
      <c r="N49" s="198"/>
      <c r="O49" s="198"/>
      <c r="P49" s="198">
        <v>8.0500000000000007</v>
      </c>
      <c r="Q49" s="29">
        <f t="shared" si="0"/>
        <v>37315.664000000004</v>
      </c>
      <c r="R49" s="13"/>
    </row>
    <row r="50" spans="1:18">
      <c r="A50" s="39" t="s">
        <v>52</v>
      </c>
      <c r="B50" s="40"/>
      <c r="C50" s="16" t="s">
        <v>17</v>
      </c>
      <c r="D50" s="177">
        <v>0</v>
      </c>
      <c r="E50" s="177">
        <v>0.89500000000000002</v>
      </c>
      <c r="F50" s="17"/>
      <c r="G50" s="31">
        <v>5.7099999999999998E-2</v>
      </c>
      <c r="H50" s="371">
        <v>1.6983999999999999</v>
      </c>
      <c r="I50" s="388"/>
      <c r="J50" s="32"/>
      <c r="K50" s="303">
        <v>2.2797000000000001</v>
      </c>
      <c r="L50" s="95"/>
      <c r="M50" s="95"/>
      <c r="N50" s="95"/>
      <c r="O50" s="95"/>
      <c r="P50" s="95"/>
      <c r="Q50" s="21">
        <f t="shared" si="0"/>
        <v>4.0351999999999997</v>
      </c>
      <c r="R50" s="13"/>
    </row>
    <row r="51" spans="1:18">
      <c r="A51" s="41"/>
      <c r="B51" s="42"/>
      <c r="C51" s="24" t="s">
        <v>19</v>
      </c>
      <c r="D51" s="179">
        <v>0</v>
      </c>
      <c r="E51" s="247">
        <v>450.77300000000002</v>
      </c>
      <c r="F51" s="25"/>
      <c r="G51" s="26">
        <v>17.306999999999999</v>
      </c>
      <c r="H51" s="372">
        <v>330.44900000000001</v>
      </c>
      <c r="I51" s="389"/>
      <c r="J51" s="27"/>
      <c r="K51" s="302">
        <v>302.85500000000002</v>
      </c>
      <c r="L51" s="198"/>
      <c r="M51" s="198"/>
      <c r="N51" s="198"/>
      <c r="O51" s="198"/>
      <c r="P51" s="198"/>
      <c r="Q51" s="29">
        <f t="shared" si="0"/>
        <v>650.6110000000001</v>
      </c>
      <c r="R51" s="13"/>
    </row>
    <row r="52" spans="1:18">
      <c r="A52" s="39" t="s">
        <v>53</v>
      </c>
      <c r="B52" s="40"/>
      <c r="C52" s="16" t="s">
        <v>17</v>
      </c>
      <c r="D52" s="178">
        <v>3.1E-2</v>
      </c>
      <c r="E52" s="246">
        <v>1.1599999999999999E-2</v>
      </c>
      <c r="F52" s="17"/>
      <c r="G52" s="31">
        <v>2.1431</v>
      </c>
      <c r="H52" s="371">
        <v>0.87819999999999998</v>
      </c>
      <c r="I52" s="388"/>
      <c r="J52" s="32"/>
      <c r="K52" s="303">
        <v>1209.3299</v>
      </c>
      <c r="L52" s="95">
        <v>315.36939999999998</v>
      </c>
      <c r="M52" s="95"/>
      <c r="N52" s="95">
        <v>0.17749999999999999</v>
      </c>
      <c r="O52" s="95"/>
      <c r="P52" s="95"/>
      <c r="Q52" s="21">
        <f t="shared" si="0"/>
        <v>1527.8981000000001</v>
      </c>
      <c r="R52" s="13"/>
    </row>
    <row r="53" spans="1:18">
      <c r="A53" s="41"/>
      <c r="B53" s="42"/>
      <c r="C53" s="24" t="s">
        <v>19</v>
      </c>
      <c r="D53" s="179">
        <v>12.972753645092594</v>
      </c>
      <c r="E53" s="247">
        <v>8.7989999999999995</v>
      </c>
      <c r="F53" s="25"/>
      <c r="G53" s="26">
        <v>1979.877</v>
      </c>
      <c r="H53" s="372">
        <v>659.28499999999997</v>
      </c>
      <c r="I53" s="389"/>
      <c r="J53" s="27"/>
      <c r="K53" s="302">
        <v>300269.41100000002</v>
      </c>
      <c r="L53" s="198">
        <v>78650.524000000005</v>
      </c>
      <c r="M53" s="198"/>
      <c r="N53" s="198">
        <v>61.152999999999999</v>
      </c>
      <c r="O53" s="198"/>
      <c r="P53" s="198"/>
      <c r="Q53" s="29">
        <f t="shared" si="0"/>
        <v>381620.25000000006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78">
        <v>0.62929999999999997</v>
      </c>
      <c r="E54" s="246"/>
      <c r="F54" s="17"/>
      <c r="G54" s="31">
        <v>0.497</v>
      </c>
      <c r="H54" s="371">
        <v>10.746</v>
      </c>
      <c r="I54" s="388"/>
      <c r="J54" s="32"/>
      <c r="K54" s="303">
        <v>0.47</v>
      </c>
      <c r="L54" s="95">
        <v>5.8500000000000003E-2</v>
      </c>
      <c r="M54" s="95"/>
      <c r="N54" s="95">
        <v>3.9199999999999999E-2</v>
      </c>
      <c r="O54" s="95">
        <v>5.1999999999999998E-3</v>
      </c>
      <c r="P54" s="95">
        <v>4.7800000000000002E-2</v>
      </c>
      <c r="Q54" s="21">
        <f t="shared" si="0"/>
        <v>11.863700000000001</v>
      </c>
      <c r="R54" s="13"/>
    </row>
    <row r="55" spans="1:18">
      <c r="A55" s="22" t="s">
        <v>42</v>
      </c>
      <c r="B55" s="23"/>
      <c r="C55" s="24" t="s">
        <v>19</v>
      </c>
      <c r="D55" s="180">
        <v>609.08102113997381</v>
      </c>
      <c r="E55" s="65"/>
      <c r="F55" s="25"/>
      <c r="G55" s="26">
        <v>985.37599999999998</v>
      </c>
      <c r="H55" s="372">
        <v>7227.7520000000004</v>
      </c>
      <c r="I55" s="389"/>
      <c r="J55" s="27"/>
      <c r="K55" s="302">
        <v>271.74</v>
      </c>
      <c r="L55" s="198">
        <v>70.016999999999996</v>
      </c>
      <c r="M55" s="198"/>
      <c r="N55" s="198">
        <v>37.738999999999997</v>
      </c>
      <c r="O55" s="198">
        <v>8.9250000000000007</v>
      </c>
      <c r="P55" s="198">
        <v>38.64</v>
      </c>
      <c r="Q55" s="29">
        <f t="shared" si="0"/>
        <v>8640.1889999999985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82">
        <v>0.13070000000000001</v>
      </c>
      <c r="E56" s="248">
        <v>0.41770000000000002</v>
      </c>
      <c r="F56" s="17"/>
      <c r="G56" s="31">
        <v>1.1956</v>
      </c>
      <c r="H56" s="371">
        <v>0.1444</v>
      </c>
      <c r="I56" s="388"/>
      <c r="J56" s="32"/>
      <c r="K56" s="303">
        <v>12.3932</v>
      </c>
      <c r="L56" s="95">
        <v>0.39250000000000002</v>
      </c>
      <c r="M56" s="95"/>
      <c r="N56" s="95">
        <v>9.4299999999999995E-2</v>
      </c>
      <c r="O56" s="95">
        <v>3.2000000000000002E-3</v>
      </c>
      <c r="P56" s="95">
        <v>9.3299999999999994E-2</v>
      </c>
      <c r="Q56" s="21">
        <f t="shared" si="0"/>
        <v>14.3165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74">
        <v>28.36050796875362</v>
      </c>
      <c r="E57" s="249">
        <v>244.66200000000001</v>
      </c>
      <c r="F57" s="25"/>
      <c r="G57" s="26">
        <v>441.66699999999997</v>
      </c>
      <c r="H57" s="372">
        <v>175.17500000000001</v>
      </c>
      <c r="I57" s="389"/>
      <c r="J57" s="27"/>
      <c r="K57" s="302">
        <v>2842.5320000000002</v>
      </c>
      <c r="L57" s="198">
        <v>153.49600000000001</v>
      </c>
      <c r="M57" s="198"/>
      <c r="N57" s="198">
        <v>51.454999999999998</v>
      </c>
      <c r="O57" s="198">
        <v>3.0449999999999999</v>
      </c>
      <c r="P57" s="198">
        <v>46.5</v>
      </c>
      <c r="Q57" s="29">
        <f t="shared" si="0"/>
        <v>3713.8700000000003</v>
      </c>
      <c r="R57" s="13"/>
    </row>
    <row r="58" spans="1:18">
      <c r="A58" s="43"/>
      <c r="B58" s="33" t="s">
        <v>25</v>
      </c>
      <c r="C58" s="16" t="s">
        <v>17</v>
      </c>
      <c r="D58" s="115">
        <f t="shared" ref="D58:D59" si="25">D54+D56</f>
        <v>0.76</v>
      </c>
      <c r="E58" s="20">
        <f t="shared" ref="E58:E59" si="26">+E54+E56</f>
        <v>0.41770000000000002</v>
      </c>
      <c r="F58" s="17">
        <f>D58+E58</f>
        <v>1.1777</v>
      </c>
      <c r="G58" s="44">
        <v>1.6926000000000001</v>
      </c>
      <c r="H58" s="126">
        <f t="shared" ref="H58:I59" si="27">+H54+H56</f>
        <v>10.8904</v>
      </c>
      <c r="I58" s="20">
        <f t="shared" si="27"/>
        <v>0</v>
      </c>
      <c r="J58" s="32">
        <f>H58+I58</f>
        <v>10.8904</v>
      </c>
      <c r="K58" s="126">
        <f t="shared" ref="K58:M59" si="28">+K54+K56</f>
        <v>12.863200000000001</v>
      </c>
      <c r="L58" s="95">
        <f t="shared" si="28"/>
        <v>0.45100000000000001</v>
      </c>
      <c r="M58" s="95">
        <f t="shared" si="28"/>
        <v>0</v>
      </c>
      <c r="N58" s="95">
        <f t="shared" ref="N58:N59" si="29">N54+N56</f>
        <v>0.13350000000000001</v>
      </c>
      <c r="O58" s="95">
        <f>+O54+O56</f>
        <v>8.3999999999999995E-3</v>
      </c>
      <c r="P58" s="95">
        <f t="shared" ref="P58:P59" si="30">P54+P56</f>
        <v>0.1411</v>
      </c>
      <c r="Q58" s="21">
        <f t="shared" si="0"/>
        <v>27.357900000000004</v>
      </c>
      <c r="R58" s="13"/>
    </row>
    <row r="59" spans="1:18">
      <c r="A59" s="36"/>
      <c r="B59" s="37"/>
      <c r="C59" s="24" t="s">
        <v>19</v>
      </c>
      <c r="D59" s="57">
        <f t="shared" si="25"/>
        <v>637.44152910872742</v>
      </c>
      <c r="E59" s="28">
        <f t="shared" si="26"/>
        <v>244.66200000000001</v>
      </c>
      <c r="F59" s="25">
        <f>D59+E59</f>
        <v>882.10352910872746</v>
      </c>
      <c r="G59" s="45">
        <v>1427.0429999999999</v>
      </c>
      <c r="H59" s="304">
        <f t="shared" si="27"/>
        <v>7402.9270000000006</v>
      </c>
      <c r="I59" s="28">
        <f t="shared" si="27"/>
        <v>0</v>
      </c>
      <c r="J59" s="27">
        <f>H59+I59</f>
        <v>7402.9270000000006</v>
      </c>
      <c r="K59" s="304">
        <f t="shared" si="28"/>
        <v>3114.2719999999999</v>
      </c>
      <c r="L59" s="198">
        <f t="shared" si="28"/>
        <v>223.51300000000001</v>
      </c>
      <c r="M59" s="198">
        <f t="shared" si="28"/>
        <v>0</v>
      </c>
      <c r="N59" s="198">
        <f t="shared" si="29"/>
        <v>89.193999999999988</v>
      </c>
      <c r="O59" s="198">
        <f t="shared" ref="O59" si="31">+O55+O57</f>
        <v>11.97</v>
      </c>
      <c r="P59" s="198">
        <f t="shared" si="30"/>
        <v>85.14</v>
      </c>
      <c r="Q59" s="29">
        <f t="shared" si="0"/>
        <v>13236.162529108726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78">
        <v>1.3271999999999999</v>
      </c>
      <c r="E60" s="246"/>
      <c r="F60" s="17"/>
      <c r="G60" s="31">
        <v>0.01</v>
      </c>
      <c r="H60" s="371">
        <v>0.71799999999999997</v>
      </c>
      <c r="I60" s="388"/>
      <c r="J60" s="19"/>
      <c r="K60" s="303"/>
      <c r="L60" s="95">
        <v>1.0999999999999999E-2</v>
      </c>
      <c r="M60" s="95"/>
      <c r="N60" s="95"/>
      <c r="O60" s="95"/>
      <c r="P60" s="95"/>
      <c r="Q60" s="21">
        <f t="shared" si="0"/>
        <v>0.73899999999999999</v>
      </c>
      <c r="R60" s="13"/>
    </row>
    <row r="61" spans="1:18">
      <c r="A61" s="22" t="s">
        <v>57</v>
      </c>
      <c r="B61" s="23"/>
      <c r="C61" s="24" t="s">
        <v>19</v>
      </c>
      <c r="D61" s="179">
        <v>107.09688009214968</v>
      </c>
      <c r="E61" s="247"/>
      <c r="F61" s="25"/>
      <c r="G61" s="26">
        <v>1.0149999999999999</v>
      </c>
      <c r="H61" s="372">
        <v>18.559000000000001</v>
      </c>
      <c r="I61" s="389"/>
      <c r="J61" s="27"/>
      <c r="K61" s="302"/>
      <c r="L61" s="198">
        <v>1.0609999999999999</v>
      </c>
      <c r="M61" s="198"/>
      <c r="N61" s="198"/>
      <c r="O61" s="198"/>
      <c r="P61" s="198"/>
      <c r="Q61" s="29">
        <f t="shared" si="0"/>
        <v>20.635000000000002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78">
        <v>0.41</v>
      </c>
      <c r="E62" s="246">
        <v>8.81</v>
      </c>
      <c r="F62" s="17"/>
      <c r="G62" s="31">
        <v>724.33699999999999</v>
      </c>
      <c r="H62" s="371"/>
      <c r="I62" s="388"/>
      <c r="J62" s="32"/>
      <c r="K62" s="303"/>
      <c r="L62" s="95"/>
      <c r="M62" s="95"/>
      <c r="N62" s="95"/>
      <c r="O62" s="95"/>
      <c r="P62" s="95"/>
      <c r="Q62" s="21">
        <f t="shared" si="0"/>
        <v>724.33699999999999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80">
        <v>47.355013305841844</v>
      </c>
      <c r="E63" s="65">
        <v>1273.8389999999999</v>
      </c>
      <c r="F63" s="25"/>
      <c r="G63" s="26">
        <v>102802.993</v>
      </c>
      <c r="H63" s="372"/>
      <c r="I63" s="389"/>
      <c r="J63" s="27"/>
      <c r="K63" s="302"/>
      <c r="L63" s="198"/>
      <c r="M63" s="198"/>
      <c r="N63" s="198"/>
      <c r="O63" s="198"/>
      <c r="P63" s="198"/>
      <c r="Q63" s="29">
        <f t="shared" si="0"/>
        <v>102802.993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77">
        <v>0</v>
      </c>
      <c r="E64" s="177"/>
      <c r="F64" s="17"/>
      <c r="G64" s="31">
        <v>480.85700000000003</v>
      </c>
      <c r="H64" s="371"/>
      <c r="I64" s="388"/>
      <c r="J64" s="32"/>
      <c r="K64" s="303"/>
      <c r="L64" s="95"/>
      <c r="M64" s="95"/>
      <c r="N64" s="95"/>
      <c r="O64" s="95"/>
      <c r="P64" s="95"/>
      <c r="Q64" s="21">
        <f t="shared" si="0"/>
        <v>480.85700000000003</v>
      </c>
      <c r="R64" s="13"/>
    </row>
    <row r="65" spans="1:18">
      <c r="A65" s="22" t="s">
        <v>24</v>
      </c>
      <c r="B65" s="23"/>
      <c r="C65" s="24" t="s">
        <v>19</v>
      </c>
      <c r="D65" s="179">
        <v>0</v>
      </c>
      <c r="E65" s="247"/>
      <c r="F65" s="25"/>
      <c r="G65" s="26">
        <v>43264.381999999998</v>
      </c>
      <c r="H65" s="372"/>
      <c r="I65" s="389"/>
      <c r="J65" s="27"/>
      <c r="K65" s="302"/>
      <c r="L65" s="198"/>
      <c r="M65" s="198"/>
      <c r="N65" s="198"/>
      <c r="O65" s="198"/>
      <c r="P65" s="198"/>
      <c r="Q65" s="29">
        <f t="shared" si="0"/>
        <v>43264.381999999998</v>
      </c>
      <c r="R65" s="13"/>
    </row>
    <row r="66" spans="1:18">
      <c r="A66" s="43"/>
      <c r="B66" s="30" t="s">
        <v>21</v>
      </c>
      <c r="C66" s="16" t="s">
        <v>17</v>
      </c>
      <c r="D66" s="178">
        <v>0</v>
      </c>
      <c r="E66" s="246">
        <v>0.74970000000000003</v>
      </c>
      <c r="F66" s="17"/>
      <c r="G66" s="31">
        <v>76.424400000000006</v>
      </c>
      <c r="H66" s="371"/>
      <c r="I66" s="388"/>
      <c r="J66" s="32"/>
      <c r="K66" s="303"/>
      <c r="L66" s="95"/>
      <c r="M66" s="95"/>
      <c r="N66" s="95"/>
      <c r="O66" s="95"/>
      <c r="P66" s="95"/>
      <c r="Q66" s="21">
        <f t="shared" si="0"/>
        <v>76.424400000000006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83">
        <v>0</v>
      </c>
      <c r="E67" s="65">
        <v>53.761000000000003</v>
      </c>
      <c r="F67" s="50"/>
      <c r="G67" s="51">
        <v>8086.7830000000004</v>
      </c>
      <c r="H67" s="373"/>
      <c r="I67" s="390"/>
      <c r="J67" s="52"/>
      <c r="K67" s="305"/>
      <c r="L67" s="102"/>
      <c r="M67" s="102"/>
      <c r="N67" s="102"/>
      <c r="O67" s="102"/>
      <c r="P67" s="102"/>
      <c r="Q67" s="54">
        <f t="shared" si="0"/>
        <v>8086.7830000000004</v>
      </c>
      <c r="R67" s="13"/>
    </row>
    <row r="68" spans="1:18">
      <c r="D68" s="184"/>
      <c r="E68" s="184"/>
      <c r="F68" s="55"/>
      <c r="G68" s="55"/>
      <c r="H68" s="306"/>
      <c r="I68" s="265"/>
      <c r="K68" s="306"/>
      <c r="L68" s="434"/>
      <c r="M68" s="434"/>
      <c r="N68" s="434"/>
      <c r="O68" s="434"/>
      <c r="P68" s="434"/>
      <c r="Q68" s="1"/>
    </row>
    <row r="69" spans="1:18" ht="19.5" thickBot="1">
      <c r="A69" s="4"/>
      <c r="B69" s="5" t="s">
        <v>62</v>
      </c>
      <c r="C69" s="4"/>
      <c r="D69" s="137"/>
      <c r="E69" s="137"/>
      <c r="F69" s="56"/>
      <c r="G69" s="56"/>
      <c r="H69" s="307"/>
      <c r="I69" s="266"/>
      <c r="J69" s="4"/>
      <c r="K69" s="416"/>
      <c r="L69" s="98"/>
      <c r="M69" s="98"/>
      <c r="N69" s="98"/>
      <c r="O69" s="98"/>
      <c r="P69" s="98"/>
      <c r="Q69" s="4"/>
    </row>
    <row r="70" spans="1:18">
      <c r="A70" s="36"/>
      <c r="B70" s="57"/>
      <c r="C70" s="58"/>
      <c r="D70" s="138" t="s">
        <v>134</v>
      </c>
      <c r="E70" s="251" t="s">
        <v>135</v>
      </c>
      <c r="F70" s="9" t="s">
        <v>4</v>
      </c>
      <c r="G70" s="8" t="s">
        <v>5</v>
      </c>
      <c r="H70" s="374" t="s">
        <v>136</v>
      </c>
      <c r="I70" s="391" t="s">
        <v>137</v>
      </c>
      <c r="J70" s="8" t="s">
        <v>63</v>
      </c>
      <c r="K70" s="417" t="s">
        <v>120</v>
      </c>
      <c r="L70" s="435" t="s">
        <v>120</v>
      </c>
      <c r="M70" s="435" t="s">
        <v>120</v>
      </c>
      <c r="N70" s="435" t="s">
        <v>144</v>
      </c>
      <c r="O70" s="435" t="s">
        <v>120</v>
      </c>
      <c r="P70" s="435" t="s">
        <v>120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115">
        <f t="shared" ref="D71:D72" si="32">D60+D62+D64+D66</f>
        <v>1.7371999999999999</v>
      </c>
      <c r="E71" s="20">
        <f t="shared" ref="E71:E72" si="33">+E60+E62+E64+E66</f>
        <v>9.5597000000000012</v>
      </c>
      <c r="F71" s="60">
        <f>D71+E71</f>
        <v>11.296900000000001</v>
      </c>
      <c r="G71" s="61">
        <v>1281.6284000000001</v>
      </c>
      <c r="H71" s="126">
        <f t="shared" ref="H71:I72" si="34">+H60+H62+H64+H66</f>
        <v>0.71799999999999997</v>
      </c>
      <c r="I71" s="20">
        <f t="shared" si="34"/>
        <v>0</v>
      </c>
      <c r="J71" s="19">
        <f>H71+I71</f>
        <v>0.71799999999999997</v>
      </c>
      <c r="K71" s="126">
        <f t="shared" ref="K71:K72" si="35">+K60+K62+K64+K66</f>
        <v>0</v>
      </c>
      <c r="L71" s="95">
        <f>+L60+L62+L64+L66</f>
        <v>1.0999999999999999E-2</v>
      </c>
      <c r="M71" s="95">
        <f t="shared" ref="M71:M72" si="36">+M60+M62+M64+M66</f>
        <v>0</v>
      </c>
      <c r="N71" s="95">
        <f t="shared" ref="N71:P72" si="37">N60+N62+N64+N66</f>
        <v>0</v>
      </c>
      <c r="O71" s="95">
        <f t="shared" si="37"/>
        <v>0</v>
      </c>
      <c r="P71" s="95">
        <f t="shared" si="37"/>
        <v>0</v>
      </c>
      <c r="Q71" s="21">
        <f t="shared" ref="Q71:Q134" si="38">+F71+G71+H71+I71+K71+L71+M71+N71+O71+P71</f>
        <v>1293.6543000000001</v>
      </c>
      <c r="R71" s="43"/>
    </row>
    <row r="72" spans="1:18">
      <c r="A72" s="6" t="s">
        <v>59</v>
      </c>
      <c r="B72" s="37"/>
      <c r="C72" s="62" t="s">
        <v>19</v>
      </c>
      <c r="D72" s="57">
        <f t="shared" si="32"/>
        <v>154.45189339799151</v>
      </c>
      <c r="E72" s="28">
        <f t="shared" si="33"/>
        <v>1327.6</v>
      </c>
      <c r="F72" s="63">
        <f>D72+E72</f>
        <v>1482.0518933979915</v>
      </c>
      <c r="G72" s="45">
        <v>154155.17300000001</v>
      </c>
      <c r="H72" s="304">
        <f t="shared" si="34"/>
        <v>18.559000000000001</v>
      </c>
      <c r="I72" s="28">
        <f t="shared" si="34"/>
        <v>0</v>
      </c>
      <c r="J72" s="27">
        <f>H72+I72</f>
        <v>18.559000000000001</v>
      </c>
      <c r="K72" s="304">
        <f t="shared" si="35"/>
        <v>0</v>
      </c>
      <c r="L72" s="198">
        <f>+L61+L63+L65+L67</f>
        <v>1.0609999999999999</v>
      </c>
      <c r="M72" s="198">
        <f t="shared" si="36"/>
        <v>0</v>
      </c>
      <c r="N72" s="198">
        <f t="shared" si="37"/>
        <v>0</v>
      </c>
      <c r="O72" s="198">
        <f t="shared" si="37"/>
        <v>0</v>
      </c>
      <c r="P72" s="198">
        <f t="shared" si="37"/>
        <v>0</v>
      </c>
      <c r="Q72" s="29">
        <f t="shared" si="38"/>
        <v>155656.844893398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78">
        <v>0.51</v>
      </c>
      <c r="E73" s="246"/>
      <c r="F73" s="60"/>
      <c r="G73" s="31">
        <v>3.504</v>
      </c>
      <c r="H73" s="371">
        <v>5.6863000000000001</v>
      </c>
      <c r="I73" s="388"/>
      <c r="J73" s="19"/>
      <c r="K73" s="303">
        <v>3.4466999999999999</v>
      </c>
      <c r="L73" s="95">
        <v>1.7298</v>
      </c>
      <c r="M73" s="95"/>
      <c r="N73" s="95">
        <v>2.7000000000000001E-3</v>
      </c>
      <c r="O73" s="95"/>
      <c r="P73" s="95"/>
      <c r="Q73" s="21">
        <f t="shared" si="38"/>
        <v>14.369500000000002</v>
      </c>
      <c r="R73" s="43"/>
    </row>
    <row r="74" spans="1:18">
      <c r="A74" s="22" t="s">
        <v>37</v>
      </c>
      <c r="B74" s="23"/>
      <c r="C74" s="62" t="s">
        <v>19</v>
      </c>
      <c r="D74" s="64">
        <v>868.61799406483794</v>
      </c>
      <c r="E74" s="64"/>
      <c r="F74" s="63"/>
      <c r="G74" s="26">
        <v>2573.8649999999998</v>
      </c>
      <c r="H74" s="372">
        <v>4281.2349999999997</v>
      </c>
      <c r="I74" s="389"/>
      <c r="J74" s="27"/>
      <c r="K74" s="302">
        <v>2361.998</v>
      </c>
      <c r="L74" s="198">
        <v>1169.251</v>
      </c>
      <c r="M74" s="198"/>
      <c r="N74" s="198">
        <v>3.4020000000000001</v>
      </c>
      <c r="O74" s="198"/>
      <c r="P74" s="198"/>
      <c r="Q74" s="29">
        <f t="shared" si="38"/>
        <v>10389.751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78">
        <v>0</v>
      </c>
      <c r="E75" s="246">
        <v>0.26640000000000003</v>
      </c>
      <c r="F75" s="60"/>
      <c r="G75" s="31"/>
      <c r="H75" s="371">
        <v>1.3255999999999999</v>
      </c>
      <c r="I75" s="388"/>
      <c r="J75" s="19"/>
      <c r="K75" s="303">
        <v>6.0000000000000001E-3</v>
      </c>
      <c r="L75" s="95"/>
      <c r="M75" s="95"/>
      <c r="N75" s="95"/>
      <c r="O75" s="95"/>
      <c r="P75" s="95"/>
      <c r="Q75" s="21">
        <f t="shared" si="38"/>
        <v>1.3315999999999999</v>
      </c>
      <c r="R75" s="43"/>
    </row>
    <row r="76" spans="1:18">
      <c r="A76" s="22" t="s">
        <v>0</v>
      </c>
      <c r="B76" s="23"/>
      <c r="C76" s="62" t="s">
        <v>19</v>
      </c>
      <c r="D76" s="179">
        <v>0</v>
      </c>
      <c r="E76" s="247">
        <v>24.129000000000001</v>
      </c>
      <c r="F76" s="63"/>
      <c r="G76" s="26"/>
      <c r="H76" s="372">
        <v>84.21</v>
      </c>
      <c r="I76" s="389"/>
      <c r="J76" s="27"/>
      <c r="K76" s="302">
        <v>1.26</v>
      </c>
      <c r="L76" s="198"/>
      <c r="M76" s="198"/>
      <c r="N76" s="198"/>
      <c r="O76" s="198"/>
      <c r="P76" s="198"/>
      <c r="Q76" s="29">
        <f t="shared" si="38"/>
        <v>85.47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78">
        <v>0</v>
      </c>
      <c r="E77" s="246"/>
      <c r="F77" s="60"/>
      <c r="G77" s="31"/>
      <c r="H77" s="371"/>
      <c r="I77" s="388"/>
      <c r="J77" s="19"/>
      <c r="K77" s="303">
        <v>0.52800000000000002</v>
      </c>
      <c r="L77" s="95"/>
      <c r="M77" s="95"/>
      <c r="N77" s="95"/>
      <c r="O77" s="95"/>
      <c r="P77" s="95"/>
      <c r="Q77" s="21">
        <f t="shared" si="38"/>
        <v>0.52800000000000002</v>
      </c>
      <c r="R77" s="43"/>
    </row>
    <row r="78" spans="1:18">
      <c r="A78" s="22"/>
      <c r="B78" s="24" t="s">
        <v>68</v>
      </c>
      <c r="C78" s="62" t="s">
        <v>19</v>
      </c>
      <c r="D78" s="180">
        <v>0</v>
      </c>
      <c r="E78" s="65"/>
      <c r="F78" s="63"/>
      <c r="G78" s="26"/>
      <c r="H78" s="372"/>
      <c r="I78" s="389"/>
      <c r="J78" s="27"/>
      <c r="K78" s="302">
        <v>264.78199999999998</v>
      </c>
      <c r="L78" s="198"/>
      <c r="M78" s="198"/>
      <c r="N78" s="198"/>
      <c r="O78" s="198"/>
      <c r="P78" s="198"/>
      <c r="Q78" s="29">
        <f t="shared" si="38"/>
        <v>264.78199999999998</v>
      </c>
      <c r="R78" s="43"/>
    </row>
    <row r="79" spans="1:18">
      <c r="A79" s="22"/>
      <c r="B79" s="15" t="s">
        <v>69</v>
      </c>
      <c r="C79" s="59" t="s">
        <v>17</v>
      </c>
      <c r="D79" s="177">
        <v>0</v>
      </c>
      <c r="E79" s="177"/>
      <c r="F79" s="60"/>
      <c r="G79" s="31"/>
      <c r="H79" s="371"/>
      <c r="I79" s="388"/>
      <c r="J79" s="19"/>
      <c r="K79" s="303"/>
      <c r="L79" s="95"/>
      <c r="M79" s="95"/>
      <c r="N79" s="95"/>
      <c r="O79" s="95"/>
      <c r="P79" s="95"/>
      <c r="Q79" s="21">
        <f t="shared" si="38"/>
        <v>0</v>
      </c>
      <c r="R79" s="43"/>
    </row>
    <row r="80" spans="1:18">
      <c r="A80" s="22" t="s">
        <v>18</v>
      </c>
      <c r="B80" s="23"/>
      <c r="C80" s="62" t="s">
        <v>19</v>
      </c>
      <c r="D80" s="179">
        <v>0</v>
      </c>
      <c r="E80" s="252"/>
      <c r="F80" s="63"/>
      <c r="G80" s="26"/>
      <c r="H80" s="372"/>
      <c r="I80" s="389"/>
      <c r="J80" s="27"/>
      <c r="K80" s="302"/>
      <c r="L80" s="198"/>
      <c r="M80" s="198"/>
      <c r="N80" s="198"/>
      <c r="O80" s="198"/>
      <c r="P80" s="198"/>
      <c r="Q80" s="29">
        <f t="shared" si="38"/>
        <v>0</v>
      </c>
      <c r="R80" s="43"/>
    </row>
    <row r="81" spans="1:18">
      <c r="A81" s="22"/>
      <c r="B81" s="30" t="s">
        <v>21</v>
      </c>
      <c r="C81" s="59" t="s">
        <v>17</v>
      </c>
      <c r="D81" s="185">
        <v>4.3498999999999999</v>
      </c>
      <c r="E81" s="187">
        <v>15.0722</v>
      </c>
      <c r="F81" s="60"/>
      <c r="G81" s="31">
        <v>1.8139000000000001</v>
      </c>
      <c r="H81" s="371">
        <v>37.5777</v>
      </c>
      <c r="I81" s="388"/>
      <c r="J81" s="19"/>
      <c r="K81" s="303">
        <v>1.1445000000000001</v>
      </c>
      <c r="L81" s="95">
        <v>1.7109000000000001</v>
      </c>
      <c r="M81" s="95">
        <v>2.4500000000000001E-2</v>
      </c>
      <c r="N81" s="95">
        <v>1.4843</v>
      </c>
      <c r="O81" s="95">
        <v>4.2328999999999999</v>
      </c>
      <c r="P81" s="95">
        <v>8.9891000000000005</v>
      </c>
      <c r="Q81" s="21">
        <f t="shared" si="38"/>
        <v>56.977800000000002</v>
      </c>
      <c r="R81" s="43"/>
    </row>
    <row r="82" spans="1:18">
      <c r="A82" s="22"/>
      <c r="B82" s="24" t="s">
        <v>70</v>
      </c>
      <c r="C82" s="62" t="s">
        <v>19</v>
      </c>
      <c r="D82" s="186">
        <v>5500.075845414819</v>
      </c>
      <c r="E82" s="174">
        <v>12482.380999999999</v>
      </c>
      <c r="F82" s="63"/>
      <c r="G82" s="26">
        <v>1656.951</v>
      </c>
      <c r="H82" s="372">
        <v>10655.174000000001</v>
      </c>
      <c r="I82" s="389"/>
      <c r="J82" s="27"/>
      <c r="K82" s="302">
        <v>365.64299999999997</v>
      </c>
      <c r="L82" s="198">
        <v>1094.8510000000001</v>
      </c>
      <c r="M82" s="198">
        <v>8.4529999999999994</v>
      </c>
      <c r="N82" s="198">
        <v>1514.5360000000001</v>
      </c>
      <c r="O82" s="198">
        <v>3907.8809999999999</v>
      </c>
      <c r="P82" s="198">
        <v>9233.2119999999995</v>
      </c>
      <c r="Q82" s="29">
        <f t="shared" si="38"/>
        <v>28436.701000000001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115">
        <f t="shared" ref="D83:D84" si="39">D73+D75+D77+D79+D81</f>
        <v>4.8598999999999997</v>
      </c>
      <c r="E83" s="20">
        <f t="shared" ref="E83:E84" si="40">+E73+E75+E77+E79+E81</f>
        <v>15.338600000000001</v>
      </c>
      <c r="F83" s="60">
        <f>D83+E83</f>
        <v>20.198500000000003</v>
      </c>
      <c r="G83" s="44">
        <v>5.3178999999999998</v>
      </c>
      <c r="H83" s="126">
        <f t="shared" ref="H83:I84" si="41">+H73+H75+H77+H79+H81</f>
        <v>44.589599999999997</v>
      </c>
      <c r="I83" s="20">
        <f t="shared" si="41"/>
        <v>0</v>
      </c>
      <c r="J83" s="32">
        <f>H83+I83</f>
        <v>44.589599999999997</v>
      </c>
      <c r="K83" s="126">
        <f t="shared" ref="K83:P84" si="42">+K73+K75+K77+K79+K81</f>
        <v>5.1251999999999995</v>
      </c>
      <c r="L83" s="95">
        <f t="shared" si="42"/>
        <v>3.4407000000000001</v>
      </c>
      <c r="M83" s="95">
        <f t="shared" si="42"/>
        <v>2.4500000000000001E-2</v>
      </c>
      <c r="N83" s="95">
        <f t="shared" si="42"/>
        <v>1.4869999999999999</v>
      </c>
      <c r="O83" s="95">
        <f t="shared" si="42"/>
        <v>4.2328999999999999</v>
      </c>
      <c r="P83" s="95">
        <f t="shared" si="42"/>
        <v>8.9891000000000005</v>
      </c>
      <c r="Q83" s="21">
        <f t="shared" si="38"/>
        <v>93.405400000000014</v>
      </c>
      <c r="R83" s="43"/>
    </row>
    <row r="84" spans="1:18">
      <c r="A84" s="36"/>
      <c r="B84" s="37"/>
      <c r="C84" s="62" t="s">
        <v>19</v>
      </c>
      <c r="D84" s="57">
        <f t="shared" si="39"/>
        <v>6368.6938394796571</v>
      </c>
      <c r="E84" s="28">
        <f t="shared" si="40"/>
        <v>12506.51</v>
      </c>
      <c r="F84" s="63">
        <f>D84+E84</f>
        <v>18875.203839479658</v>
      </c>
      <c r="G84" s="45">
        <v>4230.8159999999998</v>
      </c>
      <c r="H84" s="304">
        <f t="shared" si="41"/>
        <v>15020.619000000001</v>
      </c>
      <c r="I84" s="28">
        <f t="shared" si="41"/>
        <v>0</v>
      </c>
      <c r="J84" s="27">
        <f>H84+I84</f>
        <v>15020.619000000001</v>
      </c>
      <c r="K84" s="304">
        <f t="shared" si="42"/>
        <v>2993.6830000000004</v>
      </c>
      <c r="L84" s="198">
        <f t="shared" si="42"/>
        <v>2264.1019999999999</v>
      </c>
      <c r="M84" s="198">
        <f t="shared" si="42"/>
        <v>8.4529999999999994</v>
      </c>
      <c r="N84" s="198">
        <f t="shared" si="42"/>
        <v>1517.9380000000001</v>
      </c>
      <c r="O84" s="198">
        <f t="shared" si="42"/>
        <v>3907.8809999999999</v>
      </c>
      <c r="P84" s="198">
        <f t="shared" si="42"/>
        <v>9233.2119999999995</v>
      </c>
      <c r="Q84" s="29">
        <f t="shared" si="38"/>
        <v>58051.90783947966</v>
      </c>
      <c r="R84" s="43"/>
    </row>
    <row r="85" spans="1:18">
      <c r="A85" s="39" t="s">
        <v>71</v>
      </c>
      <c r="B85" s="40"/>
      <c r="C85" s="59" t="s">
        <v>17</v>
      </c>
      <c r="D85" s="178">
        <v>2.5000000000000001E-2</v>
      </c>
      <c r="E85" s="187">
        <v>1.4630000000000001</v>
      </c>
      <c r="F85" s="60"/>
      <c r="G85" s="31">
        <v>4.0970000000000004</v>
      </c>
      <c r="H85" s="371">
        <v>6.7534000000000001</v>
      </c>
      <c r="I85" s="388"/>
      <c r="J85" s="19"/>
      <c r="K85" s="303">
        <v>2.0135000000000001</v>
      </c>
      <c r="L85" s="95">
        <v>3.3281000000000001</v>
      </c>
      <c r="M85" s="95"/>
      <c r="N85" s="95"/>
      <c r="O85" s="95"/>
      <c r="P85" s="95">
        <v>0.18140000000000001</v>
      </c>
      <c r="Q85" s="21">
        <f t="shared" si="38"/>
        <v>16.3734</v>
      </c>
      <c r="R85" s="43"/>
    </row>
    <row r="86" spans="1:18">
      <c r="A86" s="41"/>
      <c r="B86" s="42"/>
      <c r="C86" s="62" t="s">
        <v>19</v>
      </c>
      <c r="D86" s="179">
        <v>21.000005900595053</v>
      </c>
      <c r="E86" s="253">
        <v>1680.57</v>
      </c>
      <c r="F86" s="63"/>
      <c r="G86" s="26">
        <v>3021.047</v>
      </c>
      <c r="H86" s="372">
        <v>5668.4759999999997</v>
      </c>
      <c r="I86" s="389"/>
      <c r="J86" s="27"/>
      <c r="K86" s="302">
        <v>1530.558</v>
      </c>
      <c r="L86" s="198">
        <v>2161.7370000000001</v>
      </c>
      <c r="M86" s="198"/>
      <c r="N86" s="198"/>
      <c r="O86" s="198"/>
      <c r="P86" s="198">
        <v>188.61</v>
      </c>
      <c r="Q86" s="29">
        <f t="shared" si="38"/>
        <v>12570.428</v>
      </c>
      <c r="R86" s="43"/>
    </row>
    <row r="87" spans="1:18">
      <c r="A87" s="39" t="s">
        <v>72</v>
      </c>
      <c r="B87" s="40"/>
      <c r="C87" s="59" t="s">
        <v>17</v>
      </c>
      <c r="D87" s="178">
        <v>0</v>
      </c>
      <c r="E87" s="190"/>
      <c r="F87" s="60"/>
      <c r="G87" s="31">
        <v>3.5999999999999997E-2</v>
      </c>
      <c r="H87" s="371"/>
      <c r="I87" s="388"/>
      <c r="J87" s="19"/>
      <c r="K87" s="303"/>
      <c r="L87" s="95">
        <v>0.04</v>
      </c>
      <c r="M87" s="95"/>
      <c r="N87" s="95"/>
      <c r="O87" s="95"/>
      <c r="P87" s="95"/>
      <c r="Q87" s="21">
        <f t="shared" si="38"/>
        <v>7.5999999999999998E-2</v>
      </c>
      <c r="R87" s="43"/>
    </row>
    <row r="88" spans="1:18">
      <c r="A88" s="41"/>
      <c r="B88" s="42"/>
      <c r="C88" s="62" t="s">
        <v>19</v>
      </c>
      <c r="D88" s="179">
        <v>0</v>
      </c>
      <c r="E88" s="253"/>
      <c r="F88" s="63"/>
      <c r="G88" s="26">
        <v>5.8460000000000001</v>
      </c>
      <c r="H88" s="372"/>
      <c r="I88" s="389"/>
      <c r="J88" s="27"/>
      <c r="K88" s="302"/>
      <c r="L88" s="198">
        <v>12.6</v>
      </c>
      <c r="M88" s="198"/>
      <c r="N88" s="198"/>
      <c r="O88" s="198"/>
      <c r="P88" s="198"/>
      <c r="Q88" s="29">
        <f t="shared" si="38"/>
        <v>18.445999999999998</v>
      </c>
      <c r="R88" s="43"/>
    </row>
    <row r="89" spans="1:18">
      <c r="A89" s="39" t="s">
        <v>73</v>
      </c>
      <c r="B89" s="40"/>
      <c r="C89" s="59" t="s">
        <v>17</v>
      </c>
      <c r="D89" s="178">
        <v>0</v>
      </c>
      <c r="E89" s="190">
        <v>3.2099999999999997E-2</v>
      </c>
      <c r="F89" s="60"/>
      <c r="G89" s="31"/>
      <c r="H89" s="371">
        <v>4.5400000000000003E-2</v>
      </c>
      <c r="I89" s="388"/>
      <c r="J89" s="19"/>
      <c r="K89" s="303"/>
      <c r="L89" s="95"/>
      <c r="M89" s="95"/>
      <c r="N89" s="95"/>
      <c r="O89" s="95"/>
      <c r="P89" s="95"/>
      <c r="Q89" s="21">
        <f t="shared" si="38"/>
        <v>4.5400000000000003E-2</v>
      </c>
      <c r="R89" s="43"/>
    </row>
    <row r="90" spans="1:18">
      <c r="A90" s="41"/>
      <c r="B90" s="42"/>
      <c r="C90" s="62" t="s">
        <v>19</v>
      </c>
      <c r="D90" s="179">
        <v>0</v>
      </c>
      <c r="E90" s="253">
        <v>85.385999999999996</v>
      </c>
      <c r="F90" s="63"/>
      <c r="G90" s="26"/>
      <c r="H90" s="372">
        <v>95.927999999999997</v>
      </c>
      <c r="I90" s="389"/>
      <c r="J90" s="27"/>
      <c r="K90" s="302"/>
      <c r="L90" s="198"/>
      <c r="M90" s="198"/>
      <c r="N90" s="198"/>
      <c r="O90" s="198"/>
      <c r="P90" s="198"/>
      <c r="Q90" s="29">
        <f t="shared" si="38"/>
        <v>95.927999999999997</v>
      </c>
      <c r="R90" s="43"/>
    </row>
    <row r="91" spans="1:18">
      <c r="A91" s="39" t="s">
        <v>74</v>
      </c>
      <c r="B91" s="40"/>
      <c r="C91" s="59" t="s">
        <v>17</v>
      </c>
      <c r="D91" s="178">
        <v>0</v>
      </c>
      <c r="E91" s="190">
        <v>9.0195000000000007</v>
      </c>
      <c r="F91" s="60"/>
      <c r="G91" s="31">
        <v>2E-3</v>
      </c>
      <c r="H91" s="371">
        <v>22.139399999999998</v>
      </c>
      <c r="I91" s="388"/>
      <c r="J91" s="19"/>
      <c r="K91" s="303">
        <v>2.8580000000000001</v>
      </c>
      <c r="L91" s="95"/>
      <c r="M91" s="95"/>
      <c r="N91" s="95"/>
      <c r="O91" s="95"/>
      <c r="P91" s="95"/>
      <c r="Q91" s="21">
        <f t="shared" si="38"/>
        <v>24.999399999999998</v>
      </c>
      <c r="R91" s="43"/>
    </row>
    <row r="92" spans="1:18">
      <c r="A92" s="41"/>
      <c r="B92" s="42"/>
      <c r="C92" s="62" t="s">
        <v>19</v>
      </c>
      <c r="D92" s="139">
        <v>0</v>
      </c>
      <c r="E92" s="253">
        <v>11020.245999999999</v>
      </c>
      <c r="F92" s="63"/>
      <c r="G92" s="26">
        <v>2.1720000000000002</v>
      </c>
      <c r="H92" s="372">
        <v>24892.065999999999</v>
      </c>
      <c r="I92" s="389"/>
      <c r="J92" s="27"/>
      <c r="K92" s="302">
        <v>1001.705</v>
      </c>
      <c r="L92" s="198"/>
      <c r="M92" s="198"/>
      <c r="N92" s="198"/>
      <c r="O92" s="198"/>
      <c r="P92" s="198"/>
      <c r="Q92" s="29">
        <f t="shared" si="38"/>
        <v>25895.942999999999</v>
      </c>
      <c r="R92" s="43"/>
    </row>
    <row r="93" spans="1:18">
      <c r="A93" s="39" t="s">
        <v>75</v>
      </c>
      <c r="B93" s="40"/>
      <c r="C93" s="59" t="s">
        <v>17</v>
      </c>
      <c r="D93" s="178">
        <v>0</v>
      </c>
      <c r="E93" s="190"/>
      <c r="F93" s="60"/>
      <c r="G93" s="31"/>
      <c r="H93" s="371">
        <v>1.4E-3</v>
      </c>
      <c r="I93" s="388"/>
      <c r="J93" s="19"/>
      <c r="K93" s="303"/>
      <c r="L93" s="95"/>
      <c r="M93" s="95"/>
      <c r="N93" s="95"/>
      <c r="O93" s="95"/>
      <c r="P93" s="95"/>
      <c r="Q93" s="21">
        <f t="shared" si="38"/>
        <v>1.4E-3</v>
      </c>
      <c r="R93" s="43"/>
    </row>
    <row r="94" spans="1:18">
      <c r="A94" s="41"/>
      <c r="B94" s="42"/>
      <c r="C94" s="62" t="s">
        <v>19</v>
      </c>
      <c r="D94" s="180">
        <v>0</v>
      </c>
      <c r="E94" s="163"/>
      <c r="F94" s="63"/>
      <c r="G94" s="26"/>
      <c r="H94" s="372">
        <v>1.5329999999999999</v>
      </c>
      <c r="I94" s="389"/>
      <c r="J94" s="27"/>
      <c r="K94" s="302"/>
      <c r="L94" s="198"/>
      <c r="M94" s="198"/>
      <c r="N94" s="198"/>
      <c r="O94" s="198"/>
      <c r="P94" s="198"/>
      <c r="Q94" s="29">
        <f t="shared" si="38"/>
        <v>1.5329999999999999</v>
      </c>
      <c r="R94" s="43"/>
    </row>
    <row r="95" spans="1:18">
      <c r="A95" s="39" t="s">
        <v>76</v>
      </c>
      <c r="B95" s="40"/>
      <c r="C95" s="59" t="s">
        <v>17</v>
      </c>
      <c r="D95" s="177">
        <v>0</v>
      </c>
      <c r="E95" s="254"/>
      <c r="F95" s="60"/>
      <c r="G95" s="31">
        <v>3.4083999999999999</v>
      </c>
      <c r="H95" s="371">
        <v>0.84279999999999999</v>
      </c>
      <c r="I95" s="388"/>
      <c r="J95" s="19"/>
      <c r="K95" s="303">
        <v>0.15409999999999999</v>
      </c>
      <c r="L95" s="95">
        <v>1.1255999999999999</v>
      </c>
      <c r="M95" s="95"/>
      <c r="N95" s="95">
        <v>2.2000000000000001E-3</v>
      </c>
      <c r="O95" s="95"/>
      <c r="P95" s="95"/>
      <c r="Q95" s="21">
        <f t="shared" si="38"/>
        <v>5.5330999999999992</v>
      </c>
      <c r="R95" s="43"/>
    </row>
    <row r="96" spans="1:18">
      <c r="A96" s="41"/>
      <c r="B96" s="42"/>
      <c r="C96" s="62" t="s">
        <v>19</v>
      </c>
      <c r="D96" s="180">
        <v>0</v>
      </c>
      <c r="E96" s="163"/>
      <c r="F96" s="63"/>
      <c r="G96" s="26">
        <v>2864.61</v>
      </c>
      <c r="H96" s="372">
        <v>428.88499999999999</v>
      </c>
      <c r="I96" s="389"/>
      <c r="J96" s="27"/>
      <c r="K96" s="302">
        <v>106.654</v>
      </c>
      <c r="L96" s="198">
        <v>938.22900000000004</v>
      </c>
      <c r="M96" s="198"/>
      <c r="N96" s="198">
        <v>1.3859999999999999</v>
      </c>
      <c r="O96" s="198"/>
      <c r="P96" s="198"/>
      <c r="Q96" s="29">
        <f t="shared" si="38"/>
        <v>4339.7640000000001</v>
      </c>
      <c r="R96" s="43"/>
    </row>
    <row r="97" spans="1:18">
      <c r="A97" s="39" t="s">
        <v>77</v>
      </c>
      <c r="B97" s="40"/>
      <c r="C97" s="59" t="s">
        <v>17</v>
      </c>
      <c r="D97" s="177">
        <v>4.4399499999999996</v>
      </c>
      <c r="E97" s="187">
        <v>1869.3712</v>
      </c>
      <c r="F97" s="60"/>
      <c r="G97" s="31">
        <v>44.383400000000002</v>
      </c>
      <c r="H97" s="371">
        <v>1307.2191</v>
      </c>
      <c r="I97" s="388"/>
      <c r="J97" s="19"/>
      <c r="K97" s="303">
        <v>39.2149</v>
      </c>
      <c r="L97" s="95">
        <v>7.2089999999999996</v>
      </c>
      <c r="M97" s="95">
        <v>0.18149999999999999</v>
      </c>
      <c r="N97" s="95">
        <v>1.65848</v>
      </c>
      <c r="O97" s="95">
        <v>3.0775999999999999</v>
      </c>
      <c r="P97" s="95">
        <v>2.3431999999999999</v>
      </c>
      <c r="Q97" s="21">
        <f t="shared" si="38"/>
        <v>1405.28718</v>
      </c>
      <c r="R97" s="43"/>
    </row>
    <row r="98" spans="1:18">
      <c r="A98" s="41"/>
      <c r="B98" s="42"/>
      <c r="C98" s="62" t="s">
        <v>19</v>
      </c>
      <c r="D98" s="181">
        <v>10197.158715204159</v>
      </c>
      <c r="E98" s="174">
        <v>902201.63800000004</v>
      </c>
      <c r="F98" s="63"/>
      <c r="G98" s="26">
        <v>7694.0879999999997</v>
      </c>
      <c r="H98" s="372">
        <v>331572.96399999998</v>
      </c>
      <c r="I98" s="389"/>
      <c r="J98" s="27"/>
      <c r="K98" s="302">
        <v>7720.42</v>
      </c>
      <c r="L98" s="198">
        <v>2043.626</v>
      </c>
      <c r="M98" s="198">
        <v>41.976999999999997</v>
      </c>
      <c r="N98" s="198">
        <v>838.05200000000002</v>
      </c>
      <c r="O98" s="198">
        <v>1793.7550000000001</v>
      </c>
      <c r="P98" s="198">
        <v>1927.346</v>
      </c>
      <c r="Q98" s="29">
        <f t="shared" si="38"/>
        <v>353632.228</v>
      </c>
      <c r="R98" s="43"/>
    </row>
    <row r="99" spans="1:18">
      <c r="A99" s="66" t="s">
        <v>78</v>
      </c>
      <c r="B99" s="67"/>
      <c r="C99" s="59" t="s">
        <v>17</v>
      </c>
      <c r="D99" s="115">
        <f t="shared" ref="D99:D100" si="43">D8+D10+D22+D28+D36+D38+D40+D42+D44+D46+D48+D50+D52+D58+D71+D83+D85+D87+D89+D91+D93+D95+D97</f>
        <v>241.98195000000001</v>
      </c>
      <c r="E99" s="20">
        <f t="shared" ref="E99:E100" si="44">+E8+E10+E22+E28+E36+E38+E40+E42+E44+E46+E48+E50+E52+E58+E71+E83+E85+E87+E89+E91+E93+E95+E97</f>
        <v>2120.3773999999999</v>
      </c>
      <c r="F99" s="60">
        <f>D99+E99</f>
        <v>2362.3593499999997</v>
      </c>
      <c r="G99" s="34">
        <v>4767.6938</v>
      </c>
      <c r="H99" s="126">
        <f t="shared" ref="H99:I100" si="45">+H8+H10+H22+H28+H36+H38+H40+H42+H44+H46+H48+H50+H52+H58+H71+H83+H85+H87+H89+H91+H93+H95+H97</f>
        <v>3682.4848999999995</v>
      </c>
      <c r="I99" s="20">
        <f t="shared" si="45"/>
        <v>0</v>
      </c>
      <c r="J99" s="32">
        <f>H99+I99</f>
        <v>3682.4848999999995</v>
      </c>
      <c r="K99" s="126">
        <f t="shared" ref="K99:P100" si="46">+K8+K10+K22+K28+K36+K38+K40+K42+K44+K46+K48+K50+K52+K58+K71+K83+K85+K87+K89+K91+K93+K95+K97</f>
        <v>1548.0284999999997</v>
      </c>
      <c r="L99" s="95">
        <f t="shared" si="46"/>
        <v>332.41100000000006</v>
      </c>
      <c r="M99" s="95">
        <f t="shared" si="46"/>
        <v>0.20599999999999999</v>
      </c>
      <c r="N99" s="95">
        <f t="shared" si="46"/>
        <v>3.9710799999999997</v>
      </c>
      <c r="O99" s="95">
        <f t="shared" si="46"/>
        <v>7.3188999999999993</v>
      </c>
      <c r="P99" s="95">
        <f t="shared" si="46"/>
        <v>11.6988</v>
      </c>
      <c r="Q99" s="21">
        <f t="shared" si="38"/>
        <v>12716.172329999999</v>
      </c>
      <c r="R99" s="43"/>
    </row>
    <row r="100" spans="1:18">
      <c r="A100" s="68"/>
      <c r="B100" s="69"/>
      <c r="C100" s="62" t="s">
        <v>19</v>
      </c>
      <c r="D100" s="57">
        <f t="shared" si="43"/>
        <v>132988.0414670647</v>
      </c>
      <c r="E100" s="28">
        <f t="shared" si="44"/>
        <v>1045660.733</v>
      </c>
      <c r="F100" s="63">
        <f>D100+E100</f>
        <v>1178648.7744670648</v>
      </c>
      <c r="G100" s="38">
        <v>1227440.7590000001</v>
      </c>
      <c r="H100" s="304">
        <f t="shared" si="45"/>
        <v>876552.4310000001</v>
      </c>
      <c r="I100" s="28">
        <f t="shared" si="45"/>
        <v>0</v>
      </c>
      <c r="J100" s="27">
        <f>H100+I100</f>
        <v>876552.4310000001</v>
      </c>
      <c r="K100" s="304">
        <f t="shared" si="46"/>
        <v>362583.49800000002</v>
      </c>
      <c r="L100" s="198">
        <f t="shared" si="46"/>
        <v>86857.091000000015</v>
      </c>
      <c r="M100" s="198">
        <f t="shared" si="46"/>
        <v>50.429999999999993</v>
      </c>
      <c r="N100" s="198">
        <f t="shared" si="46"/>
        <v>2594.1869999999999</v>
      </c>
      <c r="O100" s="198">
        <f t="shared" si="46"/>
        <v>5713.6059999999998</v>
      </c>
      <c r="P100" s="198">
        <f t="shared" si="46"/>
        <v>11446.237999999999</v>
      </c>
      <c r="Q100" s="29">
        <f t="shared" si="38"/>
        <v>3751887.0144670648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78">
        <v>0</v>
      </c>
      <c r="E101" s="190"/>
      <c r="F101" s="70"/>
      <c r="G101" s="31"/>
      <c r="H101" s="371">
        <v>0.41870000000000002</v>
      </c>
      <c r="I101" s="388"/>
      <c r="J101" s="19"/>
      <c r="K101" s="303">
        <v>6.0199999999999997E-2</v>
      </c>
      <c r="L101" s="95"/>
      <c r="M101" s="95"/>
      <c r="N101" s="95"/>
      <c r="O101" s="95"/>
      <c r="P101" s="95"/>
      <c r="Q101" s="21">
        <f t="shared" si="38"/>
        <v>0.47889999999999999</v>
      </c>
      <c r="R101" s="43"/>
    </row>
    <row r="102" spans="1:18">
      <c r="A102" s="14" t="s">
        <v>0</v>
      </c>
      <c r="B102" s="23"/>
      <c r="C102" s="62" t="s">
        <v>19</v>
      </c>
      <c r="D102" s="179">
        <v>0</v>
      </c>
      <c r="E102" s="255"/>
      <c r="F102" s="71"/>
      <c r="G102" s="26"/>
      <c r="H102" s="372">
        <v>1357.02</v>
      </c>
      <c r="I102" s="389"/>
      <c r="J102" s="27"/>
      <c r="K102" s="302">
        <v>233.46899999999999</v>
      </c>
      <c r="L102" s="198"/>
      <c r="M102" s="198"/>
      <c r="N102" s="198"/>
      <c r="O102" s="198"/>
      <c r="P102" s="198"/>
      <c r="Q102" s="29">
        <f t="shared" si="38"/>
        <v>1590.489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78">
        <v>3.7444999999999999</v>
      </c>
      <c r="E103" s="246">
        <v>3.3895</v>
      </c>
      <c r="F103" s="60"/>
      <c r="G103" s="31">
        <v>18.410900000000002</v>
      </c>
      <c r="H103" s="371">
        <v>44.383400000000002</v>
      </c>
      <c r="I103" s="388"/>
      <c r="J103" s="19"/>
      <c r="K103" s="303">
        <v>4.8396999999999997</v>
      </c>
      <c r="L103" s="95">
        <v>50.566780000000001</v>
      </c>
      <c r="M103" s="95"/>
      <c r="N103" s="95"/>
      <c r="O103" s="95">
        <v>6.43</v>
      </c>
      <c r="P103" s="95">
        <v>0.21249999999999999</v>
      </c>
      <c r="Q103" s="21">
        <f t="shared" si="38"/>
        <v>124.84328000000002</v>
      </c>
      <c r="R103" s="43"/>
    </row>
    <row r="104" spans="1:18">
      <c r="A104" s="22" t="s">
        <v>0</v>
      </c>
      <c r="B104" s="23"/>
      <c r="C104" s="62" t="s">
        <v>19</v>
      </c>
      <c r="D104" s="180">
        <v>1944.0345962360807</v>
      </c>
      <c r="E104" s="65">
        <v>1158.867</v>
      </c>
      <c r="F104" s="63"/>
      <c r="G104" s="26">
        <v>9878.5679999999993</v>
      </c>
      <c r="H104" s="372">
        <v>18407.024000000001</v>
      </c>
      <c r="I104" s="389"/>
      <c r="J104" s="27"/>
      <c r="K104" s="302">
        <v>1795.65</v>
      </c>
      <c r="L104" s="198">
        <v>30972.874</v>
      </c>
      <c r="M104" s="198"/>
      <c r="N104" s="198"/>
      <c r="O104" s="198">
        <v>2281.5250000000001</v>
      </c>
      <c r="P104" s="198">
        <v>80.436000000000007</v>
      </c>
      <c r="Q104" s="29">
        <f t="shared" si="38"/>
        <v>63416.077000000005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77">
        <v>5.5E-2</v>
      </c>
      <c r="E105" s="177">
        <v>114.7274</v>
      </c>
      <c r="F105" s="60"/>
      <c r="G105" s="31">
        <v>3.4274</v>
      </c>
      <c r="H105" s="371">
        <v>219.89940000000001</v>
      </c>
      <c r="I105" s="388"/>
      <c r="J105" s="19"/>
      <c r="K105" s="303">
        <v>30.945900000000002</v>
      </c>
      <c r="L105" s="95">
        <v>0.19389999999999999</v>
      </c>
      <c r="M105" s="95"/>
      <c r="N105" s="95">
        <v>2.7E-2</v>
      </c>
      <c r="O105" s="95"/>
      <c r="P105" s="95">
        <v>5.1000000000000004E-3</v>
      </c>
      <c r="Q105" s="21">
        <f t="shared" si="38"/>
        <v>254.49870000000001</v>
      </c>
      <c r="R105" s="43"/>
    </row>
    <row r="106" spans="1:18">
      <c r="A106" s="22"/>
      <c r="B106" s="23"/>
      <c r="C106" s="62" t="s">
        <v>19</v>
      </c>
      <c r="D106" s="180">
        <v>29.085008172324144</v>
      </c>
      <c r="E106" s="65">
        <v>15051.047</v>
      </c>
      <c r="F106" s="63"/>
      <c r="G106" s="26">
        <v>1107.423</v>
      </c>
      <c r="H106" s="372">
        <v>28391.555</v>
      </c>
      <c r="I106" s="389"/>
      <c r="J106" s="27"/>
      <c r="K106" s="302">
        <v>4071.3969999999999</v>
      </c>
      <c r="L106" s="198">
        <v>102.56699999999999</v>
      </c>
      <c r="M106" s="198"/>
      <c r="N106" s="198">
        <v>18.864000000000001</v>
      </c>
      <c r="O106" s="198"/>
      <c r="P106" s="198">
        <v>6.99</v>
      </c>
      <c r="Q106" s="29">
        <f t="shared" si="38"/>
        <v>33698.796000000002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77">
        <v>0</v>
      </c>
      <c r="E107" s="177">
        <v>0.54430000000000001</v>
      </c>
      <c r="F107" s="60"/>
      <c r="G107" s="31">
        <v>5.5999999999999999E-3</v>
      </c>
      <c r="H107" s="371">
        <v>8.1669999999999998</v>
      </c>
      <c r="I107" s="388"/>
      <c r="J107" s="19"/>
      <c r="K107" s="303">
        <v>1.8E-3</v>
      </c>
      <c r="L107" s="95">
        <v>0.01</v>
      </c>
      <c r="M107" s="95"/>
      <c r="N107" s="95">
        <v>8.5500000000000007E-2</v>
      </c>
      <c r="O107" s="95"/>
      <c r="P107" s="95">
        <v>0.1343</v>
      </c>
      <c r="Q107" s="21">
        <f t="shared" si="38"/>
        <v>8.4041999999999977</v>
      </c>
      <c r="R107" s="43"/>
    </row>
    <row r="108" spans="1:18">
      <c r="A108" s="22"/>
      <c r="B108" s="23"/>
      <c r="C108" s="62" t="s">
        <v>19</v>
      </c>
      <c r="D108" s="179">
        <v>0</v>
      </c>
      <c r="E108" s="247">
        <v>1793.6410000000001</v>
      </c>
      <c r="F108" s="63"/>
      <c r="G108" s="26">
        <v>23.469000000000001</v>
      </c>
      <c r="H108" s="372">
        <v>16234.925999999999</v>
      </c>
      <c r="I108" s="389"/>
      <c r="J108" s="27"/>
      <c r="K108" s="302">
        <v>3.78</v>
      </c>
      <c r="L108" s="198">
        <v>30.135000000000002</v>
      </c>
      <c r="M108" s="198"/>
      <c r="N108" s="198">
        <v>78.441999999999993</v>
      </c>
      <c r="O108" s="198"/>
      <c r="P108" s="198">
        <v>233.01</v>
      </c>
      <c r="Q108" s="29">
        <f t="shared" si="38"/>
        <v>16603.761999999999</v>
      </c>
      <c r="R108" s="43"/>
    </row>
    <row r="109" spans="1:18">
      <c r="A109" s="22"/>
      <c r="B109" s="15" t="s">
        <v>85</v>
      </c>
      <c r="C109" s="59" t="s">
        <v>17</v>
      </c>
      <c r="D109" s="178">
        <v>0.78990000000000005</v>
      </c>
      <c r="E109" s="246">
        <v>0.59970000000000001</v>
      </c>
      <c r="F109" s="60"/>
      <c r="G109" s="31">
        <v>2.1025</v>
      </c>
      <c r="H109" s="371">
        <v>2.9169999999999998</v>
      </c>
      <c r="I109" s="388"/>
      <c r="J109" s="19"/>
      <c r="K109" s="303">
        <v>8.9999999999999993E-3</v>
      </c>
      <c r="L109" s="95">
        <v>0.193</v>
      </c>
      <c r="M109" s="95">
        <v>8.9999999999999993E-3</v>
      </c>
      <c r="N109" s="95">
        <v>0.74319999999999997</v>
      </c>
      <c r="O109" s="95"/>
      <c r="P109" s="95">
        <v>0.76490000000000002</v>
      </c>
      <c r="Q109" s="21">
        <f t="shared" si="38"/>
        <v>6.7385999999999999</v>
      </c>
      <c r="R109" s="43"/>
    </row>
    <row r="110" spans="1:18">
      <c r="A110" s="22"/>
      <c r="B110" s="23"/>
      <c r="C110" s="62" t="s">
        <v>19</v>
      </c>
      <c r="D110" s="180">
        <v>987.49902746810653</v>
      </c>
      <c r="E110" s="65">
        <v>347.28500000000003</v>
      </c>
      <c r="F110" s="63"/>
      <c r="G110" s="26">
        <v>1762.933</v>
      </c>
      <c r="H110" s="372">
        <v>3664.2269999999999</v>
      </c>
      <c r="I110" s="389"/>
      <c r="J110" s="27"/>
      <c r="K110" s="302">
        <v>5.9859999999999998</v>
      </c>
      <c r="L110" s="198">
        <v>195.32300000000001</v>
      </c>
      <c r="M110" s="198">
        <v>7.56</v>
      </c>
      <c r="N110" s="198">
        <v>421.85899999999998</v>
      </c>
      <c r="O110" s="198"/>
      <c r="P110" s="198">
        <v>625.54999999999995</v>
      </c>
      <c r="Q110" s="29">
        <f t="shared" si="38"/>
        <v>6683.438000000001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77">
        <v>0</v>
      </c>
      <c r="E111" s="177"/>
      <c r="F111" s="70"/>
      <c r="G111" s="31"/>
      <c r="H111" s="371"/>
      <c r="I111" s="388"/>
      <c r="J111" s="19"/>
      <c r="K111" s="303">
        <v>122.7</v>
      </c>
      <c r="L111" s="95"/>
      <c r="M111" s="95"/>
      <c r="N111" s="95"/>
      <c r="O111" s="95"/>
      <c r="P111" s="95"/>
      <c r="Q111" s="21">
        <f t="shared" si="38"/>
        <v>122.7</v>
      </c>
      <c r="R111" s="43"/>
    </row>
    <row r="112" spans="1:18">
      <c r="A112" s="22"/>
      <c r="B112" s="23"/>
      <c r="C112" s="62" t="s">
        <v>19</v>
      </c>
      <c r="D112" s="179">
        <v>0</v>
      </c>
      <c r="E112" s="247"/>
      <c r="F112" s="71"/>
      <c r="G112" s="26"/>
      <c r="H112" s="372"/>
      <c r="I112" s="389"/>
      <c r="J112" s="27"/>
      <c r="K112" s="302">
        <v>6390.5630000000001</v>
      </c>
      <c r="L112" s="198"/>
      <c r="M112" s="198"/>
      <c r="N112" s="198"/>
      <c r="O112" s="198"/>
      <c r="P112" s="198"/>
      <c r="Q112" s="29">
        <f t="shared" si="38"/>
        <v>6390.5630000000001</v>
      </c>
      <c r="R112" s="43"/>
    </row>
    <row r="113" spans="1:18">
      <c r="A113" s="22"/>
      <c r="B113" s="15" t="s">
        <v>88</v>
      </c>
      <c r="C113" s="59" t="s">
        <v>17</v>
      </c>
      <c r="D113" s="178">
        <v>5.5E-2</v>
      </c>
      <c r="E113" s="246">
        <v>1.7600000000000001E-2</v>
      </c>
      <c r="F113" s="60"/>
      <c r="G113" s="31"/>
      <c r="H113" s="371"/>
      <c r="I113" s="388"/>
      <c r="J113" s="19"/>
      <c r="K113" s="303"/>
      <c r="L113" s="95"/>
      <c r="M113" s="95"/>
      <c r="N113" s="95"/>
      <c r="O113" s="95"/>
      <c r="P113" s="95"/>
      <c r="Q113" s="21">
        <f t="shared" si="38"/>
        <v>0</v>
      </c>
      <c r="R113" s="43"/>
    </row>
    <row r="114" spans="1:18">
      <c r="A114" s="22"/>
      <c r="B114" s="23"/>
      <c r="C114" s="62" t="s">
        <v>19</v>
      </c>
      <c r="D114" s="180">
        <v>29.977508423099437</v>
      </c>
      <c r="E114" s="65">
        <v>15.814</v>
      </c>
      <c r="F114" s="63"/>
      <c r="G114" s="26"/>
      <c r="H114" s="372"/>
      <c r="I114" s="389"/>
      <c r="J114" s="27"/>
      <c r="K114" s="302"/>
      <c r="L114" s="198"/>
      <c r="M114" s="198"/>
      <c r="N114" s="198"/>
      <c r="O114" s="198"/>
      <c r="P114" s="198"/>
      <c r="Q114" s="29">
        <f t="shared" si="38"/>
        <v>0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77">
        <v>0.876</v>
      </c>
      <c r="E115" s="177"/>
      <c r="F115" s="60"/>
      <c r="G115" s="31"/>
      <c r="H115" s="371">
        <v>7.85E-2</v>
      </c>
      <c r="I115" s="388"/>
      <c r="J115" s="19"/>
      <c r="K115" s="303"/>
      <c r="L115" s="95"/>
      <c r="M115" s="95"/>
      <c r="N115" s="95"/>
      <c r="O115" s="95"/>
      <c r="P115" s="95"/>
      <c r="Q115" s="21">
        <f t="shared" si="38"/>
        <v>7.85E-2</v>
      </c>
      <c r="R115" s="43"/>
    </row>
    <row r="116" spans="1:18">
      <c r="A116" s="22"/>
      <c r="B116" s="23"/>
      <c r="C116" s="62" t="s">
        <v>19</v>
      </c>
      <c r="D116" s="180">
        <v>502.97639132662721</v>
      </c>
      <c r="E116" s="65"/>
      <c r="F116" s="63"/>
      <c r="G116" s="26"/>
      <c r="H116" s="372">
        <v>119.864</v>
      </c>
      <c r="I116" s="389"/>
      <c r="J116" s="27"/>
      <c r="K116" s="302"/>
      <c r="L116" s="198"/>
      <c r="M116" s="198"/>
      <c r="N116" s="198"/>
      <c r="O116" s="198"/>
      <c r="P116" s="198"/>
      <c r="Q116" s="29">
        <f t="shared" si="38"/>
        <v>119.864</v>
      </c>
      <c r="R116" s="43"/>
    </row>
    <row r="117" spans="1:18">
      <c r="A117" s="22"/>
      <c r="B117" s="15" t="s">
        <v>91</v>
      </c>
      <c r="C117" s="59" t="s">
        <v>17</v>
      </c>
      <c r="D117" s="177">
        <v>5.5423</v>
      </c>
      <c r="E117" s="177">
        <v>0.64390000000000003</v>
      </c>
      <c r="F117" s="60"/>
      <c r="G117" s="31">
        <v>0.121</v>
      </c>
      <c r="H117" s="371">
        <v>4.7236000000000002</v>
      </c>
      <c r="I117" s="388"/>
      <c r="J117" s="19"/>
      <c r="K117" s="303">
        <v>0.32800000000000001</v>
      </c>
      <c r="L117" s="95">
        <v>2.004</v>
      </c>
      <c r="M117" s="95">
        <v>10.5555</v>
      </c>
      <c r="N117" s="95"/>
      <c r="O117" s="95"/>
      <c r="P117" s="95"/>
      <c r="Q117" s="21">
        <f t="shared" si="38"/>
        <v>17.732100000000003</v>
      </c>
      <c r="R117" s="43"/>
    </row>
    <row r="118" spans="1:18">
      <c r="A118" s="22"/>
      <c r="B118" s="23"/>
      <c r="C118" s="62" t="s">
        <v>19</v>
      </c>
      <c r="D118" s="180">
        <v>3855.3700832843451</v>
      </c>
      <c r="E118" s="65">
        <v>495.56299999999999</v>
      </c>
      <c r="F118" s="63"/>
      <c r="G118" s="26">
        <v>63.314</v>
      </c>
      <c r="H118" s="372">
        <v>3838.3679999999999</v>
      </c>
      <c r="I118" s="389"/>
      <c r="J118" s="27"/>
      <c r="K118" s="302">
        <v>179.714</v>
      </c>
      <c r="L118" s="198">
        <v>1069.048</v>
      </c>
      <c r="M118" s="198">
        <v>13465.698</v>
      </c>
      <c r="N118" s="198"/>
      <c r="O118" s="198"/>
      <c r="P118" s="198"/>
      <c r="Q118" s="29">
        <f t="shared" si="38"/>
        <v>18616.142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77">
        <v>2.0855000000000001</v>
      </c>
      <c r="E119" s="177">
        <v>2.4123000000000001</v>
      </c>
      <c r="F119" s="60"/>
      <c r="G119" s="31">
        <v>1.7705</v>
      </c>
      <c r="H119" s="371">
        <v>3.0897999999999999</v>
      </c>
      <c r="I119" s="388"/>
      <c r="J119" s="19"/>
      <c r="K119" s="303">
        <v>0.40429999999999999</v>
      </c>
      <c r="L119" s="95">
        <v>0.6129</v>
      </c>
      <c r="M119" s="95">
        <v>3.0205000000000002</v>
      </c>
      <c r="N119" s="95">
        <v>5.5999999999999999E-3</v>
      </c>
      <c r="O119" s="95">
        <v>0.123</v>
      </c>
      <c r="P119" s="95">
        <v>3.6434000000000002</v>
      </c>
      <c r="Q119" s="21">
        <f t="shared" si="38"/>
        <v>12.669999999999998</v>
      </c>
      <c r="R119" s="43"/>
    </row>
    <row r="120" spans="1:18">
      <c r="A120" s="43"/>
      <c r="B120" s="23"/>
      <c r="C120" s="62" t="s">
        <v>19</v>
      </c>
      <c r="D120" s="180">
        <v>1487.7349180247063</v>
      </c>
      <c r="E120" s="65">
        <v>937.40899999999999</v>
      </c>
      <c r="F120" s="63"/>
      <c r="G120" s="26">
        <v>360.54899999999998</v>
      </c>
      <c r="H120" s="372">
        <v>6066.5469999999996</v>
      </c>
      <c r="I120" s="389"/>
      <c r="J120" s="27"/>
      <c r="K120" s="302">
        <v>135.78700000000001</v>
      </c>
      <c r="L120" s="198">
        <v>440.94299999999998</v>
      </c>
      <c r="M120" s="198">
        <v>477.255</v>
      </c>
      <c r="N120" s="198">
        <v>0.88200000000000001</v>
      </c>
      <c r="O120" s="198">
        <v>9.8179999999999996</v>
      </c>
      <c r="P120" s="198">
        <v>28231.106</v>
      </c>
      <c r="Q120" s="29">
        <f t="shared" si="38"/>
        <v>35722.887000000002</v>
      </c>
      <c r="R120" s="43"/>
    </row>
    <row r="121" spans="1:18">
      <c r="A121" s="43"/>
      <c r="B121" s="30" t="s">
        <v>21</v>
      </c>
      <c r="C121" s="59" t="s">
        <v>17</v>
      </c>
      <c r="D121" s="187">
        <v>0</v>
      </c>
      <c r="E121" s="177">
        <v>1.23E-2</v>
      </c>
      <c r="F121" s="60"/>
      <c r="G121" s="31">
        <v>1.395</v>
      </c>
      <c r="H121" s="371">
        <v>1.6380999999999999</v>
      </c>
      <c r="I121" s="388"/>
      <c r="J121" s="19"/>
      <c r="K121" s="303"/>
      <c r="L121" s="95"/>
      <c r="M121" s="95"/>
      <c r="N121" s="95"/>
      <c r="O121" s="95"/>
      <c r="P121" s="95">
        <v>1.6849000000000001</v>
      </c>
      <c r="Q121" s="21">
        <f t="shared" si="38"/>
        <v>4.718</v>
      </c>
      <c r="R121" s="43"/>
    </row>
    <row r="122" spans="1:18">
      <c r="A122" s="43"/>
      <c r="B122" s="24" t="s">
        <v>93</v>
      </c>
      <c r="C122" s="62" t="s">
        <v>19</v>
      </c>
      <c r="D122" s="174">
        <v>0</v>
      </c>
      <c r="E122" s="65">
        <v>23.247</v>
      </c>
      <c r="F122" s="63"/>
      <c r="G122" s="26">
        <v>639.55999999999995</v>
      </c>
      <c r="H122" s="372">
        <v>3557.373</v>
      </c>
      <c r="I122" s="389"/>
      <c r="J122" s="27"/>
      <c r="K122" s="302"/>
      <c r="L122" s="198"/>
      <c r="M122" s="198"/>
      <c r="N122" s="198"/>
      <c r="O122" s="198"/>
      <c r="P122" s="198">
        <v>2520.9</v>
      </c>
      <c r="Q122" s="29">
        <f t="shared" si="38"/>
        <v>6717.8330000000005</v>
      </c>
      <c r="R122" s="43"/>
    </row>
    <row r="123" spans="1:18">
      <c r="A123" s="43"/>
      <c r="B123" s="33" t="s">
        <v>25</v>
      </c>
      <c r="C123" s="59" t="s">
        <v>17</v>
      </c>
      <c r="D123" s="115">
        <f t="shared" ref="D123:D124" si="47">D101+D103+D105+D107+D109+D111+D113+D115+D117+D119+D121</f>
        <v>13.148199999999999</v>
      </c>
      <c r="E123" s="19">
        <f t="shared" ref="E123:E124" si="48">+E101+E103+E105+E107+E109+E111+E113+E115+E117+E119+E121</f>
        <v>122.34700000000001</v>
      </c>
      <c r="F123" s="60">
        <f>D123+E123</f>
        <v>135.49520000000001</v>
      </c>
      <c r="G123" s="44">
        <v>27.232899999999997</v>
      </c>
      <c r="H123" s="126">
        <f t="shared" ref="H123:I124" si="49">+H101+H103+H105+H107+H109+H111+H113+H115+H117+H119+H121</f>
        <v>285.31549999999999</v>
      </c>
      <c r="I123" s="20">
        <f t="shared" si="49"/>
        <v>0</v>
      </c>
      <c r="J123" s="19">
        <f>H123+I123</f>
        <v>285.31549999999999</v>
      </c>
      <c r="K123" s="126">
        <f t="shared" ref="K123:M124" si="50">+K101+K103+K105+K107+K109+K111+K113+K115+K117+K119+K121</f>
        <v>159.28890000000001</v>
      </c>
      <c r="L123" s="95">
        <f t="shared" si="50"/>
        <v>53.580579999999998</v>
      </c>
      <c r="M123" s="95">
        <f>+M101+M103+M105+M107+M109+M111+M113+M115+M117+M119+M121</f>
        <v>13.585000000000001</v>
      </c>
      <c r="N123" s="95">
        <f t="shared" ref="N123:P124" si="51">+N101+N103+N105+N107+N109+N111+N113+N115+N117+N119+N121</f>
        <v>0.86130000000000007</v>
      </c>
      <c r="O123" s="95">
        <f t="shared" si="51"/>
        <v>6.5529999999999999</v>
      </c>
      <c r="P123" s="95">
        <f t="shared" si="51"/>
        <v>6.4451000000000001</v>
      </c>
      <c r="Q123" s="72">
        <f t="shared" si="38"/>
        <v>688.35748000000012</v>
      </c>
      <c r="R123" s="43"/>
    </row>
    <row r="124" spans="1:18">
      <c r="A124" s="36"/>
      <c r="B124" s="37"/>
      <c r="C124" s="62" t="s">
        <v>19</v>
      </c>
      <c r="D124" s="57">
        <f t="shared" si="47"/>
        <v>8836.6775329352895</v>
      </c>
      <c r="E124" s="27">
        <f t="shared" si="48"/>
        <v>19822.872999999996</v>
      </c>
      <c r="F124" s="63">
        <f>D124+E124</f>
        <v>28659.550532935285</v>
      </c>
      <c r="G124" s="45">
        <v>13835.816000000001</v>
      </c>
      <c r="H124" s="304">
        <f t="shared" si="49"/>
        <v>81636.904000000024</v>
      </c>
      <c r="I124" s="28">
        <f t="shared" si="49"/>
        <v>0</v>
      </c>
      <c r="J124" s="27">
        <f>H124+I124</f>
        <v>81636.904000000024</v>
      </c>
      <c r="K124" s="304">
        <f t="shared" si="50"/>
        <v>12816.346</v>
      </c>
      <c r="L124" s="198">
        <f t="shared" si="50"/>
        <v>32810.89</v>
      </c>
      <c r="M124" s="198">
        <f t="shared" si="50"/>
        <v>13950.512999999999</v>
      </c>
      <c r="N124" s="198">
        <f t="shared" si="51"/>
        <v>520.04699999999991</v>
      </c>
      <c r="O124" s="198">
        <f t="shared" si="51"/>
        <v>2291.3430000000003</v>
      </c>
      <c r="P124" s="198">
        <f t="shared" si="51"/>
        <v>31697.992000000002</v>
      </c>
      <c r="Q124" s="29">
        <f t="shared" si="38"/>
        <v>218219.4015329353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78">
        <v>0</v>
      </c>
      <c r="E125" s="246"/>
      <c r="F125" s="60"/>
      <c r="G125" s="31"/>
      <c r="H125" s="371"/>
      <c r="I125" s="388"/>
      <c r="J125" s="19"/>
      <c r="K125" s="303"/>
      <c r="L125" s="95">
        <v>0.40500000000000003</v>
      </c>
      <c r="M125" s="95"/>
      <c r="N125" s="95"/>
      <c r="O125" s="95"/>
      <c r="P125" s="95"/>
      <c r="Q125" s="21">
        <f t="shared" si="38"/>
        <v>0.40500000000000003</v>
      </c>
      <c r="R125" s="43"/>
    </row>
    <row r="126" spans="1:18">
      <c r="A126" s="14" t="s">
        <v>0</v>
      </c>
      <c r="B126" s="23"/>
      <c r="C126" s="62" t="s">
        <v>19</v>
      </c>
      <c r="D126" s="179">
        <v>0</v>
      </c>
      <c r="E126" s="247"/>
      <c r="F126" s="63"/>
      <c r="G126" s="26"/>
      <c r="H126" s="372"/>
      <c r="I126" s="389"/>
      <c r="J126" s="27"/>
      <c r="K126" s="302"/>
      <c r="L126" s="198">
        <v>63.787999999999997</v>
      </c>
      <c r="M126" s="198"/>
      <c r="N126" s="198"/>
      <c r="O126" s="198"/>
      <c r="P126" s="198"/>
      <c r="Q126" s="29">
        <f t="shared" si="38"/>
        <v>63.787999999999997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78">
        <v>0</v>
      </c>
      <c r="E127" s="246"/>
      <c r="F127" s="60"/>
      <c r="G127" s="31">
        <v>0.33700000000000002</v>
      </c>
      <c r="H127" s="371"/>
      <c r="I127" s="388"/>
      <c r="J127" s="19"/>
      <c r="K127" s="303"/>
      <c r="L127" s="95"/>
      <c r="M127" s="95"/>
      <c r="N127" s="95"/>
      <c r="O127" s="95"/>
      <c r="P127" s="95"/>
      <c r="Q127" s="21">
        <f t="shared" si="38"/>
        <v>0.33700000000000002</v>
      </c>
      <c r="R127" s="43"/>
    </row>
    <row r="128" spans="1:18">
      <c r="A128" s="22"/>
      <c r="B128" s="23"/>
      <c r="C128" s="62" t="s">
        <v>19</v>
      </c>
      <c r="D128" s="188">
        <v>0</v>
      </c>
      <c r="E128" s="247"/>
      <c r="F128" s="63"/>
      <c r="G128" s="26">
        <v>228.35</v>
      </c>
      <c r="H128" s="372"/>
      <c r="I128" s="389"/>
      <c r="J128" s="27"/>
      <c r="K128" s="302"/>
      <c r="L128" s="198"/>
      <c r="M128" s="198"/>
      <c r="N128" s="198"/>
      <c r="O128" s="198"/>
      <c r="P128" s="198"/>
      <c r="Q128" s="29">
        <f t="shared" si="38"/>
        <v>228.35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189">
        <v>0</v>
      </c>
      <c r="E129" s="252"/>
      <c r="F129" s="74"/>
      <c r="G129" s="75">
        <v>5.0179999999999998</v>
      </c>
      <c r="H129" s="375">
        <v>0.14330000000000001</v>
      </c>
      <c r="I129" s="392"/>
      <c r="J129" s="76"/>
      <c r="K129" s="309"/>
      <c r="L129" s="91">
        <v>5.0000000000000001E-4</v>
      </c>
      <c r="M129" s="91"/>
      <c r="N129" s="91"/>
      <c r="O129" s="91"/>
      <c r="P129" s="91"/>
      <c r="Q129" s="78">
        <f t="shared" si="38"/>
        <v>5.1617999999999995</v>
      </c>
      <c r="R129" s="43"/>
    </row>
    <row r="130" spans="1:18">
      <c r="A130" s="22"/>
      <c r="B130" s="30" t="s">
        <v>98</v>
      </c>
      <c r="C130" s="59" t="s">
        <v>99</v>
      </c>
      <c r="D130" s="190"/>
      <c r="E130" s="246"/>
      <c r="F130" s="70"/>
      <c r="G130" s="31"/>
      <c r="H130" s="371"/>
      <c r="I130" s="388"/>
      <c r="J130" s="32"/>
      <c r="K130" s="303"/>
      <c r="L130" s="95"/>
      <c r="M130" s="125"/>
      <c r="N130" s="442"/>
      <c r="O130" s="95"/>
      <c r="P130" s="442"/>
      <c r="Q130" s="21">
        <f t="shared" si="38"/>
        <v>0</v>
      </c>
      <c r="R130" s="43"/>
    </row>
    <row r="131" spans="1:18">
      <c r="A131" s="22" t="s">
        <v>24</v>
      </c>
      <c r="B131" s="28"/>
      <c r="C131" s="62" t="s">
        <v>19</v>
      </c>
      <c r="D131" s="174">
        <v>0</v>
      </c>
      <c r="E131" s="65"/>
      <c r="F131" s="63"/>
      <c r="G131" s="26">
        <v>34.951000000000001</v>
      </c>
      <c r="H131" s="376">
        <v>72.432000000000002</v>
      </c>
      <c r="I131" s="389"/>
      <c r="J131" s="81"/>
      <c r="K131" s="415"/>
      <c r="L131" s="198">
        <v>1.575</v>
      </c>
      <c r="M131" s="198"/>
      <c r="N131" s="198"/>
      <c r="O131" s="198"/>
      <c r="P131" s="198"/>
      <c r="Q131" s="29">
        <f t="shared" si="38"/>
        <v>108.95800000000001</v>
      </c>
      <c r="R131" s="43"/>
    </row>
    <row r="132" spans="1:18">
      <c r="A132" s="43"/>
      <c r="B132" s="82" t="s">
        <v>0</v>
      </c>
      <c r="C132" s="73" t="s">
        <v>17</v>
      </c>
      <c r="D132" s="120">
        <v>0</v>
      </c>
      <c r="E132" s="76">
        <f t="shared" ref="E132" si="52">+E125+E127+E129</f>
        <v>0</v>
      </c>
      <c r="F132" s="83">
        <f>F125+F127+F129</f>
        <v>0</v>
      </c>
      <c r="G132" s="84">
        <v>5.3549999999999995</v>
      </c>
      <c r="H132" s="123">
        <f t="shared" ref="H132" si="53">+H125+H127+H129</f>
        <v>0.14330000000000001</v>
      </c>
      <c r="I132" s="77">
        <f>+I125+I127+I129</f>
        <v>0</v>
      </c>
      <c r="J132" s="83">
        <f>J125+J127+J129</f>
        <v>0</v>
      </c>
      <c r="K132" s="13">
        <f t="shared" ref="K132:L132" si="54">+K125+K127+K129</f>
        <v>0</v>
      </c>
      <c r="L132" s="91">
        <f t="shared" si="54"/>
        <v>0.40550000000000003</v>
      </c>
      <c r="M132" s="437">
        <f>+M125+M127+M129</f>
        <v>0</v>
      </c>
      <c r="N132" s="437">
        <f t="shared" ref="N132" si="55">N125+N127+N129</f>
        <v>0</v>
      </c>
      <c r="O132" s="91">
        <f t="shared" ref="O132" si="56">+O125+O127+O129</f>
        <v>0</v>
      </c>
      <c r="P132" s="91">
        <f t="shared" ref="P132" si="57">P125+P127+P129</f>
        <v>0</v>
      </c>
      <c r="Q132" s="78">
        <f t="shared" si="38"/>
        <v>5.9037999999999995</v>
      </c>
      <c r="R132" s="43"/>
    </row>
    <row r="133" spans="1:18">
      <c r="A133" s="43"/>
      <c r="B133" s="85" t="s">
        <v>25</v>
      </c>
      <c r="C133" s="59" t="s">
        <v>99</v>
      </c>
      <c r="D133" s="32">
        <v>0</v>
      </c>
      <c r="E133" s="32">
        <f t="shared" ref="E133" si="58">E130</f>
        <v>0</v>
      </c>
      <c r="F133" s="86">
        <f>F130</f>
        <v>0</v>
      </c>
      <c r="G133" s="34">
        <v>0</v>
      </c>
      <c r="H133" s="126">
        <f t="shared" ref="H133" si="59">H130</f>
        <v>0</v>
      </c>
      <c r="I133" s="20">
        <f>I130</f>
        <v>0</v>
      </c>
      <c r="J133" s="86">
        <f>J130</f>
        <v>0</v>
      </c>
      <c r="K133" s="126">
        <f t="shared" ref="K133:L133" si="60">K130</f>
        <v>0</v>
      </c>
      <c r="L133" s="95">
        <f t="shared" si="60"/>
        <v>0</v>
      </c>
      <c r="M133" s="438">
        <f t="shared" ref="M133:N133" si="61">+M130</f>
        <v>0</v>
      </c>
      <c r="N133" s="438">
        <f t="shared" si="61"/>
        <v>0</v>
      </c>
      <c r="O133" s="95">
        <f t="shared" ref="O133" si="62">O130</f>
        <v>0</v>
      </c>
      <c r="P133" s="95">
        <f t="shared" ref="P133" si="63">+P130</f>
        <v>0</v>
      </c>
      <c r="Q133" s="21">
        <f t="shared" si="38"/>
        <v>0</v>
      </c>
      <c r="R133" s="43"/>
    </row>
    <row r="134" spans="1:18">
      <c r="A134" s="36"/>
      <c r="B134" s="28"/>
      <c r="C134" s="62" t="s">
        <v>19</v>
      </c>
      <c r="D134" s="27">
        <v>0</v>
      </c>
      <c r="E134" s="27">
        <f t="shared" ref="E134" si="64">+E126+E128+E131</f>
        <v>0</v>
      </c>
      <c r="F134" s="87">
        <f>F126+F128+F131</f>
        <v>0</v>
      </c>
      <c r="G134" s="38">
        <v>263.30099999999999</v>
      </c>
      <c r="H134" s="304">
        <f t="shared" ref="H134" si="65">+H126+H128+H131</f>
        <v>72.432000000000002</v>
      </c>
      <c r="I134" s="28">
        <f>+I126+I128+I131</f>
        <v>0</v>
      </c>
      <c r="J134" s="87">
        <f>J126+J128+J131</f>
        <v>0</v>
      </c>
      <c r="K134" s="304">
        <f t="shared" ref="K134:L134" si="66">+K126+K128+K131</f>
        <v>0</v>
      </c>
      <c r="L134" s="198">
        <f t="shared" si="66"/>
        <v>65.363</v>
      </c>
      <c r="M134" s="439">
        <f>+M126+M128+M131</f>
        <v>0</v>
      </c>
      <c r="N134" s="439">
        <f t="shared" ref="N134" si="67">N126+N128+N131</f>
        <v>0</v>
      </c>
      <c r="O134" s="198">
        <f t="shared" ref="O134:P134" si="68">+O126+O128+O131</f>
        <v>0</v>
      </c>
      <c r="P134" s="198">
        <f t="shared" si="68"/>
        <v>0</v>
      </c>
      <c r="Q134" s="29">
        <f t="shared" si="38"/>
        <v>401.096</v>
      </c>
      <c r="R134" s="43"/>
    </row>
    <row r="135" spans="1:18">
      <c r="A135" s="88"/>
      <c r="B135" s="89" t="s">
        <v>0</v>
      </c>
      <c r="C135" s="90" t="s">
        <v>17</v>
      </c>
      <c r="D135" s="141">
        <f>D132+D123+D99</f>
        <v>255.13015000000001</v>
      </c>
      <c r="E135" s="141">
        <f t="shared" ref="E135" si="69">E132+E123+E99</f>
        <v>2242.7244000000001</v>
      </c>
      <c r="F135" s="83">
        <f>F132+F123+F99</f>
        <v>2497.8545499999996</v>
      </c>
      <c r="G135" s="84">
        <v>4800.2817000000005</v>
      </c>
      <c r="H135" s="306">
        <f t="shared" ref="H135" si="70">H132+H123+H99</f>
        <v>3967.9436999999994</v>
      </c>
      <c r="I135" s="141">
        <f>I132+I123+I99</f>
        <v>0</v>
      </c>
      <c r="J135" s="83">
        <f>J132+J123+J99</f>
        <v>3967.8003999999996</v>
      </c>
      <c r="K135" s="310">
        <f t="shared" ref="K135:P135" si="71">K132+K123+K99</f>
        <v>1707.3173999999997</v>
      </c>
      <c r="L135" s="91">
        <f t="shared" si="71"/>
        <v>386.39708000000007</v>
      </c>
      <c r="M135" s="437">
        <f t="shared" si="71"/>
        <v>13.791</v>
      </c>
      <c r="N135" s="437">
        <f t="shared" si="71"/>
        <v>4.8323799999999997</v>
      </c>
      <c r="O135" s="91">
        <f t="shared" si="71"/>
        <v>13.8719</v>
      </c>
      <c r="P135" s="91">
        <f t="shared" si="71"/>
        <v>18.143900000000002</v>
      </c>
      <c r="Q135" s="92">
        <f>+F135+G135+H135+I135+K135+L135+M135+N135+O135+P135</f>
        <v>13410.433609999998</v>
      </c>
      <c r="R135" s="43"/>
    </row>
    <row r="136" spans="1:18">
      <c r="A136" s="88"/>
      <c r="B136" s="93" t="s">
        <v>100</v>
      </c>
      <c r="C136" s="94" t="s">
        <v>99</v>
      </c>
      <c r="D136" s="133">
        <f>D133</f>
        <v>0</v>
      </c>
      <c r="E136" s="133">
        <f t="shared" ref="E136" si="72">E133</f>
        <v>0</v>
      </c>
      <c r="F136" s="86">
        <f>F133</f>
        <v>0</v>
      </c>
      <c r="G136" s="34">
        <v>0</v>
      </c>
      <c r="H136" s="301">
        <f t="shared" ref="H136" si="73">H133</f>
        <v>0</v>
      </c>
      <c r="I136" s="143">
        <f>I133</f>
        <v>0</v>
      </c>
      <c r="J136" s="86">
        <f>J133</f>
        <v>0</v>
      </c>
      <c r="K136" s="311">
        <f t="shared" ref="K136:M136" si="74">K133</f>
        <v>0</v>
      </c>
      <c r="L136" s="95">
        <f t="shared" si="74"/>
        <v>0</v>
      </c>
      <c r="M136" s="438">
        <f t="shared" si="74"/>
        <v>0</v>
      </c>
      <c r="N136" s="438">
        <f>N133</f>
        <v>0</v>
      </c>
      <c r="O136" s="95">
        <f t="shared" ref="O136" si="75">O133</f>
        <v>0</v>
      </c>
      <c r="P136" s="95">
        <f t="shared" ref="P136" si="76"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142">
        <f>D134+D124+D100</f>
        <v>141824.71899999998</v>
      </c>
      <c r="E137" s="142">
        <f t="shared" ref="E137" si="77">E134+E124+E100</f>
        <v>1065483.6059999999</v>
      </c>
      <c r="F137" s="100">
        <f>F134+F124+F100</f>
        <v>1207308.325</v>
      </c>
      <c r="G137" s="101">
        <v>1241539.8760000002</v>
      </c>
      <c r="H137" s="307">
        <f t="shared" ref="H137" si="78">H134+H124+H100</f>
        <v>958261.76700000011</v>
      </c>
      <c r="I137" s="142">
        <f>I134+I124+I100</f>
        <v>0</v>
      </c>
      <c r="J137" s="100">
        <f>J134+J124+J100</f>
        <v>958189.33500000008</v>
      </c>
      <c r="K137" s="292">
        <f t="shared" ref="K137:P137" si="79">K134+K124+K100</f>
        <v>375399.84400000004</v>
      </c>
      <c r="L137" s="102">
        <f t="shared" si="79"/>
        <v>119733.34400000001</v>
      </c>
      <c r="M137" s="441">
        <f t="shared" si="79"/>
        <v>14000.942999999999</v>
      </c>
      <c r="N137" s="441">
        <f t="shared" si="79"/>
        <v>3114.2339999999999</v>
      </c>
      <c r="O137" s="102">
        <f t="shared" si="79"/>
        <v>8004.9490000000005</v>
      </c>
      <c r="P137" s="102">
        <f t="shared" si="79"/>
        <v>43144.23</v>
      </c>
      <c r="Q137" s="103">
        <f>+F137+G137+H137+I137+K137+L137+M137+N137+O137+P137</f>
        <v>3970507.5120000006</v>
      </c>
      <c r="R137" s="43"/>
    </row>
    <row r="138" spans="1:18">
      <c r="O138" s="10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L1" zoomScale="70" zoomScaleNormal="70" workbookViewId="0">
      <selection activeCell="P4" sqref="P4:P138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123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91">
        <v>0.02</v>
      </c>
      <c r="E4" s="191"/>
      <c r="F4" s="17"/>
      <c r="G4" s="312">
        <v>0.25430000000000003</v>
      </c>
      <c r="H4" s="377">
        <v>25.346599999999999</v>
      </c>
      <c r="I4" s="388"/>
      <c r="J4" s="19"/>
      <c r="K4" s="377">
        <v>11.356</v>
      </c>
      <c r="L4" s="95">
        <v>0.1283</v>
      </c>
      <c r="M4" s="95"/>
      <c r="N4" s="95"/>
      <c r="O4" s="95"/>
      <c r="P4" s="95"/>
      <c r="Q4" s="21">
        <f t="shared" ref="Q4:Q67" si="0">+F4+G4+H4+I4+K4+L4+M4+N4+O4+P4</f>
        <v>37.0852</v>
      </c>
      <c r="R4" s="13"/>
    </row>
    <row r="5" spans="1:18">
      <c r="A5" s="22" t="s">
        <v>18</v>
      </c>
      <c r="B5" s="23"/>
      <c r="C5" s="24" t="s">
        <v>19</v>
      </c>
      <c r="D5" s="192">
        <v>5.4600019871587193</v>
      </c>
      <c r="E5" s="193"/>
      <c r="F5" s="25"/>
      <c r="G5" s="313">
        <v>62.997</v>
      </c>
      <c r="H5" s="378">
        <v>2791.5880000000002</v>
      </c>
      <c r="I5" s="389"/>
      <c r="J5" s="27"/>
      <c r="K5" s="378">
        <v>434.892</v>
      </c>
      <c r="L5" s="198">
        <v>42.747</v>
      </c>
      <c r="M5" s="198"/>
      <c r="N5" s="198"/>
      <c r="O5" s="198"/>
      <c r="P5" s="198"/>
      <c r="Q5" s="29">
        <f t="shared" si="0"/>
        <v>3332.2239999999997</v>
      </c>
      <c r="R5" s="13"/>
    </row>
    <row r="6" spans="1:18">
      <c r="A6" s="22" t="s">
        <v>20</v>
      </c>
      <c r="B6" s="30" t="s">
        <v>21</v>
      </c>
      <c r="C6" s="16" t="s">
        <v>17</v>
      </c>
      <c r="D6" s="191">
        <v>0</v>
      </c>
      <c r="E6" s="191">
        <v>1.1000000000000001</v>
      </c>
      <c r="F6" s="17"/>
      <c r="G6" s="312">
        <v>2.4E-2</v>
      </c>
      <c r="H6" s="377">
        <v>262.38</v>
      </c>
      <c r="I6" s="388"/>
      <c r="J6" s="32"/>
      <c r="K6" s="377">
        <v>372.69380000000001</v>
      </c>
      <c r="L6" s="95"/>
      <c r="M6" s="95"/>
      <c r="N6" s="95"/>
      <c r="O6" s="95"/>
      <c r="P6" s="95"/>
      <c r="Q6" s="21">
        <f t="shared" si="0"/>
        <v>635.09780000000001</v>
      </c>
      <c r="R6" s="13"/>
    </row>
    <row r="7" spans="1:18">
      <c r="A7" s="22" t="s">
        <v>22</v>
      </c>
      <c r="B7" s="24" t="s">
        <v>23</v>
      </c>
      <c r="C7" s="24" t="s">
        <v>19</v>
      </c>
      <c r="D7" s="193">
        <v>0</v>
      </c>
      <c r="E7" s="193">
        <v>330.286</v>
      </c>
      <c r="F7" s="25"/>
      <c r="G7" s="313">
        <v>0.32100000000000001</v>
      </c>
      <c r="H7" s="378">
        <v>6818.8159999999998</v>
      </c>
      <c r="I7" s="389"/>
      <c r="J7" s="27"/>
      <c r="K7" s="381">
        <v>10517.817999999999</v>
      </c>
      <c r="L7" s="198"/>
      <c r="M7" s="198"/>
      <c r="N7" s="198"/>
      <c r="O7" s="198"/>
      <c r="P7" s="198"/>
      <c r="Q7" s="29">
        <f t="shared" si="0"/>
        <v>17336.954999999998</v>
      </c>
      <c r="R7" s="13"/>
    </row>
    <row r="8" spans="1:18">
      <c r="A8" s="22" t="s">
        <v>24</v>
      </c>
      <c r="B8" s="33" t="s">
        <v>25</v>
      </c>
      <c r="C8" s="16" t="s">
        <v>17</v>
      </c>
      <c r="D8" s="20">
        <f t="shared" ref="D8:D9" si="1">D4+D6</f>
        <v>0.02</v>
      </c>
      <c r="E8" s="20">
        <f t="shared" ref="E8:E9" si="2">+E4+E6</f>
        <v>1.1000000000000001</v>
      </c>
      <c r="F8" s="35">
        <f>D8+E8</f>
        <v>1.1200000000000001</v>
      </c>
      <c r="G8" s="314">
        <f t="shared" ref="G8:I9" si="3">+G4+G6</f>
        <v>0.27830000000000005</v>
      </c>
      <c r="H8" s="276">
        <f t="shared" si="3"/>
        <v>287.72660000000002</v>
      </c>
      <c r="I8" s="20">
        <f t="shared" si="3"/>
        <v>0</v>
      </c>
      <c r="J8" s="32">
        <f>H8+I8</f>
        <v>287.72660000000002</v>
      </c>
      <c r="K8" s="276">
        <f t="shared" ref="K8:M9" si="4">+K4+K6</f>
        <v>384.0498</v>
      </c>
      <c r="L8" s="95">
        <f t="shared" si="4"/>
        <v>0.1283</v>
      </c>
      <c r="M8" s="95">
        <f t="shared" si="4"/>
        <v>0</v>
      </c>
      <c r="N8" s="95">
        <f>+N4+N6</f>
        <v>0</v>
      </c>
      <c r="O8" s="95">
        <f t="shared" ref="O8:O9" si="5">+O4+O6</f>
        <v>0</v>
      </c>
      <c r="P8" s="95">
        <f t="shared" ref="P8:P9" si="6">P4+P6</f>
        <v>0</v>
      </c>
      <c r="Q8" s="21">
        <f t="shared" si="0"/>
        <v>673.303</v>
      </c>
      <c r="R8" s="13"/>
    </row>
    <row r="9" spans="1:18">
      <c r="A9" s="36"/>
      <c r="B9" s="37"/>
      <c r="C9" s="24" t="s">
        <v>19</v>
      </c>
      <c r="D9" s="28">
        <f t="shared" si="1"/>
        <v>5.4600019871587193</v>
      </c>
      <c r="E9" s="28">
        <f t="shared" si="2"/>
        <v>330.286</v>
      </c>
      <c r="F9" s="25">
        <f>D9+E9</f>
        <v>335.74600198715871</v>
      </c>
      <c r="G9" s="315">
        <f t="shared" si="3"/>
        <v>63.317999999999998</v>
      </c>
      <c r="H9" s="263">
        <f t="shared" si="3"/>
        <v>9610.4040000000005</v>
      </c>
      <c r="I9" s="28">
        <f t="shared" si="3"/>
        <v>0</v>
      </c>
      <c r="J9" s="27">
        <f>H9+I9</f>
        <v>9610.4040000000005</v>
      </c>
      <c r="K9" s="263">
        <f t="shared" si="4"/>
        <v>10952.71</v>
      </c>
      <c r="L9" s="198">
        <f t="shared" si="4"/>
        <v>42.747</v>
      </c>
      <c r="M9" s="198">
        <f t="shared" si="4"/>
        <v>0</v>
      </c>
      <c r="N9" s="198">
        <f>+N5+N7</f>
        <v>0</v>
      </c>
      <c r="O9" s="198">
        <f t="shared" si="5"/>
        <v>0</v>
      </c>
      <c r="P9" s="198">
        <f t="shared" si="6"/>
        <v>0</v>
      </c>
      <c r="Q9" s="29">
        <f t="shared" si="0"/>
        <v>21004.925001987158</v>
      </c>
      <c r="R9" s="13"/>
    </row>
    <row r="10" spans="1:18">
      <c r="A10" s="39" t="s">
        <v>26</v>
      </c>
      <c r="B10" s="40"/>
      <c r="C10" s="16" t="s">
        <v>17</v>
      </c>
      <c r="D10" s="191">
        <v>51.8566</v>
      </c>
      <c r="E10" s="191">
        <v>3.4217</v>
      </c>
      <c r="F10" s="17"/>
      <c r="G10" s="312">
        <v>3377.3110999999999</v>
      </c>
      <c r="H10" s="377">
        <v>6158.0631999999996</v>
      </c>
      <c r="I10" s="388"/>
      <c r="J10" s="32"/>
      <c r="K10" s="377">
        <v>1003.9878</v>
      </c>
      <c r="L10" s="95"/>
      <c r="M10" s="95"/>
      <c r="N10" s="95"/>
      <c r="O10" s="95"/>
      <c r="P10" s="95">
        <v>8.9999999999999998E-4</v>
      </c>
      <c r="Q10" s="21">
        <f t="shared" si="0"/>
        <v>10539.362999999999</v>
      </c>
      <c r="R10" s="13"/>
    </row>
    <row r="11" spans="1:18">
      <c r="A11" s="41"/>
      <c r="B11" s="42"/>
      <c r="C11" s="24" t="s">
        <v>19</v>
      </c>
      <c r="D11" s="192">
        <v>12783.533102545793</v>
      </c>
      <c r="E11" s="193">
        <v>1761.24</v>
      </c>
      <c r="F11" s="25"/>
      <c r="G11" s="313">
        <v>1065024.3130000001</v>
      </c>
      <c r="H11" s="378">
        <v>1132441.29</v>
      </c>
      <c r="I11" s="389"/>
      <c r="J11" s="27"/>
      <c r="K11" s="378">
        <v>181931.378</v>
      </c>
      <c r="L11" s="198"/>
      <c r="M11" s="198"/>
      <c r="N11" s="198"/>
      <c r="O11" s="198"/>
      <c r="P11" s="198">
        <v>1.89</v>
      </c>
      <c r="Q11" s="29">
        <f t="shared" si="0"/>
        <v>2379398.8710000003</v>
      </c>
      <c r="R11" s="13"/>
    </row>
    <row r="12" spans="1:18">
      <c r="A12" s="43"/>
      <c r="B12" s="15" t="s">
        <v>27</v>
      </c>
      <c r="C12" s="16" t="s">
        <v>17</v>
      </c>
      <c r="D12" s="191">
        <v>4.2807000000000004</v>
      </c>
      <c r="E12" s="191">
        <v>4.9488000000000003</v>
      </c>
      <c r="F12" s="17"/>
      <c r="G12" s="312">
        <v>2.0680000000000001</v>
      </c>
      <c r="H12" s="377">
        <v>0.109</v>
      </c>
      <c r="I12" s="388"/>
      <c r="J12" s="32"/>
      <c r="K12" s="377">
        <v>0.496</v>
      </c>
      <c r="L12" s="95">
        <v>5.9200000000000003E-2</v>
      </c>
      <c r="M12" s="95"/>
      <c r="N12" s="95"/>
      <c r="O12" s="95"/>
      <c r="P12" s="95"/>
      <c r="Q12" s="21">
        <f t="shared" si="0"/>
        <v>2.7322000000000002</v>
      </c>
      <c r="R12" s="13"/>
    </row>
    <row r="13" spans="1:18">
      <c r="A13" s="14" t="s">
        <v>0</v>
      </c>
      <c r="B13" s="23"/>
      <c r="C13" s="24" t="s">
        <v>19</v>
      </c>
      <c r="D13" s="192">
        <v>10333.851760988307</v>
      </c>
      <c r="E13" s="193">
        <v>15868.401</v>
      </c>
      <c r="F13" s="25"/>
      <c r="G13" s="313">
        <v>3365.9409999999998</v>
      </c>
      <c r="H13" s="378">
        <v>283.94099999999997</v>
      </c>
      <c r="I13" s="389"/>
      <c r="J13" s="27"/>
      <c r="K13" s="378">
        <v>1247.011</v>
      </c>
      <c r="L13" s="198">
        <v>144.691</v>
      </c>
      <c r="M13" s="198"/>
      <c r="N13" s="198"/>
      <c r="O13" s="198"/>
      <c r="P13" s="198"/>
      <c r="Q13" s="29">
        <f t="shared" si="0"/>
        <v>5041.5839999999998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91">
        <v>1.1581999999999999</v>
      </c>
      <c r="E14" s="191">
        <v>0.62539999999999996</v>
      </c>
      <c r="F14" s="17"/>
      <c r="G14" s="312">
        <v>1.21</v>
      </c>
      <c r="H14" s="377">
        <v>2.7892000000000001</v>
      </c>
      <c r="I14" s="388"/>
      <c r="J14" s="32"/>
      <c r="K14" s="377">
        <v>1.7483</v>
      </c>
      <c r="L14" s="95">
        <v>1E-3</v>
      </c>
      <c r="M14" s="95"/>
      <c r="N14" s="95">
        <v>1.2200000000000001E-2</v>
      </c>
      <c r="O14" s="95"/>
      <c r="P14" s="95"/>
      <c r="Q14" s="21">
        <f t="shared" si="0"/>
        <v>5.7607000000000008</v>
      </c>
      <c r="R14" s="13"/>
    </row>
    <row r="15" spans="1:18">
      <c r="A15" s="22" t="s">
        <v>0</v>
      </c>
      <c r="B15" s="23"/>
      <c r="C15" s="24" t="s">
        <v>19</v>
      </c>
      <c r="D15" s="192">
        <v>498.58638145969132</v>
      </c>
      <c r="E15" s="193">
        <v>759.03599999999994</v>
      </c>
      <c r="F15" s="25"/>
      <c r="G15" s="313">
        <v>1101.6199999999999</v>
      </c>
      <c r="H15" s="378">
        <v>4016.1990000000001</v>
      </c>
      <c r="I15" s="389"/>
      <c r="J15" s="27"/>
      <c r="K15" s="378">
        <v>2329.674</v>
      </c>
      <c r="L15" s="198">
        <v>1.47</v>
      </c>
      <c r="M15" s="198"/>
      <c r="N15" s="198">
        <v>6.4050000000000002</v>
      </c>
      <c r="O15" s="198"/>
      <c r="P15" s="198"/>
      <c r="Q15" s="29">
        <f t="shared" si="0"/>
        <v>7455.3679999999995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91">
        <v>39.006900000000002</v>
      </c>
      <c r="E16" s="191">
        <v>30.354199999999999</v>
      </c>
      <c r="F16" s="17"/>
      <c r="G16" s="312">
        <v>377.63440000000003</v>
      </c>
      <c r="H16" s="377">
        <v>155.55600000000001</v>
      </c>
      <c r="I16" s="388"/>
      <c r="J16" s="32"/>
      <c r="K16" s="377">
        <v>54.027000000000001</v>
      </c>
      <c r="L16" s="95"/>
      <c r="M16" s="95"/>
      <c r="N16" s="95"/>
      <c r="O16" s="95"/>
      <c r="P16" s="95"/>
      <c r="Q16" s="21">
        <f t="shared" si="0"/>
        <v>587.21740000000011</v>
      </c>
      <c r="R16" s="13"/>
    </row>
    <row r="17" spans="1:18">
      <c r="A17" s="22"/>
      <c r="B17" s="23"/>
      <c r="C17" s="24" t="s">
        <v>19</v>
      </c>
      <c r="D17" s="192">
        <v>53170.791901422032</v>
      </c>
      <c r="E17" s="193">
        <v>38827.135000000002</v>
      </c>
      <c r="F17" s="25"/>
      <c r="G17" s="313">
        <v>131318.74400000001</v>
      </c>
      <c r="H17" s="378">
        <v>30831.37</v>
      </c>
      <c r="I17" s="389"/>
      <c r="J17" s="27"/>
      <c r="K17" s="378">
        <v>10731.146000000001</v>
      </c>
      <c r="L17" s="198"/>
      <c r="M17" s="198"/>
      <c r="N17" s="198"/>
      <c r="O17" s="198"/>
      <c r="P17" s="198"/>
      <c r="Q17" s="29">
        <f t="shared" si="0"/>
        <v>172881.26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91">
        <v>69.493799999999993</v>
      </c>
      <c r="E18" s="191">
        <v>25.197399999999998</v>
      </c>
      <c r="F18" s="17"/>
      <c r="G18" s="312">
        <v>128.40979999999999</v>
      </c>
      <c r="H18" s="377">
        <v>74.224999999999994</v>
      </c>
      <c r="I18" s="388"/>
      <c r="J18" s="32"/>
      <c r="K18" s="377">
        <v>21.053000000000001</v>
      </c>
      <c r="L18" s="95"/>
      <c r="M18" s="95"/>
      <c r="N18" s="95"/>
      <c r="O18" s="95"/>
      <c r="P18" s="95"/>
      <c r="Q18" s="21">
        <f t="shared" si="0"/>
        <v>223.68779999999998</v>
      </c>
      <c r="R18" s="13"/>
    </row>
    <row r="19" spans="1:18">
      <c r="A19" s="22"/>
      <c r="B19" s="24" t="s">
        <v>34</v>
      </c>
      <c r="C19" s="24" t="s">
        <v>19</v>
      </c>
      <c r="D19" s="192">
        <v>30351.342546321066</v>
      </c>
      <c r="E19" s="193">
        <v>18745.564999999999</v>
      </c>
      <c r="F19" s="25"/>
      <c r="G19" s="313">
        <v>42045.972000000002</v>
      </c>
      <c r="H19" s="378">
        <v>20965.201000000001</v>
      </c>
      <c r="I19" s="389"/>
      <c r="J19" s="27"/>
      <c r="K19" s="378">
        <v>5957.88</v>
      </c>
      <c r="L19" s="198"/>
      <c r="M19" s="198"/>
      <c r="N19" s="198"/>
      <c r="O19" s="198"/>
      <c r="P19" s="198"/>
      <c r="Q19" s="29">
        <f t="shared" si="0"/>
        <v>68969.053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91">
        <v>22.192399999999999</v>
      </c>
      <c r="E20" s="191">
        <v>34.874200000000002</v>
      </c>
      <c r="F20" s="17"/>
      <c r="G20" s="312">
        <v>1893.8317999999999</v>
      </c>
      <c r="H20" s="377">
        <v>322.60399999999998</v>
      </c>
      <c r="I20" s="388"/>
      <c r="J20" s="32"/>
      <c r="K20" s="377">
        <v>5.8000000000000003E-2</v>
      </c>
      <c r="L20" s="95"/>
      <c r="M20" s="95"/>
      <c r="N20" s="95"/>
      <c r="O20" s="95"/>
      <c r="P20" s="95"/>
      <c r="Q20" s="21">
        <f t="shared" si="0"/>
        <v>2216.4937999999997</v>
      </c>
      <c r="R20" s="13"/>
    </row>
    <row r="21" spans="1:18">
      <c r="A21" s="43"/>
      <c r="B21" s="23"/>
      <c r="C21" s="24" t="s">
        <v>19</v>
      </c>
      <c r="D21" s="192">
        <v>8263.2174073843489</v>
      </c>
      <c r="E21" s="193">
        <v>11286.743</v>
      </c>
      <c r="F21" s="25"/>
      <c r="G21" s="313">
        <v>427605.54</v>
      </c>
      <c r="H21" s="378">
        <v>77868.066000000006</v>
      </c>
      <c r="I21" s="389"/>
      <c r="J21" s="27"/>
      <c r="K21" s="378">
        <v>12.484999999999999</v>
      </c>
      <c r="L21" s="198"/>
      <c r="M21" s="198"/>
      <c r="N21" s="198"/>
      <c r="O21" s="198"/>
      <c r="P21" s="198"/>
      <c r="Q21" s="29">
        <f t="shared" si="0"/>
        <v>505486.09099999996</v>
      </c>
      <c r="R21" s="13"/>
    </row>
    <row r="22" spans="1:18">
      <c r="A22" s="43"/>
      <c r="B22" s="33" t="s">
        <v>25</v>
      </c>
      <c r="C22" s="16" t="s">
        <v>17</v>
      </c>
      <c r="D22" s="20">
        <f t="shared" ref="D22:D23" si="7">D12+D14+D16+D18+D20</f>
        <v>136.13200000000001</v>
      </c>
      <c r="E22" s="20">
        <f t="shared" ref="E22:E23" si="8">+E12+E14+E16+E18+E20</f>
        <v>96</v>
      </c>
      <c r="F22" s="17">
        <f>D22+E22</f>
        <v>232.13200000000001</v>
      </c>
      <c r="G22" s="314">
        <f t="shared" ref="G22:I23" si="9">+G12+G14+G16+G18+G20</f>
        <v>2403.154</v>
      </c>
      <c r="H22" s="276">
        <f t="shared" si="9"/>
        <v>555.28319999999997</v>
      </c>
      <c r="I22" s="20">
        <f t="shared" si="9"/>
        <v>0</v>
      </c>
      <c r="J22" s="32">
        <f t="shared" ref="J22:J29" si="10">H22+I22</f>
        <v>555.28319999999997</v>
      </c>
      <c r="K22" s="276">
        <f t="shared" ref="K22:M23" si="11">+K12+K14+K16+K18+K20</f>
        <v>77.382300000000015</v>
      </c>
      <c r="L22" s="95">
        <f t="shared" si="11"/>
        <v>6.0200000000000004E-2</v>
      </c>
      <c r="M22" s="95">
        <f t="shared" si="11"/>
        <v>0</v>
      </c>
      <c r="N22" s="95">
        <f>+N12+N14+N16+N18+N20</f>
        <v>1.2200000000000001E-2</v>
      </c>
      <c r="O22" s="95">
        <f t="shared" ref="O22:O23" si="12">+O12+O14+O16+O18+O20</f>
        <v>0</v>
      </c>
      <c r="P22" s="95">
        <f t="shared" ref="P22:P23" si="13">P12+P14+P16+P18+P20</f>
        <v>0</v>
      </c>
      <c r="Q22" s="21">
        <f t="shared" si="0"/>
        <v>3268.0239000000001</v>
      </c>
      <c r="R22" s="13"/>
    </row>
    <row r="23" spans="1:18">
      <c r="A23" s="36"/>
      <c r="B23" s="37"/>
      <c r="C23" s="24" t="s">
        <v>19</v>
      </c>
      <c r="D23" s="28">
        <f t="shared" si="7"/>
        <v>102617.78999757544</v>
      </c>
      <c r="E23" s="28">
        <f t="shared" si="8"/>
        <v>85486.88</v>
      </c>
      <c r="F23" s="25">
        <f>D23+E23</f>
        <v>188104.66999757546</v>
      </c>
      <c r="G23" s="315">
        <f>+G13+G15+G17+G19+G21</f>
        <v>605437.81700000004</v>
      </c>
      <c r="H23" s="263">
        <f>+H13+H15+H17+H19+H21</f>
        <v>133964.777</v>
      </c>
      <c r="I23" s="28">
        <f t="shared" si="9"/>
        <v>0</v>
      </c>
      <c r="J23" s="27">
        <f t="shared" si="10"/>
        <v>133964.777</v>
      </c>
      <c r="K23" s="263">
        <f>+K13+K15+K17+K19+K21</f>
        <v>20278.196</v>
      </c>
      <c r="L23" s="198">
        <f t="shared" si="11"/>
        <v>146.161</v>
      </c>
      <c r="M23" s="198">
        <f t="shared" si="11"/>
        <v>0</v>
      </c>
      <c r="N23" s="198">
        <f>+N13+N15+N17+N19+N21</f>
        <v>6.4050000000000002</v>
      </c>
      <c r="O23" s="198">
        <f t="shared" si="12"/>
        <v>0</v>
      </c>
      <c r="P23" s="198">
        <f t="shared" si="13"/>
        <v>0</v>
      </c>
      <c r="Q23" s="29">
        <f t="shared" si="0"/>
        <v>947938.02599757549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91">
        <v>1.331</v>
      </c>
      <c r="E24" s="191">
        <v>2.032</v>
      </c>
      <c r="F24" s="17"/>
      <c r="G24" s="312">
        <v>123.7629</v>
      </c>
      <c r="H24" s="377">
        <v>0.13300000000000001</v>
      </c>
      <c r="I24" s="388"/>
      <c r="J24" s="32"/>
      <c r="K24" s="377"/>
      <c r="L24" s="95"/>
      <c r="M24" s="95"/>
      <c r="N24" s="95"/>
      <c r="O24" s="95"/>
      <c r="P24" s="95"/>
      <c r="Q24" s="21">
        <f t="shared" si="0"/>
        <v>123.8959</v>
      </c>
      <c r="R24" s="13"/>
    </row>
    <row r="25" spans="1:18">
      <c r="A25" s="22" t="s">
        <v>37</v>
      </c>
      <c r="B25" s="23"/>
      <c r="C25" s="24" t="s">
        <v>19</v>
      </c>
      <c r="D25" s="192">
        <v>1252.177955728102</v>
      </c>
      <c r="E25" s="193">
        <v>1459.71</v>
      </c>
      <c r="F25" s="25"/>
      <c r="G25" s="313">
        <v>113654.049</v>
      </c>
      <c r="H25" s="378">
        <v>13.965</v>
      </c>
      <c r="I25" s="389"/>
      <c r="J25" s="27"/>
      <c r="K25" s="378"/>
      <c r="L25" s="198"/>
      <c r="M25" s="198"/>
      <c r="N25" s="198"/>
      <c r="O25" s="198"/>
      <c r="P25" s="198"/>
      <c r="Q25" s="29">
        <f t="shared" si="0"/>
        <v>113668.014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91">
        <v>3.4710000000000001</v>
      </c>
      <c r="E26" s="191">
        <v>8.1630000000000003</v>
      </c>
      <c r="F26" s="17"/>
      <c r="G26" s="312">
        <v>99.796999999999997</v>
      </c>
      <c r="H26" s="377">
        <v>0.54300000000000004</v>
      </c>
      <c r="I26" s="388"/>
      <c r="J26" s="32"/>
      <c r="K26" s="377"/>
      <c r="L26" s="95"/>
      <c r="M26" s="95"/>
      <c r="N26" s="95"/>
      <c r="O26" s="95"/>
      <c r="P26" s="95"/>
      <c r="Q26" s="21">
        <f t="shared" si="0"/>
        <v>100.34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92">
        <v>990.65436054702093</v>
      </c>
      <c r="E27" s="193">
        <v>2174.58</v>
      </c>
      <c r="F27" s="25"/>
      <c r="G27" s="313">
        <v>30069.952000000001</v>
      </c>
      <c r="H27" s="378">
        <v>30.408000000000001</v>
      </c>
      <c r="I27" s="389"/>
      <c r="J27" s="27"/>
      <c r="K27" s="381"/>
      <c r="L27" s="198"/>
      <c r="M27" s="198"/>
      <c r="N27" s="198"/>
      <c r="O27" s="198"/>
      <c r="P27" s="198"/>
      <c r="Q27" s="29">
        <f t="shared" si="0"/>
        <v>30100.36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20">
        <f t="shared" ref="D28:D29" si="14">D24+D26</f>
        <v>4.8019999999999996</v>
      </c>
      <c r="E28" s="20">
        <f t="shared" ref="E28:E29" si="15">+E24+E26</f>
        <v>10.195</v>
      </c>
      <c r="F28" s="17">
        <f>D28+E28</f>
        <v>14.997</v>
      </c>
      <c r="G28" s="314">
        <f t="shared" ref="G28:I29" si="16">+G24+G26</f>
        <v>223.5599</v>
      </c>
      <c r="H28" s="276">
        <f t="shared" si="16"/>
        <v>0.67600000000000005</v>
      </c>
      <c r="I28" s="20">
        <f t="shared" si="16"/>
        <v>0</v>
      </c>
      <c r="J28" s="32">
        <f t="shared" si="10"/>
        <v>0.67600000000000005</v>
      </c>
      <c r="K28" s="276">
        <f t="shared" ref="K28:K29" si="17">+K24+K26</f>
        <v>0</v>
      </c>
      <c r="L28" s="95">
        <f>+L24+L26</f>
        <v>0</v>
      </c>
      <c r="M28" s="199">
        <f t="shared" ref="M28:M29" si="18">+M24+M26</f>
        <v>0</v>
      </c>
      <c r="N28" s="95">
        <f t="shared" ref="N28:N29" si="19">N24+N26</f>
        <v>0</v>
      </c>
      <c r="O28" s="95">
        <f>O24+O26</f>
        <v>0</v>
      </c>
      <c r="P28" s="95">
        <f>P24+P26</f>
        <v>0</v>
      </c>
      <c r="Q28" s="21">
        <f t="shared" si="0"/>
        <v>239.23289999999997</v>
      </c>
      <c r="R28" s="13"/>
    </row>
    <row r="29" spans="1:18">
      <c r="A29" s="36"/>
      <c r="B29" s="37"/>
      <c r="C29" s="24" t="s">
        <v>19</v>
      </c>
      <c r="D29" s="28">
        <f t="shared" si="14"/>
        <v>2242.832316275123</v>
      </c>
      <c r="E29" s="28">
        <f t="shared" si="15"/>
        <v>3634.29</v>
      </c>
      <c r="F29" s="25">
        <f>D29+E29</f>
        <v>5877.122316275123</v>
      </c>
      <c r="G29" s="315">
        <f t="shared" si="16"/>
        <v>143724.00099999999</v>
      </c>
      <c r="H29" s="263">
        <f t="shared" si="16"/>
        <v>44.373000000000005</v>
      </c>
      <c r="I29" s="28">
        <f t="shared" si="16"/>
        <v>0</v>
      </c>
      <c r="J29" s="27">
        <f t="shared" si="10"/>
        <v>44.373000000000005</v>
      </c>
      <c r="K29" s="263">
        <f t="shared" si="17"/>
        <v>0</v>
      </c>
      <c r="L29" s="198">
        <f>+L25+L27</f>
        <v>0</v>
      </c>
      <c r="M29" s="436">
        <f t="shared" si="18"/>
        <v>0</v>
      </c>
      <c r="N29" s="198">
        <f t="shared" si="19"/>
        <v>0</v>
      </c>
      <c r="O29" s="198">
        <f>O25+O27</f>
        <v>0</v>
      </c>
      <c r="P29" s="198">
        <f>P25+P27</f>
        <v>0</v>
      </c>
      <c r="Q29" s="29">
        <f t="shared" si="0"/>
        <v>149645.49631627509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91">
        <v>0</v>
      </c>
      <c r="E30" s="191"/>
      <c r="F30" s="17"/>
      <c r="G30" s="312"/>
      <c r="H30" s="377">
        <v>7.4325999999999999</v>
      </c>
      <c r="I30" s="388"/>
      <c r="J30" s="32"/>
      <c r="K30" s="377"/>
      <c r="L30" s="95"/>
      <c r="M30" s="95"/>
      <c r="N30" s="95"/>
      <c r="O30" s="95"/>
      <c r="P30" s="95"/>
      <c r="Q30" s="21">
        <f t="shared" si="0"/>
        <v>7.4325999999999999</v>
      </c>
      <c r="R30" s="13"/>
    </row>
    <row r="31" spans="1:18">
      <c r="A31" s="22" t="s">
        <v>42</v>
      </c>
      <c r="B31" s="23"/>
      <c r="C31" s="24" t="s">
        <v>19</v>
      </c>
      <c r="D31" s="193">
        <v>0</v>
      </c>
      <c r="E31" s="193"/>
      <c r="F31" s="25"/>
      <c r="G31" s="313"/>
      <c r="H31" s="378">
        <v>1201.2819999999999</v>
      </c>
      <c r="I31" s="389"/>
      <c r="J31" s="27"/>
      <c r="K31" s="378"/>
      <c r="L31" s="198"/>
      <c r="M31" s="198"/>
      <c r="N31" s="198"/>
      <c r="O31" s="198"/>
      <c r="P31" s="198"/>
      <c r="Q31" s="29">
        <f t="shared" si="0"/>
        <v>1201.2819999999999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91">
        <v>0</v>
      </c>
      <c r="E32" s="191"/>
      <c r="F32" s="17"/>
      <c r="G32" s="312"/>
      <c r="H32" s="377">
        <v>0.47</v>
      </c>
      <c r="I32" s="388"/>
      <c r="J32" s="32"/>
      <c r="K32" s="377"/>
      <c r="L32" s="95"/>
      <c r="M32" s="95"/>
      <c r="N32" s="95"/>
      <c r="O32" s="95"/>
      <c r="P32" s="95"/>
      <c r="Q32" s="21">
        <f t="shared" si="0"/>
        <v>0.47</v>
      </c>
      <c r="R32" s="13"/>
    </row>
    <row r="33" spans="1:18">
      <c r="A33" s="22" t="s">
        <v>44</v>
      </c>
      <c r="B33" s="23"/>
      <c r="C33" s="24" t="s">
        <v>19</v>
      </c>
      <c r="D33" s="193">
        <v>0</v>
      </c>
      <c r="E33" s="193"/>
      <c r="F33" s="25"/>
      <c r="G33" s="313"/>
      <c r="H33" s="378">
        <v>64.680000000000007</v>
      </c>
      <c r="I33" s="389"/>
      <c r="J33" s="27"/>
      <c r="K33" s="378"/>
      <c r="L33" s="198"/>
      <c r="M33" s="198"/>
      <c r="N33" s="198"/>
      <c r="O33" s="198"/>
      <c r="P33" s="198"/>
      <c r="Q33" s="29">
        <f t="shared" si="0"/>
        <v>64.680000000000007</v>
      </c>
      <c r="R33" s="13"/>
    </row>
    <row r="34" spans="1:18">
      <c r="A34" s="22"/>
      <c r="B34" s="30" t="s">
        <v>21</v>
      </c>
      <c r="C34" s="16" t="s">
        <v>17</v>
      </c>
      <c r="D34" s="191">
        <v>0</v>
      </c>
      <c r="E34" s="191"/>
      <c r="F34" s="17"/>
      <c r="G34" s="312"/>
      <c r="H34" s="377"/>
      <c r="I34" s="388"/>
      <c r="J34" s="32"/>
      <c r="K34" s="377"/>
      <c r="L34" s="95"/>
      <c r="M34" s="95"/>
      <c r="N34" s="95"/>
      <c r="O34" s="95"/>
      <c r="P34" s="95"/>
      <c r="Q34" s="21">
        <f t="shared" si="0"/>
        <v>0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93">
        <v>0</v>
      </c>
      <c r="E35" s="193"/>
      <c r="F35" s="25"/>
      <c r="G35" s="313"/>
      <c r="H35" s="378"/>
      <c r="I35" s="389"/>
      <c r="J35" s="27"/>
      <c r="K35" s="378"/>
      <c r="L35" s="198"/>
      <c r="M35" s="198"/>
      <c r="N35" s="198"/>
      <c r="O35" s="198"/>
      <c r="P35" s="198"/>
      <c r="Q35" s="29">
        <f t="shared" si="0"/>
        <v>0</v>
      </c>
      <c r="R35" s="13"/>
    </row>
    <row r="36" spans="1:18">
      <c r="A36" s="43"/>
      <c r="B36" s="33" t="s">
        <v>25</v>
      </c>
      <c r="C36" s="16" t="s">
        <v>17</v>
      </c>
      <c r="D36" s="20">
        <f t="shared" ref="D36:D37" si="20">D30+D32+D34</f>
        <v>0</v>
      </c>
      <c r="E36" s="20">
        <f t="shared" ref="E36:E37" si="21">+E30+E32+E34</f>
        <v>0</v>
      </c>
      <c r="F36" s="46">
        <f>D36+E36</f>
        <v>0</v>
      </c>
      <c r="G36" s="314">
        <f t="shared" ref="G36:I37" si="22">+G30+G32+G34</f>
        <v>0</v>
      </c>
      <c r="H36" s="276">
        <f t="shared" si="22"/>
        <v>7.9025999999999996</v>
      </c>
      <c r="I36" s="20">
        <f t="shared" si="22"/>
        <v>0</v>
      </c>
      <c r="J36" s="32">
        <f>H36+I36</f>
        <v>7.9025999999999996</v>
      </c>
      <c r="K36" s="276">
        <f t="shared" ref="K36:K37" si="23">+K30+K32+K34</f>
        <v>0</v>
      </c>
      <c r="L36" s="95">
        <f>+L30+L32+L34</f>
        <v>0</v>
      </c>
      <c r="M36" s="95">
        <f t="shared" ref="M36:O37" si="24">+M30+M32+M34</f>
        <v>0</v>
      </c>
      <c r="N36" s="95">
        <f t="shared" si="24"/>
        <v>0</v>
      </c>
      <c r="O36" s="95">
        <f t="shared" si="24"/>
        <v>0</v>
      </c>
      <c r="P36" s="95">
        <f>P30+P32+P34</f>
        <v>0</v>
      </c>
      <c r="Q36" s="21">
        <f t="shared" si="0"/>
        <v>7.9025999999999996</v>
      </c>
      <c r="R36" s="13"/>
    </row>
    <row r="37" spans="1:18">
      <c r="A37" s="36"/>
      <c r="B37" s="37"/>
      <c r="C37" s="24" t="s">
        <v>19</v>
      </c>
      <c r="D37" s="28">
        <f t="shared" si="20"/>
        <v>0</v>
      </c>
      <c r="E37" s="28">
        <f t="shared" si="21"/>
        <v>0</v>
      </c>
      <c r="F37" s="47">
        <f>D37+E37</f>
        <v>0</v>
      </c>
      <c r="G37" s="315">
        <f t="shared" si="22"/>
        <v>0</v>
      </c>
      <c r="H37" s="263">
        <f t="shared" si="22"/>
        <v>1265.962</v>
      </c>
      <c r="I37" s="28">
        <f t="shared" si="22"/>
        <v>0</v>
      </c>
      <c r="J37" s="27">
        <f>H37+I37</f>
        <v>1265.962</v>
      </c>
      <c r="K37" s="263">
        <f t="shared" si="23"/>
        <v>0</v>
      </c>
      <c r="L37" s="198">
        <f>+L31+L33+L35</f>
        <v>0</v>
      </c>
      <c r="M37" s="198">
        <f t="shared" si="24"/>
        <v>0</v>
      </c>
      <c r="N37" s="198">
        <f t="shared" si="24"/>
        <v>0</v>
      </c>
      <c r="O37" s="198">
        <f t="shared" si="24"/>
        <v>0</v>
      </c>
      <c r="P37" s="198">
        <f>P31+P33+P35</f>
        <v>0</v>
      </c>
      <c r="Q37" s="29">
        <f t="shared" si="0"/>
        <v>1265.962</v>
      </c>
      <c r="R37" s="13"/>
    </row>
    <row r="38" spans="1:18">
      <c r="A38" s="39" t="s">
        <v>46</v>
      </c>
      <c r="B38" s="40"/>
      <c r="C38" s="16" t="s">
        <v>17</v>
      </c>
      <c r="D38" s="191">
        <v>0.02</v>
      </c>
      <c r="E38" s="191">
        <v>0.34939999999999999</v>
      </c>
      <c r="F38" s="17"/>
      <c r="G38" s="312">
        <v>7.0699999999999999E-2</v>
      </c>
      <c r="H38" s="377">
        <v>38.203800000000001</v>
      </c>
      <c r="I38" s="388"/>
      <c r="J38" s="32"/>
      <c r="K38" s="377">
        <v>17.152000000000001</v>
      </c>
      <c r="L38" s="95">
        <v>4.5400000000000003E-2</v>
      </c>
      <c r="M38" s="95"/>
      <c r="N38" s="95">
        <v>0.2737</v>
      </c>
      <c r="O38" s="95"/>
      <c r="P38" s="95">
        <v>0.10979999999999999</v>
      </c>
      <c r="Q38" s="21">
        <f t="shared" si="0"/>
        <v>55.855400000000003</v>
      </c>
      <c r="R38" s="13"/>
    </row>
    <row r="39" spans="1:18">
      <c r="A39" s="41"/>
      <c r="B39" s="42"/>
      <c r="C39" s="24" t="s">
        <v>19</v>
      </c>
      <c r="D39" s="192">
        <v>9.9750036303861211</v>
      </c>
      <c r="E39" s="193">
        <v>83.102999999999994</v>
      </c>
      <c r="F39" s="25"/>
      <c r="G39" s="313">
        <v>49.859000000000002</v>
      </c>
      <c r="H39" s="378">
        <v>8728.7029999999995</v>
      </c>
      <c r="I39" s="389"/>
      <c r="J39" s="27"/>
      <c r="K39" s="378">
        <v>4755.8040000000001</v>
      </c>
      <c r="L39" s="198">
        <v>24.55</v>
      </c>
      <c r="M39" s="198"/>
      <c r="N39" s="198">
        <v>17.408000000000001</v>
      </c>
      <c r="O39" s="198"/>
      <c r="P39" s="198">
        <v>11.619</v>
      </c>
      <c r="Q39" s="29">
        <f t="shared" si="0"/>
        <v>13587.942999999999</v>
      </c>
      <c r="R39" s="13"/>
    </row>
    <row r="40" spans="1:18">
      <c r="A40" s="39" t="s">
        <v>47</v>
      </c>
      <c r="B40" s="40"/>
      <c r="C40" s="16" t="s">
        <v>17</v>
      </c>
      <c r="D40" s="191">
        <v>0.26119999999999999</v>
      </c>
      <c r="E40" s="191">
        <v>0.99380000000000002</v>
      </c>
      <c r="F40" s="17"/>
      <c r="G40" s="312">
        <v>25.592199999999998</v>
      </c>
      <c r="H40" s="377">
        <v>91.926299999999998</v>
      </c>
      <c r="I40" s="388"/>
      <c r="J40" s="32"/>
      <c r="K40" s="377">
        <v>26.570399999999999</v>
      </c>
      <c r="L40" s="95">
        <v>10.806100000000001</v>
      </c>
      <c r="M40" s="95"/>
      <c r="N40" s="95">
        <v>3.3439999999999999</v>
      </c>
      <c r="O40" s="95">
        <v>2.5999999999999999E-3</v>
      </c>
      <c r="P40" s="95">
        <v>0.1075</v>
      </c>
      <c r="Q40" s="21">
        <f t="shared" si="0"/>
        <v>158.34909999999996</v>
      </c>
      <c r="R40" s="13"/>
    </row>
    <row r="41" spans="1:18">
      <c r="A41" s="41"/>
      <c r="B41" s="42"/>
      <c r="C41" s="24" t="s">
        <v>19</v>
      </c>
      <c r="D41" s="192">
        <v>76.238427746850064</v>
      </c>
      <c r="E41" s="193">
        <v>214.15799999999999</v>
      </c>
      <c r="F41" s="25"/>
      <c r="G41" s="313">
        <v>4642.5259999999998</v>
      </c>
      <c r="H41" s="378">
        <v>27500.312999999998</v>
      </c>
      <c r="I41" s="389"/>
      <c r="J41" s="27"/>
      <c r="K41" s="378">
        <v>4649.8829999999998</v>
      </c>
      <c r="L41" s="198">
        <v>923.53099999999995</v>
      </c>
      <c r="M41" s="198"/>
      <c r="N41" s="198">
        <v>182.99600000000001</v>
      </c>
      <c r="O41" s="198">
        <v>0.54600000000000004</v>
      </c>
      <c r="P41" s="198">
        <v>18.097999999999999</v>
      </c>
      <c r="Q41" s="29">
        <f t="shared" si="0"/>
        <v>37917.893000000004</v>
      </c>
      <c r="R41" s="13"/>
    </row>
    <row r="42" spans="1:18">
      <c r="A42" s="39" t="s">
        <v>48</v>
      </c>
      <c r="B42" s="40"/>
      <c r="C42" s="16" t="s">
        <v>17</v>
      </c>
      <c r="D42" s="191">
        <v>0</v>
      </c>
      <c r="E42" s="191"/>
      <c r="F42" s="17"/>
      <c r="G42" s="312"/>
      <c r="H42" s="377"/>
      <c r="I42" s="388"/>
      <c r="J42" s="32"/>
      <c r="K42" s="377"/>
      <c r="L42" s="95"/>
      <c r="M42" s="95"/>
      <c r="N42" s="95"/>
      <c r="O42" s="95"/>
      <c r="P42" s="95"/>
      <c r="Q42" s="21">
        <f t="shared" si="0"/>
        <v>0</v>
      </c>
      <c r="R42" s="13"/>
    </row>
    <row r="43" spans="1:18">
      <c r="A43" s="41"/>
      <c r="B43" s="42"/>
      <c r="C43" s="24" t="s">
        <v>19</v>
      </c>
      <c r="D43" s="193">
        <v>0</v>
      </c>
      <c r="E43" s="193"/>
      <c r="F43" s="25"/>
      <c r="G43" s="313"/>
      <c r="H43" s="378"/>
      <c r="I43" s="389"/>
      <c r="J43" s="27"/>
      <c r="K43" s="378"/>
      <c r="L43" s="198"/>
      <c r="M43" s="198"/>
      <c r="N43" s="198"/>
      <c r="O43" s="198"/>
      <c r="P43" s="198"/>
      <c r="Q43" s="29">
        <f t="shared" si="0"/>
        <v>0</v>
      </c>
      <c r="R43" s="13"/>
    </row>
    <row r="44" spans="1:18">
      <c r="A44" s="39" t="s">
        <v>49</v>
      </c>
      <c r="B44" s="40"/>
      <c r="C44" s="16" t="s">
        <v>17</v>
      </c>
      <c r="D44" s="191">
        <v>0</v>
      </c>
      <c r="E44" s="191"/>
      <c r="F44" s="17"/>
      <c r="G44" s="312">
        <v>0</v>
      </c>
      <c r="H44" s="377"/>
      <c r="I44" s="388"/>
      <c r="J44" s="32"/>
      <c r="K44" s="377"/>
      <c r="L44" s="95"/>
      <c r="M44" s="95"/>
      <c r="N44" s="95"/>
      <c r="O44" s="95"/>
      <c r="P44" s="95"/>
      <c r="Q44" s="21">
        <f t="shared" si="0"/>
        <v>0</v>
      </c>
      <c r="R44" s="13"/>
    </row>
    <row r="45" spans="1:18">
      <c r="A45" s="41"/>
      <c r="B45" s="42"/>
      <c r="C45" s="24" t="s">
        <v>19</v>
      </c>
      <c r="D45" s="192">
        <v>0</v>
      </c>
      <c r="E45" s="193"/>
      <c r="F45" s="25"/>
      <c r="G45" s="313">
        <v>2.6930000000000001</v>
      </c>
      <c r="H45" s="378"/>
      <c r="I45" s="389"/>
      <c r="J45" s="27"/>
      <c r="K45" s="378"/>
      <c r="L45" s="198"/>
      <c r="M45" s="198"/>
      <c r="N45" s="198"/>
      <c r="O45" s="198"/>
      <c r="P45" s="198"/>
      <c r="Q45" s="29">
        <f t="shared" si="0"/>
        <v>2.6930000000000001</v>
      </c>
      <c r="R45" s="13"/>
    </row>
    <row r="46" spans="1:18">
      <c r="A46" s="39" t="s">
        <v>50</v>
      </c>
      <c r="B46" s="40"/>
      <c r="C46" s="16" t="s">
        <v>17</v>
      </c>
      <c r="D46" s="191">
        <v>0</v>
      </c>
      <c r="E46" s="191"/>
      <c r="F46" s="17"/>
      <c r="G46" s="312">
        <v>0</v>
      </c>
      <c r="H46" s="377"/>
      <c r="I46" s="388"/>
      <c r="J46" s="32"/>
      <c r="K46" s="377"/>
      <c r="L46" s="95"/>
      <c r="M46" s="95"/>
      <c r="N46" s="95"/>
      <c r="O46" s="95"/>
      <c r="P46" s="95"/>
      <c r="Q46" s="21">
        <f t="shared" si="0"/>
        <v>0</v>
      </c>
      <c r="R46" s="13"/>
    </row>
    <row r="47" spans="1:18">
      <c r="A47" s="41"/>
      <c r="B47" s="42"/>
      <c r="C47" s="24" t="s">
        <v>19</v>
      </c>
      <c r="D47" s="193">
        <v>0</v>
      </c>
      <c r="E47" s="193"/>
      <c r="F47" s="25"/>
      <c r="G47" s="313">
        <v>8.9359999999999999</v>
      </c>
      <c r="H47" s="378"/>
      <c r="I47" s="389"/>
      <c r="J47" s="27"/>
      <c r="K47" s="378"/>
      <c r="L47" s="198"/>
      <c r="M47" s="198"/>
      <c r="N47" s="198"/>
      <c r="O47" s="198"/>
      <c r="P47" s="198"/>
      <c r="Q47" s="29">
        <f t="shared" si="0"/>
        <v>8.9359999999999999</v>
      </c>
      <c r="R47" s="13"/>
    </row>
    <row r="48" spans="1:18">
      <c r="A48" s="39" t="s">
        <v>51</v>
      </c>
      <c r="B48" s="40"/>
      <c r="C48" s="16" t="s">
        <v>17</v>
      </c>
      <c r="D48" s="191">
        <v>0.23350000000000001</v>
      </c>
      <c r="E48" s="191">
        <v>5.4485999999999999</v>
      </c>
      <c r="F48" s="17"/>
      <c r="G48" s="312">
        <v>7.1013999999999999</v>
      </c>
      <c r="H48" s="377">
        <v>563.80200000000002</v>
      </c>
      <c r="I48" s="388"/>
      <c r="J48" s="32"/>
      <c r="K48" s="377">
        <v>162.3475</v>
      </c>
      <c r="L48" s="95">
        <v>5.1200000000000002E-2</v>
      </c>
      <c r="M48" s="95"/>
      <c r="N48" s="95"/>
      <c r="O48" s="95"/>
      <c r="P48" s="95">
        <v>1.3100000000000001E-2</v>
      </c>
      <c r="Q48" s="21">
        <f t="shared" si="0"/>
        <v>733.3152</v>
      </c>
      <c r="R48" s="13"/>
    </row>
    <row r="49" spans="1:18">
      <c r="A49" s="41"/>
      <c r="B49" s="42"/>
      <c r="C49" s="24" t="s">
        <v>19</v>
      </c>
      <c r="D49" s="192">
        <v>18.132456599277678</v>
      </c>
      <c r="E49" s="193">
        <v>770.44</v>
      </c>
      <c r="F49" s="25"/>
      <c r="G49" s="313">
        <v>673.79</v>
      </c>
      <c r="H49" s="378">
        <v>70436.168000000005</v>
      </c>
      <c r="I49" s="389"/>
      <c r="J49" s="27"/>
      <c r="K49" s="378">
        <v>21677.031999999999</v>
      </c>
      <c r="L49" s="198">
        <v>27.632999999999999</v>
      </c>
      <c r="M49" s="198"/>
      <c r="N49" s="198"/>
      <c r="O49" s="198"/>
      <c r="P49" s="198">
        <v>8.1270000000000007</v>
      </c>
      <c r="Q49" s="29">
        <f t="shared" si="0"/>
        <v>92822.749999999985</v>
      </c>
      <c r="R49" s="13"/>
    </row>
    <row r="50" spans="1:18">
      <c r="A50" s="39" t="s">
        <v>52</v>
      </c>
      <c r="B50" s="40"/>
      <c r="C50" s="16" t="s">
        <v>17</v>
      </c>
      <c r="D50" s="191">
        <v>0.03</v>
      </c>
      <c r="E50" s="191">
        <v>0.77600000000000002</v>
      </c>
      <c r="F50" s="17"/>
      <c r="G50" s="312">
        <v>0.191</v>
      </c>
      <c r="H50" s="377">
        <v>4.5999999999999999E-3</v>
      </c>
      <c r="I50" s="388"/>
      <c r="J50" s="32"/>
      <c r="K50" s="377"/>
      <c r="L50" s="95"/>
      <c r="M50" s="95"/>
      <c r="N50" s="95"/>
      <c r="O50" s="95"/>
      <c r="P50" s="95"/>
      <c r="Q50" s="21">
        <f t="shared" si="0"/>
        <v>0.1956</v>
      </c>
      <c r="R50" s="13"/>
    </row>
    <row r="51" spans="1:18">
      <c r="A51" s="41"/>
      <c r="B51" s="42"/>
      <c r="C51" s="24" t="s">
        <v>19</v>
      </c>
      <c r="D51" s="192">
        <v>18.480006725767975</v>
      </c>
      <c r="E51" s="193">
        <v>412.76299999999998</v>
      </c>
      <c r="F51" s="25"/>
      <c r="G51" s="313">
        <v>41.389000000000003</v>
      </c>
      <c r="H51" s="378">
        <v>1.1719999999999999</v>
      </c>
      <c r="I51" s="389"/>
      <c r="J51" s="27"/>
      <c r="K51" s="378"/>
      <c r="L51" s="198"/>
      <c r="M51" s="198"/>
      <c r="N51" s="198"/>
      <c r="O51" s="198"/>
      <c r="P51" s="198"/>
      <c r="Q51" s="29">
        <f t="shared" si="0"/>
        <v>42.561</v>
      </c>
      <c r="R51" s="13"/>
    </row>
    <row r="52" spans="1:18">
      <c r="A52" s="39" t="s">
        <v>53</v>
      </c>
      <c r="B52" s="40"/>
      <c r="C52" s="16" t="s">
        <v>17</v>
      </c>
      <c r="D52" s="191">
        <v>0</v>
      </c>
      <c r="E52" s="191">
        <v>4.3999999999999997E-2</v>
      </c>
      <c r="F52" s="17"/>
      <c r="G52" s="312">
        <v>0.99739999999999995</v>
      </c>
      <c r="H52" s="377">
        <v>2.8899999999999999E-2</v>
      </c>
      <c r="I52" s="388"/>
      <c r="J52" s="32"/>
      <c r="K52" s="377">
        <v>2409.1914000000002</v>
      </c>
      <c r="L52" s="95">
        <v>464.77670000000001</v>
      </c>
      <c r="M52" s="95"/>
      <c r="N52" s="95"/>
      <c r="O52" s="95"/>
      <c r="P52" s="95"/>
      <c r="Q52" s="21">
        <f t="shared" si="0"/>
        <v>2874.9944</v>
      </c>
      <c r="R52" s="13"/>
    </row>
    <row r="53" spans="1:18">
      <c r="A53" s="41"/>
      <c r="B53" s="42"/>
      <c r="C53" s="24" t="s">
        <v>19</v>
      </c>
      <c r="D53" s="192">
        <v>0</v>
      </c>
      <c r="E53" s="193">
        <v>45.15</v>
      </c>
      <c r="F53" s="25"/>
      <c r="G53" s="313">
        <v>1171.7539999999999</v>
      </c>
      <c r="H53" s="378">
        <v>23.981999999999999</v>
      </c>
      <c r="I53" s="389"/>
      <c r="J53" s="27"/>
      <c r="K53" s="378">
        <v>550369.34299999999</v>
      </c>
      <c r="L53" s="198">
        <v>104907.77899999999</v>
      </c>
      <c r="M53" s="198"/>
      <c r="N53" s="198"/>
      <c r="O53" s="198"/>
      <c r="P53" s="198"/>
      <c r="Q53" s="29">
        <f t="shared" si="0"/>
        <v>656472.85800000001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91">
        <v>0.38840000000000002</v>
      </c>
      <c r="E54" s="191"/>
      <c r="F54" s="17"/>
      <c r="G54" s="312">
        <v>0.14760000000000001</v>
      </c>
      <c r="H54" s="377">
        <v>13.0106</v>
      </c>
      <c r="I54" s="388"/>
      <c r="J54" s="32"/>
      <c r="K54" s="377">
        <v>3.0226999999999999</v>
      </c>
      <c r="L54" s="95">
        <v>2.9899999999999999E-2</v>
      </c>
      <c r="M54" s="95"/>
      <c r="N54" s="95">
        <v>4.2200000000000001E-2</v>
      </c>
      <c r="O54" s="95">
        <v>9.7999999999999997E-3</v>
      </c>
      <c r="P54" s="95">
        <v>9.1700000000000004E-2</v>
      </c>
      <c r="Q54" s="21">
        <f t="shared" si="0"/>
        <v>16.354500000000002</v>
      </c>
      <c r="R54" s="13"/>
    </row>
    <row r="55" spans="1:18">
      <c r="A55" s="22" t="s">
        <v>42</v>
      </c>
      <c r="B55" s="23"/>
      <c r="C55" s="24" t="s">
        <v>19</v>
      </c>
      <c r="D55" s="192">
        <v>355.36212933346098</v>
      </c>
      <c r="E55" s="193"/>
      <c r="F55" s="25"/>
      <c r="G55" s="313">
        <v>238.755</v>
      </c>
      <c r="H55" s="378">
        <v>6770.8609999999999</v>
      </c>
      <c r="I55" s="389"/>
      <c r="J55" s="27"/>
      <c r="K55" s="378">
        <v>1575.0319999999999</v>
      </c>
      <c r="L55" s="198">
        <v>37.280999999999999</v>
      </c>
      <c r="M55" s="198"/>
      <c r="N55" s="198">
        <v>29.927</v>
      </c>
      <c r="O55" s="198">
        <v>10.085000000000001</v>
      </c>
      <c r="P55" s="198">
        <v>105.027</v>
      </c>
      <c r="Q55" s="29">
        <f t="shared" si="0"/>
        <v>8766.9679999999989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91">
        <v>0.77939999999999998</v>
      </c>
      <c r="E56" s="191">
        <v>0.96479999999999999</v>
      </c>
      <c r="F56" s="17"/>
      <c r="G56" s="312">
        <v>6.0151000000000003</v>
      </c>
      <c r="H56" s="377">
        <v>0.13239999999999999</v>
      </c>
      <c r="I56" s="388"/>
      <c r="J56" s="32"/>
      <c r="K56" s="377">
        <v>9.8238000000000003</v>
      </c>
      <c r="L56" s="95">
        <v>0.1804</v>
      </c>
      <c r="M56" s="95"/>
      <c r="N56" s="95">
        <v>3.7000000000000002E-3</v>
      </c>
      <c r="O56" s="95"/>
      <c r="P56" s="95">
        <v>4.7899999999999998E-2</v>
      </c>
      <c r="Q56" s="21">
        <f t="shared" si="0"/>
        <v>16.203299999999995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94">
        <v>162.62405918675816</v>
      </c>
      <c r="E57" s="193">
        <v>528.02800000000002</v>
      </c>
      <c r="F57" s="25"/>
      <c r="G57" s="313">
        <v>2233.373</v>
      </c>
      <c r="H57" s="378">
        <v>136.58600000000001</v>
      </c>
      <c r="I57" s="389"/>
      <c r="J57" s="27"/>
      <c r="K57" s="378">
        <v>4005.3389999999999</v>
      </c>
      <c r="L57" s="198">
        <v>99.591999999999999</v>
      </c>
      <c r="M57" s="198"/>
      <c r="N57" s="198">
        <v>2.2050000000000001</v>
      </c>
      <c r="O57" s="198"/>
      <c r="P57" s="198">
        <v>25.253</v>
      </c>
      <c r="Q57" s="29">
        <f t="shared" si="0"/>
        <v>6502.347999999999</v>
      </c>
      <c r="R57" s="13"/>
    </row>
    <row r="58" spans="1:18">
      <c r="A58" s="43"/>
      <c r="B58" s="33" t="s">
        <v>25</v>
      </c>
      <c r="C58" s="16" t="s">
        <v>17</v>
      </c>
      <c r="D58" s="20">
        <f t="shared" ref="D58:D59" si="25">D54+D56</f>
        <v>1.1677999999999999</v>
      </c>
      <c r="E58" s="20">
        <f t="shared" ref="E58:E59" si="26">+E54+E56</f>
        <v>0.96479999999999999</v>
      </c>
      <c r="F58" s="17">
        <f>D58+E58</f>
        <v>2.1326000000000001</v>
      </c>
      <c r="G58" s="314">
        <f t="shared" ref="G58:I59" si="27">+G54+G56</f>
        <v>6.1627000000000001</v>
      </c>
      <c r="H58" s="276">
        <f t="shared" si="27"/>
        <v>13.143000000000001</v>
      </c>
      <c r="I58" s="20">
        <f t="shared" si="27"/>
        <v>0</v>
      </c>
      <c r="J58" s="32">
        <f>H58+I58</f>
        <v>13.143000000000001</v>
      </c>
      <c r="K58" s="276">
        <f t="shared" ref="K58:M59" si="28">+K54+K56</f>
        <v>12.846500000000001</v>
      </c>
      <c r="L58" s="95">
        <f t="shared" si="28"/>
        <v>0.21030000000000001</v>
      </c>
      <c r="M58" s="95">
        <f t="shared" si="28"/>
        <v>0</v>
      </c>
      <c r="N58" s="95">
        <f>+N54+N56</f>
        <v>4.5900000000000003E-2</v>
      </c>
      <c r="O58" s="95">
        <f>+O54+O56</f>
        <v>9.7999999999999997E-3</v>
      </c>
      <c r="P58" s="95">
        <f t="shared" ref="P58:P59" si="29">P54+P56</f>
        <v>0.1396</v>
      </c>
      <c r="Q58" s="21">
        <f t="shared" si="0"/>
        <v>34.690400000000004</v>
      </c>
      <c r="R58" s="13"/>
    </row>
    <row r="59" spans="1:18">
      <c r="A59" s="36"/>
      <c r="B59" s="37"/>
      <c r="C59" s="24" t="s">
        <v>19</v>
      </c>
      <c r="D59" s="28">
        <f t="shared" si="25"/>
        <v>517.98618852021912</v>
      </c>
      <c r="E59" s="28">
        <f t="shared" si="26"/>
        <v>528.02800000000002</v>
      </c>
      <c r="F59" s="25">
        <f>D59+E59</f>
        <v>1046.0141885202192</v>
      </c>
      <c r="G59" s="315">
        <f t="shared" si="27"/>
        <v>2472.1280000000002</v>
      </c>
      <c r="H59" s="263">
        <f t="shared" si="27"/>
        <v>6907.4470000000001</v>
      </c>
      <c r="I59" s="28">
        <f t="shared" si="27"/>
        <v>0</v>
      </c>
      <c r="J59" s="27">
        <f>H59+I59</f>
        <v>6907.4470000000001</v>
      </c>
      <c r="K59" s="263">
        <f t="shared" si="28"/>
        <v>5580.3710000000001</v>
      </c>
      <c r="L59" s="198">
        <f t="shared" si="28"/>
        <v>136.87299999999999</v>
      </c>
      <c r="M59" s="198">
        <f t="shared" si="28"/>
        <v>0</v>
      </c>
      <c r="N59" s="198">
        <f>+N55+N57</f>
        <v>32.131999999999998</v>
      </c>
      <c r="O59" s="198">
        <f>+O55+O57</f>
        <v>10.085000000000001</v>
      </c>
      <c r="P59" s="198">
        <f t="shared" si="29"/>
        <v>130.28</v>
      </c>
      <c r="Q59" s="29">
        <f t="shared" si="0"/>
        <v>16315.33018852022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91">
        <v>0.61699999999999999</v>
      </c>
      <c r="E60" s="191"/>
      <c r="F60" s="17"/>
      <c r="G60" s="312"/>
      <c r="H60" s="377"/>
      <c r="I60" s="388"/>
      <c r="J60" s="19"/>
      <c r="K60" s="377"/>
      <c r="L60" s="95"/>
      <c r="M60" s="95"/>
      <c r="N60" s="95"/>
      <c r="O60" s="95"/>
      <c r="P60" s="95"/>
      <c r="Q60" s="21">
        <f t="shared" si="0"/>
        <v>0</v>
      </c>
      <c r="R60" s="13"/>
    </row>
    <row r="61" spans="1:18">
      <c r="A61" s="22" t="s">
        <v>57</v>
      </c>
      <c r="B61" s="23"/>
      <c r="C61" s="24" t="s">
        <v>19</v>
      </c>
      <c r="D61" s="192">
        <v>51.828018862721997</v>
      </c>
      <c r="E61" s="193"/>
      <c r="F61" s="25"/>
      <c r="G61" s="313"/>
      <c r="H61" s="378"/>
      <c r="I61" s="389"/>
      <c r="J61" s="27"/>
      <c r="K61" s="378"/>
      <c r="L61" s="198"/>
      <c r="M61" s="198"/>
      <c r="N61" s="198"/>
      <c r="O61" s="198"/>
      <c r="P61" s="198"/>
      <c r="Q61" s="29">
        <f t="shared" si="0"/>
        <v>0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91">
        <v>4.6829999999999998</v>
      </c>
      <c r="E62" s="191">
        <v>12.5</v>
      </c>
      <c r="F62" s="17"/>
      <c r="G62" s="312">
        <v>438.21899999999999</v>
      </c>
      <c r="H62" s="377"/>
      <c r="I62" s="388"/>
      <c r="J62" s="32"/>
      <c r="K62" s="377"/>
      <c r="L62" s="95"/>
      <c r="M62" s="95"/>
      <c r="N62" s="95"/>
      <c r="O62" s="95"/>
      <c r="P62" s="95"/>
      <c r="Q62" s="21">
        <f t="shared" si="0"/>
        <v>438.21899999999999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93">
        <v>653.37743779564107</v>
      </c>
      <c r="E63" s="193">
        <v>1709.307</v>
      </c>
      <c r="F63" s="25"/>
      <c r="G63" s="313">
        <v>60308.63</v>
      </c>
      <c r="H63" s="378"/>
      <c r="I63" s="389"/>
      <c r="J63" s="27"/>
      <c r="K63" s="378"/>
      <c r="L63" s="198"/>
      <c r="M63" s="198"/>
      <c r="N63" s="198"/>
      <c r="O63" s="198"/>
      <c r="P63" s="198"/>
      <c r="Q63" s="29">
        <f t="shared" si="0"/>
        <v>60308.63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91">
        <v>0</v>
      </c>
      <c r="E64" s="191">
        <v>0.16500000000000001</v>
      </c>
      <c r="F64" s="17"/>
      <c r="G64" s="312">
        <v>350.88900000000001</v>
      </c>
      <c r="H64" s="377"/>
      <c r="I64" s="388"/>
      <c r="J64" s="32"/>
      <c r="K64" s="377"/>
      <c r="L64" s="95"/>
      <c r="M64" s="95"/>
      <c r="N64" s="95"/>
      <c r="O64" s="95"/>
      <c r="P64" s="95"/>
      <c r="Q64" s="21">
        <f t="shared" si="0"/>
        <v>350.88900000000001</v>
      </c>
      <c r="R64" s="13"/>
    </row>
    <row r="65" spans="1:18">
      <c r="A65" s="22" t="s">
        <v>24</v>
      </c>
      <c r="B65" s="23"/>
      <c r="C65" s="24" t="s">
        <v>19</v>
      </c>
      <c r="D65" s="193">
        <v>0</v>
      </c>
      <c r="E65" s="193">
        <v>31.238</v>
      </c>
      <c r="F65" s="25"/>
      <c r="G65" s="313">
        <v>37108.748</v>
      </c>
      <c r="H65" s="378"/>
      <c r="I65" s="389"/>
      <c r="J65" s="27"/>
      <c r="K65" s="378"/>
      <c r="L65" s="198"/>
      <c r="M65" s="198"/>
      <c r="N65" s="198"/>
      <c r="O65" s="198"/>
      <c r="P65" s="198"/>
      <c r="Q65" s="29">
        <f t="shared" si="0"/>
        <v>37108.748</v>
      </c>
      <c r="R65" s="13"/>
    </row>
    <row r="66" spans="1:18">
      <c r="A66" s="43"/>
      <c r="B66" s="30" t="s">
        <v>21</v>
      </c>
      <c r="C66" s="16" t="s">
        <v>17</v>
      </c>
      <c r="D66" s="191">
        <v>0.129</v>
      </c>
      <c r="E66" s="191">
        <v>4.2130000000000001</v>
      </c>
      <c r="F66" s="17"/>
      <c r="G66" s="312">
        <v>119.366</v>
      </c>
      <c r="H66" s="377"/>
      <c r="I66" s="388"/>
      <c r="J66" s="32"/>
      <c r="K66" s="377"/>
      <c r="L66" s="95"/>
      <c r="M66" s="95"/>
      <c r="N66" s="95"/>
      <c r="O66" s="95"/>
      <c r="P66" s="95"/>
      <c r="Q66" s="21">
        <f t="shared" si="0"/>
        <v>119.366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95">
        <v>8.5575031144891476</v>
      </c>
      <c r="E67" s="256">
        <v>258.18</v>
      </c>
      <c r="F67" s="50"/>
      <c r="G67" s="316">
        <v>12869.864</v>
      </c>
      <c r="H67" s="379"/>
      <c r="I67" s="390"/>
      <c r="J67" s="52"/>
      <c r="K67" s="379"/>
      <c r="L67" s="102"/>
      <c r="M67" s="102"/>
      <c r="N67" s="102"/>
      <c r="O67" s="102"/>
      <c r="P67" s="102"/>
      <c r="Q67" s="54">
        <f t="shared" si="0"/>
        <v>12869.864</v>
      </c>
      <c r="R67" s="13"/>
    </row>
    <row r="68" spans="1:18">
      <c r="D68" s="136"/>
      <c r="E68" s="136"/>
      <c r="F68" s="55"/>
      <c r="G68" s="306"/>
      <c r="H68" s="265"/>
      <c r="I68" s="265"/>
      <c r="K68" s="350"/>
      <c r="L68" s="434"/>
      <c r="M68" s="434"/>
      <c r="N68" s="434"/>
      <c r="O68" s="434"/>
      <c r="P68" s="434"/>
      <c r="Q68" s="1"/>
    </row>
    <row r="69" spans="1:18" ht="19.5" thickBot="1">
      <c r="A69" s="4"/>
      <c r="B69" s="5" t="s">
        <v>62</v>
      </c>
      <c r="C69" s="4"/>
      <c r="D69" s="137"/>
      <c r="E69" s="137"/>
      <c r="F69" s="56"/>
      <c r="G69" s="306"/>
      <c r="H69" s="265"/>
      <c r="I69" s="266"/>
      <c r="J69" s="4"/>
      <c r="K69" s="418"/>
      <c r="L69" s="98"/>
      <c r="M69" s="98"/>
      <c r="N69" s="98"/>
      <c r="O69" s="98"/>
      <c r="P69" s="98"/>
      <c r="Q69" s="4"/>
    </row>
    <row r="70" spans="1:18">
      <c r="A70" s="36"/>
      <c r="B70" s="57"/>
      <c r="C70" s="58"/>
      <c r="D70" s="138" t="s">
        <v>134</v>
      </c>
      <c r="E70" s="138" t="s">
        <v>135</v>
      </c>
      <c r="F70" s="9" t="s">
        <v>4</v>
      </c>
      <c r="G70" s="317" t="s">
        <v>5</v>
      </c>
      <c r="H70" s="348" t="s">
        <v>136</v>
      </c>
      <c r="I70" s="391" t="s">
        <v>137</v>
      </c>
      <c r="J70" s="8" t="s">
        <v>63</v>
      </c>
      <c r="K70" s="419" t="s">
        <v>122</v>
      </c>
      <c r="L70" s="435" t="s">
        <v>122</v>
      </c>
      <c r="M70" s="435" t="s">
        <v>122</v>
      </c>
      <c r="N70" s="435" t="s">
        <v>145</v>
      </c>
      <c r="O70" s="435" t="s">
        <v>122</v>
      </c>
      <c r="P70" s="435" t="s">
        <v>122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20">
        <f t="shared" ref="D71:D72" si="30">D60+D62+D64+D66</f>
        <v>5.4290000000000003</v>
      </c>
      <c r="E71" s="20">
        <f t="shared" ref="E71:E72" si="31">+E60+E62+E64+E66</f>
        <v>16.878</v>
      </c>
      <c r="F71" s="60">
        <f>D71+E71</f>
        <v>22.307000000000002</v>
      </c>
      <c r="G71" s="314">
        <f t="shared" ref="G71:I72" si="32">+G60+G62+G64+G66</f>
        <v>908.47399999999993</v>
      </c>
      <c r="H71" s="276">
        <f t="shared" si="32"/>
        <v>0</v>
      </c>
      <c r="I71" s="20">
        <f t="shared" si="32"/>
        <v>0</v>
      </c>
      <c r="J71" s="19">
        <f>H71+I71</f>
        <v>0</v>
      </c>
      <c r="K71" s="276">
        <f t="shared" ref="K71:M72" si="33">+K60+K62+K64+K66</f>
        <v>0</v>
      </c>
      <c r="L71" s="95">
        <f t="shared" si="33"/>
        <v>0</v>
      </c>
      <c r="M71" s="95">
        <f t="shared" si="33"/>
        <v>0</v>
      </c>
      <c r="N71" s="95">
        <f t="shared" ref="N71:P72" si="34">N60+N62+N64+N66</f>
        <v>0</v>
      </c>
      <c r="O71" s="95">
        <f t="shared" si="34"/>
        <v>0</v>
      </c>
      <c r="P71" s="95">
        <f t="shared" si="34"/>
        <v>0</v>
      </c>
      <c r="Q71" s="21">
        <f t="shared" ref="Q71:Q134" si="35">+F71+G71+H71+I71+K71+L71+M71+N71+O71+P71</f>
        <v>930.78099999999995</v>
      </c>
      <c r="R71" s="43"/>
    </row>
    <row r="72" spans="1:18">
      <c r="A72" s="6" t="s">
        <v>59</v>
      </c>
      <c r="B72" s="37"/>
      <c r="C72" s="62" t="s">
        <v>19</v>
      </c>
      <c r="D72" s="28">
        <f t="shared" si="30"/>
        <v>713.76295977285224</v>
      </c>
      <c r="E72" s="28">
        <f t="shared" si="31"/>
        <v>1998.7250000000001</v>
      </c>
      <c r="F72" s="63">
        <f>D72+E72</f>
        <v>2712.4879597728523</v>
      </c>
      <c r="G72" s="315">
        <f t="shared" si="32"/>
        <v>110287.242</v>
      </c>
      <c r="H72" s="263">
        <f t="shared" si="32"/>
        <v>0</v>
      </c>
      <c r="I72" s="28">
        <f t="shared" si="32"/>
        <v>0</v>
      </c>
      <c r="J72" s="27">
        <f>H72+I72</f>
        <v>0</v>
      </c>
      <c r="K72" s="263">
        <f t="shared" si="33"/>
        <v>0</v>
      </c>
      <c r="L72" s="198">
        <f t="shared" si="33"/>
        <v>0</v>
      </c>
      <c r="M72" s="198">
        <f t="shared" si="33"/>
        <v>0</v>
      </c>
      <c r="N72" s="198">
        <f t="shared" si="34"/>
        <v>0</v>
      </c>
      <c r="O72" s="198">
        <f t="shared" si="34"/>
        <v>0</v>
      </c>
      <c r="P72" s="198">
        <f t="shared" si="34"/>
        <v>0</v>
      </c>
      <c r="Q72" s="29">
        <f t="shared" si="35"/>
        <v>112999.72995977286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91">
        <v>0.54049999999999998</v>
      </c>
      <c r="E73" s="191"/>
      <c r="F73" s="60"/>
      <c r="G73" s="312">
        <v>4.1897000000000002</v>
      </c>
      <c r="H73" s="377">
        <v>9.3036999999999992</v>
      </c>
      <c r="I73" s="388"/>
      <c r="J73" s="19"/>
      <c r="K73" s="377">
        <v>3.5990000000000002</v>
      </c>
      <c r="L73" s="95">
        <v>2.3826000000000001</v>
      </c>
      <c r="M73" s="95"/>
      <c r="N73" s="95">
        <v>1.3100000000000001E-2</v>
      </c>
      <c r="O73" s="95"/>
      <c r="P73" s="95"/>
      <c r="Q73" s="21">
        <f t="shared" si="35"/>
        <v>19.488099999999999</v>
      </c>
      <c r="R73" s="43"/>
    </row>
    <row r="74" spans="1:18">
      <c r="A74" s="22" t="s">
        <v>37</v>
      </c>
      <c r="B74" s="23"/>
      <c r="C74" s="62" t="s">
        <v>19</v>
      </c>
      <c r="D74" s="192">
        <v>955.67884781774069</v>
      </c>
      <c r="E74" s="193"/>
      <c r="F74" s="63"/>
      <c r="G74" s="313">
        <v>2979.634</v>
      </c>
      <c r="H74" s="378">
        <v>6786.0410000000002</v>
      </c>
      <c r="I74" s="389"/>
      <c r="J74" s="27"/>
      <c r="K74" s="378">
        <v>2550.0349999999999</v>
      </c>
      <c r="L74" s="198">
        <v>1862.7</v>
      </c>
      <c r="M74" s="198"/>
      <c r="N74" s="198">
        <v>13.755000000000001</v>
      </c>
      <c r="O74" s="198"/>
      <c r="P74" s="198"/>
      <c r="Q74" s="29">
        <f t="shared" si="35"/>
        <v>14192.164999999999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91">
        <v>0</v>
      </c>
      <c r="E75" s="191"/>
      <c r="F75" s="60"/>
      <c r="G75" s="312"/>
      <c r="H75" s="377"/>
      <c r="I75" s="388"/>
      <c r="J75" s="19"/>
      <c r="K75" s="377"/>
      <c r="L75" s="95"/>
      <c r="M75" s="95"/>
      <c r="N75" s="95"/>
      <c r="O75" s="95"/>
      <c r="P75" s="95"/>
      <c r="Q75" s="21">
        <f t="shared" si="35"/>
        <v>0</v>
      </c>
      <c r="R75" s="43"/>
    </row>
    <row r="76" spans="1:18">
      <c r="A76" s="22" t="s">
        <v>0</v>
      </c>
      <c r="B76" s="23"/>
      <c r="C76" s="62" t="s">
        <v>19</v>
      </c>
      <c r="D76" s="193">
        <v>0</v>
      </c>
      <c r="E76" s="193"/>
      <c r="F76" s="63"/>
      <c r="G76" s="313"/>
      <c r="H76" s="378"/>
      <c r="I76" s="389"/>
      <c r="J76" s="27"/>
      <c r="K76" s="378"/>
      <c r="L76" s="198"/>
      <c r="M76" s="198"/>
      <c r="N76" s="198"/>
      <c r="O76" s="198"/>
      <c r="P76" s="198"/>
      <c r="Q76" s="29">
        <f t="shared" si="35"/>
        <v>0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91">
        <v>0</v>
      </c>
      <c r="E77" s="191"/>
      <c r="F77" s="60"/>
      <c r="G77" s="312"/>
      <c r="H77" s="377"/>
      <c r="I77" s="388"/>
      <c r="J77" s="19"/>
      <c r="K77" s="377"/>
      <c r="L77" s="95"/>
      <c r="M77" s="95"/>
      <c r="N77" s="95"/>
      <c r="O77" s="95"/>
      <c r="P77" s="95"/>
      <c r="Q77" s="21">
        <f t="shared" si="35"/>
        <v>0</v>
      </c>
      <c r="R77" s="43"/>
    </row>
    <row r="78" spans="1:18">
      <c r="A78" s="22"/>
      <c r="B78" s="24" t="s">
        <v>68</v>
      </c>
      <c r="C78" s="62" t="s">
        <v>19</v>
      </c>
      <c r="D78" s="193">
        <v>0</v>
      </c>
      <c r="E78" s="193"/>
      <c r="F78" s="63"/>
      <c r="G78" s="313"/>
      <c r="H78" s="378"/>
      <c r="I78" s="389"/>
      <c r="J78" s="27"/>
      <c r="K78" s="378"/>
      <c r="L78" s="198"/>
      <c r="M78" s="198"/>
      <c r="N78" s="198"/>
      <c r="O78" s="198"/>
      <c r="P78" s="198"/>
      <c r="Q78" s="29">
        <f t="shared" si="35"/>
        <v>0</v>
      </c>
      <c r="R78" s="43"/>
    </row>
    <row r="79" spans="1:18">
      <c r="A79" s="22"/>
      <c r="B79" s="15" t="s">
        <v>69</v>
      </c>
      <c r="C79" s="59" t="s">
        <v>17</v>
      </c>
      <c r="D79" s="191">
        <v>0</v>
      </c>
      <c r="E79" s="191"/>
      <c r="F79" s="60"/>
      <c r="G79" s="312"/>
      <c r="H79" s="377"/>
      <c r="I79" s="388"/>
      <c r="J79" s="19"/>
      <c r="K79" s="377"/>
      <c r="L79" s="95"/>
      <c r="M79" s="95"/>
      <c r="N79" s="95"/>
      <c r="O79" s="95"/>
      <c r="P79" s="95"/>
      <c r="Q79" s="21">
        <f t="shared" si="35"/>
        <v>0</v>
      </c>
      <c r="R79" s="43"/>
    </row>
    <row r="80" spans="1:18">
      <c r="A80" s="22" t="s">
        <v>18</v>
      </c>
      <c r="B80" s="23"/>
      <c r="C80" s="62" t="s">
        <v>19</v>
      </c>
      <c r="D80" s="193">
        <v>0</v>
      </c>
      <c r="E80" s="193"/>
      <c r="F80" s="63"/>
      <c r="G80" s="313"/>
      <c r="H80" s="378"/>
      <c r="I80" s="389"/>
      <c r="J80" s="27"/>
      <c r="K80" s="378"/>
      <c r="L80" s="198"/>
      <c r="M80" s="198"/>
      <c r="N80" s="198"/>
      <c r="O80" s="198"/>
      <c r="P80" s="198"/>
      <c r="Q80" s="29">
        <f t="shared" si="35"/>
        <v>0</v>
      </c>
      <c r="R80" s="43"/>
    </row>
    <row r="81" spans="1:18">
      <c r="A81" s="22"/>
      <c r="B81" s="30" t="s">
        <v>21</v>
      </c>
      <c r="C81" s="59" t="s">
        <v>17</v>
      </c>
      <c r="D81" s="191">
        <v>4.8066000000000004</v>
      </c>
      <c r="E81" s="196">
        <v>4.7023000000000001</v>
      </c>
      <c r="F81" s="60"/>
      <c r="G81" s="312">
        <v>2.5148999999999999</v>
      </c>
      <c r="H81" s="377">
        <v>3.3338000000000001</v>
      </c>
      <c r="I81" s="388"/>
      <c r="J81" s="19"/>
      <c r="K81" s="377">
        <v>1.2216</v>
      </c>
      <c r="L81" s="95">
        <v>2.5768</v>
      </c>
      <c r="M81" s="95"/>
      <c r="N81" s="95">
        <v>2.3178999999999998</v>
      </c>
      <c r="O81" s="95">
        <v>6.4557000000000002</v>
      </c>
      <c r="P81" s="95">
        <v>6.6474500000000001</v>
      </c>
      <c r="Q81" s="21">
        <f t="shared" si="35"/>
        <v>25.068149999999999</v>
      </c>
      <c r="R81" s="43"/>
    </row>
    <row r="82" spans="1:18">
      <c r="A82" s="22"/>
      <c r="B82" s="24" t="s">
        <v>70</v>
      </c>
      <c r="C82" s="62" t="s">
        <v>19</v>
      </c>
      <c r="D82" s="192">
        <v>8902.1027399056129</v>
      </c>
      <c r="E82" s="257">
        <v>8708.9230000000007</v>
      </c>
      <c r="F82" s="63"/>
      <c r="G82" s="313">
        <v>3552.6109999999999</v>
      </c>
      <c r="H82" s="378">
        <v>3498.59</v>
      </c>
      <c r="I82" s="389"/>
      <c r="J82" s="27"/>
      <c r="K82" s="378">
        <v>556.96100000000001</v>
      </c>
      <c r="L82" s="198">
        <v>1959.1089999999999</v>
      </c>
      <c r="M82" s="198"/>
      <c r="N82" s="198">
        <v>2781.11</v>
      </c>
      <c r="O82" s="198">
        <v>6614.8149999999996</v>
      </c>
      <c r="P82" s="198">
        <v>10490.419</v>
      </c>
      <c r="Q82" s="29">
        <f t="shared" si="35"/>
        <v>29453.614999999998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20">
        <f t="shared" ref="D83:D84" si="36">D73+D75+D77+D79+D81</f>
        <v>5.3471000000000002</v>
      </c>
      <c r="E83" s="20">
        <f t="shared" ref="E83:E84" si="37">+E73+E75+E77+E79+E81</f>
        <v>4.7023000000000001</v>
      </c>
      <c r="F83" s="60">
        <f>D83+E83</f>
        <v>10.0494</v>
      </c>
      <c r="G83" s="314">
        <f t="shared" ref="G83:I84" si="38">+G73+G75+G77+G79+G81</f>
        <v>6.7046000000000001</v>
      </c>
      <c r="H83" s="276">
        <f t="shared" si="38"/>
        <v>12.637499999999999</v>
      </c>
      <c r="I83" s="20">
        <f t="shared" si="38"/>
        <v>0</v>
      </c>
      <c r="J83" s="32">
        <f>H83+I83</f>
        <v>12.637499999999999</v>
      </c>
      <c r="K83" s="276">
        <f t="shared" ref="K83:K84" si="39">+K73+K75+K77+K79+K81</f>
        <v>4.8206000000000007</v>
      </c>
      <c r="L83" s="95">
        <f>+L73+L75+L77+L79+L81</f>
        <v>4.9594000000000005</v>
      </c>
      <c r="M83" s="95">
        <f t="shared" ref="M83:N84" si="40">+M73+M75+M77+M79+M81</f>
        <v>0</v>
      </c>
      <c r="N83" s="95">
        <f t="shared" si="40"/>
        <v>2.331</v>
      </c>
      <c r="O83" s="95">
        <f>+O73+O75+O77+O79+O81</f>
        <v>6.4557000000000002</v>
      </c>
      <c r="P83" s="95">
        <f t="shared" ref="P83:P84" si="41">+P73+P75+P77+P79+P81</f>
        <v>6.6474500000000001</v>
      </c>
      <c r="Q83" s="21">
        <f t="shared" si="35"/>
        <v>54.605650000000004</v>
      </c>
      <c r="R83" s="43"/>
    </row>
    <row r="84" spans="1:18">
      <c r="A84" s="36"/>
      <c r="B84" s="37"/>
      <c r="C84" s="62" t="s">
        <v>19</v>
      </c>
      <c r="D84" s="28">
        <f t="shared" si="36"/>
        <v>9857.7815877233534</v>
      </c>
      <c r="E84" s="28">
        <f t="shared" si="37"/>
        <v>8708.9230000000007</v>
      </c>
      <c r="F84" s="63">
        <f>D84+E84</f>
        <v>18566.704587723354</v>
      </c>
      <c r="G84" s="315">
        <f t="shared" si="38"/>
        <v>6532.2449999999999</v>
      </c>
      <c r="H84" s="263">
        <f t="shared" si="38"/>
        <v>10284.631000000001</v>
      </c>
      <c r="I84" s="28">
        <f t="shared" si="38"/>
        <v>0</v>
      </c>
      <c r="J84" s="27">
        <f>H84+I84</f>
        <v>10284.631000000001</v>
      </c>
      <c r="K84" s="263">
        <f t="shared" si="39"/>
        <v>3106.9960000000001</v>
      </c>
      <c r="L84" s="198">
        <f>+L74+L76+L78+L80+L82</f>
        <v>3821.8090000000002</v>
      </c>
      <c r="M84" s="198">
        <f t="shared" si="40"/>
        <v>0</v>
      </c>
      <c r="N84" s="198">
        <f t="shared" si="40"/>
        <v>2794.8650000000002</v>
      </c>
      <c r="O84" s="198">
        <f>+O74+O76+O78+O80+O82</f>
        <v>6614.8149999999996</v>
      </c>
      <c r="P84" s="198">
        <f t="shared" si="41"/>
        <v>10490.419</v>
      </c>
      <c r="Q84" s="29">
        <f t="shared" si="35"/>
        <v>62212.484587723353</v>
      </c>
      <c r="R84" s="43"/>
    </row>
    <row r="85" spans="1:18">
      <c r="A85" s="39" t="s">
        <v>71</v>
      </c>
      <c r="B85" s="40"/>
      <c r="C85" s="59" t="s">
        <v>17</v>
      </c>
      <c r="D85" s="191">
        <v>0.27550000000000002</v>
      </c>
      <c r="E85" s="196">
        <v>1.5221</v>
      </c>
      <c r="F85" s="60"/>
      <c r="G85" s="312">
        <v>6.9882</v>
      </c>
      <c r="H85" s="377">
        <v>10.738099999999999</v>
      </c>
      <c r="I85" s="388"/>
      <c r="J85" s="19"/>
      <c r="K85" s="377">
        <v>4.4466000000000001</v>
      </c>
      <c r="L85" s="95">
        <v>7.5223000000000004</v>
      </c>
      <c r="M85" s="95"/>
      <c r="N85" s="95"/>
      <c r="O85" s="95">
        <v>6.8999999999999999E-3</v>
      </c>
      <c r="P85" s="95">
        <v>1.1382000000000001</v>
      </c>
      <c r="Q85" s="21">
        <f t="shared" si="35"/>
        <v>30.840300000000003</v>
      </c>
      <c r="R85" s="43"/>
    </row>
    <row r="86" spans="1:18">
      <c r="A86" s="41"/>
      <c r="B86" s="42"/>
      <c r="C86" s="62" t="s">
        <v>19</v>
      </c>
      <c r="D86" s="192">
        <v>280.54960210556504</v>
      </c>
      <c r="E86" s="257">
        <v>1574.0509999999999</v>
      </c>
      <c r="F86" s="63"/>
      <c r="G86" s="313">
        <v>6176.2280000000001</v>
      </c>
      <c r="H86" s="378">
        <v>9469.8510000000006</v>
      </c>
      <c r="I86" s="389"/>
      <c r="J86" s="27"/>
      <c r="K86" s="378">
        <v>3403.165</v>
      </c>
      <c r="L86" s="198">
        <v>5368.82</v>
      </c>
      <c r="M86" s="198"/>
      <c r="N86" s="198"/>
      <c r="O86" s="198">
        <v>3.6230000000000002</v>
      </c>
      <c r="P86" s="198">
        <v>987.65</v>
      </c>
      <c r="Q86" s="29">
        <f t="shared" si="35"/>
        <v>25409.337000000003</v>
      </c>
      <c r="R86" s="43"/>
    </row>
    <row r="87" spans="1:18">
      <c r="A87" s="39" t="s">
        <v>72</v>
      </c>
      <c r="B87" s="40"/>
      <c r="C87" s="59" t="s">
        <v>17</v>
      </c>
      <c r="D87" s="191">
        <v>0</v>
      </c>
      <c r="E87" s="196"/>
      <c r="F87" s="60"/>
      <c r="G87" s="312"/>
      <c r="H87" s="377"/>
      <c r="I87" s="388"/>
      <c r="J87" s="19"/>
      <c r="K87" s="377"/>
      <c r="L87" s="95">
        <v>0.01</v>
      </c>
      <c r="M87" s="95"/>
      <c r="N87" s="95"/>
      <c r="O87" s="95"/>
      <c r="P87" s="95"/>
      <c r="Q87" s="21">
        <f t="shared" si="35"/>
        <v>0.01</v>
      </c>
      <c r="R87" s="43"/>
    </row>
    <row r="88" spans="1:18">
      <c r="A88" s="41"/>
      <c r="B88" s="42"/>
      <c r="C88" s="62" t="s">
        <v>19</v>
      </c>
      <c r="D88" s="193">
        <v>0</v>
      </c>
      <c r="E88" s="257"/>
      <c r="F88" s="63"/>
      <c r="G88" s="313"/>
      <c r="H88" s="378"/>
      <c r="I88" s="389"/>
      <c r="J88" s="27"/>
      <c r="K88" s="378"/>
      <c r="L88" s="198">
        <v>4.2</v>
      </c>
      <c r="M88" s="198"/>
      <c r="N88" s="198"/>
      <c r="O88" s="198"/>
      <c r="P88" s="198"/>
      <c r="Q88" s="29">
        <f t="shared" si="35"/>
        <v>4.2</v>
      </c>
      <c r="R88" s="43"/>
    </row>
    <row r="89" spans="1:18">
      <c r="A89" s="39" t="s">
        <v>73</v>
      </c>
      <c r="B89" s="40"/>
      <c r="C89" s="59" t="s">
        <v>17</v>
      </c>
      <c r="D89" s="191">
        <v>0</v>
      </c>
      <c r="E89" s="196"/>
      <c r="F89" s="60"/>
      <c r="G89" s="312"/>
      <c r="H89" s="377"/>
      <c r="I89" s="388"/>
      <c r="J89" s="19"/>
      <c r="K89" s="377"/>
      <c r="L89" s="95"/>
      <c r="M89" s="95"/>
      <c r="N89" s="95"/>
      <c r="O89" s="95"/>
      <c r="P89" s="95"/>
      <c r="Q89" s="21">
        <f t="shared" si="35"/>
        <v>0</v>
      </c>
      <c r="R89" s="43"/>
    </row>
    <row r="90" spans="1:18">
      <c r="A90" s="41"/>
      <c r="B90" s="42"/>
      <c r="C90" s="62" t="s">
        <v>19</v>
      </c>
      <c r="D90" s="193">
        <v>0</v>
      </c>
      <c r="E90" s="257"/>
      <c r="F90" s="63"/>
      <c r="G90" s="313"/>
      <c r="H90" s="378"/>
      <c r="I90" s="389"/>
      <c r="J90" s="27"/>
      <c r="K90" s="378"/>
      <c r="L90" s="198"/>
      <c r="M90" s="198"/>
      <c r="N90" s="198"/>
      <c r="O90" s="198"/>
      <c r="P90" s="198"/>
      <c r="Q90" s="29">
        <f t="shared" si="35"/>
        <v>0</v>
      </c>
      <c r="R90" s="43"/>
    </row>
    <row r="91" spans="1:18">
      <c r="A91" s="39" t="s">
        <v>74</v>
      </c>
      <c r="B91" s="40"/>
      <c r="C91" s="59" t="s">
        <v>17</v>
      </c>
      <c r="D91" s="191">
        <v>0</v>
      </c>
      <c r="E91" s="196">
        <v>0.65800000000000003</v>
      </c>
      <c r="F91" s="60"/>
      <c r="G91" s="312"/>
      <c r="H91" s="377">
        <v>0.01</v>
      </c>
      <c r="I91" s="388"/>
      <c r="J91" s="19"/>
      <c r="K91" s="377"/>
      <c r="L91" s="95"/>
      <c r="M91" s="95"/>
      <c r="N91" s="95"/>
      <c r="O91" s="95"/>
      <c r="P91" s="95"/>
      <c r="Q91" s="21">
        <f t="shared" si="35"/>
        <v>0.01</v>
      </c>
      <c r="R91" s="43"/>
    </row>
    <row r="92" spans="1:18">
      <c r="A92" s="41"/>
      <c r="B92" s="42"/>
      <c r="C92" s="62" t="s">
        <v>19</v>
      </c>
      <c r="D92" s="192">
        <v>0</v>
      </c>
      <c r="E92" s="257">
        <v>748.86</v>
      </c>
      <c r="F92" s="63"/>
      <c r="G92" s="313"/>
      <c r="H92" s="378">
        <v>12.914999999999999</v>
      </c>
      <c r="I92" s="389"/>
      <c r="J92" s="27"/>
      <c r="K92" s="378"/>
      <c r="L92" s="198"/>
      <c r="M92" s="198"/>
      <c r="N92" s="198"/>
      <c r="O92" s="198"/>
      <c r="P92" s="198"/>
      <c r="Q92" s="29">
        <f t="shared" si="35"/>
        <v>12.914999999999999</v>
      </c>
      <c r="R92" s="43"/>
    </row>
    <row r="93" spans="1:18">
      <c r="A93" s="39" t="s">
        <v>75</v>
      </c>
      <c r="B93" s="40"/>
      <c r="C93" s="59" t="s">
        <v>17</v>
      </c>
      <c r="D93" s="191">
        <v>0</v>
      </c>
      <c r="E93" s="196"/>
      <c r="F93" s="60"/>
      <c r="G93" s="312">
        <v>0</v>
      </c>
      <c r="H93" s="377"/>
      <c r="I93" s="388"/>
      <c r="J93" s="19"/>
      <c r="K93" s="377"/>
      <c r="L93" s="95"/>
      <c r="M93" s="95"/>
      <c r="N93" s="95"/>
      <c r="O93" s="95"/>
      <c r="P93" s="95"/>
      <c r="Q93" s="21">
        <f t="shared" si="35"/>
        <v>0</v>
      </c>
      <c r="R93" s="43"/>
    </row>
    <row r="94" spans="1:18">
      <c r="A94" s="41"/>
      <c r="B94" s="42"/>
      <c r="C94" s="62" t="s">
        <v>19</v>
      </c>
      <c r="D94" s="193">
        <v>0</v>
      </c>
      <c r="E94" s="257"/>
      <c r="F94" s="63"/>
      <c r="G94" s="313">
        <v>8.3170000000000002</v>
      </c>
      <c r="H94" s="378"/>
      <c r="I94" s="389"/>
      <c r="J94" s="27"/>
      <c r="K94" s="378"/>
      <c r="L94" s="198"/>
      <c r="M94" s="198"/>
      <c r="N94" s="198"/>
      <c r="O94" s="198"/>
      <c r="P94" s="198"/>
      <c r="Q94" s="29">
        <f t="shared" si="35"/>
        <v>8.3170000000000002</v>
      </c>
      <c r="R94" s="43"/>
    </row>
    <row r="95" spans="1:18">
      <c r="A95" s="39" t="s">
        <v>76</v>
      </c>
      <c r="B95" s="40"/>
      <c r="C95" s="59" t="s">
        <v>17</v>
      </c>
      <c r="D95" s="191">
        <v>0</v>
      </c>
      <c r="E95" s="196"/>
      <c r="F95" s="60"/>
      <c r="G95" s="312">
        <v>1.2393000000000001</v>
      </c>
      <c r="H95" s="377">
        <v>0.18640000000000001</v>
      </c>
      <c r="I95" s="388"/>
      <c r="J95" s="19"/>
      <c r="K95" s="377">
        <v>2.81E-2</v>
      </c>
      <c r="L95" s="95">
        <v>0.57789999999999997</v>
      </c>
      <c r="M95" s="95"/>
      <c r="N95" s="95"/>
      <c r="O95" s="95"/>
      <c r="P95" s="95"/>
      <c r="Q95" s="21">
        <f t="shared" si="35"/>
        <v>2.0316999999999998</v>
      </c>
      <c r="R95" s="43"/>
    </row>
    <row r="96" spans="1:18">
      <c r="A96" s="41"/>
      <c r="B96" s="42"/>
      <c r="C96" s="62" t="s">
        <v>19</v>
      </c>
      <c r="D96" s="192">
        <v>0</v>
      </c>
      <c r="E96" s="257"/>
      <c r="F96" s="63"/>
      <c r="G96" s="313">
        <v>1670.271</v>
      </c>
      <c r="H96" s="378">
        <v>167.92</v>
      </c>
      <c r="I96" s="389"/>
      <c r="J96" s="27"/>
      <c r="K96" s="378">
        <v>23.949000000000002</v>
      </c>
      <c r="L96" s="198">
        <v>805.05100000000004</v>
      </c>
      <c r="M96" s="198"/>
      <c r="N96" s="198"/>
      <c r="O96" s="198"/>
      <c r="P96" s="198"/>
      <c r="Q96" s="29">
        <f t="shared" si="35"/>
        <v>2667.1910000000003</v>
      </c>
      <c r="R96" s="43"/>
    </row>
    <row r="97" spans="1:18">
      <c r="A97" s="39" t="s">
        <v>77</v>
      </c>
      <c r="B97" s="40"/>
      <c r="C97" s="59" t="s">
        <v>17</v>
      </c>
      <c r="D97" s="191">
        <v>3.5320999999999998</v>
      </c>
      <c r="E97" s="196">
        <v>1916.4738</v>
      </c>
      <c r="F97" s="60"/>
      <c r="G97" s="312">
        <v>43.642299999999999</v>
      </c>
      <c r="H97" s="377">
        <v>1999.9094</v>
      </c>
      <c r="I97" s="388"/>
      <c r="J97" s="19"/>
      <c r="K97" s="377">
        <v>9.5391999999999992</v>
      </c>
      <c r="L97" s="95">
        <v>21.959700000000002</v>
      </c>
      <c r="M97" s="95">
        <v>1.2999999999999999E-2</v>
      </c>
      <c r="N97" s="95">
        <v>0.58409999999999995</v>
      </c>
      <c r="O97" s="95">
        <v>2.9895999999999998</v>
      </c>
      <c r="P97" s="95">
        <v>2.6728499999999999</v>
      </c>
      <c r="Q97" s="21">
        <f t="shared" si="35"/>
        <v>2081.3101499999998</v>
      </c>
      <c r="R97" s="43"/>
    </row>
    <row r="98" spans="1:18">
      <c r="A98" s="41"/>
      <c r="B98" s="42"/>
      <c r="C98" s="62" t="s">
        <v>19</v>
      </c>
      <c r="D98" s="192">
        <v>9529.4517182282398</v>
      </c>
      <c r="E98" s="257">
        <v>950205.04299999995</v>
      </c>
      <c r="F98" s="63"/>
      <c r="G98" s="313">
        <v>8443.2430000000004</v>
      </c>
      <c r="H98" s="378">
        <v>428120.03399999999</v>
      </c>
      <c r="I98" s="389"/>
      <c r="J98" s="27"/>
      <c r="K98" s="378">
        <v>1704.623</v>
      </c>
      <c r="L98" s="198">
        <v>2206.9259999999999</v>
      </c>
      <c r="M98" s="198">
        <v>2.8140000000000001</v>
      </c>
      <c r="N98" s="198">
        <v>383.98899999999998</v>
      </c>
      <c r="O98" s="198">
        <v>2066.8049999999998</v>
      </c>
      <c r="P98" s="198">
        <v>2255.098</v>
      </c>
      <c r="Q98" s="29">
        <f t="shared" si="35"/>
        <v>445183.53200000001</v>
      </c>
      <c r="R98" s="43"/>
    </row>
    <row r="99" spans="1:18">
      <c r="A99" s="66" t="s">
        <v>78</v>
      </c>
      <c r="B99" s="67"/>
      <c r="C99" s="59" t="s">
        <v>17</v>
      </c>
      <c r="D99" s="20">
        <f t="shared" ref="D99:D100" si="42">D8+D10+D22+D28+D36+D38+D40+D42+D44+D46+D48+D50+D52+D58+D71+D83+D85+D87+D89+D91+D93+D95+D97</f>
        <v>209.10680000000002</v>
      </c>
      <c r="E99" s="20">
        <f t="shared" ref="E99:E100" si="43">+E8+E10+E22+E28+E36+E38+E40+E42+E44+E46+E48+E50+E52+E58+E71+E83+E85+E87+E89+E91+E93+E95+E97</f>
        <v>2059.5275000000001</v>
      </c>
      <c r="F99" s="60">
        <f>D99+E99</f>
        <v>2268.6343000000002</v>
      </c>
      <c r="G99" s="314">
        <f t="shared" ref="G99:I100" si="44">+G8+G10+G22+G28+G36+G38+G40+G42+G44+G46+G48+G50+G52+G58+G71+G83+G85+G87+G89+G91+G93+G95+G97</f>
        <v>7011.4670999999998</v>
      </c>
      <c r="H99" s="276">
        <f t="shared" si="44"/>
        <v>9740.2415999999994</v>
      </c>
      <c r="I99" s="20">
        <f t="shared" si="44"/>
        <v>0</v>
      </c>
      <c r="J99" s="32">
        <f>H99+I99</f>
        <v>9740.2415999999994</v>
      </c>
      <c r="K99" s="276">
        <f t="shared" ref="K99:P100" si="45">+K8+K10+K22+K28+K36+K38+K40+K42+K44+K46+K48+K50+K52+K58+K71+K83+K85+K87+K89+K91+K93+K95+K97</f>
        <v>4112.3622000000014</v>
      </c>
      <c r="L99" s="95">
        <f t="shared" si="45"/>
        <v>511.10750000000002</v>
      </c>
      <c r="M99" s="95">
        <f t="shared" si="45"/>
        <v>1.2999999999999999E-2</v>
      </c>
      <c r="N99" s="95">
        <f t="shared" si="45"/>
        <v>6.5909000000000004</v>
      </c>
      <c r="O99" s="95">
        <f t="shared" si="45"/>
        <v>9.4646000000000008</v>
      </c>
      <c r="P99" s="95">
        <f t="shared" si="45"/>
        <v>10.8294</v>
      </c>
      <c r="Q99" s="21">
        <f t="shared" si="35"/>
        <v>23670.710599999999</v>
      </c>
      <c r="R99" s="43"/>
    </row>
    <row r="100" spans="1:18">
      <c r="A100" s="68"/>
      <c r="B100" s="69"/>
      <c r="C100" s="62" t="s">
        <v>19</v>
      </c>
      <c r="D100" s="28">
        <f t="shared" si="42"/>
        <v>138671.97336943605</v>
      </c>
      <c r="E100" s="28">
        <f t="shared" si="43"/>
        <v>1056501.94</v>
      </c>
      <c r="F100" s="63">
        <f>D100+E100</f>
        <v>1195173.913369436</v>
      </c>
      <c r="G100" s="315">
        <f t="shared" si="44"/>
        <v>1956430.07</v>
      </c>
      <c r="H100" s="263">
        <f t="shared" si="44"/>
        <v>1838979.9420000003</v>
      </c>
      <c r="I100" s="28">
        <f t="shared" si="44"/>
        <v>0</v>
      </c>
      <c r="J100" s="27">
        <f>H100+I100</f>
        <v>1838979.9420000003</v>
      </c>
      <c r="K100" s="263">
        <f t="shared" si="45"/>
        <v>808433.45000000019</v>
      </c>
      <c r="L100" s="198">
        <f t="shared" si="45"/>
        <v>118416.08</v>
      </c>
      <c r="M100" s="198">
        <f t="shared" si="45"/>
        <v>2.8140000000000001</v>
      </c>
      <c r="N100" s="198">
        <f t="shared" si="45"/>
        <v>3417.7950000000005</v>
      </c>
      <c r="O100" s="198">
        <f t="shared" si="45"/>
        <v>8695.8739999999998</v>
      </c>
      <c r="P100" s="198">
        <f t="shared" si="45"/>
        <v>13903.180999999999</v>
      </c>
      <c r="Q100" s="29">
        <f t="shared" si="35"/>
        <v>5943453.1193694361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91">
        <v>0</v>
      </c>
      <c r="E101" s="196"/>
      <c r="F101" s="70"/>
      <c r="G101" s="312"/>
      <c r="H101" s="377">
        <v>0.1074</v>
      </c>
      <c r="I101" s="388"/>
      <c r="J101" s="19"/>
      <c r="K101" s="377"/>
      <c r="L101" s="95"/>
      <c r="M101" s="95"/>
      <c r="N101" s="95"/>
      <c r="O101" s="95"/>
      <c r="P101" s="95"/>
      <c r="Q101" s="21">
        <f t="shared" si="35"/>
        <v>0.1074</v>
      </c>
      <c r="R101" s="43"/>
    </row>
    <row r="102" spans="1:18">
      <c r="A102" s="14" t="s">
        <v>0</v>
      </c>
      <c r="B102" s="23"/>
      <c r="C102" s="62" t="s">
        <v>19</v>
      </c>
      <c r="D102" s="193">
        <v>0</v>
      </c>
      <c r="E102" s="257"/>
      <c r="F102" s="71"/>
      <c r="G102" s="313"/>
      <c r="H102" s="378">
        <v>393.375</v>
      </c>
      <c r="I102" s="389"/>
      <c r="J102" s="27"/>
      <c r="K102" s="378"/>
      <c r="L102" s="198"/>
      <c r="M102" s="198"/>
      <c r="N102" s="198"/>
      <c r="O102" s="198"/>
      <c r="P102" s="198"/>
      <c r="Q102" s="29">
        <f t="shared" si="35"/>
        <v>393.375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91">
        <v>0.26800000000000002</v>
      </c>
      <c r="E103" s="191">
        <v>1.1325000000000001</v>
      </c>
      <c r="F103" s="60"/>
      <c r="G103" s="312">
        <v>13.484400000000001</v>
      </c>
      <c r="H103" s="377">
        <v>35.662599999999998</v>
      </c>
      <c r="I103" s="388"/>
      <c r="J103" s="19"/>
      <c r="K103" s="377">
        <v>24.4557</v>
      </c>
      <c r="L103" s="95">
        <v>98.371769999999998</v>
      </c>
      <c r="M103" s="95"/>
      <c r="N103" s="95"/>
      <c r="O103" s="95">
        <v>3.5668000000000002</v>
      </c>
      <c r="P103" s="95">
        <v>0.76790000000000003</v>
      </c>
      <c r="Q103" s="21">
        <f t="shared" si="35"/>
        <v>176.30916999999999</v>
      </c>
      <c r="R103" s="43"/>
    </row>
    <row r="104" spans="1:18">
      <c r="A104" s="22" t="s">
        <v>0</v>
      </c>
      <c r="B104" s="23"/>
      <c r="C104" s="62" t="s">
        <v>19</v>
      </c>
      <c r="D104" s="192">
        <v>157.211307216796</v>
      </c>
      <c r="E104" s="193">
        <v>896.79600000000005</v>
      </c>
      <c r="F104" s="63"/>
      <c r="G104" s="313">
        <v>8146.348</v>
      </c>
      <c r="H104" s="378">
        <v>16622.481</v>
      </c>
      <c r="I104" s="389"/>
      <c r="J104" s="27"/>
      <c r="K104" s="378">
        <v>10330.938</v>
      </c>
      <c r="L104" s="198">
        <v>53197.188999999998</v>
      </c>
      <c r="M104" s="198"/>
      <c r="N104" s="198"/>
      <c r="O104" s="198">
        <v>1438.654</v>
      </c>
      <c r="P104" s="198">
        <v>364.55500000000001</v>
      </c>
      <c r="Q104" s="29">
        <f t="shared" si="35"/>
        <v>90100.164999999994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91">
        <v>0.02</v>
      </c>
      <c r="E105" s="191">
        <v>5.2869000000000002</v>
      </c>
      <c r="F105" s="60"/>
      <c r="G105" s="312">
        <v>17.982199999999999</v>
      </c>
      <c r="H105" s="377">
        <v>19.350200000000001</v>
      </c>
      <c r="I105" s="388"/>
      <c r="J105" s="19"/>
      <c r="K105" s="377">
        <v>27.244700000000002</v>
      </c>
      <c r="L105" s="95">
        <v>2.1524000000000001</v>
      </c>
      <c r="M105" s="95"/>
      <c r="N105" s="95">
        <v>4.1399999999999999E-2</v>
      </c>
      <c r="O105" s="95"/>
      <c r="P105" s="95">
        <v>6.9999999999999999E-4</v>
      </c>
      <c r="Q105" s="21">
        <f t="shared" si="35"/>
        <v>66.771599999999992</v>
      </c>
      <c r="R105" s="43"/>
    </row>
    <row r="106" spans="1:18">
      <c r="A106" s="22"/>
      <c r="B106" s="23"/>
      <c r="C106" s="62" t="s">
        <v>19</v>
      </c>
      <c r="D106" s="192">
        <v>33.600012228669044</v>
      </c>
      <c r="E106" s="193">
        <v>2260.0070000000001</v>
      </c>
      <c r="F106" s="63"/>
      <c r="G106" s="313">
        <v>3553.377</v>
      </c>
      <c r="H106" s="378">
        <v>4549.567</v>
      </c>
      <c r="I106" s="389"/>
      <c r="J106" s="27"/>
      <c r="K106" s="378">
        <v>4757.2420000000002</v>
      </c>
      <c r="L106" s="198">
        <v>833.71199999999999</v>
      </c>
      <c r="M106" s="198"/>
      <c r="N106" s="198">
        <v>23.143000000000001</v>
      </c>
      <c r="O106" s="198"/>
      <c r="P106" s="198">
        <v>0.88200000000000001</v>
      </c>
      <c r="Q106" s="29">
        <f t="shared" si="35"/>
        <v>13717.922999999999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91">
        <v>0</v>
      </c>
      <c r="E107" s="191">
        <v>0.1183</v>
      </c>
      <c r="F107" s="60"/>
      <c r="G107" s="312">
        <v>6.6600000000000006E-2</v>
      </c>
      <c r="H107" s="377">
        <v>1.3573999999999999</v>
      </c>
      <c r="I107" s="388"/>
      <c r="J107" s="19"/>
      <c r="K107" s="377">
        <v>4.02E-2</v>
      </c>
      <c r="L107" s="95"/>
      <c r="M107" s="95"/>
      <c r="N107" s="95"/>
      <c r="O107" s="95"/>
      <c r="P107" s="95">
        <v>0.1333</v>
      </c>
      <c r="Q107" s="21">
        <f t="shared" si="35"/>
        <v>1.5974999999999999</v>
      </c>
      <c r="R107" s="43"/>
    </row>
    <row r="108" spans="1:18">
      <c r="A108" s="22"/>
      <c r="B108" s="23"/>
      <c r="C108" s="62" t="s">
        <v>19</v>
      </c>
      <c r="D108" s="192">
        <v>0</v>
      </c>
      <c r="E108" s="193">
        <v>293.142</v>
      </c>
      <c r="F108" s="63"/>
      <c r="G108" s="313">
        <v>77.472999999999999</v>
      </c>
      <c r="H108" s="378">
        <v>3287.5709999999999</v>
      </c>
      <c r="I108" s="389"/>
      <c r="J108" s="27"/>
      <c r="K108" s="378">
        <v>21.747</v>
      </c>
      <c r="L108" s="198"/>
      <c r="M108" s="198"/>
      <c r="N108" s="198"/>
      <c r="O108" s="198"/>
      <c r="P108" s="198">
        <v>243.679</v>
      </c>
      <c r="Q108" s="29">
        <f t="shared" si="35"/>
        <v>3630.47</v>
      </c>
      <c r="R108" s="43"/>
    </row>
    <row r="109" spans="1:18">
      <c r="A109" s="22"/>
      <c r="B109" s="15" t="s">
        <v>85</v>
      </c>
      <c r="C109" s="59" t="s">
        <v>17</v>
      </c>
      <c r="D109" s="191">
        <v>0.39810000000000001</v>
      </c>
      <c r="E109" s="191">
        <v>0.61580000000000001</v>
      </c>
      <c r="F109" s="60"/>
      <c r="G109" s="312">
        <v>1.0205</v>
      </c>
      <c r="H109" s="377">
        <v>2.2305000000000001</v>
      </c>
      <c r="I109" s="388"/>
      <c r="J109" s="19"/>
      <c r="K109" s="377">
        <v>0.45029999999999998</v>
      </c>
      <c r="L109" s="95">
        <v>1.9493</v>
      </c>
      <c r="M109" s="95"/>
      <c r="N109" s="95">
        <v>1.8374999999999999</v>
      </c>
      <c r="O109" s="95">
        <v>5.9999999999999995E-4</v>
      </c>
      <c r="P109" s="95">
        <v>1.9633</v>
      </c>
      <c r="Q109" s="21">
        <f t="shared" si="35"/>
        <v>9.4520000000000017</v>
      </c>
      <c r="R109" s="43"/>
    </row>
    <row r="110" spans="1:18">
      <c r="A110" s="22"/>
      <c r="B110" s="23"/>
      <c r="C110" s="62" t="s">
        <v>19</v>
      </c>
      <c r="D110" s="192">
        <v>541.11244693698279</v>
      </c>
      <c r="E110" s="193">
        <v>326.584</v>
      </c>
      <c r="F110" s="63"/>
      <c r="G110" s="313">
        <v>965.21400000000006</v>
      </c>
      <c r="H110" s="378">
        <v>2157.54</v>
      </c>
      <c r="I110" s="389"/>
      <c r="J110" s="27"/>
      <c r="K110" s="378">
        <v>181.19900000000001</v>
      </c>
      <c r="L110" s="198">
        <v>1786.768</v>
      </c>
      <c r="M110" s="198"/>
      <c r="N110" s="198">
        <v>877.43700000000001</v>
      </c>
      <c r="O110" s="198">
        <v>0.23100000000000001</v>
      </c>
      <c r="P110" s="198">
        <v>1366.9929999999999</v>
      </c>
      <c r="Q110" s="29">
        <f t="shared" si="35"/>
        <v>7335.3819999999996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91">
        <v>0</v>
      </c>
      <c r="E111" s="191"/>
      <c r="F111" s="70"/>
      <c r="G111" s="312"/>
      <c r="H111" s="377"/>
      <c r="I111" s="388"/>
      <c r="J111" s="19"/>
      <c r="K111" s="377"/>
      <c r="L111" s="95"/>
      <c r="M111" s="95"/>
      <c r="N111" s="95"/>
      <c r="O111" s="95"/>
      <c r="P111" s="95"/>
      <c r="Q111" s="21">
        <f t="shared" si="35"/>
        <v>0</v>
      </c>
      <c r="R111" s="43"/>
    </row>
    <row r="112" spans="1:18">
      <c r="A112" s="22"/>
      <c r="B112" s="23"/>
      <c r="C112" s="62" t="s">
        <v>19</v>
      </c>
      <c r="D112" s="193">
        <v>0</v>
      </c>
      <c r="E112" s="193"/>
      <c r="F112" s="71"/>
      <c r="G112" s="313"/>
      <c r="H112" s="378"/>
      <c r="I112" s="389"/>
      <c r="J112" s="27"/>
      <c r="K112" s="378"/>
      <c r="L112" s="198"/>
      <c r="M112" s="198"/>
      <c r="N112" s="198"/>
      <c r="O112" s="198"/>
      <c r="P112" s="198"/>
      <c r="Q112" s="29">
        <f t="shared" si="35"/>
        <v>0</v>
      </c>
      <c r="R112" s="43"/>
    </row>
    <row r="113" spans="1:18">
      <c r="A113" s="22"/>
      <c r="B113" s="15" t="s">
        <v>88</v>
      </c>
      <c r="C113" s="59" t="s">
        <v>17</v>
      </c>
      <c r="D113" s="191">
        <v>0</v>
      </c>
      <c r="E113" s="191">
        <v>6.1000000000000004E-3</v>
      </c>
      <c r="F113" s="60"/>
      <c r="G113" s="312"/>
      <c r="H113" s="377"/>
      <c r="I113" s="388"/>
      <c r="J113" s="19"/>
      <c r="K113" s="377"/>
      <c r="L113" s="95"/>
      <c r="M113" s="95"/>
      <c r="N113" s="95"/>
      <c r="O113" s="95"/>
      <c r="P113" s="95"/>
      <c r="Q113" s="21">
        <f t="shared" si="35"/>
        <v>0</v>
      </c>
      <c r="R113" s="43"/>
    </row>
    <row r="114" spans="1:18">
      <c r="A114" s="22"/>
      <c r="B114" s="23"/>
      <c r="C114" s="62" t="s">
        <v>19</v>
      </c>
      <c r="D114" s="192">
        <v>0</v>
      </c>
      <c r="E114" s="193">
        <v>6.5209999999999999</v>
      </c>
      <c r="F114" s="63"/>
      <c r="G114" s="313"/>
      <c r="H114" s="378"/>
      <c r="I114" s="389"/>
      <c r="J114" s="27"/>
      <c r="K114" s="378"/>
      <c r="L114" s="198"/>
      <c r="M114" s="198"/>
      <c r="N114" s="198"/>
      <c r="O114" s="198"/>
      <c r="P114" s="198"/>
      <c r="Q114" s="29">
        <f t="shared" si="35"/>
        <v>0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91">
        <v>2.0611999999999999</v>
      </c>
      <c r="E115" s="191"/>
      <c r="F115" s="60"/>
      <c r="G115" s="312"/>
      <c r="H115" s="377">
        <v>6.8199999999999997E-2</v>
      </c>
      <c r="I115" s="388"/>
      <c r="J115" s="19"/>
      <c r="K115" s="377"/>
      <c r="L115" s="95"/>
      <c r="M115" s="95"/>
      <c r="N115" s="95"/>
      <c r="O115" s="95"/>
      <c r="P115" s="95"/>
      <c r="Q115" s="21">
        <f t="shared" si="35"/>
        <v>6.8199999999999997E-2</v>
      </c>
      <c r="R115" s="43"/>
    </row>
    <row r="116" spans="1:18">
      <c r="A116" s="22"/>
      <c r="B116" s="23"/>
      <c r="C116" s="62" t="s">
        <v>19</v>
      </c>
      <c r="D116" s="192">
        <v>1185.8704315955881</v>
      </c>
      <c r="E116" s="193"/>
      <c r="F116" s="63"/>
      <c r="G116" s="313"/>
      <c r="H116" s="378">
        <v>117.288</v>
      </c>
      <c r="I116" s="389"/>
      <c r="J116" s="27"/>
      <c r="K116" s="378"/>
      <c r="L116" s="198"/>
      <c r="M116" s="198"/>
      <c r="N116" s="198"/>
      <c r="O116" s="198"/>
      <c r="P116" s="198"/>
      <c r="Q116" s="29">
        <f t="shared" si="35"/>
        <v>117.288</v>
      </c>
      <c r="R116" s="43"/>
    </row>
    <row r="117" spans="1:18">
      <c r="A117" s="22"/>
      <c r="B117" s="15" t="s">
        <v>91</v>
      </c>
      <c r="C117" s="59" t="s">
        <v>17</v>
      </c>
      <c r="D117" s="191">
        <v>7.2045000000000003</v>
      </c>
      <c r="E117" s="191">
        <v>0.28799999999999998</v>
      </c>
      <c r="F117" s="60"/>
      <c r="G117" s="312">
        <v>8.0000000000000004E-4</v>
      </c>
      <c r="H117" s="377">
        <v>5.6026999999999996</v>
      </c>
      <c r="I117" s="388"/>
      <c r="J117" s="19"/>
      <c r="K117" s="377">
        <v>0.16500000000000001</v>
      </c>
      <c r="L117" s="95">
        <v>3.8029999999999999</v>
      </c>
      <c r="M117" s="95">
        <v>0.27150000000000002</v>
      </c>
      <c r="N117" s="95"/>
      <c r="O117" s="95"/>
      <c r="P117" s="95"/>
      <c r="Q117" s="21">
        <f t="shared" si="35"/>
        <v>9.843</v>
      </c>
      <c r="R117" s="43"/>
    </row>
    <row r="118" spans="1:18">
      <c r="A118" s="22"/>
      <c r="B118" s="23"/>
      <c r="C118" s="62" t="s">
        <v>19</v>
      </c>
      <c r="D118" s="192">
        <v>5357.416949823064</v>
      </c>
      <c r="E118" s="193">
        <v>235.20500000000001</v>
      </c>
      <c r="F118" s="63"/>
      <c r="G118" s="313">
        <v>18.753</v>
      </c>
      <c r="H118" s="378">
        <v>4585.8429999999998</v>
      </c>
      <c r="I118" s="389"/>
      <c r="J118" s="27"/>
      <c r="K118" s="378">
        <v>112.61499999999999</v>
      </c>
      <c r="L118" s="198">
        <v>1767.067</v>
      </c>
      <c r="M118" s="198">
        <v>1009.824</v>
      </c>
      <c r="N118" s="198"/>
      <c r="O118" s="198"/>
      <c r="P118" s="198"/>
      <c r="Q118" s="29">
        <f t="shared" si="35"/>
        <v>7494.101999999999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91">
        <v>1.974</v>
      </c>
      <c r="E119" s="191">
        <v>1.2955000000000001</v>
      </c>
      <c r="F119" s="60"/>
      <c r="G119" s="312">
        <v>3.5221</v>
      </c>
      <c r="H119" s="377">
        <v>5.8731999999999998</v>
      </c>
      <c r="I119" s="388"/>
      <c r="J119" s="19"/>
      <c r="K119" s="377">
        <v>10.009399999999999</v>
      </c>
      <c r="L119" s="95">
        <v>156.5583</v>
      </c>
      <c r="M119" s="95">
        <v>5.2999999999999999E-2</v>
      </c>
      <c r="N119" s="95">
        <v>1.04E-2</v>
      </c>
      <c r="O119" s="95">
        <v>0.115</v>
      </c>
      <c r="P119" s="95">
        <v>3.8828999999999998</v>
      </c>
      <c r="Q119" s="21">
        <f t="shared" si="35"/>
        <v>180.02430000000001</v>
      </c>
      <c r="R119" s="43"/>
    </row>
    <row r="120" spans="1:18">
      <c r="A120" s="43"/>
      <c r="B120" s="23"/>
      <c r="C120" s="62" t="s">
        <v>19</v>
      </c>
      <c r="D120" s="192">
        <v>2009.5904813871418</v>
      </c>
      <c r="E120" s="193">
        <v>694.04399999999998</v>
      </c>
      <c r="F120" s="63"/>
      <c r="G120" s="313">
        <v>733.26599999999996</v>
      </c>
      <c r="H120" s="378">
        <v>7654.2950000000001</v>
      </c>
      <c r="I120" s="389"/>
      <c r="J120" s="27"/>
      <c r="K120" s="378">
        <v>2034.557</v>
      </c>
      <c r="L120" s="198">
        <v>31508.564999999999</v>
      </c>
      <c r="M120" s="198">
        <v>8.3480000000000008</v>
      </c>
      <c r="N120" s="198">
        <v>1.7809999999999999</v>
      </c>
      <c r="O120" s="198">
        <v>6.0389999999999997</v>
      </c>
      <c r="P120" s="198">
        <v>31259.343000000001</v>
      </c>
      <c r="Q120" s="29">
        <f t="shared" si="35"/>
        <v>73206.193999999989</v>
      </c>
      <c r="R120" s="43"/>
    </row>
    <row r="121" spans="1:18">
      <c r="A121" s="43"/>
      <c r="B121" s="30" t="s">
        <v>21</v>
      </c>
      <c r="C121" s="59" t="s">
        <v>17</v>
      </c>
      <c r="D121" s="196">
        <v>5.0000000000000001E-3</v>
      </c>
      <c r="E121" s="191">
        <v>7.2499999999999995E-2</v>
      </c>
      <c r="F121" s="60"/>
      <c r="G121" s="312">
        <v>2.09</v>
      </c>
      <c r="H121" s="377">
        <v>3.7061999999999999</v>
      </c>
      <c r="I121" s="388"/>
      <c r="J121" s="19"/>
      <c r="K121" s="377"/>
      <c r="L121" s="95"/>
      <c r="M121" s="95"/>
      <c r="N121" s="95"/>
      <c r="O121" s="95"/>
      <c r="P121" s="95">
        <v>2.3952</v>
      </c>
      <c r="Q121" s="21">
        <f t="shared" si="35"/>
        <v>8.1913999999999998</v>
      </c>
      <c r="R121" s="43"/>
    </row>
    <row r="122" spans="1:18">
      <c r="A122" s="43"/>
      <c r="B122" s="24" t="s">
        <v>93</v>
      </c>
      <c r="C122" s="62" t="s">
        <v>19</v>
      </c>
      <c r="D122" s="194">
        <v>3.7800013757252673</v>
      </c>
      <c r="E122" s="193">
        <v>99.646000000000001</v>
      </c>
      <c r="F122" s="63"/>
      <c r="G122" s="313">
        <v>1099.53</v>
      </c>
      <c r="H122" s="378">
        <v>5138.5529999999999</v>
      </c>
      <c r="I122" s="389"/>
      <c r="J122" s="27"/>
      <c r="K122" s="378"/>
      <c r="L122" s="198"/>
      <c r="M122" s="198"/>
      <c r="N122" s="198"/>
      <c r="O122" s="198"/>
      <c r="P122" s="198">
        <v>3763.6909999999998</v>
      </c>
      <c r="Q122" s="29">
        <f t="shared" si="35"/>
        <v>10001.773999999999</v>
      </c>
      <c r="R122" s="43"/>
    </row>
    <row r="123" spans="1:18">
      <c r="A123" s="43"/>
      <c r="B123" s="33" t="s">
        <v>25</v>
      </c>
      <c r="C123" s="59" t="s">
        <v>17</v>
      </c>
      <c r="D123" s="20">
        <f t="shared" ref="D123:D124" si="46">D101+D103+D105+D107+D109+D111+D113+D115+D117+D119+D121</f>
        <v>11.930800000000001</v>
      </c>
      <c r="E123" s="20">
        <f t="shared" ref="E123:E124" si="47">+E101+E103+E105+E107+E109+E111+E113+E115+E117+E119+E121</f>
        <v>8.8155999999999999</v>
      </c>
      <c r="F123" s="60">
        <f>D123+E123</f>
        <v>20.746400000000001</v>
      </c>
      <c r="G123" s="314">
        <f t="shared" ref="G123:I124" si="48">+G101+G103+G105+G107+G109+G111+G113+G115+G117+G119+G121</f>
        <v>38.166600000000003</v>
      </c>
      <c r="H123" s="276">
        <f t="shared" si="48"/>
        <v>73.958399999999983</v>
      </c>
      <c r="I123" s="20">
        <f t="shared" si="48"/>
        <v>0</v>
      </c>
      <c r="J123" s="19">
        <f>H123+I123</f>
        <v>73.958399999999983</v>
      </c>
      <c r="K123" s="276">
        <f t="shared" ref="K123:K124" si="49">+K101+K103+K105+K107+K109+K111+K113+K115+K117+K119+K121</f>
        <v>62.365299999999998</v>
      </c>
      <c r="L123" s="95">
        <f>+L101+L103+L105+L107+L109+L111+L113+L115+L117+L119+L121</f>
        <v>262.83476999999999</v>
      </c>
      <c r="M123" s="95">
        <f>+M101+M103+M105+M107+M109+M111+M113+M115+M117+M119+M121</f>
        <v>0.32450000000000001</v>
      </c>
      <c r="N123" s="95">
        <f t="shared" ref="N123:N124" si="50">+N101+N103+N105+N107+N109+N111+N113+N115+N117+N119+N121</f>
        <v>1.8893</v>
      </c>
      <c r="O123" s="95">
        <f>+O101+O103+O105+O107+O109+O111+O113+O115+O117+O119+O121</f>
        <v>3.6824000000000003</v>
      </c>
      <c r="P123" s="95">
        <f t="shared" ref="P123:P124" si="51">+P101+P103+P105+P107+P109+P111+P113+P115+P117+P119+P121</f>
        <v>9.1433</v>
      </c>
      <c r="Q123" s="72">
        <f t="shared" si="35"/>
        <v>473.11096999999995</v>
      </c>
      <c r="R123" s="43"/>
    </row>
    <row r="124" spans="1:18">
      <c r="A124" s="36"/>
      <c r="B124" s="37"/>
      <c r="C124" s="62" t="s">
        <v>19</v>
      </c>
      <c r="D124" s="28">
        <f t="shared" si="46"/>
        <v>9288.5816305639673</v>
      </c>
      <c r="E124" s="28">
        <f t="shared" si="47"/>
        <v>4811.9449999999997</v>
      </c>
      <c r="F124" s="63">
        <f>D124+E124</f>
        <v>14100.526630563967</v>
      </c>
      <c r="G124" s="315">
        <f t="shared" si="48"/>
        <v>14593.961000000001</v>
      </c>
      <c r="H124" s="263">
        <f t="shared" si="48"/>
        <v>44506.512999999999</v>
      </c>
      <c r="I124" s="28">
        <f t="shared" si="48"/>
        <v>0</v>
      </c>
      <c r="J124" s="27">
        <f>H124+I124</f>
        <v>44506.512999999999</v>
      </c>
      <c r="K124" s="263">
        <f t="shared" si="49"/>
        <v>17438.297999999999</v>
      </c>
      <c r="L124" s="198">
        <f>+L102+L104+L106+L108+L110+L112+L114+L116+L118+L120+L122</f>
        <v>89093.300999999992</v>
      </c>
      <c r="M124" s="198">
        <f>+M102+M104+M106+M108+M110+M112+M114+M116+M118+M120+M122</f>
        <v>1018.1719999999999</v>
      </c>
      <c r="N124" s="198">
        <f t="shared" si="50"/>
        <v>902.36099999999999</v>
      </c>
      <c r="O124" s="198">
        <f>+O102+O104+O106+O108+O110+O112+O114+O116+O118+O120+O122</f>
        <v>1444.924</v>
      </c>
      <c r="P124" s="198">
        <f t="shared" si="51"/>
        <v>36999.142999999996</v>
      </c>
      <c r="Q124" s="29">
        <f t="shared" si="35"/>
        <v>220097.19963056396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91">
        <v>0</v>
      </c>
      <c r="E125" s="191"/>
      <c r="F125" s="60"/>
      <c r="G125" s="312"/>
      <c r="H125" s="377"/>
      <c r="I125" s="388"/>
      <c r="J125" s="19"/>
      <c r="K125" s="377"/>
      <c r="L125" s="95"/>
      <c r="M125" s="95"/>
      <c r="N125" s="95"/>
      <c r="O125" s="95"/>
      <c r="P125" s="95"/>
      <c r="Q125" s="21">
        <f t="shared" si="35"/>
        <v>0</v>
      </c>
      <c r="R125" s="43"/>
    </row>
    <row r="126" spans="1:18">
      <c r="A126" s="14" t="s">
        <v>0</v>
      </c>
      <c r="B126" s="23"/>
      <c r="C126" s="62" t="s">
        <v>19</v>
      </c>
      <c r="D126" s="193">
        <v>0</v>
      </c>
      <c r="E126" s="193"/>
      <c r="F126" s="63"/>
      <c r="G126" s="313"/>
      <c r="H126" s="378"/>
      <c r="I126" s="389"/>
      <c r="J126" s="27"/>
      <c r="K126" s="378"/>
      <c r="L126" s="198"/>
      <c r="M126" s="198"/>
      <c r="N126" s="198"/>
      <c r="O126" s="198"/>
      <c r="P126" s="198"/>
      <c r="Q126" s="29">
        <f t="shared" si="35"/>
        <v>0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91">
        <v>0</v>
      </c>
      <c r="E127" s="191"/>
      <c r="F127" s="60"/>
      <c r="G127" s="312">
        <v>0.113</v>
      </c>
      <c r="H127" s="377"/>
      <c r="I127" s="388"/>
      <c r="J127" s="19"/>
      <c r="K127" s="377"/>
      <c r="L127" s="95"/>
      <c r="M127" s="95"/>
      <c r="N127" s="95"/>
      <c r="O127" s="95"/>
      <c r="P127" s="95"/>
      <c r="Q127" s="21">
        <f t="shared" si="35"/>
        <v>0.113</v>
      </c>
      <c r="R127" s="43"/>
    </row>
    <row r="128" spans="1:18">
      <c r="A128" s="22"/>
      <c r="B128" s="23"/>
      <c r="C128" s="62" t="s">
        <v>19</v>
      </c>
      <c r="D128" s="193">
        <v>0</v>
      </c>
      <c r="E128" s="193"/>
      <c r="F128" s="63"/>
      <c r="G128" s="313">
        <v>161.44999999999999</v>
      </c>
      <c r="H128" s="378"/>
      <c r="I128" s="389"/>
      <c r="J128" s="27"/>
      <c r="K128" s="378"/>
      <c r="L128" s="198"/>
      <c r="M128" s="198"/>
      <c r="N128" s="198"/>
      <c r="O128" s="198"/>
      <c r="P128" s="198"/>
      <c r="Q128" s="29">
        <f t="shared" si="35"/>
        <v>161.44999999999999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197">
        <v>0</v>
      </c>
      <c r="E129" s="219"/>
      <c r="F129" s="74"/>
      <c r="G129" s="318">
        <v>5.0049999999999999</v>
      </c>
      <c r="H129" s="380">
        <v>7.5999999999999998E-2</v>
      </c>
      <c r="I129" s="392"/>
      <c r="J129" s="76"/>
      <c r="K129" s="380"/>
      <c r="L129" s="91">
        <v>5.0000000000000001E-4</v>
      </c>
      <c r="M129" s="91"/>
      <c r="N129" s="91"/>
      <c r="O129" s="91"/>
      <c r="P129" s="91"/>
      <c r="Q129" s="78">
        <f t="shared" si="35"/>
        <v>5.0814999999999992</v>
      </c>
      <c r="R129" s="43"/>
    </row>
    <row r="130" spans="1:18">
      <c r="A130" s="22"/>
      <c r="B130" s="30" t="s">
        <v>98</v>
      </c>
      <c r="C130" s="59" t="s">
        <v>99</v>
      </c>
      <c r="D130" s="196"/>
      <c r="E130" s="191"/>
      <c r="F130" s="70"/>
      <c r="G130" s="312"/>
      <c r="H130" s="377"/>
      <c r="I130" s="388"/>
      <c r="J130" s="32"/>
      <c r="K130" s="377"/>
      <c r="L130" s="95"/>
      <c r="M130" s="125"/>
      <c r="N130" s="95"/>
      <c r="O130" s="95"/>
      <c r="P130" s="442"/>
      <c r="Q130" s="21">
        <f t="shared" si="35"/>
        <v>0</v>
      </c>
      <c r="R130" s="43"/>
    </row>
    <row r="131" spans="1:18">
      <c r="A131" s="22" t="s">
        <v>24</v>
      </c>
      <c r="B131" s="28"/>
      <c r="C131" s="62" t="s">
        <v>19</v>
      </c>
      <c r="D131" s="194">
        <v>0</v>
      </c>
      <c r="E131" s="193"/>
      <c r="F131" s="63"/>
      <c r="G131" s="313">
        <v>21.096</v>
      </c>
      <c r="H131" s="381">
        <v>30.24</v>
      </c>
      <c r="I131" s="389"/>
      <c r="J131" s="81"/>
      <c r="K131" s="381"/>
      <c r="L131" s="198">
        <v>1.575</v>
      </c>
      <c r="M131" s="198"/>
      <c r="N131" s="198"/>
      <c r="O131" s="198"/>
      <c r="P131" s="198"/>
      <c r="Q131" s="29">
        <f t="shared" si="35"/>
        <v>52.911000000000001</v>
      </c>
      <c r="R131" s="43"/>
    </row>
    <row r="132" spans="1:18">
      <c r="A132" s="43"/>
      <c r="B132" s="82" t="s">
        <v>0</v>
      </c>
      <c r="C132" s="73" t="s">
        <v>17</v>
      </c>
      <c r="D132" s="13">
        <f>+D125+D127+D129</f>
        <v>0</v>
      </c>
      <c r="E132" s="77">
        <f t="shared" ref="E132" si="52">+E125+E127+E129</f>
        <v>0</v>
      </c>
      <c r="F132" s="83">
        <f>F125+F127+F129</f>
        <v>0</v>
      </c>
      <c r="G132" s="319">
        <f>G125+G127+G129</f>
        <v>5.1180000000000003</v>
      </c>
      <c r="H132" s="282">
        <f>+H125+H127+H129</f>
        <v>7.5999999999999998E-2</v>
      </c>
      <c r="I132" s="77">
        <f>+I125+I127+I129</f>
        <v>0</v>
      </c>
      <c r="J132" s="83">
        <f>J125+J127+J129</f>
        <v>0</v>
      </c>
      <c r="K132" s="420">
        <f t="shared" ref="K132" si="53">+K125+K127+K129</f>
        <v>0</v>
      </c>
      <c r="L132" s="91">
        <f>L125+L127+L129</f>
        <v>5.0000000000000001E-4</v>
      </c>
      <c r="M132" s="437">
        <f>M125+M127+M129</f>
        <v>0</v>
      </c>
      <c r="N132" s="437">
        <f t="shared" ref="N132" si="54">N125+N127+N129</f>
        <v>0</v>
      </c>
      <c r="O132" s="91">
        <f t="shared" ref="O132" si="55">+O125+O127+O129</f>
        <v>0</v>
      </c>
      <c r="P132" s="91">
        <f t="shared" ref="P132" si="56">P125+P127+P129</f>
        <v>0</v>
      </c>
      <c r="Q132" s="78">
        <f t="shared" si="35"/>
        <v>5.1944999999999997</v>
      </c>
      <c r="R132" s="43"/>
    </row>
    <row r="133" spans="1:18">
      <c r="A133" s="43"/>
      <c r="B133" s="85" t="s">
        <v>25</v>
      </c>
      <c r="C133" s="59" t="s">
        <v>99</v>
      </c>
      <c r="D133" s="115">
        <f>D130</f>
        <v>0</v>
      </c>
      <c r="E133" s="20">
        <f t="shared" ref="E133" si="57">E130</f>
        <v>0</v>
      </c>
      <c r="F133" s="86">
        <f>F130</f>
        <v>0</v>
      </c>
      <c r="G133" s="314">
        <f t="shared" ref="G133" si="58">G130</f>
        <v>0</v>
      </c>
      <c r="H133" s="276">
        <f>H130</f>
        <v>0</v>
      </c>
      <c r="I133" s="20">
        <f>I130</f>
        <v>0</v>
      </c>
      <c r="J133" s="86">
        <f>J130</f>
        <v>0</v>
      </c>
      <c r="K133" s="276">
        <f t="shared" ref="K133:L133" si="59">K130</f>
        <v>0</v>
      </c>
      <c r="L133" s="95">
        <f t="shared" si="59"/>
        <v>0</v>
      </c>
      <c r="M133" s="438">
        <f t="shared" ref="M133:N133" si="60">+M130</f>
        <v>0</v>
      </c>
      <c r="N133" s="438">
        <f t="shared" si="60"/>
        <v>0</v>
      </c>
      <c r="O133" s="95">
        <f t="shared" ref="O133" si="61">O130</f>
        <v>0</v>
      </c>
      <c r="P133" s="95">
        <f t="shared" ref="P133" si="62">+P130</f>
        <v>0</v>
      </c>
      <c r="Q133" s="21">
        <f t="shared" si="35"/>
        <v>0</v>
      </c>
      <c r="R133" s="43"/>
    </row>
    <row r="134" spans="1:18">
      <c r="A134" s="36"/>
      <c r="B134" s="28"/>
      <c r="C134" s="62" t="s">
        <v>19</v>
      </c>
      <c r="D134" s="57">
        <f>+D126+D128+D131</f>
        <v>0</v>
      </c>
      <c r="E134" s="28">
        <f t="shared" ref="E134" si="63">+E126+E128+E131</f>
        <v>0</v>
      </c>
      <c r="F134" s="87">
        <f>F126+F128+F131</f>
        <v>0</v>
      </c>
      <c r="G134" s="315">
        <f>G126+G128+G131</f>
        <v>182.54599999999999</v>
      </c>
      <c r="H134" s="263">
        <f>+H126+H128+H131</f>
        <v>30.24</v>
      </c>
      <c r="I134" s="28">
        <f>+I126+I128+I131</f>
        <v>0</v>
      </c>
      <c r="J134" s="87">
        <f>J126+J128+J131</f>
        <v>0</v>
      </c>
      <c r="K134" s="421">
        <f t="shared" ref="K134" si="64">+K126+K128+K131</f>
        <v>0</v>
      </c>
      <c r="L134" s="198">
        <f>L126+L128+L131</f>
        <v>1.575</v>
      </c>
      <c r="M134" s="439">
        <f>M126+M128+M131</f>
        <v>0</v>
      </c>
      <c r="N134" s="439">
        <f t="shared" ref="N134" si="65">N126+N128+N131</f>
        <v>0</v>
      </c>
      <c r="O134" s="198">
        <f t="shared" ref="O134:P134" si="66">+O126+O128+O131</f>
        <v>0</v>
      </c>
      <c r="P134" s="198">
        <f t="shared" si="66"/>
        <v>0</v>
      </c>
      <c r="Q134" s="29">
        <f t="shared" si="35"/>
        <v>214.36099999999999</v>
      </c>
      <c r="R134" s="43"/>
    </row>
    <row r="135" spans="1:18">
      <c r="A135" s="88"/>
      <c r="B135" s="89" t="s">
        <v>0</v>
      </c>
      <c r="C135" s="90" t="s">
        <v>17</v>
      </c>
      <c r="D135" s="141">
        <f>D132+D123+D99</f>
        <v>221.03760000000003</v>
      </c>
      <c r="E135" s="141">
        <v>2068.3431</v>
      </c>
      <c r="F135" s="83">
        <f>F132+F123+F99</f>
        <v>2289.3807000000002</v>
      </c>
      <c r="G135" s="320">
        <f t="shared" ref="G135" si="67">G132+G123+G99</f>
        <v>7054.7516999999998</v>
      </c>
      <c r="H135" s="350">
        <f>H132+H123+H99</f>
        <v>9814.2759999999998</v>
      </c>
      <c r="I135" s="141">
        <f>I132+I123+I99</f>
        <v>0</v>
      </c>
      <c r="J135" s="83">
        <f>J132+J123+J99</f>
        <v>9814.1999999999989</v>
      </c>
      <c r="K135" s="422">
        <f t="shared" ref="K135:P135" si="68">K132+K123+K99</f>
        <v>4174.7275000000018</v>
      </c>
      <c r="L135" s="91">
        <f t="shared" si="68"/>
        <v>773.94277</v>
      </c>
      <c r="M135" s="437">
        <f t="shared" si="68"/>
        <v>0.33750000000000002</v>
      </c>
      <c r="N135" s="437">
        <f t="shared" si="68"/>
        <v>8.4802</v>
      </c>
      <c r="O135" s="91">
        <f t="shared" si="68"/>
        <v>13.147000000000002</v>
      </c>
      <c r="P135" s="91">
        <f t="shared" si="68"/>
        <v>19.9727</v>
      </c>
      <c r="Q135" s="92">
        <f>+F135+G135+H135+I135+K135+L135+M135+N135+O135+P135</f>
        <v>24149.016070000005</v>
      </c>
      <c r="R135" s="43"/>
    </row>
    <row r="136" spans="1:18">
      <c r="A136" s="88"/>
      <c r="B136" s="93" t="s">
        <v>100</v>
      </c>
      <c r="C136" s="94" t="s">
        <v>99</v>
      </c>
      <c r="D136" s="133">
        <f>D133</f>
        <v>0</v>
      </c>
      <c r="E136" s="133">
        <v>0</v>
      </c>
      <c r="F136" s="86">
        <f>F133</f>
        <v>0</v>
      </c>
      <c r="G136" s="321">
        <f t="shared" ref="G136" si="69">G133</f>
        <v>0</v>
      </c>
      <c r="H136" s="351">
        <f>H133</f>
        <v>0</v>
      </c>
      <c r="I136" s="143">
        <f>I133</f>
        <v>0</v>
      </c>
      <c r="J136" s="86">
        <f>J133</f>
        <v>0</v>
      </c>
      <c r="K136" s="423">
        <f t="shared" ref="K136:M136" si="70">K133</f>
        <v>0</v>
      </c>
      <c r="L136" s="95">
        <f t="shared" si="70"/>
        <v>0</v>
      </c>
      <c r="M136" s="438">
        <f t="shared" si="70"/>
        <v>0</v>
      </c>
      <c r="N136" s="438">
        <f>N133</f>
        <v>0</v>
      </c>
      <c r="O136" s="95">
        <f t="shared" ref="O136" si="71">O133</f>
        <v>0</v>
      </c>
      <c r="P136" s="95">
        <f t="shared" ref="P136" si="72"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142">
        <f>D134+D124+D100</f>
        <v>147960.55500000002</v>
      </c>
      <c r="E137" s="142">
        <v>1061313.885</v>
      </c>
      <c r="F137" s="100">
        <f>F134+F124+F100</f>
        <v>1209274.44</v>
      </c>
      <c r="G137" s="322">
        <f t="shared" ref="G137" si="73">G134+G124+G100</f>
        <v>1971206.577</v>
      </c>
      <c r="H137" s="352">
        <f>H134+H124+H100</f>
        <v>1883516.6950000003</v>
      </c>
      <c r="I137" s="142">
        <f>I134+I124+I100</f>
        <v>0</v>
      </c>
      <c r="J137" s="100">
        <f>J134+J124+J100</f>
        <v>1883486.4550000003</v>
      </c>
      <c r="K137" s="424">
        <f t="shared" ref="K137:P137" si="74">K134+K124+K100</f>
        <v>825871.74800000014</v>
      </c>
      <c r="L137" s="102">
        <f t="shared" si="74"/>
        <v>207510.95600000001</v>
      </c>
      <c r="M137" s="441">
        <f t="shared" si="74"/>
        <v>1020.9859999999999</v>
      </c>
      <c r="N137" s="441">
        <f t="shared" si="74"/>
        <v>4320.1560000000009</v>
      </c>
      <c r="O137" s="102">
        <f t="shared" si="74"/>
        <v>10140.797999999999</v>
      </c>
      <c r="P137" s="102">
        <f t="shared" si="74"/>
        <v>50902.323999999993</v>
      </c>
      <c r="Q137" s="103">
        <f>+F137+G137+H137+I137+K137+L137+M137+N137+O137+P137</f>
        <v>6163764.6800000016</v>
      </c>
      <c r="R137" s="43"/>
    </row>
    <row r="138" spans="1:18">
      <c r="O138" s="104"/>
      <c r="P138" s="43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K118" zoomScale="55" zoomScaleNormal="55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125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31">
        <v>0.02</v>
      </c>
      <c r="E4" s="131"/>
      <c r="F4" s="17"/>
      <c r="G4" s="272">
        <v>6.08E-2</v>
      </c>
      <c r="H4" s="371">
        <v>9.1940000000000008</v>
      </c>
      <c r="I4" s="388"/>
      <c r="J4" s="19"/>
      <c r="K4" s="272">
        <v>0.113</v>
      </c>
      <c r="L4" s="95">
        <v>3.2000000000000002E-3</v>
      </c>
      <c r="M4" s="20"/>
      <c r="N4" s="95"/>
      <c r="O4" s="95"/>
      <c r="P4" s="95"/>
      <c r="Q4" s="21">
        <f t="shared" ref="Q4:Q67" si="0">+F4+G4+H4+I4+K4+L4+M4+N4+O4+P4</f>
        <v>9.3710000000000004</v>
      </c>
      <c r="R4" s="13"/>
    </row>
    <row r="5" spans="1:18">
      <c r="A5" s="22" t="s">
        <v>18</v>
      </c>
      <c r="B5" s="23"/>
      <c r="C5" s="24" t="s">
        <v>19</v>
      </c>
      <c r="D5" s="132">
        <v>6.3000006765488443</v>
      </c>
      <c r="E5" s="132"/>
      <c r="F5" s="25"/>
      <c r="G5" s="262">
        <v>17.747</v>
      </c>
      <c r="H5" s="372">
        <v>1247.3800000000001</v>
      </c>
      <c r="I5" s="389"/>
      <c r="J5" s="27"/>
      <c r="K5" s="262">
        <v>7.4029999999999996</v>
      </c>
      <c r="L5" s="198">
        <v>0.98699999999999999</v>
      </c>
      <c r="M5" s="28"/>
      <c r="N5" s="198"/>
      <c r="O5" s="198"/>
      <c r="P5" s="198"/>
      <c r="Q5" s="29">
        <f t="shared" si="0"/>
        <v>1273.5170000000003</v>
      </c>
      <c r="R5" s="13"/>
    </row>
    <row r="6" spans="1:18">
      <c r="A6" s="22" t="s">
        <v>20</v>
      </c>
      <c r="B6" s="30" t="s">
        <v>21</v>
      </c>
      <c r="C6" s="16" t="s">
        <v>17</v>
      </c>
      <c r="D6" s="131">
        <v>0</v>
      </c>
      <c r="E6" s="131">
        <v>0.96799999999999997</v>
      </c>
      <c r="F6" s="17"/>
      <c r="G6" s="272">
        <v>7.4999999999999997E-2</v>
      </c>
      <c r="H6" s="371">
        <v>22.241</v>
      </c>
      <c r="I6" s="388"/>
      <c r="J6" s="32"/>
      <c r="K6" s="272">
        <v>51.755000000000003</v>
      </c>
      <c r="L6" s="95">
        <v>0.30599999999999999</v>
      </c>
      <c r="M6" s="20"/>
      <c r="N6" s="95"/>
      <c r="O6" s="95"/>
      <c r="P6" s="95"/>
      <c r="Q6" s="21">
        <f t="shared" si="0"/>
        <v>74.376999999999995</v>
      </c>
      <c r="R6" s="13"/>
    </row>
    <row r="7" spans="1:18">
      <c r="A7" s="22" t="s">
        <v>22</v>
      </c>
      <c r="B7" s="24" t="s">
        <v>23</v>
      </c>
      <c r="C7" s="24" t="s">
        <v>19</v>
      </c>
      <c r="D7" s="132">
        <v>0</v>
      </c>
      <c r="E7" s="132">
        <v>250.74</v>
      </c>
      <c r="F7" s="25"/>
      <c r="G7" s="262">
        <v>1.4139999999999999</v>
      </c>
      <c r="H7" s="372">
        <v>393.66399999999999</v>
      </c>
      <c r="I7" s="389"/>
      <c r="J7" s="27"/>
      <c r="K7" s="396">
        <v>1985.854</v>
      </c>
      <c r="L7" s="198">
        <v>3.1059999999999999</v>
      </c>
      <c r="M7" s="28"/>
      <c r="N7" s="198"/>
      <c r="O7" s="198"/>
      <c r="P7" s="198"/>
      <c r="Q7" s="29">
        <f t="shared" si="0"/>
        <v>2384.038</v>
      </c>
      <c r="R7" s="13"/>
    </row>
    <row r="8" spans="1:18">
      <c r="A8" s="22" t="s">
        <v>24</v>
      </c>
      <c r="B8" s="33" t="s">
        <v>25</v>
      </c>
      <c r="C8" s="16" t="s">
        <v>17</v>
      </c>
      <c r="D8" s="20">
        <f t="shared" ref="D8:D9" si="1">D4+D6</f>
        <v>0.02</v>
      </c>
      <c r="E8" s="20">
        <f t="shared" ref="E8:E9" si="2">+E4+E6</f>
        <v>0.96799999999999997</v>
      </c>
      <c r="F8" s="35">
        <f>D8+E8</f>
        <v>0.98799999999999999</v>
      </c>
      <c r="G8" s="115">
        <f t="shared" ref="G8:G9" si="3">+G4+G6</f>
        <v>0.1358</v>
      </c>
      <c r="H8" s="126">
        <f>+H4+H6</f>
        <v>31.435000000000002</v>
      </c>
      <c r="I8" s="20">
        <f t="shared" ref="I8:I9" si="4">+I4+I6</f>
        <v>0</v>
      </c>
      <c r="J8" s="32">
        <f>H8+I8</f>
        <v>31.435000000000002</v>
      </c>
      <c r="K8" s="115">
        <f t="shared" ref="K8:L9" si="5">+K4+K6</f>
        <v>51.868000000000002</v>
      </c>
      <c r="L8" s="95">
        <f t="shared" si="5"/>
        <v>0.30919999999999997</v>
      </c>
      <c r="M8" s="20">
        <v>0</v>
      </c>
      <c r="N8" s="95">
        <f>+N4+N6</f>
        <v>0</v>
      </c>
      <c r="O8" s="95">
        <f t="shared" ref="O8:P9" si="6">+O4+O6</f>
        <v>0</v>
      </c>
      <c r="P8" s="95">
        <f t="shared" si="6"/>
        <v>0</v>
      </c>
      <c r="Q8" s="21">
        <f t="shared" si="0"/>
        <v>84.736000000000018</v>
      </c>
      <c r="R8" s="13"/>
    </row>
    <row r="9" spans="1:18">
      <c r="A9" s="36"/>
      <c r="B9" s="37"/>
      <c r="C9" s="24" t="s">
        <v>19</v>
      </c>
      <c r="D9" s="28">
        <f t="shared" si="1"/>
        <v>6.3000006765488443</v>
      </c>
      <c r="E9" s="28">
        <f t="shared" si="2"/>
        <v>250.74</v>
      </c>
      <c r="F9" s="25">
        <f>D9+E9</f>
        <v>257.04000067654886</v>
      </c>
      <c r="G9" s="57">
        <f t="shared" si="3"/>
        <v>19.161000000000001</v>
      </c>
      <c r="H9" s="304">
        <f>+H5+H7</f>
        <v>1641.0440000000001</v>
      </c>
      <c r="I9" s="28">
        <f t="shared" si="4"/>
        <v>0</v>
      </c>
      <c r="J9" s="27">
        <f>H9+I9</f>
        <v>1641.0440000000001</v>
      </c>
      <c r="K9" s="57">
        <f t="shared" si="5"/>
        <v>1993.2570000000001</v>
      </c>
      <c r="L9" s="198">
        <f t="shared" si="5"/>
        <v>4.093</v>
      </c>
      <c r="M9" s="28">
        <v>0</v>
      </c>
      <c r="N9" s="198">
        <f>+N5+N7</f>
        <v>0</v>
      </c>
      <c r="O9" s="198">
        <f t="shared" si="6"/>
        <v>0</v>
      </c>
      <c r="P9" s="198">
        <f t="shared" si="6"/>
        <v>0</v>
      </c>
      <c r="Q9" s="29">
        <f t="shared" si="0"/>
        <v>3914.5950006765488</v>
      </c>
      <c r="R9" s="13"/>
    </row>
    <row r="10" spans="1:18">
      <c r="A10" s="39" t="s">
        <v>26</v>
      </c>
      <c r="B10" s="40"/>
      <c r="C10" s="16" t="s">
        <v>17</v>
      </c>
      <c r="D10" s="131">
        <v>9.1324000000000005</v>
      </c>
      <c r="E10" s="131">
        <v>3.3437000000000001</v>
      </c>
      <c r="F10" s="17"/>
      <c r="G10" s="272">
        <v>4393.6301999999996</v>
      </c>
      <c r="H10" s="371">
        <v>4676.7879999999996</v>
      </c>
      <c r="I10" s="388"/>
      <c r="J10" s="32"/>
      <c r="K10" s="272">
        <v>834.47550000000001</v>
      </c>
      <c r="L10" s="95">
        <v>3.5834999999999999</v>
      </c>
      <c r="M10" s="20"/>
      <c r="N10" s="95"/>
      <c r="O10" s="95"/>
      <c r="P10" s="95"/>
      <c r="Q10" s="21">
        <f t="shared" si="0"/>
        <v>9908.4772000000012</v>
      </c>
      <c r="R10" s="13"/>
    </row>
    <row r="11" spans="1:18">
      <c r="A11" s="41"/>
      <c r="B11" s="42"/>
      <c r="C11" s="24" t="s">
        <v>19</v>
      </c>
      <c r="D11" s="132">
        <v>4521.9724856087196</v>
      </c>
      <c r="E11" s="132">
        <v>2192.5740000000001</v>
      </c>
      <c r="F11" s="25"/>
      <c r="G11" s="262">
        <v>1687671.2139999999</v>
      </c>
      <c r="H11" s="372">
        <v>901232.40300000005</v>
      </c>
      <c r="I11" s="389"/>
      <c r="J11" s="27"/>
      <c r="K11" s="262">
        <v>154260.014</v>
      </c>
      <c r="L11" s="198">
        <v>61.5</v>
      </c>
      <c r="M11" s="28"/>
      <c r="N11" s="198"/>
      <c r="O11" s="198"/>
      <c r="P11" s="198"/>
      <c r="Q11" s="29">
        <f t="shared" si="0"/>
        <v>2743225.1310000001</v>
      </c>
      <c r="R11" s="13"/>
    </row>
    <row r="12" spans="1:18">
      <c r="A12" s="43"/>
      <c r="B12" s="15" t="s">
        <v>27</v>
      </c>
      <c r="C12" s="16" t="s">
        <v>17</v>
      </c>
      <c r="D12" s="131">
        <v>125.79989999999999</v>
      </c>
      <c r="E12" s="131">
        <v>40.5045</v>
      </c>
      <c r="F12" s="17"/>
      <c r="G12" s="272">
        <v>0.28860000000000002</v>
      </c>
      <c r="H12" s="371">
        <v>0.27100000000000002</v>
      </c>
      <c r="I12" s="388"/>
      <c r="J12" s="32"/>
      <c r="K12" s="272">
        <v>0.37</v>
      </c>
      <c r="L12" s="95">
        <v>9.4299999999999995E-2</v>
      </c>
      <c r="M12" s="20"/>
      <c r="N12" s="95"/>
      <c r="O12" s="95"/>
      <c r="P12" s="95"/>
      <c r="Q12" s="21">
        <f t="shared" si="0"/>
        <v>1.0239</v>
      </c>
      <c r="R12" s="13"/>
    </row>
    <row r="13" spans="1:18">
      <c r="A13" s="14" t="s">
        <v>0</v>
      </c>
      <c r="B13" s="23"/>
      <c r="C13" s="24" t="s">
        <v>19</v>
      </c>
      <c r="D13" s="132">
        <v>296872.57043075759</v>
      </c>
      <c r="E13" s="132">
        <v>100955.889</v>
      </c>
      <c r="F13" s="25"/>
      <c r="G13" s="262">
        <v>604.05899999999997</v>
      </c>
      <c r="H13" s="372">
        <v>564.71199999999999</v>
      </c>
      <c r="I13" s="389"/>
      <c r="J13" s="27"/>
      <c r="K13" s="262">
        <v>851.36699999999996</v>
      </c>
      <c r="L13" s="198">
        <v>206.92500000000001</v>
      </c>
      <c r="M13" s="28"/>
      <c r="N13" s="198"/>
      <c r="O13" s="198"/>
      <c r="P13" s="198"/>
      <c r="Q13" s="29">
        <f t="shared" si="0"/>
        <v>2227.0630000000001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31">
        <v>9.7964000000000002</v>
      </c>
      <c r="E14" s="131">
        <v>0.67479999999999996</v>
      </c>
      <c r="F14" s="17"/>
      <c r="G14" s="272">
        <v>0.25929999999999997</v>
      </c>
      <c r="H14" s="371">
        <v>11.9384</v>
      </c>
      <c r="I14" s="388"/>
      <c r="J14" s="32"/>
      <c r="K14" s="272">
        <v>1.0411999999999999</v>
      </c>
      <c r="L14" s="95"/>
      <c r="M14" s="20"/>
      <c r="N14" s="95">
        <v>0.29380000000000001</v>
      </c>
      <c r="O14" s="95"/>
      <c r="P14" s="95"/>
      <c r="Q14" s="21">
        <f t="shared" si="0"/>
        <v>13.532699999999998</v>
      </c>
      <c r="R14" s="13"/>
    </row>
    <row r="15" spans="1:18">
      <c r="A15" s="22" t="s">
        <v>0</v>
      </c>
      <c r="B15" s="23"/>
      <c r="C15" s="24" t="s">
        <v>19</v>
      </c>
      <c r="D15" s="132">
        <v>2913.3618128621201</v>
      </c>
      <c r="E15" s="132">
        <v>750.87599999999998</v>
      </c>
      <c r="F15" s="25"/>
      <c r="G15" s="262">
        <v>271.27600000000001</v>
      </c>
      <c r="H15" s="372">
        <v>15966.298000000001</v>
      </c>
      <c r="I15" s="389"/>
      <c r="J15" s="27"/>
      <c r="K15" s="262">
        <v>1433.7470000000001</v>
      </c>
      <c r="L15" s="198"/>
      <c r="M15" s="28"/>
      <c r="N15" s="198">
        <v>216.86099999999999</v>
      </c>
      <c r="O15" s="198"/>
      <c r="P15" s="198"/>
      <c r="Q15" s="29">
        <f t="shared" si="0"/>
        <v>17888.182000000001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31">
        <v>54.865600000000001</v>
      </c>
      <c r="E16" s="131">
        <v>87.625200000000007</v>
      </c>
      <c r="F16" s="17"/>
      <c r="G16" s="272">
        <v>184.02440000000001</v>
      </c>
      <c r="H16" s="371">
        <v>224.37200000000001</v>
      </c>
      <c r="I16" s="388"/>
      <c r="J16" s="32"/>
      <c r="K16" s="272">
        <v>34.347000000000001</v>
      </c>
      <c r="L16" s="95"/>
      <c r="M16" s="20"/>
      <c r="N16" s="95"/>
      <c r="O16" s="95"/>
      <c r="P16" s="95"/>
      <c r="Q16" s="21">
        <f t="shared" si="0"/>
        <v>442.74340000000001</v>
      </c>
      <c r="R16" s="13"/>
    </row>
    <row r="17" spans="1:18">
      <c r="A17" s="22"/>
      <c r="B17" s="23"/>
      <c r="C17" s="24" t="s">
        <v>19</v>
      </c>
      <c r="D17" s="132">
        <v>85125.1744414813</v>
      </c>
      <c r="E17" s="132">
        <v>112065.77800000001</v>
      </c>
      <c r="F17" s="25"/>
      <c r="G17" s="262">
        <v>98061.663</v>
      </c>
      <c r="H17" s="372">
        <v>40684.108999999997</v>
      </c>
      <c r="I17" s="389"/>
      <c r="J17" s="27"/>
      <c r="K17" s="262">
        <v>7214.1930000000002</v>
      </c>
      <c r="L17" s="198"/>
      <c r="M17" s="28"/>
      <c r="N17" s="198"/>
      <c r="O17" s="198"/>
      <c r="P17" s="198"/>
      <c r="Q17" s="29">
        <f t="shared" si="0"/>
        <v>145959.965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31">
        <v>239.49760000000001</v>
      </c>
      <c r="E18" s="131">
        <v>47.393599999999999</v>
      </c>
      <c r="F18" s="17"/>
      <c r="G18" s="272">
        <v>34.006900000000002</v>
      </c>
      <c r="H18" s="371">
        <v>495.68599999999998</v>
      </c>
      <c r="I18" s="388"/>
      <c r="J18" s="32"/>
      <c r="K18" s="272">
        <v>137.93199999999999</v>
      </c>
      <c r="L18" s="95"/>
      <c r="M18" s="20"/>
      <c r="N18" s="95"/>
      <c r="O18" s="95"/>
      <c r="P18" s="95"/>
      <c r="Q18" s="21">
        <f t="shared" si="0"/>
        <v>667.62490000000003</v>
      </c>
      <c r="R18" s="13"/>
    </row>
    <row r="19" spans="1:18">
      <c r="A19" s="22"/>
      <c r="B19" s="24" t="s">
        <v>34</v>
      </c>
      <c r="C19" s="24" t="s">
        <v>19</v>
      </c>
      <c r="D19" s="132">
        <v>127262.40766654375</v>
      </c>
      <c r="E19" s="132">
        <v>24264.339</v>
      </c>
      <c r="F19" s="25"/>
      <c r="G19" s="262">
        <v>8674.1360000000004</v>
      </c>
      <c r="H19" s="372">
        <v>178056.495</v>
      </c>
      <c r="I19" s="389"/>
      <c r="J19" s="27"/>
      <c r="K19" s="262">
        <v>55756.072</v>
      </c>
      <c r="L19" s="198"/>
      <c r="M19" s="28"/>
      <c r="N19" s="198"/>
      <c r="O19" s="198"/>
      <c r="P19" s="198"/>
      <c r="Q19" s="29">
        <f t="shared" si="0"/>
        <v>242486.70299999998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31">
        <v>0.1338</v>
      </c>
      <c r="E20" s="131">
        <v>2.1440000000000001</v>
      </c>
      <c r="F20" s="17"/>
      <c r="G20" s="272">
        <v>162.62799999999999</v>
      </c>
      <c r="H20" s="371">
        <v>4.9530000000000003</v>
      </c>
      <c r="I20" s="388"/>
      <c r="J20" s="32"/>
      <c r="K20" s="272">
        <v>4.593</v>
      </c>
      <c r="L20" s="95"/>
      <c r="M20" s="20"/>
      <c r="N20" s="95"/>
      <c r="O20" s="95"/>
      <c r="P20" s="95"/>
      <c r="Q20" s="21">
        <f t="shared" si="0"/>
        <v>172.17399999999998</v>
      </c>
      <c r="R20" s="13"/>
    </row>
    <row r="21" spans="1:18">
      <c r="A21" s="43"/>
      <c r="B21" s="23"/>
      <c r="C21" s="24" t="s">
        <v>19</v>
      </c>
      <c r="D21" s="132">
        <v>54.119105811780095</v>
      </c>
      <c r="E21" s="132">
        <v>508.45299999999997</v>
      </c>
      <c r="F21" s="25"/>
      <c r="G21" s="262">
        <v>47169.970999999998</v>
      </c>
      <c r="H21" s="372">
        <v>1278.575</v>
      </c>
      <c r="I21" s="389"/>
      <c r="J21" s="27"/>
      <c r="K21" s="262">
        <v>900.09199999999998</v>
      </c>
      <c r="L21" s="198"/>
      <c r="M21" s="28"/>
      <c r="N21" s="198"/>
      <c r="O21" s="198"/>
      <c r="P21" s="198"/>
      <c r="Q21" s="29">
        <f t="shared" si="0"/>
        <v>49348.637999999992</v>
      </c>
      <c r="R21" s="13"/>
    </row>
    <row r="22" spans="1:18">
      <c r="A22" s="43"/>
      <c r="B22" s="33" t="s">
        <v>25</v>
      </c>
      <c r="C22" s="16" t="s">
        <v>17</v>
      </c>
      <c r="D22" s="20">
        <f t="shared" ref="D22:D23" si="7">D12+D14+D16+D18+D20</f>
        <v>430.0933</v>
      </c>
      <c r="E22" s="20">
        <f t="shared" ref="E22:E23" si="8">+E12+E14+E16+E18+E20</f>
        <v>178.34210000000002</v>
      </c>
      <c r="F22" s="17">
        <f>D22+E22</f>
        <v>608.43540000000007</v>
      </c>
      <c r="G22" s="115">
        <f t="shared" ref="G22" si="9">+G12+G14+G16+G18+G20</f>
        <v>381.2072</v>
      </c>
      <c r="H22" s="126">
        <f>+H12+H14+H16+H18+H20</f>
        <v>737.22039999999993</v>
      </c>
      <c r="I22" s="20">
        <f t="shared" ref="I22:I23" si="10">+I12+I14+I16+I18+I20</f>
        <v>0</v>
      </c>
      <c r="J22" s="32">
        <f t="shared" ref="J22:J29" si="11">H22+I22</f>
        <v>737.22039999999993</v>
      </c>
      <c r="K22" s="115">
        <f t="shared" ref="K22:L23" si="12">+K12+K14+K16+K18+K20</f>
        <v>178.28319999999999</v>
      </c>
      <c r="L22" s="95">
        <f t="shared" si="12"/>
        <v>9.4299999999999995E-2</v>
      </c>
      <c r="M22" s="20">
        <v>0</v>
      </c>
      <c r="N22" s="95">
        <f t="shared" ref="N22:P23" si="13">+N12+N14+N16+N18+N20</f>
        <v>0.29380000000000001</v>
      </c>
      <c r="O22" s="95">
        <f t="shared" si="13"/>
        <v>0</v>
      </c>
      <c r="P22" s="95">
        <f t="shared" si="13"/>
        <v>0</v>
      </c>
      <c r="Q22" s="21">
        <f t="shared" si="0"/>
        <v>1905.5343</v>
      </c>
      <c r="R22" s="13"/>
    </row>
    <row r="23" spans="1:18">
      <c r="A23" s="36"/>
      <c r="B23" s="37"/>
      <c r="C23" s="24" t="s">
        <v>19</v>
      </c>
      <c r="D23" s="28">
        <f t="shared" si="7"/>
        <v>512227.63345745648</v>
      </c>
      <c r="E23" s="28">
        <f t="shared" si="8"/>
        <v>238545.33500000002</v>
      </c>
      <c r="F23" s="25">
        <f>D23+E23</f>
        <v>750772.96845745645</v>
      </c>
      <c r="G23" s="57">
        <f>+G13+G15+G17+G19+G21</f>
        <v>154781.10500000001</v>
      </c>
      <c r="H23" s="304">
        <f>+H13+H15+H17+H19+H21</f>
        <v>236550.18900000001</v>
      </c>
      <c r="I23" s="28">
        <f t="shared" si="10"/>
        <v>0</v>
      </c>
      <c r="J23" s="27">
        <f t="shared" si="11"/>
        <v>236550.18900000001</v>
      </c>
      <c r="K23" s="57">
        <f>+K13+K15+K17+K19+K21</f>
        <v>66155.471000000005</v>
      </c>
      <c r="L23" s="198">
        <f t="shared" si="12"/>
        <v>206.92500000000001</v>
      </c>
      <c r="M23" s="28">
        <v>0</v>
      </c>
      <c r="N23" s="198">
        <f t="shared" si="13"/>
        <v>216.86099999999999</v>
      </c>
      <c r="O23" s="198">
        <f t="shared" si="13"/>
        <v>0</v>
      </c>
      <c r="P23" s="198">
        <f t="shared" si="13"/>
        <v>0</v>
      </c>
      <c r="Q23" s="29">
        <f t="shared" si="0"/>
        <v>1208683.5194574564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31">
        <v>2.8969999999999998</v>
      </c>
      <c r="E24" s="131">
        <v>10.959</v>
      </c>
      <c r="F24" s="17"/>
      <c r="G24" s="272">
        <v>176.6139</v>
      </c>
      <c r="H24" s="371"/>
      <c r="I24" s="388"/>
      <c r="J24" s="32"/>
      <c r="K24" s="272"/>
      <c r="L24" s="95"/>
      <c r="M24" s="20"/>
      <c r="N24" s="95"/>
      <c r="O24" s="95"/>
      <c r="P24" s="95"/>
      <c r="Q24" s="21">
        <f t="shared" si="0"/>
        <v>176.6139</v>
      </c>
      <c r="R24" s="13"/>
    </row>
    <row r="25" spans="1:18">
      <c r="A25" s="22" t="s">
        <v>37</v>
      </c>
      <c r="B25" s="23"/>
      <c r="C25" s="24" t="s">
        <v>19</v>
      </c>
      <c r="D25" s="132">
        <v>1845.8476982231737</v>
      </c>
      <c r="E25" s="132">
        <v>7403.89</v>
      </c>
      <c r="F25" s="25"/>
      <c r="G25" s="262">
        <v>126381.25199999999</v>
      </c>
      <c r="H25" s="372"/>
      <c r="I25" s="389"/>
      <c r="J25" s="27"/>
      <c r="K25" s="262"/>
      <c r="L25" s="198"/>
      <c r="M25" s="28"/>
      <c r="N25" s="198"/>
      <c r="O25" s="198"/>
      <c r="P25" s="198"/>
      <c r="Q25" s="29">
        <f t="shared" si="0"/>
        <v>126381.25199999999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31">
        <v>18.082000000000001</v>
      </c>
      <c r="E26" s="131">
        <v>26.207999999999998</v>
      </c>
      <c r="F26" s="17"/>
      <c r="G26" s="272">
        <v>256.63799999999998</v>
      </c>
      <c r="H26" s="371">
        <v>1.0129999999999999</v>
      </c>
      <c r="I26" s="388"/>
      <c r="J26" s="32"/>
      <c r="K26" s="272">
        <v>0.20100000000000001</v>
      </c>
      <c r="L26" s="95"/>
      <c r="M26" s="20"/>
      <c r="N26" s="95"/>
      <c r="O26" s="95"/>
      <c r="P26" s="95"/>
      <c r="Q26" s="21">
        <f t="shared" si="0"/>
        <v>257.85199999999998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32">
        <v>5140.8688020711861</v>
      </c>
      <c r="E27" s="132">
        <v>6911.701</v>
      </c>
      <c r="F27" s="25"/>
      <c r="G27" s="262">
        <v>60660.919000000002</v>
      </c>
      <c r="H27" s="376">
        <v>109.20099999999999</v>
      </c>
      <c r="I27" s="389"/>
      <c r="J27" s="27"/>
      <c r="K27" s="262">
        <v>40.052</v>
      </c>
      <c r="L27" s="198"/>
      <c r="M27" s="28"/>
      <c r="N27" s="198"/>
      <c r="O27" s="198"/>
      <c r="P27" s="198"/>
      <c r="Q27" s="29">
        <f t="shared" si="0"/>
        <v>60810.172000000006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20">
        <f t="shared" ref="D28:D29" si="14">D24+D26</f>
        <v>20.978999999999999</v>
      </c>
      <c r="E28" s="20">
        <f t="shared" ref="E28:E29" si="15">+E24+E26</f>
        <v>37.167000000000002</v>
      </c>
      <c r="F28" s="17">
        <f>D28+E28</f>
        <v>58.146000000000001</v>
      </c>
      <c r="G28" s="115">
        <f t="shared" ref="G28:G29" si="16">+G24+G26</f>
        <v>433.25189999999998</v>
      </c>
      <c r="H28" s="126">
        <f>+H24+H26</f>
        <v>1.0129999999999999</v>
      </c>
      <c r="I28" s="20">
        <f t="shared" ref="I28:I29" si="17">+I24+I26</f>
        <v>0</v>
      </c>
      <c r="J28" s="32">
        <f t="shared" si="11"/>
        <v>1.0129999999999999</v>
      </c>
      <c r="K28" s="115">
        <f t="shared" ref="K28:L29" si="18">+K24+K26</f>
        <v>0.20100000000000001</v>
      </c>
      <c r="L28" s="95">
        <f t="shared" si="18"/>
        <v>0</v>
      </c>
      <c r="M28" s="19">
        <v>0</v>
      </c>
      <c r="N28" s="95">
        <f t="shared" ref="N28:N29" si="19">+N24+N26</f>
        <v>0</v>
      </c>
      <c r="O28" s="95">
        <f>O24+O26</f>
        <v>0</v>
      </c>
      <c r="P28" s="95">
        <f t="shared" ref="P28:P29" si="20">+P24+P26</f>
        <v>0</v>
      </c>
      <c r="Q28" s="21">
        <f t="shared" si="0"/>
        <v>492.61189999999999</v>
      </c>
      <c r="R28" s="13"/>
    </row>
    <row r="29" spans="1:18">
      <c r="A29" s="36"/>
      <c r="B29" s="37"/>
      <c r="C29" s="24" t="s">
        <v>19</v>
      </c>
      <c r="D29" s="28">
        <f t="shared" si="14"/>
        <v>6986.7165002943602</v>
      </c>
      <c r="E29" s="28">
        <f t="shared" si="15"/>
        <v>14315.591</v>
      </c>
      <c r="F29" s="25">
        <f>D29+E29</f>
        <v>21302.307500294359</v>
      </c>
      <c r="G29" s="57">
        <f t="shared" si="16"/>
        <v>187042.171</v>
      </c>
      <c r="H29" s="304">
        <f>+H25+H27</f>
        <v>109.20099999999999</v>
      </c>
      <c r="I29" s="28">
        <f t="shared" si="17"/>
        <v>0</v>
      </c>
      <c r="J29" s="27">
        <f t="shared" si="11"/>
        <v>109.20099999999999</v>
      </c>
      <c r="K29" s="57">
        <f t="shared" si="18"/>
        <v>40.052</v>
      </c>
      <c r="L29" s="198">
        <f t="shared" si="18"/>
        <v>0</v>
      </c>
      <c r="M29" s="27">
        <v>0</v>
      </c>
      <c r="N29" s="198">
        <f t="shared" si="19"/>
        <v>0</v>
      </c>
      <c r="O29" s="198">
        <f t="shared" ref="O29" si="21">O25+O27</f>
        <v>0</v>
      </c>
      <c r="P29" s="198">
        <f t="shared" si="20"/>
        <v>0</v>
      </c>
      <c r="Q29" s="29">
        <f t="shared" si="0"/>
        <v>208493.73150029435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31">
        <v>0</v>
      </c>
      <c r="E30" s="131"/>
      <c r="F30" s="17"/>
      <c r="G30" s="272">
        <v>4.0000000000000001E-3</v>
      </c>
      <c r="H30" s="371">
        <v>24.46</v>
      </c>
      <c r="I30" s="388"/>
      <c r="J30" s="32"/>
      <c r="K30" s="272"/>
      <c r="L30" s="95"/>
      <c r="M30" s="20"/>
      <c r="N30" s="95"/>
      <c r="O30" s="95"/>
      <c r="P30" s="95"/>
      <c r="Q30" s="21">
        <f t="shared" si="0"/>
        <v>24.464000000000002</v>
      </c>
      <c r="R30" s="13"/>
    </row>
    <row r="31" spans="1:18">
      <c r="A31" s="22" t="s">
        <v>42</v>
      </c>
      <c r="B31" s="23"/>
      <c r="C31" s="24" t="s">
        <v>19</v>
      </c>
      <c r="D31" s="132">
        <v>0</v>
      </c>
      <c r="E31" s="132"/>
      <c r="F31" s="25"/>
      <c r="G31" s="262">
        <v>1.26</v>
      </c>
      <c r="H31" s="372">
        <v>3873.9749999999999</v>
      </c>
      <c r="I31" s="389"/>
      <c r="J31" s="27"/>
      <c r="K31" s="262"/>
      <c r="L31" s="198"/>
      <c r="M31" s="28"/>
      <c r="N31" s="198"/>
      <c r="O31" s="198"/>
      <c r="P31" s="198"/>
      <c r="Q31" s="29">
        <f t="shared" si="0"/>
        <v>3875.2350000000001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31">
        <v>0</v>
      </c>
      <c r="E32" s="131"/>
      <c r="F32" s="17"/>
      <c r="G32" s="272"/>
      <c r="H32" s="371">
        <v>0.23499999999999999</v>
      </c>
      <c r="I32" s="388"/>
      <c r="J32" s="32"/>
      <c r="K32" s="272"/>
      <c r="L32" s="95"/>
      <c r="M32" s="20"/>
      <c r="N32" s="95"/>
      <c r="O32" s="95"/>
      <c r="P32" s="95"/>
      <c r="Q32" s="21">
        <f t="shared" si="0"/>
        <v>0.23499999999999999</v>
      </c>
      <c r="R32" s="13"/>
    </row>
    <row r="33" spans="1:18">
      <c r="A33" s="22" t="s">
        <v>44</v>
      </c>
      <c r="B33" s="23"/>
      <c r="C33" s="24" t="s">
        <v>19</v>
      </c>
      <c r="D33" s="132">
        <v>0</v>
      </c>
      <c r="E33" s="132"/>
      <c r="F33" s="25"/>
      <c r="G33" s="262"/>
      <c r="H33" s="372">
        <v>43.89</v>
      </c>
      <c r="I33" s="389"/>
      <c r="J33" s="27"/>
      <c r="K33" s="262"/>
      <c r="L33" s="198"/>
      <c r="M33" s="28"/>
      <c r="N33" s="198"/>
      <c r="O33" s="198"/>
      <c r="P33" s="198"/>
      <c r="Q33" s="29">
        <f t="shared" si="0"/>
        <v>43.89</v>
      </c>
      <c r="R33" s="13"/>
    </row>
    <row r="34" spans="1:18">
      <c r="A34" s="22"/>
      <c r="B34" s="30" t="s">
        <v>21</v>
      </c>
      <c r="C34" s="16" t="s">
        <v>17</v>
      </c>
      <c r="D34" s="131">
        <v>0</v>
      </c>
      <c r="E34" s="131"/>
      <c r="F34" s="17"/>
      <c r="G34" s="272"/>
      <c r="H34" s="371"/>
      <c r="I34" s="388"/>
      <c r="J34" s="32"/>
      <c r="K34" s="272"/>
      <c r="L34" s="95"/>
      <c r="M34" s="20"/>
      <c r="N34" s="95"/>
      <c r="O34" s="95"/>
      <c r="P34" s="95"/>
      <c r="Q34" s="21">
        <f t="shared" si="0"/>
        <v>0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32">
        <v>0</v>
      </c>
      <c r="E35" s="132"/>
      <c r="F35" s="25"/>
      <c r="G35" s="262"/>
      <c r="H35" s="372"/>
      <c r="I35" s="389"/>
      <c r="J35" s="27"/>
      <c r="K35" s="262"/>
      <c r="L35" s="198"/>
      <c r="M35" s="28"/>
      <c r="N35" s="198"/>
      <c r="O35" s="198"/>
      <c r="P35" s="198"/>
      <c r="Q35" s="29">
        <f t="shared" si="0"/>
        <v>0</v>
      </c>
      <c r="R35" s="13"/>
    </row>
    <row r="36" spans="1:18">
      <c r="A36" s="43"/>
      <c r="B36" s="33" t="s">
        <v>25</v>
      </c>
      <c r="C36" s="16" t="s">
        <v>17</v>
      </c>
      <c r="D36" s="20">
        <f t="shared" ref="D36:D37" si="22">D30+D32+D34</f>
        <v>0</v>
      </c>
      <c r="E36" s="20">
        <f t="shared" ref="E36:E37" si="23">+E30+E32+E34</f>
        <v>0</v>
      </c>
      <c r="F36" s="46">
        <f>D36+E36</f>
        <v>0</v>
      </c>
      <c r="G36" s="115">
        <f t="shared" ref="G36:I37" si="24">+G30+G32+G34</f>
        <v>4.0000000000000001E-3</v>
      </c>
      <c r="H36" s="126">
        <f t="shared" si="24"/>
        <v>24.695</v>
      </c>
      <c r="I36" s="20">
        <f t="shared" si="24"/>
        <v>0</v>
      </c>
      <c r="J36" s="32">
        <f>H36+I36</f>
        <v>24.695</v>
      </c>
      <c r="K36" s="115">
        <f t="shared" ref="K36:L37" si="25">+K30+K32+K34</f>
        <v>0</v>
      </c>
      <c r="L36" s="95">
        <f t="shared" si="25"/>
        <v>0</v>
      </c>
      <c r="M36" s="20">
        <v>0</v>
      </c>
      <c r="N36" s="95">
        <f t="shared" ref="N36:P37" si="26">+N30+N32+N34</f>
        <v>0</v>
      </c>
      <c r="O36" s="95">
        <f t="shared" si="26"/>
        <v>0</v>
      </c>
      <c r="P36" s="95">
        <f t="shared" si="26"/>
        <v>0</v>
      </c>
      <c r="Q36" s="21">
        <f t="shared" si="0"/>
        <v>24.699000000000002</v>
      </c>
      <c r="R36" s="13"/>
    </row>
    <row r="37" spans="1:18">
      <c r="A37" s="36"/>
      <c r="B37" s="37"/>
      <c r="C37" s="24" t="s">
        <v>19</v>
      </c>
      <c r="D37" s="28">
        <f t="shared" si="22"/>
        <v>0</v>
      </c>
      <c r="E37" s="28">
        <f t="shared" si="23"/>
        <v>0</v>
      </c>
      <c r="F37" s="47">
        <f>D37+E37</f>
        <v>0</v>
      </c>
      <c r="G37" s="57">
        <f t="shared" si="24"/>
        <v>1.26</v>
      </c>
      <c r="H37" s="304">
        <f t="shared" si="24"/>
        <v>3917.8649999999998</v>
      </c>
      <c r="I37" s="28">
        <f t="shared" si="24"/>
        <v>0</v>
      </c>
      <c r="J37" s="27">
        <f>H37+I37</f>
        <v>3917.8649999999998</v>
      </c>
      <c r="K37" s="57">
        <f t="shared" si="25"/>
        <v>0</v>
      </c>
      <c r="L37" s="198">
        <f t="shared" si="25"/>
        <v>0</v>
      </c>
      <c r="M37" s="28">
        <v>0</v>
      </c>
      <c r="N37" s="198">
        <f t="shared" si="26"/>
        <v>0</v>
      </c>
      <c r="O37" s="198">
        <f t="shared" si="26"/>
        <v>0</v>
      </c>
      <c r="P37" s="198">
        <f t="shared" si="26"/>
        <v>0</v>
      </c>
      <c r="Q37" s="29">
        <f t="shared" si="0"/>
        <v>3919.125</v>
      </c>
      <c r="R37" s="13"/>
    </row>
    <row r="38" spans="1:18">
      <c r="A38" s="39" t="s">
        <v>46</v>
      </c>
      <c r="B38" s="40"/>
      <c r="C38" s="16" t="s">
        <v>17</v>
      </c>
      <c r="D38" s="131">
        <v>4.2999999999999997E-2</v>
      </c>
      <c r="E38" s="131">
        <v>0.31159999999999999</v>
      </c>
      <c r="F38" s="17"/>
      <c r="G38" s="272">
        <v>5.5800000000000002E-2</v>
      </c>
      <c r="H38" s="371">
        <v>97.524199999999993</v>
      </c>
      <c r="I38" s="388"/>
      <c r="J38" s="32"/>
      <c r="K38" s="272">
        <v>255.84049999999999</v>
      </c>
      <c r="L38" s="95">
        <v>0.39229999999999998</v>
      </c>
      <c r="M38" s="20"/>
      <c r="N38" s="95">
        <v>8.3500000000000005E-2</v>
      </c>
      <c r="O38" s="95"/>
      <c r="P38" s="95">
        <v>3.8E-3</v>
      </c>
      <c r="Q38" s="21">
        <f t="shared" si="0"/>
        <v>353.90010000000001</v>
      </c>
      <c r="R38" s="13"/>
    </row>
    <row r="39" spans="1:18">
      <c r="A39" s="41"/>
      <c r="B39" s="42"/>
      <c r="C39" s="24" t="s">
        <v>19</v>
      </c>
      <c r="D39" s="132">
        <v>18.328801968306106</v>
      </c>
      <c r="E39" s="132">
        <v>76.989000000000004</v>
      </c>
      <c r="F39" s="25"/>
      <c r="G39" s="262">
        <v>49.353000000000002</v>
      </c>
      <c r="H39" s="372">
        <v>24591.861000000001</v>
      </c>
      <c r="I39" s="389"/>
      <c r="J39" s="27"/>
      <c r="K39" s="262">
        <v>68743.929999999993</v>
      </c>
      <c r="L39" s="198">
        <v>132.67500000000001</v>
      </c>
      <c r="M39" s="28"/>
      <c r="N39" s="198">
        <v>5.1310000000000002</v>
      </c>
      <c r="O39" s="198"/>
      <c r="P39" s="198">
        <v>3.15</v>
      </c>
      <c r="Q39" s="29">
        <f t="shared" si="0"/>
        <v>93526.099999999991</v>
      </c>
      <c r="R39" s="13"/>
    </row>
    <row r="40" spans="1:18">
      <c r="A40" s="39" t="s">
        <v>47</v>
      </c>
      <c r="B40" s="40"/>
      <c r="C40" s="16" t="s">
        <v>17</v>
      </c>
      <c r="D40" s="131">
        <v>0.29809999999999998</v>
      </c>
      <c r="E40" s="131">
        <v>0.37469999999999998</v>
      </c>
      <c r="F40" s="17"/>
      <c r="G40" s="272">
        <v>76.925899999999999</v>
      </c>
      <c r="H40" s="371">
        <v>105.11539999999999</v>
      </c>
      <c r="I40" s="388"/>
      <c r="J40" s="32"/>
      <c r="K40" s="272">
        <v>241.37289999999999</v>
      </c>
      <c r="L40" s="95">
        <v>21.329699999999999</v>
      </c>
      <c r="M40" s="20"/>
      <c r="N40" s="95">
        <v>0.77529999999999999</v>
      </c>
      <c r="O40" s="95">
        <v>1E-3</v>
      </c>
      <c r="P40" s="95">
        <v>2.7000000000000001E-3</v>
      </c>
      <c r="Q40" s="21">
        <f t="shared" si="0"/>
        <v>445.52289999999994</v>
      </c>
      <c r="R40" s="13"/>
    </row>
    <row r="41" spans="1:18">
      <c r="A41" s="41"/>
      <c r="B41" s="42"/>
      <c r="C41" s="24" t="s">
        <v>19</v>
      </c>
      <c r="D41" s="132">
        <v>84.000009020651262</v>
      </c>
      <c r="E41" s="132">
        <v>75.775000000000006</v>
      </c>
      <c r="F41" s="25"/>
      <c r="G41" s="262">
        <v>7816.1989999999996</v>
      </c>
      <c r="H41" s="372">
        <v>18711.41</v>
      </c>
      <c r="I41" s="389"/>
      <c r="J41" s="27"/>
      <c r="K41" s="262">
        <v>27666.527999999998</v>
      </c>
      <c r="L41" s="198">
        <v>1433.1030000000001</v>
      </c>
      <c r="M41" s="28"/>
      <c r="N41" s="198">
        <v>33.46</v>
      </c>
      <c r="O41" s="198">
        <v>0.21</v>
      </c>
      <c r="P41" s="198">
        <v>0.28399999999999997</v>
      </c>
      <c r="Q41" s="29">
        <f t="shared" si="0"/>
        <v>55661.194000000003</v>
      </c>
      <c r="R41" s="13"/>
    </row>
    <row r="42" spans="1:18">
      <c r="A42" s="39" t="s">
        <v>48</v>
      </c>
      <c r="B42" s="40"/>
      <c r="C42" s="16" t="s">
        <v>17</v>
      </c>
      <c r="D42" s="131">
        <v>0</v>
      </c>
      <c r="E42" s="131"/>
      <c r="F42" s="17"/>
      <c r="G42" s="272"/>
      <c r="H42" s="371"/>
      <c r="I42" s="388"/>
      <c r="J42" s="32"/>
      <c r="K42" s="272"/>
      <c r="L42" s="95"/>
      <c r="M42" s="20"/>
      <c r="N42" s="95"/>
      <c r="O42" s="95"/>
      <c r="P42" s="95"/>
      <c r="Q42" s="21">
        <f t="shared" si="0"/>
        <v>0</v>
      </c>
      <c r="R42" s="13"/>
    </row>
    <row r="43" spans="1:18">
      <c r="A43" s="41"/>
      <c r="B43" s="42"/>
      <c r="C43" s="24" t="s">
        <v>19</v>
      </c>
      <c r="D43" s="132">
        <v>0</v>
      </c>
      <c r="E43" s="132"/>
      <c r="F43" s="25"/>
      <c r="G43" s="262"/>
      <c r="H43" s="372"/>
      <c r="I43" s="389"/>
      <c r="J43" s="27"/>
      <c r="K43" s="262"/>
      <c r="L43" s="198"/>
      <c r="M43" s="28"/>
      <c r="N43" s="198"/>
      <c r="O43" s="198"/>
      <c r="P43" s="198"/>
      <c r="Q43" s="29">
        <f t="shared" si="0"/>
        <v>0</v>
      </c>
      <c r="R43" s="13"/>
    </row>
    <row r="44" spans="1:18">
      <c r="A44" s="39" t="s">
        <v>49</v>
      </c>
      <c r="B44" s="40"/>
      <c r="C44" s="16" t="s">
        <v>17</v>
      </c>
      <c r="D44" s="131">
        <v>0</v>
      </c>
      <c r="E44" s="131"/>
      <c r="F44" s="17"/>
      <c r="G44" s="272"/>
      <c r="H44" s="371"/>
      <c r="I44" s="388"/>
      <c r="J44" s="32"/>
      <c r="K44" s="272"/>
      <c r="L44" s="95"/>
      <c r="M44" s="20"/>
      <c r="N44" s="95"/>
      <c r="O44" s="95"/>
      <c r="P44" s="95"/>
      <c r="Q44" s="21">
        <f t="shared" si="0"/>
        <v>0</v>
      </c>
      <c r="R44" s="13"/>
    </row>
    <row r="45" spans="1:18">
      <c r="A45" s="41"/>
      <c r="B45" s="42"/>
      <c r="C45" s="24" t="s">
        <v>19</v>
      </c>
      <c r="D45" s="132">
        <v>0</v>
      </c>
      <c r="E45" s="132"/>
      <c r="F45" s="25"/>
      <c r="G45" s="262"/>
      <c r="H45" s="372"/>
      <c r="I45" s="389"/>
      <c r="J45" s="27"/>
      <c r="K45" s="262"/>
      <c r="L45" s="198"/>
      <c r="M45" s="28"/>
      <c r="N45" s="198"/>
      <c r="O45" s="198"/>
      <c r="P45" s="198"/>
      <c r="Q45" s="29">
        <f t="shared" si="0"/>
        <v>0</v>
      </c>
      <c r="R45" s="13"/>
    </row>
    <row r="46" spans="1:18">
      <c r="A46" s="39" t="s">
        <v>50</v>
      </c>
      <c r="B46" s="40"/>
      <c r="C46" s="16" t="s">
        <v>17</v>
      </c>
      <c r="D46" s="131">
        <v>0</v>
      </c>
      <c r="E46" s="131"/>
      <c r="F46" s="17"/>
      <c r="G46" s="272">
        <v>0</v>
      </c>
      <c r="H46" s="371"/>
      <c r="I46" s="388"/>
      <c r="J46" s="32"/>
      <c r="K46" s="272"/>
      <c r="L46" s="95"/>
      <c r="M46" s="20"/>
      <c r="N46" s="95"/>
      <c r="O46" s="95"/>
      <c r="P46" s="95"/>
      <c r="Q46" s="21">
        <f t="shared" si="0"/>
        <v>0</v>
      </c>
      <c r="R46" s="13"/>
    </row>
    <row r="47" spans="1:18">
      <c r="A47" s="41"/>
      <c r="B47" s="42"/>
      <c r="C47" s="24" t="s">
        <v>19</v>
      </c>
      <c r="D47" s="132">
        <v>0</v>
      </c>
      <c r="E47" s="132"/>
      <c r="F47" s="25"/>
      <c r="G47" s="262">
        <v>0.21</v>
      </c>
      <c r="H47" s="372"/>
      <c r="I47" s="389"/>
      <c r="J47" s="27"/>
      <c r="K47" s="262"/>
      <c r="L47" s="198"/>
      <c r="M47" s="28"/>
      <c r="N47" s="198"/>
      <c r="O47" s="198"/>
      <c r="P47" s="198"/>
      <c r="Q47" s="29">
        <f t="shared" si="0"/>
        <v>0.21</v>
      </c>
      <c r="R47" s="13"/>
    </row>
    <row r="48" spans="1:18">
      <c r="A48" s="39" t="s">
        <v>51</v>
      </c>
      <c r="B48" s="40"/>
      <c r="C48" s="16" t="s">
        <v>17</v>
      </c>
      <c r="D48" s="131">
        <v>0.2082</v>
      </c>
      <c r="E48" s="131">
        <v>2.0565000000000002</v>
      </c>
      <c r="F48" s="17"/>
      <c r="G48" s="272">
        <v>116.8449</v>
      </c>
      <c r="H48" s="371">
        <v>810.77380000000005</v>
      </c>
      <c r="I48" s="388"/>
      <c r="J48" s="32"/>
      <c r="K48" s="272">
        <v>896.7663</v>
      </c>
      <c r="L48" s="95">
        <v>2.3315999999999999</v>
      </c>
      <c r="M48" s="20"/>
      <c r="N48" s="95"/>
      <c r="O48" s="95"/>
      <c r="P48" s="95">
        <v>6.3E-3</v>
      </c>
      <c r="Q48" s="21">
        <f t="shared" si="0"/>
        <v>1826.7229</v>
      </c>
      <c r="R48" s="13"/>
    </row>
    <row r="49" spans="1:18">
      <c r="A49" s="41"/>
      <c r="B49" s="42"/>
      <c r="C49" s="24" t="s">
        <v>19</v>
      </c>
      <c r="D49" s="132">
        <v>19.058552046673015</v>
      </c>
      <c r="E49" s="132">
        <v>310.697</v>
      </c>
      <c r="F49" s="25"/>
      <c r="G49" s="262">
        <v>8426.5409999999993</v>
      </c>
      <c r="H49" s="372">
        <v>76881.524000000005</v>
      </c>
      <c r="I49" s="389"/>
      <c r="J49" s="27"/>
      <c r="K49" s="262">
        <v>60102.608</v>
      </c>
      <c r="L49" s="198">
        <v>366.29899999999998</v>
      </c>
      <c r="M49" s="28"/>
      <c r="N49" s="198"/>
      <c r="O49" s="198"/>
      <c r="P49" s="198">
        <v>2.4889999999999999</v>
      </c>
      <c r="Q49" s="29">
        <f t="shared" si="0"/>
        <v>145779.46100000001</v>
      </c>
      <c r="R49" s="13"/>
    </row>
    <row r="50" spans="1:18">
      <c r="A50" s="39" t="s">
        <v>52</v>
      </c>
      <c r="B50" s="40"/>
      <c r="C50" s="16" t="s">
        <v>17</v>
      </c>
      <c r="D50" s="131">
        <v>2.786</v>
      </c>
      <c r="E50" s="131">
        <v>3.5870000000000002</v>
      </c>
      <c r="F50" s="17"/>
      <c r="G50" s="272">
        <v>1.9455</v>
      </c>
      <c r="H50" s="371">
        <v>2.52</v>
      </c>
      <c r="I50" s="388"/>
      <c r="J50" s="32"/>
      <c r="K50" s="272">
        <v>1</v>
      </c>
      <c r="L50" s="95">
        <v>0.21199999999999999</v>
      </c>
      <c r="M50" s="20"/>
      <c r="N50" s="95"/>
      <c r="O50" s="95"/>
      <c r="P50" s="95"/>
      <c r="Q50" s="21">
        <f t="shared" si="0"/>
        <v>5.6775000000000002</v>
      </c>
      <c r="R50" s="13"/>
    </row>
    <row r="51" spans="1:18">
      <c r="A51" s="41"/>
      <c r="B51" s="42"/>
      <c r="C51" s="24" t="s">
        <v>19</v>
      </c>
      <c r="D51" s="132">
        <v>2576.3432766701394</v>
      </c>
      <c r="E51" s="132">
        <v>2482.2429999999999</v>
      </c>
      <c r="F51" s="25"/>
      <c r="G51" s="262">
        <v>1406.7180000000001</v>
      </c>
      <c r="H51" s="372">
        <v>996.78599999999994</v>
      </c>
      <c r="I51" s="389"/>
      <c r="J51" s="27"/>
      <c r="K51" s="262">
        <v>189</v>
      </c>
      <c r="L51" s="198">
        <v>133.56</v>
      </c>
      <c r="M51" s="28"/>
      <c r="N51" s="198"/>
      <c r="O51" s="198"/>
      <c r="P51" s="198"/>
      <c r="Q51" s="29">
        <f t="shared" si="0"/>
        <v>2726.0639999999999</v>
      </c>
      <c r="R51" s="13"/>
    </row>
    <row r="52" spans="1:18">
      <c r="A52" s="39" t="s">
        <v>53</v>
      </c>
      <c r="B52" s="40"/>
      <c r="C52" s="16" t="s">
        <v>17</v>
      </c>
      <c r="D52" s="131">
        <v>1.32E-2</v>
      </c>
      <c r="E52" s="131">
        <v>4.5999999999999999E-3</v>
      </c>
      <c r="F52" s="17"/>
      <c r="G52" s="272">
        <v>0.95240000000000002</v>
      </c>
      <c r="H52" s="371">
        <v>7.4200000000000002E-2</v>
      </c>
      <c r="I52" s="388"/>
      <c r="J52" s="32"/>
      <c r="K52" s="272">
        <v>564.01130000000001</v>
      </c>
      <c r="L52" s="95">
        <v>75.699299999999994</v>
      </c>
      <c r="M52" s="20"/>
      <c r="N52" s="95"/>
      <c r="O52" s="95"/>
      <c r="P52" s="95"/>
      <c r="Q52" s="21">
        <f t="shared" si="0"/>
        <v>640.73720000000003</v>
      </c>
      <c r="R52" s="13"/>
    </row>
    <row r="53" spans="1:18">
      <c r="A53" s="41"/>
      <c r="B53" s="42"/>
      <c r="C53" s="24" t="s">
        <v>19</v>
      </c>
      <c r="D53" s="132">
        <v>2.7720002976814917</v>
      </c>
      <c r="E53" s="132">
        <v>5.0720000000000001</v>
      </c>
      <c r="F53" s="25"/>
      <c r="G53" s="262">
        <v>974.09900000000005</v>
      </c>
      <c r="H53" s="372">
        <v>103.62</v>
      </c>
      <c r="I53" s="389"/>
      <c r="J53" s="27"/>
      <c r="K53" s="262">
        <v>148555.481</v>
      </c>
      <c r="L53" s="198">
        <v>19607.142</v>
      </c>
      <c r="M53" s="28"/>
      <c r="N53" s="198"/>
      <c r="O53" s="198"/>
      <c r="P53" s="198"/>
      <c r="Q53" s="29">
        <f t="shared" si="0"/>
        <v>169240.342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31">
        <v>0.46189999999999998</v>
      </c>
      <c r="E54" s="131"/>
      <c r="F54" s="17"/>
      <c r="G54" s="272">
        <v>8.0999999999999996E-3</v>
      </c>
      <c r="H54" s="371">
        <v>14.744199999999999</v>
      </c>
      <c r="I54" s="388"/>
      <c r="J54" s="32"/>
      <c r="K54" s="272">
        <v>20.928999999999998</v>
      </c>
      <c r="L54" s="95">
        <v>2.3E-3</v>
      </c>
      <c r="M54" s="20"/>
      <c r="N54" s="95">
        <v>3.3999999999999998E-3</v>
      </c>
      <c r="O54" s="95">
        <v>4.8800000000000003E-2</v>
      </c>
      <c r="P54" s="95">
        <v>1.34E-2</v>
      </c>
      <c r="Q54" s="21">
        <f t="shared" si="0"/>
        <v>35.749199999999995</v>
      </c>
      <c r="R54" s="13"/>
    </row>
    <row r="55" spans="1:18">
      <c r="A55" s="22" t="s">
        <v>42</v>
      </c>
      <c r="B55" s="23"/>
      <c r="C55" s="24" t="s">
        <v>19</v>
      </c>
      <c r="D55" s="132">
        <v>429.08464607883974</v>
      </c>
      <c r="E55" s="132"/>
      <c r="F55" s="25"/>
      <c r="G55" s="262">
        <v>14.753</v>
      </c>
      <c r="H55" s="372">
        <v>6125.5110000000004</v>
      </c>
      <c r="I55" s="389"/>
      <c r="J55" s="27"/>
      <c r="K55" s="262">
        <v>7289.4070000000002</v>
      </c>
      <c r="L55" s="198">
        <v>4.0949999999999998</v>
      </c>
      <c r="M55" s="28"/>
      <c r="N55" s="198">
        <v>1.5649999999999999</v>
      </c>
      <c r="O55" s="198">
        <v>25.12</v>
      </c>
      <c r="P55" s="198">
        <v>10.385</v>
      </c>
      <c r="Q55" s="29">
        <f t="shared" si="0"/>
        <v>13470.836000000001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31">
        <v>6.1620999999999997</v>
      </c>
      <c r="E56" s="131">
        <v>0.32940000000000003</v>
      </c>
      <c r="F56" s="17"/>
      <c r="G56" s="272">
        <v>8.9200000000000002E-2</v>
      </c>
      <c r="H56" s="371">
        <v>0.44700000000000001</v>
      </c>
      <c r="I56" s="388"/>
      <c r="J56" s="32"/>
      <c r="K56" s="272">
        <v>0.32729999999999998</v>
      </c>
      <c r="L56" s="95">
        <v>2.3400000000000001E-2</v>
      </c>
      <c r="M56" s="20"/>
      <c r="N56" s="95">
        <v>0.33479999999999999</v>
      </c>
      <c r="O56" s="95">
        <v>1.5E-3</v>
      </c>
      <c r="P56" s="95">
        <v>8.6E-3</v>
      </c>
      <c r="Q56" s="21">
        <f t="shared" si="0"/>
        <v>1.2317999999999998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32">
        <v>527.18930661417107</v>
      </c>
      <c r="E57" s="132">
        <v>152.22</v>
      </c>
      <c r="F57" s="25"/>
      <c r="G57" s="262">
        <v>60.552999999999997</v>
      </c>
      <c r="H57" s="372">
        <v>396.98</v>
      </c>
      <c r="I57" s="389"/>
      <c r="J57" s="27"/>
      <c r="K57" s="262">
        <v>295.53500000000003</v>
      </c>
      <c r="L57" s="198">
        <v>20.581</v>
      </c>
      <c r="M57" s="28"/>
      <c r="N57" s="198">
        <v>244.47300000000001</v>
      </c>
      <c r="O57" s="198">
        <v>2.1320000000000001</v>
      </c>
      <c r="P57" s="198">
        <v>3.2869999999999999</v>
      </c>
      <c r="Q57" s="29">
        <f t="shared" si="0"/>
        <v>1023.5410000000001</v>
      </c>
      <c r="R57" s="13"/>
    </row>
    <row r="58" spans="1:18">
      <c r="A58" s="43"/>
      <c r="B58" s="33" t="s">
        <v>25</v>
      </c>
      <c r="C58" s="16" t="s">
        <v>17</v>
      </c>
      <c r="D58" s="20">
        <f t="shared" ref="D58:D59" si="27">D54+D56</f>
        <v>6.6239999999999997</v>
      </c>
      <c r="E58" s="20">
        <f t="shared" ref="E58:E59" si="28">+E54+E56</f>
        <v>0.32940000000000003</v>
      </c>
      <c r="F58" s="17">
        <f>D58+E58</f>
        <v>6.9533999999999994</v>
      </c>
      <c r="G58" s="115">
        <f t="shared" ref="G58:G59" si="29">+G54+G56</f>
        <v>9.7299999999999998E-2</v>
      </c>
      <c r="H58" s="126">
        <f>+H54+H56</f>
        <v>15.191199999999998</v>
      </c>
      <c r="I58" s="20">
        <f t="shared" ref="I58:I59" si="30">+I54+I56</f>
        <v>0</v>
      </c>
      <c r="J58" s="32">
        <f>H58+I58</f>
        <v>15.191199999999998</v>
      </c>
      <c r="K58" s="115">
        <f t="shared" ref="K58:L59" si="31">+K54+K56</f>
        <v>21.2563</v>
      </c>
      <c r="L58" s="95">
        <f t="shared" si="31"/>
        <v>2.5700000000000001E-2</v>
      </c>
      <c r="M58" s="20">
        <v>0</v>
      </c>
      <c r="N58" s="95">
        <f t="shared" ref="N58:P59" si="32">+N54+N56</f>
        <v>0.3382</v>
      </c>
      <c r="O58" s="95">
        <f t="shared" si="32"/>
        <v>5.0300000000000004E-2</v>
      </c>
      <c r="P58" s="95">
        <f t="shared" si="32"/>
        <v>2.1999999999999999E-2</v>
      </c>
      <c r="Q58" s="21">
        <f t="shared" si="0"/>
        <v>43.934399999999997</v>
      </c>
      <c r="R58" s="13"/>
    </row>
    <row r="59" spans="1:18">
      <c r="A59" s="36"/>
      <c r="B59" s="37"/>
      <c r="C59" s="24" t="s">
        <v>19</v>
      </c>
      <c r="D59" s="28">
        <f t="shared" si="27"/>
        <v>956.27395269301087</v>
      </c>
      <c r="E59" s="28">
        <f t="shared" si="28"/>
        <v>152.22</v>
      </c>
      <c r="F59" s="25">
        <f>D59+E59</f>
        <v>1108.4939526930109</v>
      </c>
      <c r="G59" s="57">
        <f t="shared" si="29"/>
        <v>75.305999999999997</v>
      </c>
      <c r="H59" s="304">
        <f>+H55+H57</f>
        <v>6522.491</v>
      </c>
      <c r="I59" s="28">
        <f t="shared" si="30"/>
        <v>0</v>
      </c>
      <c r="J59" s="27">
        <f>H59+I59</f>
        <v>6522.491</v>
      </c>
      <c r="K59" s="57">
        <f t="shared" si="31"/>
        <v>7584.942</v>
      </c>
      <c r="L59" s="198">
        <f t="shared" si="31"/>
        <v>24.675999999999998</v>
      </c>
      <c r="M59" s="28">
        <v>0</v>
      </c>
      <c r="N59" s="198">
        <f t="shared" si="32"/>
        <v>246.03800000000001</v>
      </c>
      <c r="O59" s="198">
        <f t="shared" si="32"/>
        <v>27.252000000000002</v>
      </c>
      <c r="P59" s="198">
        <f t="shared" si="32"/>
        <v>13.672000000000001</v>
      </c>
      <c r="Q59" s="29">
        <f t="shared" si="0"/>
        <v>15602.870952693012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31">
        <v>3.5000000000000001E-3</v>
      </c>
      <c r="E60" s="131"/>
      <c r="F60" s="17"/>
      <c r="G60" s="272"/>
      <c r="H60" s="371"/>
      <c r="I60" s="388"/>
      <c r="J60" s="19"/>
      <c r="K60" s="272"/>
      <c r="L60" s="95"/>
      <c r="M60" s="20"/>
      <c r="N60" s="95"/>
      <c r="O60" s="95"/>
      <c r="P60" s="95"/>
      <c r="Q60" s="21">
        <f t="shared" si="0"/>
        <v>0</v>
      </c>
      <c r="R60" s="13"/>
    </row>
    <row r="61" spans="1:18">
      <c r="A61" s="22" t="s">
        <v>57</v>
      </c>
      <c r="B61" s="23"/>
      <c r="C61" s="24" t="s">
        <v>19</v>
      </c>
      <c r="D61" s="132">
        <v>3.675000394653493E-2</v>
      </c>
      <c r="E61" s="132"/>
      <c r="F61" s="25"/>
      <c r="G61" s="262"/>
      <c r="H61" s="372"/>
      <c r="I61" s="389"/>
      <c r="J61" s="27"/>
      <c r="K61" s="262"/>
      <c r="L61" s="198"/>
      <c r="M61" s="28"/>
      <c r="N61" s="198"/>
      <c r="O61" s="198"/>
      <c r="P61" s="198"/>
      <c r="Q61" s="29">
        <f t="shared" si="0"/>
        <v>0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31">
        <v>16.565000000000001</v>
      </c>
      <c r="E62" s="131">
        <v>65.207999999999998</v>
      </c>
      <c r="F62" s="17"/>
      <c r="G62" s="272">
        <v>459.40600000000001</v>
      </c>
      <c r="H62" s="371"/>
      <c r="I62" s="388"/>
      <c r="J62" s="32"/>
      <c r="K62" s="272"/>
      <c r="L62" s="95"/>
      <c r="M62" s="20"/>
      <c r="N62" s="95"/>
      <c r="O62" s="95"/>
      <c r="P62" s="95"/>
      <c r="Q62" s="21">
        <f t="shared" si="0"/>
        <v>459.40600000000001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32">
        <v>1951.3475095526605</v>
      </c>
      <c r="E63" s="132">
        <v>7931.1670000000004</v>
      </c>
      <c r="F63" s="25"/>
      <c r="G63" s="262">
        <v>61761.913999999997</v>
      </c>
      <c r="H63" s="372"/>
      <c r="I63" s="389"/>
      <c r="J63" s="27"/>
      <c r="K63" s="262"/>
      <c r="L63" s="198"/>
      <c r="M63" s="28"/>
      <c r="N63" s="198"/>
      <c r="O63" s="198"/>
      <c r="P63" s="198"/>
      <c r="Q63" s="29">
        <f t="shared" si="0"/>
        <v>61761.913999999997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31">
        <v>0</v>
      </c>
      <c r="E64" s="131">
        <v>8.5999999999999993E-2</v>
      </c>
      <c r="F64" s="17"/>
      <c r="G64" s="272">
        <v>118.94799999999999</v>
      </c>
      <c r="H64" s="371"/>
      <c r="I64" s="388"/>
      <c r="J64" s="32"/>
      <c r="K64" s="272"/>
      <c r="L64" s="95"/>
      <c r="M64" s="20"/>
      <c r="N64" s="95"/>
      <c r="O64" s="95"/>
      <c r="P64" s="95"/>
      <c r="Q64" s="21">
        <f t="shared" si="0"/>
        <v>118.94799999999999</v>
      </c>
      <c r="R64" s="13"/>
    </row>
    <row r="65" spans="1:18">
      <c r="A65" s="22" t="s">
        <v>24</v>
      </c>
      <c r="B65" s="23"/>
      <c r="C65" s="24" t="s">
        <v>19</v>
      </c>
      <c r="D65" s="132">
        <v>0</v>
      </c>
      <c r="E65" s="132">
        <v>2.7090000000000001</v>
      </c>
      <c r="F65" s="25"/>
      <c r="G65" s="262">
        <v>15222.665000000001</v>
      </c>
      <c r="H65" s="372"/>
      <c r="I65" s="389"/>
      <c r="J65" s="27"/>
      <c r="K65" s="262"/>
      <c r="L65" s="198"/>
      <c r="M65" s="28"/>
      <c r="N65" s="198"/>
      <c r="O65" s="198"/>
      <c r="P65" s="198"/>
      <c r="Q65" s="29">
        <f t="shared" si="0"/>
        <v>15222.665000000001</v>
      </c>
      <c r="R65" s="13"/>
    </row>
    <row r="66" spans="1:18">
      <c r="A66" s="43"/>
      <c r="B66" s="30" t="s">
        <v>21</v>
      </c>
      <c r="C66" s="16" t="s">
        <v>17</v>
      </c>
      <c r="D66" s="131">
        <v>0.318</v>
      </c>
      <c r="E66" s="131">
        <v>4.1429999999999998</v>
      </c>
      <c r="F66" s="17"/>
      <c r="G66" s="272">
        <v>56.362299999999998</v>
      </c>
      <c r="H66" s="371"/>
      <c r="I66" s="388"/>
      <c r="J66" s="32"/>
      <c r="K66" s="272"/>
      <c r="L66" s="95"/>
      <c r="M66" s="20"/>
      <c r="N66" s="95"/>
      <c r="O66" s="95"/>
      <c r="P66" s="95"/>
      <c r="Q66" s="21">
        <f t="shared" si="0"/>
        <v>56.362299999999998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35">
        <v>18.438001980032951</v>
      </c>
      <c r="E67" s="135">
        <v>199.57900000000001</v>
      </c>
      <c r="F67" s="50"/>
      <c r="G67" s="323">
        <v>6158.6189999999997</v>
      </c>
      <c r="H67" s="373"/>
      <c r="I67" s="390"/>
      <c r="J67" s="52"/>
      <c r="K67" s="323"/>
      <c r="L67" s="102"/>
      <c r="M67" s="53"/>
      <c r="N67" s="102"/>
      <c r="O67" s="102"/>
      <c r="P67" s="102"/>
      <c r="Q67" s="54">
        <f t="shared" si="0"/>
        <v>6158.6189999999997</v>
      </c>
      <c r="R67" s="13"/>
    </row>
    <row r="68" spans="1:18">
      <c r="D68" s="136"/>
      <c r="E68" s="136"/>
      <c r="F68" s="55"/>
      <c r="G68" s="265"/>
      <c r="H68" s="306"/>
      <c r="I68" s="265"/>
      <c r="K68" s="265"/>
      <c r="L68" s="434"/>
      <c r="N68" s="434"/>
      <c r="O68" s="434"/>
      <c r="P68" s="434"/>
      <c r="Q68" s="1"/>
    </row>
    <row r="69" spans="1:18" ht="19.5" thickBot="1">
      <c r="A69" s="4"/>
      <c r="B69" s="5" t="s">
        <v>62</v>
      </c>
      <c r="C69" s="4"/>
      <c r="D69" s="137"/>
      <c r="E69" s="137"/>
      <c r="F69" s="56"/>
      <c r="G69" s="266"/>
      <c r="H69" s="307"/>
      <c r="I69" s="266"/>
      <c r="J69" s="4"/>
      <c r="K69" s="397"/>
      <c r="L69" s="98"/>
      <c r="M69" s="4"/>
      <c r="N69" s="98"/>
      <c r="O69" s="98"/>
      <c r="P69" s="98"/>
      <c r="Q69" s="4"/>
    </row>
    <row r="70" spans="1:18">
      <c r="A70" s="36"/>
      <c r="B70" s="57"/>
      <c r="C70" s="58"/>
      <c r="D70" s="138" t="s">
        <v>134</v>
      </c>
      <c r="E70" s="138" t="s">
        <v>135</v>
      </c>
      <c r="F70" s="9" t="s">
        <v>4</v>
      </c>
      <c r="G70" s="324" t="s">
        <v>5</v>
      </c>
      <c r="H70" s="374" t="s">
        <v>136</v>
      </c>
      <c r="I70" s="391" t="s">
        <v>137</v>
      </c>
      <c r="J70" s="8" t="s">
        <v>63</v>
      </c>
      <c r="K70" s="419" t="s">
        <v>124</v>
      </c>
      <c r="L70" s="435" t="s">
        <v>124</v>
      </c>
      <c r="M70" s="8" t="s">
        <v>11</v>
      </c>
      <c r="N70" s="435" t="s">
        <v>146</v>
      </c>
      <c r="O70" s="435" t="s">
        <v>124</v>
      </c>
      <c r="P70" s="435" t="s">
        <v>124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20">
        <f t="shared" ref="D71:D72" si="33">D60+D62+D64+D66</f>
        <v>16.886500000000002</v>
      </c>
      <c r="E71" s="20">
        <f t="shared" ref="E71:E72" si="34">+E60+E62+E64+E66</f>
        <v>69.436999999999998</v>
      </c>
      <c r="F71" s="60">
        <f>D71+E71</f>
        <v>86.323499999999996</v>
      </c>
      <c r="G71" s="115">
        <f t="shared" ref="G71:G72" si="35">+G60+G62+G64+G66</f>
        <v>634.71630000000005</v>
      </c>
      <c r="H71" s="126">
        <f>+H60+H62+H64+H66</f>
        <v>0</v>
      </c>
      <c r="I71" s="20">
        <f t="shared" ref="I71:I72" si="36">+I60+I62+I64+I66</f>
        <v>0</v>
      </c>
      <c r="J71" s="19">
        <f>H71+I71</f>
        <v>0</v>
      </c>
      <c r="K71" s="115">
        <f t="shared" ref="K71:L72" si="37">+K60+K62+K64+K66</f>
        <v>0</v>
      </c>
      <c r="L71" s="95">
        <f t="shared" si="37"/>
        <v>0</v>
      </c>
      <c r="M71" s="20">
        <v>0</v>
      </c>
      <c r="N71" s="95">
        <f t="shared" ref="N71:O72" si="38">N60+N62+N64+N66</f>
        <v>0</v>
      </c>
      <c r="O71" s="95">
        <f t="shared" si="38"/>
        <v>0</v>
      </c>
      <c r="P71" s="95">
        <f t="shared" ref="P71:P72" si="39">+P60+P62+P64+P66</f>
        <v>0</v>
      </c>
      <c r="Q71" s="21">
        <f t="shared" ref="Q71:Q134" si="40">+F71+G71+H71+I71+K71+L71+M71+N71+O71+P71</f>
        <v>721.03980000000001</v>
      </c>
      <c r="R71" s="43"/>
    </row>
    <row r="72" spans="1:18">
      <c r="A72" s="6" t="s">
        <v>59</v>
      </c>
      <c r="B72" s="37"/>
      <c r="C72" s="62" t="s">
        <v>19</v>
      </c>
      <c r="D72" s="28">
        <f t="shared" si="33"/>
        <v>1969.8222615366401</v>
      </c>
      <c r="E72" s="28">
        <f t="shared" si="34"/>
        <v>8133.4549999999999</v>
      </c>
      <c r="F72" s="63">
        <f>D72+E72</f>
        <v>10103.277261536639</v>
      </c>
      <c r="G72" s="57">
        <f t="shared" si="35"/>
        <v>83143.198000000004</v>
      </c>
      <c r="H72" s="304">
        <f>+H61+H63+H65+H67</f>
        <v>0</v>
      </c>
      <c r="I72" s="28">
        <f t="shared" si="36"/>
        <v>0</v>
      </c>
      <c r="J72" s="27">
        <f>H72+I72</f>
        <v>0</v>
      </c>
      <c r="K72" s="57">
        <f t="shared" si="37"/>
        <v>0</v>
      </c>
      <c r="L72" s="198">
        <f t="shared" si="37"/>
        <v>0</v>
      </c>
      <c r="M72" s="28">
        <v>0</v>
      </c>
      <c r="N72" s="198">
        <f t="shared" si="38"/>
        <v>0</v>
      </c>
      <c r="O72" s="198">
        <f t="shared" si="38"/>
        <v>0</v>
      </c>
      <c r="P72" s="198">
        <f t="shared" si="39"/>
        <v>0</v>
      </c>
      <c r="Q72" s="29">
        <f t="shared" si="40"/>
        <v>93246.475261536645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31">
        <v>0.75670000000000004</v>
      </c>
      <c r="E73" s="131"/>
      <c r="F73" s="60"/>
      <c r="G73" s="272">
        <v>1.4241999999999999</v>
      </c>
      <c r="H73" s="371">
        <v>2.3982000000000001</v>
      </c>
      <c r="I73" s="388"/>
      <c r="J73" s="19"/>
      <c r="K73" s="272">
        <v>1.4251</v>
      </c>
      <c r="L73" s="95">
        <v>1.3614999999999999</v>
      </c>
      <c r="M73" s="20"/>
      <c r="N73" s="95"/>
      <c r="O73" s="95"/>
      <c r="P73" s="95"/>
      <c r="Q73" s="21">
        <f t="shared" si="40"/>
        <v>6.609</v>
      </c>
      <c r="R73" s="43"/>
    </row>
    <row r="74" spans="1:18">
      <c r="A74" s="22" t="s">
        <v>37</v>
      </c>
      <c r="B74" s="23"/>
      <c r="C74" s="62" t="s">
        <v>19</v>
      </c>
      <c r="D74" s="132">
        <v>1495.9299106459594</v>
      </c>
      <c r="E74" s="132"/>
      <c r="F74" s="63"/>
      <c r="G74" s="262">
        <v>1819.058</v>
      </c>
      <c r="H74" s="372">
        <v>2851.1990000000001</v>
      </c>
      <c r="I74" s="389"/>
      <c r="J74" s="27"/>
      <c r="K74" s="262">
        <v>1580.3150000000001</v>
      </c>
      <c r="L74" s="198">
        <v>1843.91</v>
      </c>
      <c r="M74" s="28"/>
      <c r="N74" s="198"/>
      <c r="O74" s="198"/>
      <c r="P74" s="198"/>
      <c r="Q74" s="29">
        <f t="shared" si="40"/>
        <v>8094.482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31">
        <v>0</v>
      </c>
      <c r="E75" s="131"/>
      <c r="F75" s="60"/>
      <c r="G75" s="272"/>
      <c r="H75" s="371"/>
      <c r="I75" s="388"/>
      <c r="J75" s="19"/>
      <c r="K75" s="272"/>
      <c r="L75" s="95"/>
      <c r="M75" s="20"/>
      <c r="N75" s="95"/>
      <c r="O75" s="95"/>
      <c r="P75" s="95"/>
      <c r="Q75" s="21">
        <f t="shared" si="40"/>
        <v>0</v>
      </c>
      <c r="R75" s="43"/>
    </row>
    <row r="76" spans="1:18">
      <c r="A76" s="22" t="s">
        <v>0</v>
      </c>
      <c r="B76" s="23"/>
      <c r="C76" s="62" t="s">
        <v>19</v>
      </c>
      <c r="D76" s="132">
        <v>0</v>
      </c>
      <c r="E76" s="132"/>
      <c r="F76" s="63"/>
      <c r="G76" s="262"/>
      <c r="H76" s="372"/>
      <c r="I76" s="389"/>
      <c r="J76" s="27"/>
      <c r="K76" s="262"/>
      <c r="L76" s="198"/>
      <c r="M76" s="28"/>
      <c r="N76" s="198"/>
      <c r="O76" s="198"/>
      <c r="P76" s="198"/>
      <c r="Q76" s="29">
        <f t="shared" si="40"/>
        <v>0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31">
        <v>0</v>
      </c>
      <c r="E77" s="131"/>
      <c r="F77" s="60"/>
      <c r="G77" s="272"/>
      <c r="H77" s="371"/>
      <c r="I77" s="388"/>
      <c r="J77" s="19"/>
      <c r="K77" s="272"/>
      <c r="L77" s="95"/>
      <c r="M77" s="20"/>
      <c r="N77" s="95"/>
      <c r="O77" s="95"/>
      <c r="P77" s="95"/>
      <c r="Q77" s="21">
        <f t="shared" si="40"/>
        <v>0</v>
      </c>
      <c r="R77" s="43"/>
    </row>
    <row r="78" spans="1:18">
      <c r="A78" s="22"/>
      <c r="B78" s="24" t="s">
        <v>68</v>
      </c>
      <c r="C78" s="62" t="s">
        <v>19</v>
      </c>
      <c r="D78" s="132">
        <v>0</v>
      </c>
      <c r="E78" s="132"/>
      <c r="F78" s="63"/>
      <c r="G78" s="262"/>
      <c r="H78" s="372"/>
      <c r="I78" s="389"/>
      <c r="J78" s="27"/>
      <c r="K78" s="262"/>
      <c r="L78" s="198"/>
      <c r="M78" s="28"/>
      <c r="N78" s="198"/>
      <c r="O78" s="198"/>
      <c r="P78" s="198"/>
      <c r="Q78" s="29">
        <f t="shared" si="40"/>
        <v>0</v>
      </c>
      <c r="R78" s="43"/>
    </row>
    <row r="79" spans="1:18">
      <c r="A79" s="22"/>
      <c r="B79" s="15" t="s">
        <v>69</v>
      </c>
      <c r="C79" s="59" t="s">
        <v>17</v>
      </c>
      <c r="D79" s="131">
        <v>0</v>
      </c>
      <c r="E79" s="131"/>
      <c r="F79" s="60"/>
      <c r="G79" s="272"/>
      <c r="H79" s="371"/>
      <c r="I79" s="388"/>
      <c r="J79" s="19"/>
      <c r="K79" s="272"/>
      <c r="L79" s="95"/>
      <c r="M79" s="20"/>
      <c r="N79" s="95"/>
      <c r="O79" s="95"/>
      <c r="P79" s="95"/>
      <c r="Q79" s="21">
        <f t="shared" si="40"/>
        <v>0</v>
      </c>
      <c r="R79" s="43"/>
    </row>
    <row r="80" spans="1:18">
      <c r="A80" s="22" t="s">
        <v>18</v>
      </c>
      <c r="B80" s="23"/>
      <c r="C80" s="62" t="s">
        <v>19</v>
      </c>
      <c r="D80" s="132">
        <v>0</v>
      </c>
      <c r="E80" s="132"/>
      <c r="F80" s="63"/>
      <c r="G80" s="262"/>
      <c r="H80" s="372"/>
      <c r="I80" s="389"/>
      <c r="J80" s="27"/>
      <c r="K80" s="262"/>
      <c r="L80" s="198"/>
      <c r="M80" s="28"/>
      <c r="N80" s="198"/>
      <c r="O80" s="198"/>
      <c r="P80" s="198"/>
      <c r="Q80" s="29">
        <f t="shared" si="40"/>
        <v>0</v>
      </c>
      <c r="R80" s="43"/>
    </row>
    <row r="81" spans="1:18">
      <c r="A81" s="22"/>
      <c r="B81" s="30" t="s">
        <v>21</v>
      </c>
      <c r="C81" s="59" t="s">
        <v>17</v>
      </c>
      <c r="D81" s="131">
        <v>4.6558000000000002</v>
      </c>
      <c r="E81" s="131">
        <v>3.9742000000000002</v>
      </c>
      <c r="F81" s="60"/>
      <c r="G81" s="272">
        <v>1.0025999999999999</v>
      </c>
      <c r="H81" s="371">
        <v>3.242</v>
      </c>
      <c r="I81" s="388"/>
      <c r="J81" s="19"/>
      <c r="K81" s="272">
        <v>0.60140000000000005</v>
      </c>
      <c r="L81" s="95">
        <v>1.3875</v>
      </c>
      <c r="M81" s="20"/>
      <c r="N81" s="95">
        <v>1.9711000000000001</v>
      </c>
      <c r="O81" s="95">
        <v>6.5389999999999997</v>
      </c>
      <c r="P81" s="95">
        <v>2.8814000000000002</v>
      </c>
      <c r="Q81" s="21">
        <f t="shared" si="40"/>
        <v>17.625</v>
      </c>
      <c r="R81" s="43"/>
    </row>
    <row r="82" spans="1:18">
      <c r="A82" s="22"/>
      <c r="B82" s="24" t="s">
        <v>70</v>
      </c>
      <c r="C82" s="62" t="s">
        <v>19</v>
      </c>
      <c r="D82" s="132">
        <v>9794.1784517840333</v>
      </c>
      <c r="E82" s="132">
        <v>9005.42</v>
      </c>
      <c r="F82" s="63"/>
      <c r="G82" s="262">
        <v>1577.8620000000001</v>
      </c>
      <c r="H82" s="372">
        <v>4096.6710000000003</v>
      </c>
      <c r="I82" s="389"/>
      <c r="J82" s="27"/>
      <c r="K82" s="262">
        <v>469.33800000000002</v>
      </c>
      <c r="L82" s="198">
        <v>1248.171</v>
      </c>
      <c r="M82" s="28"/>
      <c r="N82" s="198">
        <v>2463.4430000000002</v>
      </c>
      <c r="O82" s="198">
        <v>5817.7690000000002</v>
      </c>
      <c r="P82" s="198">
        <v>5085.5240000000003</v>
      </c>
      <c r="Q82" s="29">
        <f t="shared" si="40"/>
        <v>20758.778000000002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20">
        <f t="shared" ref="D83:D84" si="41">D73+D75+D77+D79+D81</f>
        <v>5.4125000000000005</v>
      </c>
      <c r="E83" s="20">
        <f t="shared" ref="E83:E84" si="42">+E73+E75+E77+E79+E81</f>
        <v>3.9742000000000002</v>
      </c>
      <c r="F83" s="60">
        <f>D83+E83</f>
        <v>9.3867000000000012</v>
      </c>
      <c r="G83" s="115">
        <f t="shared" ref="G83:I84" si="43">+G73+G75+G77+G79+G81</f>
        <v>2.4268000000000001</v>
      </c>
      <c r="H83" s="126">
        <f t="shared" si="43"/>
        <v>5.6402000000000001</v>
      </c>
      <c r="I83" s="20">
        <f t="shared" si="43"/>
        <v>0</v>
      </c>
      <c r="J83" s="32">
        <f>H83+I83</f>
        <v>5.6402000000000001</v>
      </c>
      <c r="K83" s="115">
        <f t="shared" ref="K83:L84" si="44">+K73+K75+K77+K79+K81</f>
        <v>2.0265</v>
      </c>
      <c r="L83" s="95">
        <f t="shared" si="44"/>
        <v>2.7489999999999997</v>
      </c>
      <c r="M83" s="20">
        <v>0</v>
      </c>
      <c r="N83" s="95">
        <f t="shared" ref="N83:P84" si="45">+N73+N75+N77+N79+N81</f>
        <v>1.9711000000000001</v>
      </c>
      <c r="O83" s="95">
        <f t="shared" si="45"/>
        <v>6.5389999999999997</v>
      </c>
      <c r="P83" s="95">
        <f t="shared" si="45"/>
        <v>2.8814000000000002</v>
      </c>
      <c r="Q83" s="21">
        <f t="shared" si="40"/>
        <v>33.620699999999999</v>
      </c>
      <c r="R83" s="43"/>
    </row>
    <row r="84" spans="1:18">
      <c r="A84" s="36"/>
      <c r="B84" s="37"/>
      <c r="C84" s="62" t="s">
        <v>19</v>
      </c>
      <c r="D84" s="28">
        <f t="shared" si="41"/>
        <v>11290.108362429994</v>
      </c>
      <c r="E84" s="28">
        <f t="shared" si="42"/>
        <v>9005.42</v>
      </c>
      <c r="F84" s="63">
        <f>D84+E84</f>
        <v>20295.528362429992</v>
      </c>
      <c r="G84" s="57">
        <f t="shared" si="43"/>
        <v>3396.92</v>
      </c>
      <c r="H84" s="304">
        <f t="shared" si="43"/>
        <v>6947.8700000000008</v>
      </c>
      <c r="I84" s="28">
        <f t="shared" si="43"/>
        <v>0</v>
      </c>
      <c r="J84" s="27">
        <f>H84+I84</f>
        <v>6947.8700000000008</v>
      </c>
      <c r="K84" s="57">
        <f t="shared" si="44"/>
        <v>2049.6530000000002</v>
      </c>
      <c r="L84" s="198">
        <f t="shared" si="44"/>
        <v>3092.0810000000001</v>
      </c>
      <c r="M84" s="28">
        <v>0</v>
      </c>
      <c r="N84" s="198">
        <f t="shared" si="45"/>
        <v>2463.4430000000002</v>
      </c>
      <c r="O84" s="198">
        <f t="shared" si="45"/>
        <v>5817.7690000000002</v>
      </c>
      <c r="P84" s="198">
        <f t="shared" si="45"/>
        <v>5085.5240000000003</v>
      </c>
      <c r="Q84" s="29">
        <f t="shared" si="40"/>
        <v>49148.788362429987</v>
      </c>
      <c r="R84" s="43"/>
    </row>
    <row r="85" spans="1:18">
      <c r="A85" s="39" t="s">
        <v>71</v>
      </c>
      <c r="B85" s="40"/>
      <c r="C85" s="59" t="s">
        <v>17</v>
      </c>
      <c r="D85" s="131">
        <v>0.86250000000000004</v>
      </c>
      <c r="E85" s="131">
        <v>0.74319999999999997</v>
      </c>
      <c r="F85" s="60"/>
      <c r="G85" s="272">
        <v>6.9156000000000004</v>
      </c>
      <c r="H85" s="371">
        <v>9.2911999999999999</v>
      </c>
      <c r="I85" s="388"/>
      <c r="J85" s="19"/>
      <c r="K85" s="272">
        <v>5.5025000000000004</v>
      </c>
      <c r="L85" s="95">
        <v>6.9019000000000004</v>
      </c>
      <c r="M85" s="20"/>
      <c r="N85" s="95"/>
      <c r="O85" s="95"/>
      <c r="P85" s="95">
        <v>2.28016</v>
      </c>
      <c r="Q85" s="21">
        <f t="shared" si="40"/>
        <v>30.891360000000002</v>
      </c>
      <c r="R85" s="43"/>
    </row>
    <row r="86" spans="1:18">
      <c r="A86" s="41"/>
      <c r="B86" s="42"/>
      <c r="C86" s="62" t="s">
        <v>19</v>
      </c>
      <c r="D86" s="132">
        <v>1170.6923757191253</v>
      </c>
      <c r="E86" s="132">
        <v>725.23699999999997</v>
      </c>
      <c r="F86" s="63"/>
      <c r="G86" s="262">
        <v>5849.9679999999998</v>
      </c>
      <c r="H86" s="372">
        <v>9426.2379999999994</v>
      </c>
      <c r="I86" s="389"/>
      <c r="J86" s="27"/>
      <c r="K86" s="262">
        <v>4507.5450000000001</v>
      </c>
      <c r="L86" s="198">
        <v>5739.56</v>
      </c>
      <c r="M86" s="28"/>
      <c r="N86" s="198"/>
      <c r="O86" s="198"/>
      <c r="P86" s="198">
        <v>1938.6369999999999</v>
      </c>
      <c r="Q86" s="29">
        <f t="shared" si="40"/>
        <v>27461.947999999997</v>
      </c>
      <c r="R86" s="43"/>
    </row>
    <row r="87" spans="1:18">
      <c r="A87" s="39" t="s">
        <v>72</v>
      </c>
      <c r="B87" s="40"/>
      <c r="C87" s="59" t="s">
        <v>17</v>
      </c>
      <c r="D87" s="131">
        <v>0</v>
      </c>
      <c r="E87" s="131"/>
      <c r="F87" s="60"/>
      <c r="G87" s="272"/>
      <c r="H87" s="371"/>
      <c r="I87" s="388"/>
      <c r="J87" s="19"/>
      <c r="K87" s="272"/>
      <c r="L87" s="95"/>
      <c r="M87" s="20"/>
      <c r="N87" s="95"/>
      <c r="O87" s="95"/>
      <c r="P87" s="95"/>
      <c r="Q87" s="21">
        <f t="shared" si="40"/>
        <v>0</v>
      </c>
      <c r="R87" s="43"/>
    </row>
    <row r="88" spans="1:18">
      <c r="A88" s="41"/>
      <c r="B88" s="42"/>
      <c r="C88" s="62" t="s">
        <v>19</v>
      </c>
      <c r="D88" s="132">
        <v>0</v>
      </c>
      <c r="E88" s="132"/>
      <c r="F88" s="63"/>
      <c r="G88" s="262"/>
      <c r="H88" s="372"/>
      <c r="I88" s="389"/>
      <c r="J88" s="27"/>
      <c r="K88" s="262"/>
      <c r="L88" s="198"/>
      <c r="M88" s="28"/>
      <c r="N88" s="198"/>
      <c r="O88" s="198"/>
      <c r="P88" s="198"/>
      <c r="Q88" s="29">
        <f t="shared" si="40"/>
        <v>0</v>
      </c>
      <c r="R88" s="43"/>
    </row>
    <row r="89" spans="1:18">
      <c r="A89" s="39" t="s">
        <v>73</v>
      </c>
      <c r="B89" s="40"/>
      <c r="C89" s="59" t="s">
        <v>17</v>
      </c>
      <c r="D89" s="131">
        <v>0</v>
      </c>
      <c r="E89" s="131">
        <v>9.7999999999999997E-3</v>
      </c>
      <c r="F89" s="60"/>
      <c r="G89" s="272"/>
      <c r="H89" s="371">
        <v>1.6000000000000001E-3</v>
      </c>
      <c r="I89" s="388"/>
      <c r="J89" s="19"/>
      <c r="K89" s="272"/>
      <c r="L89" s="95"/>
      <c r="M89" s="20"/>
      <c r="N89" s="95"/>
      <c r="O89" s="95"/>
      <c r="P89" s="95"/>
      <c r="Q89" s="21">
        <f t="shared" si="40"/>
        <v>1.6000000000000001E-3</v>
      </c>
      <c r="R89" s="43"/>
    </row>
    <row r="90" spans="1:18">
      <c r="A90" s="41"/>
      <c r="B90" s="42"/>
      <c r="C90" s="62" t="s">
        <v>19</v>
      </c>
      <c r="D90" s="132">
        <v>0</v>
      </c>
      <c r="E90" s="132">
        <v>28.812000000000001</v>
      </c>
      <c r="F90" s="63"/>
      <c r="G90" s="262"/>
      <c r="H90" s="372">
        <v>5.5439999999999996</v>
      </c>
      <c r="I90" s="389"/>
      <c r="J90" s="27"/>
      <c r="K90" s="262"/>
      <c r="L90" s="198"/>
      <c r="M90" s="28"/>
      <c r="N90" s="198"/>
      <c r="O90" s="198"/>
      <c r="P90" s="198"/>
      <c r="Q90" s="29">
        <f t="shared" si="40"/>
        <v>5.5439999999999996</v>
      </c>
      <c r="R90" s="43"/>
    </row>
    <row r="91" spans="1:18">
      <c r="A91" s="39" t="s">
        <v>74</v>
      </c>
      <c r="B91" s="40"/>
      <c r="C91" s="59" t="s">
        <v>17</v>
      </c>
      <c r="D91" s="131">
        <v>3.5999999999999997E-2</v>
      </c>
      <c r="E91" s="131">
        <v>0.62309999999999999</v>
      </c>
      <c r="F91" s="60"/>
      <c r="G91" s="272"/>
      <c r="H91" s="371">
        <v>5.0000000000000001E-3</v>
      </c>
      <c r="I91" s="388"/>
      <c r="J91" s="19"/>
      <c r="K91" s="272"/>
      <c r="L91" s="95"/>
      <c r="M91" s="20"/>
      <c r="N91" s="95"/>
      <c r="O91" s="95"/>
      <c r="P91" s="95"/>
      <c r="Q91" s="21">
        <f t="shared" si="40"/>
        <v>5.0000000000000001E-3</v>
      </c>
      <c r="R91" s="43"/>
    </row>
    <row r="92" spans="1:18">
      <c r="A92" s="41"/>
      <c r="B92" s="42"/>
      <c r="C92" s="62" t="s">
        <v>19</v>
      </c>
      <c r="D92" s="132">
        <v>129.15001386925132</v>
      </c>
      <c r="E92" s="132">
        <v>708.13099999999997</v>
      </c>
      <c r="F92" s="63"/>
      <c r="G92" s="262"/>
      <c r="H92" s="372">
        <v>3.5750000000000002</v>
      </c>
      <c r="I92" s="389"/>
      <c r="J92" s="27"/>
      <c r="K92" s="262"/>
      <c r="L92" s="198"/>
      <c r="M92" s="28"/>
      <c r="N92" s="198"/>
      <c r="O92" s="198"/>
      <c r="P92" s="198"/>
      <c r="Q92" s="29">
        <f t="shared" si="40"/>
        <v>3.5750000000000002</v>
      </c>
      <c r="R92" s="43"/>
    </row>
    <row r="93" spans="1:18">
      <c r="A93" s="39" t="s">
        <v>75</v>
      </c>
      <c r="B93" s="40"/>
      <c r="C93" s="59" t="s">
        <v>17</v>
      </c>
      <c r="D93" s="131">
        <v>0</v>
      </c>
      <c r="E93" s="131"/>
      <c r="F93" s="60"/>
      <c r="G93" s="272"/>
      <c r="H93" s="371"/>
      <c r="I93" s="388"/>
      <c r="J93" s="19"/>
      <c r="K93" s="272"/>
      <c r="L93" s="95"/>
      <c r="M93" s="20"/>
      <c r="N93" s="95"/>
      <c r="O93" s="95"/>
      <c r="P93" s="95"/>
      <c r="Q93" s="21">
        <f t="shared" si="40"/>
        <v>0</v>
      </c>
      <c r="R93" s="43"/>
    </row>
    <row r="94" spans="1:18">
      <c r="A94" s="41"/>
      <c r="B94" s="42"/>
      <c r="C94" s="62" t="s">
        <v>19</v>
      </c>
      <c r="D94" s="132">
        <v>0</v>
      </c>
      <c r="E94" s="132"/>
      <c r="F94" s="63"/>
      <c r="G94" s="262"/>
      <c r="H94" s="372"/>
      <c r="I94" s="389"/>
      <c r="J94" s="27"/>
      <c r="K94" s="262"/>
      <c r="L94" s="198"/>
      <c r="M94" s="28"/>
      <c r="N94" s="198"/>
      <c r="O94" s="198"/>
      <c r="P94" s="198"/>
      <c r="Q94" s="29">
        <f t="shared" si="40"/>
        <v>0</v>
      </c>
      <c r="R94" s="43"/>
    </row>
    <row r="95" spans="1:18">
      <c r="A95" s="39" t="s">
        <v>76</v>
      </c>
      <c r="B95" s="40"/>
      <c r="C95" s="59" t="s">
        <v>17</v>
      </c>
      <c r="D95" s="131">
        <v>0</v>
      </c>
      <c r="E95" s="131"/>
      <c r="F95" s="60"/>
      <c r="G95" s="272">
        <v>0.95660000000000001</v>
      </c>
      <c r="H95" s="371">
        <v>5.8000000000000003E-2</v>
      </c>
      <c r="I95" s="388"/>
      <c r="J95" s="19"/>
      <c r="K95" s="272">
        <v>1.2999999999999999E-3</v>
      </c>
      <c r="L95" s="95">
        <v>0.2712</v>
      </c>
      <c r="M95" s="20"/>
      <c r="N95" s="95"/>
      <c r="O95" s="95"/>
      <c r="P95" s="95"/>
      <c r="Q95" s="21">
        <f t="shared" si="40"/>
        <v>1.2871000000000001</v>
      </c>
      <c r="R95" s="43"/>
    </row>
    <row r="96" spans="1:18">
      <c r="A96" s="41"/>
      <c r="B96" s="42"/>
      <c r="C96" s="62" t="s">
        <v>19</v>
      </c>
      <c r="D96" s="132">
        <v>0</v>
      </c>
      <c r="E96" s="132"/>
      <c r="F96" s="63"/>
      <c r="G96" s="262">
        <v>1433.213</v>
      </c>
      <c r="H96" s="372">
        <v>112.791</v>
      </c>
      <c r="I96" s="389"/>
      <c r="J96" s="27"/>
      <c r="K96" s="262">
        <v>0.95599999999999996</v>
      </c>
      <c r="L96" s="198">
        <v>424.84800000000001</v>
      </c>
      <c r="M96" s="28"/>
      <c r="N96" s="198"/>
      <c r="O96" s="198"/>
      <c r="P96" s="198"/>
      <c r="Q96" s="29">
        <f t="shared" si="40"/>
        <v>1971.8079999999998</v>
      </c>
      <c r="R96" s="43"/>
    </row>
    <row r="97" spans="1:18">
      <c r="A97" s="39" t="s">
        <v>77</v>
      </c>
      <c r="B97" s="40"/>
      <c r="C97" s="59" t="s">
        <v>17</v>
      </c>
      <c r="D97" s="131">
        <v>2.9789599999999998</v>
      </c>
      <c r="E97" s="131">
        <v>2128.7541999999999</v>
      </c>
      <c r="F97" s="60"/>
      <c r="G97" s="272">
        <v>51.4193</v>
      </c>
      <c r="H97" s="371">
        <v>1240.8136999999999</v>
      </c>
      <c r="I97" s="388"/>
      <c r="J97" s="19"/>
      <c r="K97" s="272">
        <v>64.497900000000001</v>
      </c>
      <c r="L97" s="95">
        <v>7.1077000000000004</v>
      </c>
      <c r="M97" s="20"/>
      <c r="N97" s="95">
        <v>0.31640000000000001</v>
      </c>
      <c r="O97" s="95">
        <v>1.9510000000000001</v>
      </c>
      <c r="P97" s="95">
        <v>1.2262999999999999</v>
      </c>
      <c r="Q97" s="21">
        <f t="shared" si="40"/>
        <v>1367.3323</v>
      </c>
      <c r="R97" s="43"/>
    </row>
    <row r="98" spans="1:18">
      <c r="A98" s="41"/>
      <c r="B98" s="42"/>
      <c r="C98" s="62" t="s">
        <v>19</v>
      </c>
      <c r="D98" s="132">
        <v>11778.434014870647</v>
      </c>
      <c r="E98" s="132">
        <v>877017.60800000001</v>
      </c>
      <c r="F98" s="63"/>
      <c r="G98" s="262">
        <v>5116.0550000000003</v>
      </c>
      <c r="H98" s="372">
        <v>143231.19399999999</v>
      </c>
      <c r="I98" s="389"/>
      <c r="J98" s="27"/>
      <c r="K98" s="262">
        <v>6134.0889999999999</v>
      </c>
      <c r="L98" s="198">
        <v>1205.2929999999999</v>
      </c>
      <c r="M98" s="28"/>
      <c r="N98" s="198">
        <v>229.66200000000001</v>
      </c>
      <c r="O98" s="198">
        <v>2257.5250000000001</v>
      </c>
      <c r="P98" s="198">
        <v>953.43</v>
      </c>
      <c r="Q98" s="29">
        <f t="shared" si="40"/>
        <v>159127.24799999999</v>
      </c>
      <c r="R98" s="43"/>
    </row>
    <row r="99" spans="1:18">
      <c r="A99" s="66" t="s">
        <v>78</v>
      </c>
      <c r="B99" s="67"/>
      <c r="C99" s="59" t="s">
        <v>17</v>
      </c>
      <c r="D99" s="20">
        <f t="shared" ref="D99:D100" si="46">D8+D10+D22+D28+D36+D38+D40+D42+D44+D46+D48+D50+D52+D58+D71+D83+D85+D87+D89+D91+D93+D95+D97</f>
        <v>496.37365999999997</v>
      </c>
      <c r="E99" s="95">
        <f t="shared" ref="E99:E100" si="47">+E8+E10+E22+E28+E36+E38+E40+E42+E44+E46+E48+E50+E52+E58+E71+E83+E85+E87+E89+E91+E93+E95+E97</f>
        <v>2430.0261</v>
      </c>
      <c r="F99" s="60">
        <f>D99+E99</f>
        <v>2926.3997600000002</v>
      </c>
      <c r="G99" s="115">
        <f t="shared" ref="G99:I100" si="48">+G8+G10+G22+G28+G36+G38+G40+G42+G44+G46+G48+G50+G52+G58+G71+G83+G85+G87+G89+G91+G93+G95+G97</f>
        <v>6101.4855000000007</v>
      </c>
      <c r="H99" s="126">
        <f t="shared" si="48"/>
        <v>7758.1598999999987</v>
      </c>
      <c r="I99" s="20">
        <f t="shared" si="48"/>
        <v>0</v>
      </c>
      <c r="J99" s="32">
        <f>H99+I99</f>
        <v>7758.1598999999987</v>
      </c>
      <c r="K99" s="115">
        <f t="shared" ref="K99:L100" si="49">+K8+K10+K22+K28+K36+K38+K40+K42+K44+K46+K48+K50+K52+K58+K71+K83+K85+K87+K89+K91+K93+K95+K97</f>
        <v>3117.1032</v>
      </c>
      <c r="L99" s="95">
        <f t="shared" si="49"/>
        <v>121.00739999999998</v>
      </c>
      <c r="M99" s="20">
        <v>0</v>
      </c>
      <c r="N99" s="95">
        <f t="shared" ref="N99:P100" si="50">+N8+N10+N22+N28+N36+N38+N40+N42+N44+N46+N48+N50+N52+N58+N71+N83+N85+N87+N89+N91+N93+N95+N97</f>
        <v>3.7782999999999998</v>
      </c>
      <c r="O99" s="95">
        <f t="shared" si="50"/>
        <v>8.5412999999999997</v>
      </c>
      <c r="P99" s="95">
        <f t="shared" si="50"/>
        <v>6.4226600000000005</v>
      </c>
      <c r="Q99" s="21">
        <f t="shared" si="40"/>
        <v>20042.898020000004</v>
      </c>
      <c r="R99" s="43"/>
    </row>
    <row r="100" spans="1:18">
      <c r="A100" s="68"/>
      <c r="B100" s="69"/>
      <c r="C100" s="62" t="s">
        <v>19</v>
      </c>
      <c r="D100" s="28">
        <f t="shared" si="46"/>
        <v>553737.60606515815</v>
      </c>
      <c r="E100" s="198">
        <f t="shared" si="47"/>
        <v>1154025.899</v>
      </c>
      <c r="F100" s="63">
        <f>D100+E100</f>
        <v>1707763.505065158</v>
      </c>
      <c r="G100" s="57">
        <f t="shared" si="48"/>
        <v>2147202.6910000001</v>
      </c>
      <c r="H100" s="304">
        <f t="shared" si="48"/>
        <v>1430985.6059999997</v>
      </c>
      <c r="I100" s="28">
        <f t="shared" si="48"/>
        <v>0</v>
      </c>
      <c r="J100" s="27">
        <f>H100+I100</f>
        <v>1430985.6059999997</v>
      </c>
      <c r="K100" s="57">
        <f t="shared" si="49"/>
        <v>547983.52600000019</v>
      </c>
      <c r="L100" s="198">
        <f t="shared" si="49"/>
        <v>32431.755000000001</v>
      </c>
      <c r="M100" s="28">
        <v>0</v>
      </c>
      <c r="N100" s="198">
        <f t="shared" si="50"/>
        <v>3194.5949999999998</v>
      </c>
      <c r="O100" s="198">
        <f t="shared" si="50"/>
        <v>8102.7560000000012</v>
      </c>
      <c r="P100" s="198">
        <f t="shared" si="50"/>
        <v>7997.1860000000006</v>
      </c>
      <c r="Q100" s="29">
        <f t="shared" si="40"/>
        <v>5885661.6200651582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31">
        <v>0</v>
      </c>
      <c r="E101" s="131"/>
      <c r="F101" s="70"/>
      <c r="G101" s="272"/>
      <c r="H101" s="371">
        <v>0.16</v>
      </c>
      <c r="I101" s="388"/>
      <c r="J101" s="19"/>
      <c r="K101" s="272">
        <v>2.7400000000000001E-2</v>
      </c>
      <c r="L101" s="95"/>
      <c r="M101" s="20"/>
      <c r="N101" s="95"/>
      <c r="O101" s="95"/>
      <c r="P101" s="95"/>
      <c r="Q101" s="21">
        <f t="shared" si="40"/>
        <v>0.18740000000000001</v>
      </c>
      <c r="R101" s="43"/>
    </row>
    <row r="102" spans="1:18">
      <c r="A102" s="14" t="s">
        <v>0</v>
      </c>
      <c r="B102" s="23"/>
      <c r="C102" s="62" t="s">
        <v>19</v>
      </c>
      <c r="D102" s="132">
        <v>0</v>
      </c>
      <c r="E102" s="132"/>
      <c r="F102" s="71"/>
      <c r="G102" s="262"/>
      <c r="H102" s="372">
        <v>507.55200000000002</v>
      </c>
      <c r="I102" s="389"/>
      <c r="J102" s="27"/>
      <c r="K102" s="262">
        <v>94.543000000000006</v>
      </c>
      <c r="L102" s="198"/>
      <c r="M102" s="28"/>
      <c r="N102" s="198"/>
      <c r="O102" s="198"/>
      <c r="P102" s="198"/>
      <c r="Q102" s="29">
        <f t="shared" si="40"/>
        <v>602.09500000000003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31">
        <v>6.0000000000000001E-3</v>
      </c>
      <c r="E103" s="131">
        <v>6.08E-2</v>
      </c>
      <c r="F103" s="60"/>
      <c r="G103" s="272">
        <v>3.8586</v>
      </c>
      <c r="H103" s="371">
        <v>16.930599999999998</v>
      </c>
      <c r="I103" s="388"/>
      <c r="J103" s="19"/>
      <c r="K103" s="272">
        <v>16.427299999999999</v>
      </c>
      <c r="L103" s="95">
        <v>32.758099999999999</v>
      </c>
      <c r="M103" s="20"/>
      <c r="N103" s="95"/>
      <c r="O103" s="95">
        <v>0.94899999999999995</v>
      </c>
      <c r="P103" s="95">
        <v>1.472</v>
      </c>
      <c r="Q103" s="21">
        <f t="shared" si="40"/>
        <v>72.395599999999988</v>
      </c>
      <c r="R103" s="43"/>
    </row>
    <row r="104" spans="1:18">
      <c r="A104" s="22" t="s">
        <v>0</v>
      </c>
      <c r="B104" s="23"/>
      <c r="C104" s="62" t="s">
        <v>19</v>
      </c>
      <c r="D104" s="132">
        <v>3.4650003721018643</v>
      </c>
      <c r="E104" s="132">
        <v>30.939</v>
      </c>
      <c r="F104" s="63"/>
      <c r="G104" s="262">
        <v>2976.7829999999999</v>
      </c>
      <c r="H104" s="372">
        <v>8011.1229999999996</v>
      </c>
      <c r="I104" s="389"/>
      <c r="J104" s="27"/>
      <c r="K104" s="262">
        <v>7384.6670000000004</v>
      </c>
      <c r="L104" s="198">
        <v>19678.975999999999</v>
      </c>
      <c r="M104" s="28"/>
      <c r="N104" s="198"/>
      <c r="O104" s="198">
        <v>544.33600000000001</v>
      </c>
      <c r="P104" s="198">
        <v>756.03099999999995</v>
      </c>
      <c r="Q104" s="29">
        <f t="shared" si="40"/>
        <v>39351.916000000005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31">
        <v>0.47499999999999998</v>
      </c>
      <c r="E105" s="131">
        <v>5.8615000000000004</v>
      </c>
      <c r="F105" s="60"/>
      <c r="G105" s="272">
        <v>10.7721</v>
      </c>
      <c r="H105" s="371">
        <v>36.632800000000003</v>
      </c>
      <c r="I105" s="388"/>
      <c r="J105" s="19"/>
      <c r="K105" s="272">
        <v>12.039</v>
      </c>
      <c r="L105" s="95">
        <v>2.1995</v>
      </c>
      <c r="M105" s="20"/>
      <c r="N105" s="95">
        <v>0</v>
      </c>
      <c r="O105" s="95"/>
      <c r="P105" s="95"/>
      <c r="Q105" s="21">
        <f t="shared" si="40"/>
        <v>61.643400000000007</v>
      </c>
      <c r="R105" s="43"/>
    </row>
    <row r="106" spans="1:18">
      <c r="A106" s="22"/>
      <c r="B106" s="23"/>
      <c r="C106" s="62" t="s">
        <v>19</v>
      </c>
      <c r="D106" s="132">
        <v>183.33001968757137</v>
      </c>
      <c r="E106" s="132">
        <v>2893.9580000000001</v>
      </c>
      <c r="F106" s="63"/>
      <c r="G106" s="262">
        <v>3731.3789999999999</v>
      </c>
      <c r="H106" s="372">
        <v>10407.069</v>
      </c>
      <c r="I106" s="389"/>
      <c r="J106" s="27"/>
      <c r="K106" s="262">
        <v>3722.2860000000001</v>
      </c>
      <c r="L106" s="198">
        <v>773.82299999999998</v>
      </c>
      <c r="M106" s="28"/>
      <c r="N106" s="198">
        <v>3.2000000000000001E-2</v>
      </c>
      <c r="O106" s="198"/>
      <c r="P106" s="198"/>
      <c r="Q106" s="29">
        <f t="shared" si="40"/>
        <v>18634.589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31">
        <v>0</v>
      </c>
      <c r="E107" s="131">
        <v>5.1999999999999998E-2</v>
      </c>
      <c r="F107" s="60"/>
      <c r="G107" s="272">
        <v>0.2329</v>
      </c>
      <c r="H107" s="371">
        <v>0.2162</v>
      </c>
      <c r="I107" s="388"/>
      <c r="J107" s="19"/>
      <c r="K107" s="272">
        <v>1.04E-2</v>
      </c>
      <c r="L107" s="95"/>
      <c r="M107" s="20"/>
      <c r="N107" s="95"/>
      <c r="O107" s="95"/>
      <c r="P107" s="95">
        <v>2.0899999999999998E-2</v>
      </c>
      <c r="Q107" s="21">
        <f t="shared" si="40"/>
        <v>0.48039999999999999</v>
      </c>
      <c r="R107" s="43"/>
    </row>
    <row r="108" spans="1:18">
      <c r="A108" s="22"/>
      <c r="B108" s="23"/>
      <c r="C108" s="62" t="s">
        <v>19</v>
      </c>
      <c r="D108" s="132">
        <v>0</v>
      </c>
      <c r="E108" s="132">
        <v>87.748999999999995</v>
      </c>
      <c r="F108" s="63"/>
      <c r="G108" s="262">
        <v>121.526</v>
      </c>
      <c r="H108" s="372">
        <v>531.678</v>
      </c>
      <c r="I108" s="389"/>
      <c r="J108" s="27"/>
      <c r="K108" s="262">
        <v>17.324999999999999</v>
      </c>
      <c r="L108" s="198"/>
      <c r="M108" s="28"/>
      <c r="N108" s="198"/>
      <c r="O108" s="198"/>
      <c r="P108" s="198">
        <v>14.858000000000001</v>
      </c>
      <c r="Q108" s="29">
        <f t="shared" si="40"/>
        <v>685.38699999999994</v>
      </c>
      <c r="R108" s="43"/>
    </row>
    <row r="109" spans="1:18">
      <c r="A109" s="22"/>
      <c r="B109" s="15" t="s">
        <v>85</v>
      </c>
      <c r="C109" s="59" t="s">
        <v>17</v>
      </c>
      <c r="D109" s="131">
        <v>0.23019999999999999</v>
      </c>
      <c r="E109" s="131">
        <v>1.2181999999999999</v>
      </c>
      <c r="F109" s="60"/>
      <c r="G109" s="272">
        <v>0.55659999999999998</v>
      </c>
      <c r="H109" s="371">
        <v>1.605</v>
      </c>
      <c r="I109" s="388"/>
      <c r="J109" s="19"/>
      <c r="K109" s="272">
        <v>0.33450000000000002</v>
      </c>
      <c r="L109" s="95">
        <v>2.3048999999999999</v>
      </c>
      <c r="M109" s="20"/>
      <c r="N109" s="95">
        <v>0.30570000000000003</v>
      </c>
      <c r="O109" s="95">
        <v>3.4799999999999998E-2</v>
      </c>
      <c r="P109" s="95">
        <v>2.0164</v>
      </c>
      <c r="Q109" s="21">
        <f t="shared" si="40"/>
        <v>7.1578999999999997</v>
      </c>
      <c r="R109" s="43"/>
    </row>
    <row r="110" spans="1:18">
      <c r="A110" s="22"/>
      <c r="B110" s="23"/>
      <c r="C110" s="62" t="s">
        <v>19</v>
      </c>
      <c r="D110" s="132">
        <v>231.24152483272533</v>
      </c>
      <c r="E110" s="132">
        <v>554.02</v>
      </c>
      <c r="F110" s="63"/>
      <c r="G110" s="262">
        <v>464.25700000000001</v>
      </c>
      <c r="H110" s="372">
        <v>1832.46</v>
      </c>
      <c r="I110" s="389"/>
      <c r="J110" s="27"/>
      <c r="K110" s="262">
        <v>273.76299999999998</v>
      </c>
      <c r="L110" s="198">
        <v>1303.193</v>
      </c>
      <c r="M110" s="28"/>
      <c r="N110" s="198">
        <v>119.127</v>
      </c>
      <c r="O110" s="198">
        <v>8.6519999999999992</v>
      </c>
      <c r="P110" s="198">
        <v>1187.8309999999999</v>
      </c>
      <c r="Q110" s="29">
        <f t="shared" si="40"/>
        <v>5189.2829999999994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31">
        <v>0</v>
      </c>
      <c r="E111" s="131"/>
      <c r="F111" s="70"/>
      <c r="G111" s="272"/>
      <c r="H111" s="371"/>
      <c r="I111" s="388"/>
      <c r="J111" s="19"/>
      <c r="K111" s="272"/>
      <c r="L111" s="95"/>
      <c r="M111" s="20"/>
      <c r="N111" s="95"/>
      <c r="O111" s="95"/>
      <c r="P111" s="95"/>
      <c r="Q111" s="21">
        <f t="shared" si="40"/>
        <v>0</v>
      </c>
      <c r="R111" s="43"/>
    </row>
    <row r="112" spans="1:18">
      <c r="A112" s="22"/>
      <c r="B112" s="23"/>
      <c r="C112" s="62" t="s">
        <v>19</v>
      </c>
      <c r="D112" s="132">
        <v>0</v>
      </c>
      <c r="E112" s="132"/>
      <c r="F112" s="71"/>
      <c r="G112" s="262"/>
      <c r="H112" s="372"/>
      <c r="I112" s="389"/>
      <c r="J112" s="27"/>
      <c r="K112" s="262"/>
      <c r="L112" s="198"/>
      <c r="M112" s="28"/>
      <c r="N112" s="198"/>
      <c r="O112" s="198"/>
      <c r="P112" s="198"/>
      <c r="Q112" s="29">
        <f t="shared" si="40"/>
        <v>0</v>
      </c>
      <c r="R112" s="43"/>
    </row>
    <row r="113" spans="1:18">
      <c r="A113" s="22"/>
      <c r="B113" s="15" t="s">
        <v>88</v>
      </c>
      <c r="C113" s="59" t="s">
        <v>17</v>
      </c>
      <c r="D113" s="131">
        <v>6.0000000000000001E-3</v>
      </c>
      <c r="E113" s="131">
        <v>2.7000000000000001E-3</v>
      </c>
      <c r="F113" s="60"/>
      <c r="G113" s="272"/>
      <c r="H113" s="371"/>
      <c r="I113" s="388"/>
      <c r="J113" s="19"/>
      <c r="K113" s="272"/>
      <c r="L113" s="95"/>
      <c r="M113" s="20"/>
      <c r="N113" s="95"/>
      <c r="O113" s="95"/>
      <c r="P113" s="95"/>
      <c r="Q113" s="21">
        <f t="shared" si="40"/>
        <v>0</v>
      </c>
      <c r="R113" s="43"/>
    </row>
    <row r="114" spans="1:18">
      <c r="A114" s="22"/>
      <c r="B114" s="23"/>
      <c r="C114" s="62" t="s">
        <v>19</v>
      </c>
      <c r="D114" s="132">
        <v>2.625000281895352</v>
      </c>
      <c r="E114" s="132">
        <v>1.7849999999999999</v>
      </c>
      <c r="F114" s="63"/>
      <c r="G114" s="262"/>
      <c r="H114" s="372"/>
      <c r="I114" s="389"/>
      <c r="J114" s="27"/>
      <c r="K114" s="262"/>
      <c r="L114" s="198"/>
      <c r="M114" s="28"/>
      <c r="N114" s="198"/>
      <c r="O114" s="198"/>
      <c r="P114" s="198"/>
      <c r="Q114" s="29">
        <f t="shared" si="40"/>
        <v>0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31">
        <v>2.3780000000000001</v>
      </c>
      <c r="E115" s="131"/>
      <c r="F115" s="60"/>
      <c r="G115" s="272"/>
      <c r="H115" s="371">
        <v>0.1085</v>
      </c>
      <c r="I115" s="388"/>
      <c r="J115" s="19"/>
      <c r="K115" s="272"/>
      <c r="L115" s="95"/>
      <c r="M115" s="20"/>
      <c r="N115" s="95"/>
      <c r="O115" s="95"/>
      <c r="P115" s="95"/>
      <c r="Q115" s="21">
        <f t="shared" si="40"/>
        <v>0.1085</v>
      </c>
      <c r="R115" s="43"/>
    </row>
    <row r="116" spans="1:18">
      <c r="A116" s="22"/>
      <c r="B116" s="23"/>
      <c r="C116" s="62" t="s">
        <v>19</v>
      </c>
      <c r="D116" s="132">
        <v>1405.5826509436852</v>
      </c>
      <c r="E116" s="132"/>
      <c r="F116" s="63"/>
      <c r="G116" s="262"/>
      <c r="H116" s="372">
        <v>175.30199999999999</v>
      </c>
      <c r="I116" s="389"/>
      <c r="J116" s="27"/>
      <c r="K116" s="262"/>
      <c r="L116" s="198"/>
      <c r="M116" s="28"/>
      <c r="N116" s="198"/>
      <c r="O116" s="198"/>
      <c r="P116" s="198"/>
      <c r="Q116" s="29">
        <f t="shared" si="40"/>
        <v>175.30199999999999</v>
      </c>
      <c r="R116" s="43"/>
    </row>
    <row r="117" spans="1:18">
      <c r="A117" s="22"/>
      <c r="B117" s="15" t="s">
        <v>91</v>
      </c>
      <c r="C117" s="59" t="s">
        <v>17</v>
      </c>
      <c r="D117" s="131">
        <v>7.3030999999999997</v>
      </c>
      <c r="E117" s="131">
        <v>7.4999999999999997E-2</v>
      </c>
      <c r="F117" s="60"/>
      <c r="G117" s="272">
        <v>3.0000000000000001E-3</v>
      </c>
      <c r="H117" s="371">
        <v>6.0622999999999996</v>
      </c>
      <c r="I117" s="388"/>
      <c r="J117" s="19"/>
      <c r="K117" s="272">
        <v>0.13</v>
      </c>
      <c r="L117" s="95">
        <v>6.4859999999999998</v>
      </c>
      <c r="M117" s="20"/>
      <c r="N117" s="95"/>
      <c r="O117" s="95"/>
      <c r="P117" s="95"/>
      <c r="Q117" s="21">
        <f t="shared" si="40"/>
        <v>12.6813</v>
      </c>
      <c r="R117" s="43"/>
    </row>
    <row r="118" spans="1:18">
      <c r="A118" s="22"/>
      <c r="B118" s="23"/>
      <c r="C118" s="62" t="s">
        <v>19</v>
      </c>
      <c r="D118" s="132">
        <v>5752.7721177826843</v>
      </c>
      <c r="E118" s="132">
        <v>58.905000000000001</v>
      </c>
      <c r="F118" s="63"/>
      <c r="G118" s="262">
        <v>20.475000000000001</v>
      </c>
      <c r="H118" s="372">
        <v>5122.6509999999998</v>
      </c>
      <c r="I118" s="389"/>
      <c r="J118" s="27"/>
      <c r="K118" s="262">
        <v>87.941999999999993</v>
      </c>
      <c r="L118" s="198">
        <v>2588.9340000000002</v>
      </c>
      <c r="M118" s="28"/>
      <c r="N118" s="198"/>
      <c r="O118" s="198"/>
      <c r="P118" s="198"/>
      <c r="Q118" s="29">
        <f t="shared" si="40"/>
        <v>7820.0020000000004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31">
        <v>3.762</v>
      </c>
      <c r="E119" s="131">
        <v>0.14949999999999999</v>
      </c>
      <c r="F119" s="60"/>
      <c r="G119" s="272">
        <v>2.3980000000000001</v>
      </c>
      <c r="H119" s="371">
        <v>4.9889000000000001</v>
      </c>
      <c r="I119" s="388"/>
      <c r="J119" s="19"/>
      <c r="K119" s="272">
        <v>6.8861999999999997</v>
      </c>
      <c r="L119" s="95">
        <v>91.745000000000005</v>
      </c>
      <c r="M119" s="20"/>
      <c r="N119" s="95">
        <v>4.2799999999999998E-2</v>
      </c>
      <c r="O119" s="95">
        <v>2.2599999999999999E-2</v>
      </c>
      <c r="P119" s="95">
        <v>2.76E-2</v>
      </c>
      <c r="Q119" s="21">
        <f t="shared" si="40"/>
        <v>106.11110000000001</v>
      </c>
      <c r="R119" s="43"/>
    </row>
    <row r="120" spans="1:18">
      <c r="A120" s="43"/>
      <c r="B120" s="23"/>
      <c r="C120" s="62" t="s">
        <v>19</v>
      </c>
      <c r="D120" s="132">
        <v>3195.3655931461376</v>
      </c>
      <c r="E120" s="132">
        <v>64.302999999999997</v>
      </c>
      <c r="F120" s="63"/>
      <c r="G120" s="262">
        <v>463.56900000000002</v>
      </c>
      <c r="H120" s="372">
        <v>2464.9299999999998</v>
      </c>
      <c r="I120" s="389"/>
      <c r="J120" s="27"/>
      <c r="K120" s="262">
        <v>1344.4770000000001</v>
      </c>
      <c r="L120" s="198">
        <v>18022.144</v>
      </c>
      <c r="M120" s="28"/>
      <c r="N120" s="198">
        <v>14.443</v>
      </c>
      <c r="O120" s="198">
        <v>1.4810000000000001</v>
      </c>
      <c r="P120" s="198">
        <v>6.72</v>
      </c>
      <c r="Q120" s="29">
        <f t="shared" si="40"/>
        <v>22317.763999999999</v>
      </c>
      <c r="R120" s="43"/>
    </row>
    <row r="121" spans="1:18">
      <c r="A121" s="43"/>
      <c r="B121" s="30" t="s">
        <v>21</v>
      </c>
      <c r="C121" s="59" t="s">
        <v>17</v>
      </c>
      <c r="D121" s="131">
        <v>0.54300000000000004</v>
      </c>
      <c r="E121" s="131"/>
      <c r="F121" s="60"/>
      <c r="G121" s="272">
        <v>1.63</v>
      </c>
      <c r="H121" s="371">
        <v>3.5381999999999998</v>
      </c>
      <c r="I121" s="388"/>
      <c r="J121" s="19"/>
      <c r="K121" s="272"/>
      <c r="L121" s="95"/>
      <c r="M121" s="20"/>
      <c r="N121" s="95"/>
      <c r="O121" s="95"/>
      <c r="P121" s="95"/>
      <c r="Q121" s="21">
        <f t="shared" si="40"/>
        <v>5.1681999999999997</v>
      </c>
      <c r="R121" s="43"/>
    </row>
    <row r="122" spans="1:18">
      <c r="A122" s="43"/>
      <c r="B122" s="24" t="s">
        <v>93</v>
      </c>
      <c r="C122" s="62" t="s">
        <v>19</v>
      </c>
      <c r="D122" s="132">
        <v>258.82502779488169</v>
      </c>
      <c r="E122" s="132"/>
      <c r="F122" s="63"/>
      <c r="G122" s="262">
        <v>956.17899999999997</v>
      </c>
      <c r="H122" s="372">
        <v>4663.5360000000001</v>
      </c>
      <c r="I122" s="389"/>
      <c r="J122" s="27"/>
      <c r="K122" s="262"/>
      <c r="L122" s="198"/>
      <c r="M122" s="28"/>
      <c r="N122" s="198"/>
      <c r="O122" s="198"/>
      <c r="P122" s="198"/>
      <c r="Q122" s="29">
        <f t="shared" si="40"/>
        <v>5619.7150000000001</v>
      </c>
      <c r="R122" s="43"/>
    </row>
    <row r="123" spans="1:18">
      <c r="A123" s="43"/>
      <c r="B123" s="33" t="s">
        <v>25</v>
      </c>
      <c r="C123" s="59" t="s">
        <v>17</v>
      </c>
      <c r="D123" s="20">
        <f t="shared" ref="D123:D124" si="51">D101+D103+D105+D107+D109+D111+D113+D115+D117+D119+D121</f>
        <v>14.703299999999999</v>
      </c>
      <c r="E123" s="20">
        <f t="shared" ref="E123:E124" si="52">+E101+E103+E105+E107+E109+E111+E113+E115+E117+E119+E121</f>
        <v>7.4197000000000006</v>
      </c>
      <c r="F123" s="60">
        <f>D123+E123</f>
        <v>22.122999999999998</v>
      </c>
      <c r="G123" s="115">
        <f t="shared" ref="G123:G124" si="53">+G101+G103+G105+G107+G109+G111+G113+G115+G117+G119+G121</f>
        <v>19.4512</v>
      </c>
      <c r="H123" s="126">
        <f>+H101+H103+H105+H107+H109+H111+H113+H115+H117+H119+H121</f>
        <v>70.242499999999993</v>
      </c>
      <c r="I123" s="20">
        <f t="shared" ref="I123:I124" si="54">+I101+I103+I105+I107+I109+I111+I113+I115+I117+I119+I121</f>
        <v>0</v>
      </c>
      <c r="J123" s="19">
        <f>H123+I123</f>
        <v>70.242499999999993</v>
      </c>
      <c r="K123" s="115">
        <f t="shared" ref="K123:L124" si="55">+K101+K103+K105+K107+K109+K111+K113+K115+K117+K119+K121</f>
        <v>35.854799999999997</v>
      </c>
      <c r="L123" s="95">
        <f t="shared" si="55"/>
        <v>135.49350000000001</v>
      </c>
      <c r="M123" s="20">
        <v>0</v>
      </c>
      <c r="N123" s="95">
        <f t="shared" ref="N123:P124" si="56">+N101+N103+N105+N107+N109+N111+N113+N115+N117+N119+N121</f>
        <v>0.34850000000000003</v>
      </c>
      <c r="O123" s="95">
        <f t="shared" si="56"/>
        <v>1.0064</v>
      </c>
      <c r="P123" s="199">
        <f t="shared" si="56"/>
        <v>3.5368999999999997</v>
      </c>
      <c r="Q123" s="72">
        <f t="shared" si="40"/>
        <v>288.05679999999995</v>
      </c>
      <c r="R123" s="43"/>
    </row>
    <row r="124" spans="1:18">
      <c r="A124" s="36"/>
      <c r="B124" s="37"/>
      <c r="C124" s="62" t="s">
        <v>19</v>
      </c>
      <c r="D124" s="28">
        <f t="shared" si="51"/>
        <v>11033.206934841683</v>
      </c>
      <c r="E124" s="28">
        <f t="shared" si="52"/>
        <v>3691.6589999999997</v>
      </c>
      <c r="F124" s="63">
        <f>D124+E124</f>
        <v>14724.865934841682</v>
      </c>
      <c r="G124" s="57">
        <f t="shared" si="53"/>
        <v>8734.1679999999997</v>
      </c>
      <c r="H124" s="304">
        <f>+H102+H104+H106+H108+H110+H112+H114+H116+H118+H120+H122</f>
        <v>33716.300999999999</v>
      </c>
      <c r="I124" s="28">
        <f t="shared" si="54"/>
        <v>0</v>
      </c>
      <c r="J124" s="27">
        <f>H124+I124</f>
        <v>33716.300999999999</v>
      </c>
      <c r="K124" s="57">
        <f t="shared" si="55"/>
        <v>12925.003000000001</v>
      </c>
      <c r="L124" s="198">
        <f t="shared" si="55"/>
        <v>42367.07</v>
      </c>
      <c r="M124" s="28">
        <v>0</v>
      </c>
      <c r="N124" s="198">
        <f t="shared" si="56"/>
        <v>133.602</v>
      </c>
      <c r="O124" s="198">
        <f t="shared" si="56"/>
        <v>554.46900000000005</v>
      </c>
      <c r="P124" s="198">
        <f t="shared" si="56"/>
        <v>1965.4399999999998</v>
      </c>
      <c r="Q124" s="29">
        <f t="shared" si="40"/>
        <v>115120.91893484167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31">
        <v>0</v>
      </c>
      <c r="E125" s="131"/>
      <c r="F125" s="60"/>
      <c r="G125" s="272"/>
      <c r="H125" s="371"/>
      <c r="I125" s="388"/>
      <c r="J125" s="19"/>
      <c r="K125" s="272"/>
      <c r="L125" s="95"/>
      <c r="M125" s="20"/>
      <c r="N125" s="95"/>
      <c r="O125" s="95"/>
      <c r="P125" s="95"/>
      <c r="Q125" s="21">
        <f t="shared" si="40"/>
        <v>0</v>
      </c>
      <c r="R125" s="43"/>
    </row>
    <row r="126" spans="1:18">
      <c r="A126" s="14" t="s">
        <v>0</v>
      </c>
      <c r="B126" s="23"/>
      <c r="C126" s="62" t="s">
        <v>19</v>
      </c>
      <c r="D126" s="132">
        <v>0</v>
      </c>
      <c r="E126" s="132"/>
      <c r="F126" s="63"/>
      <c r="G126" s="262"/>
      <c r="H126" s="372"/>
      <c r="I126" s="389"/>
      <c r="J126" s="27"/>
      <c r="K126" s="262"/>
      <c r="L126" s="198"/>
      <c r="M126" s="28"/>
      <c r="N126" s="198"/>
      <c r="O126" s="198"/>
      <c r="P126" s="198"/>
      <c r="Q126" s="29">
        <f t="shared" si="40"/>
        <v>0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31">
        <v>0</v>
      </c>
      <c r="E127" s="131"/>
      <c r="F127" s="60"/>
      <c r="G127" s="272">
        <v>7.0000000000000007E-2</v>
      </c>
      <c r="H127" s="371"/>
      <c r="I127" s="388"/>
      <c r="J127" s="19"/>
      <c r="K127" s="272"/>
      <c r="L127" s="95"/>
      <c r="M127" s="20"/>
      <c r="N127" s="95"/>
      <c r="O127" s="95"/>
      <c r="P127" s="95"/>
      <c r="Q127" s="21">
        <f t="shared" si="40"/>
        <v>7.0000000000000007E-2</v>
      </c>
      <c r="R127" s="43"/>
    </row>
    <row r="128" spans="1:18">
      <c r="A128" s="22"/>
      <c r="B128" s="23"/>
      <c r="C128" s="62" t="s">
        <v>19</v>
      </c>
      <c r="D128" s="132">
        <v>0</v>
      </c>
      <c r="E128" s="132"/>
      <c r="F128" s="63"/>
      <c r="G128" s="262">
        <v>99.131</v>
      </c>
      <c r="H128" s="372"/>
      <c r="I128" s="389"/>
      <c r="J128" s="27"/>
      <c r="K128" s="262"/>
      <c r="L128" s="198"/>
      <c r="M128" s="28"/>
      <c r="N128" s="198"/>
      <c r="O128" s="198"/>
      <c r="P128" s="198"/>
      <c r="Q128" s="29">
        <f t="shared" si="40"/>
        <v>99.131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140">
        <v>0</v>
      </c>
      <c r="E129" s="140"/>
      <c r="F129" s="74"/>
      <c r="G129" s="325"/>
      <c r="H129" s="375">
        <v>6.5000000000000002E-2</v>
      </c>
      <c r="I129" s="392"/>
      <c r="J129" s="76"/>
      <c r="K129" s="325"/>
      <c r="L129" s="91"/>
      <c r="M129" s="77"/>
      <c r="N129" s="91"/>
      <c r="O129" s="91"/>
      <c r="P129" s="91"/>
      <c r="Q129" s="78">
        <f t="shared" si="40"/>
        <v>6.5000000000000002E-2</v>
      </c>
      <c r="R129" s="43"/>
    </row>
    <row r="130" spans="1:18">
      <c r="A130" s="22"/>
      <c r="B130" s="30" t="s">
        <v>98</v>
      </c>
      <c r="C130" s="59" t="s">
        <v>99</v>
      </c>
      <c r="D130" s="131"/>
      <c r="E130" s="131"/>
      <c r="F130" s="70"/>
      <c r="G130" s="272"/>
      <c r="H130" s="371"/>
      <c r="I130" s="388"/>
      <c r="J130" s="32"/>
      <c r="K130" s="272"/>
      <c r="L130" s="95"/>
      <c r="M130" s="79"/>
      <c r="N130" s="95"/>
      <c r="O130" s="95"/>
      <c r="P130" s="95"/>
      <c r="Q130" s="21">
        <f t="shared" si="40"/>
        <v>0</v>
      </c>
      <c r="R130" s="43"/>
    </row>
    <row r="131" spans="1:18">
      <c r="A131" s="22" t="s">
        <v>24</v>
      </c>
      <c r="B131" s="28"/>
      <c r="C131" s="62" t="s">
        <v>19</v>
      </c>
      <c r="D131" s="132">
        <v>0</v>
      </c>
      <c r="E131" s="132"/>
      <c r="F131" s="63"/>
      <c r="G131" s="262"/>
      <c r="H131" s="376">
        <v>24.57</v>
      </c>
      <c r="I131" s="389"/>
      <c r="J131" s="81"/>
      <c r="K131" s="396"/>
      <c r="L131" s="198"/>
      <c r="M131" s="28"/>
      <c r="N131" s="198"/>
      <c r="O131" s="198"/>
      <c r="P131" s="198"/>
      <c r="Q131" s="29">
        <f t="shared" si="40"/>
        <v>24.57</v>
      </c>
      <c r="R131" s="43"/>
    </row>
    <row r="132" spans="1:18">
      <c r="A132" s="43"/>
      <c r="B132" s="82" t="s">
        <v>0</v>
      </c>
      <c r="C132" s="73" t="s">
        <v>17</v>
      </c>
      <c r="D132" s="77">
        <f t="shared" ref="D132:E132" si="57">+D125+D127+D129</f>
        <v>0</v>
      </c>
      <c r="E132" s="77">
        <f t="shared" si="57"/>
        <v>0</v>
      </c>
      <c r="F132" s="83">
        <f>F125+F127+F129</f>
        <v>0</v>
      </c>
      <c r="G132" s="13">
        <f>+G125+G127+G129</f>
        <v>7.0000000000000007E-2</v>
      </c>
      <c r="H132" s="123">
        <f>+H125+H127+H129</f>
        <v>6.5000000000000002E-2</v>
      </c>
      <c r="I132" s="77">
        <f>+I125+I127+I129</f>
        <v>0</v>
      </c>
      <c r="J132" s="83">
        <f>J125+J127+J129</f>
        <v>0</v>
      </c>
      <c r="K132" s="408">
        <f>+K125+K127+K129</f>
        <v>0</v>
      </c>
      <c r="L132" s="91">
        <f t="shared" ref="L132" si="58">+L125+L127+L129</f>
        <v>0</v>
      </c>
      <c r="M132" s="83">
        <v>0</v>
      </c>
      <c r="N132" s="437">
        <f t="shared" ref="N132" si="59">N125+N127+N129</f>
        <v>0</v>
      </c>
      <c r="O132" s="91">
        <f t="shared" ref="O132" si="60">+O125+O127+O129</f>
        <v>0</v>
      </c>
      <c r="P132" s="91">
        <f t="shared" ref="P132" si="61">P125+P127+P129</f>
        <v>0</v>
      </c>
      <c r="Q132" s="78">
        <f t="shared" si="40"/>
        <v>0.13500000000000001</v>
      </c>
      <c r="R132" s="43"/>
    </row>
    <row r="133" spans="1:18">
      <c r="A133" s="43"/>
      <c r="B133" s="85" t="s">
        <v>25</v>
      </c>
      <c r="C133" s="59" t="s">
        <v>99</v>
      </c>
      <c r="D133" s="20">
        <f t="shared" ref="D133:E133" si="62">D130</f>
        <v>0</v>
      </c>
      <c r="E133" s="20">
        <f t="shared" si="62"/>
        <v>0</v>
      </c>
      <c r="F133" s="86">
        <f>F130</f>
        <v>0</v>
      </c>
      <c r="G133" s="115">
        <f t="shared" ref="G133" si="63">G130</f>
        <v>0</v>
      </c>
      <c r="H133" s="126">
        <f>H130</f>
        <v>0</v>
      </c>
      <c r="I133" s="20">
        <f>I130</f>
        <v>0</v>
      </c>
      <c r="J133" s="86">
        <f>J130</f>
        <v>0</v>
      </c>
      <c r="K133" s="115">
        <f>K130</f>
        <v>0</v>
      </c>
      <c r="L133" s="95">
        <f t="shared" ref="L133" si="64">L130</f>
        <v>0</v>
      </c>
      <c r="M133" s="86">
        <v>0</v>
      </c>
      <c r="N133" s="438">
        <f t="shared" ref="N133" si="65">+N130</f>
        <v>0</v>
      </c>
      <c r="O133" s="95">
        <f t="shared" ref="O133" si="66">O130</f>
        <v>0</v>
      </c>
      <c r="P133" s="95">
        <f t="shared" ref="P133" si="67">+P130</f>
        <v>0</v>
      </c>
      <c r="Q133" s="21">
        <f t="shared" si="40"/>
        <v>0</v>
      </c>
      <c r="R133" s="43"/>
    </row>
    <row r="134" spans="1:18">
      <c r="A134" s="36"/>
      <c r="B134" s="28"/>
      <c r="C134" s="62" t="s">
        <v>19</v>
      </c>
      <c r="D134" s="28">
        <f t="shared" ref="D134:E134" si="68">+D126+D128+D131</f>
        <v>0</v>
      </c>
      <c r="E134" s="28">
        <f t="shared" si="68"/>
        <v>0</v>
      </c>
      <c r="F134" s="87">
        <f>F126+F128+F131</f>
        <v>0</v>
      </c>
      <c r="G134" s="57">
        <f>+G126+G128+G131</f>
        <v>99.131</v>
      </c>
      <c r="H134" s="304">
        <f>+H126+H128+H131</f>
        <v>24.57</v>
      </c>
      <c r="I134" s="28">
        <f>+I126+I128+I131</f>
        <v>0</v>
      </c>
      <c r="J134" s="87">
        <f>J126+J128+J131</f>
        <v>0</v>
      </c>
      <c r="K134" s="425">
        <f>+K126+K128+K131</f>
        <v>0</v>
      </c>
      <c r="L134" s="198">
        <f t="shared" ref="L134" si="69">+L126+L128+L131</f>
        <v>0</v>
      </c>
      <c r="M134" s="87">
        <v>0</v>
      </c>
      <c r="N134" s="439">
        <f t="shared" ref="N134" si="70">N126+N128+N131</f>
        <v>0</v>
      </c>
      <c r="O134" s="198">
        <f t="shared" ref="O134:P134" si="71">+O126+O128+O131</f>
        <v>0</v>
      </c>
      <c r="P134" s="198">
        <f t="shared" si="71"/>
        <v>0</v>
      </c>
      <c r="Q134" s="29">
        <f t="shared" si="40"/>
        <v>123.70099999999999</v>
      </c>
      <c r="R134" s="43"/>
    </row>
    <row r="135" spans="1:18">
      <c r="A135" s="88"/>
      <c r="B135" s="89" t="s">
        <v>0</v>
      </c>
      <c r="C135" s="90" t="s">
        <v>17</v>
      </c>
      <c r="D135" s="141">
        <f t="shared" ref="D135:E135" si="72">D132+D123+D99</f>
        <v>511.07695999999999</v>
      </c>
      <c r="E135" s="141">
        <f t="shared" si="72"/>
        <v>2437.4458</v>
      </c>
      <c r="F135" s="83">
        <f>F132+F123+F99</f>
        <v>2948.5227600000003</v>
      </c>
      <c r="G135" s="273">
        <f t="shared" ref="G135" si="73">G132+G123+G99</f>
        <v>6121.0067000000008</v>
      </c>
      <c r="H135" s="306">
        <f>H132+H123+H99</f>
        <v>7828.4673999999986</v>
      </c>
      <c r="I135" s="141">
        <f>I132+I123+I99</f>
        <v>0</v>
      </c>
      <c r="J135" s="83">
        <f>J132+J123+J99</f>
        <v>7828.402399999999</v>
      </c>
      <c r="K135" s="273">
        <f>K132+K123+K99</f>
        <v>3152.9580000000001</v>
      </c>
      <c r="L135" s="91">
        <f t="shared" ref="L135" si="74">L132+L123+L99</f>
        <v>256.5009</v>
      </c>
      <c r="M135" s="83">
        <v>0</v>
      </c>
      <c r="N135" s="437">
        <f t="shared" ref="N135:P135" si="75">N132+N123+N99</f>
        <v>4.1267999999999994</v>
      </c>
      <c r="O135" s="91">
        <f t="shared" si="75"/>
        <v>9.547699999999999</v>
      </c>
      <c r="P135" s="91">
        <f t="shared" si="75"/>
        <v>9.9595599999999997</v>
      </c>
      <c r="Q135" s="92">
        <f>+F135+G135+H135+I135+K135+L135+M135+N135+O135+P135</f>
        <v>20331.089819999994</v>
      </c>
      <c r="R135" s="43"/>
    </row>
    <row r="136" spans="1:18">
      <c r="A136" s="88"/>
      <c r="B136" s="93" t="s">
        <v>100</v>
      </c>
      <c r="C136" s="94" t="s">
        <v>99</v>
      </c>
      <c r="D136" s="133">
        <f t="shared" ref="D136:E136" si="76">D133</f>
        <v>0</v>
      </c>
      <c r="E136" s="133">
        <f t="shared" si="76"/>
        <v>0</v>
      </c>
      <c r="F136" s="86">
        <f>F133</f>
        <v>0</v>
      </c>
      <c r="G136" s="291">
        <f t="shared" ref="G136" si="77">G133</f>
        <v>0</v>
      </c>
      <c r="H136" s="301">
        <f>H133</f>
        <v>0</v>
      </c>
      <c r="I136" s="143">
        <f>I133</f>
        <v>0</v>
      </c>
      <c r="J136" s="86">
        <f>J133</f>
        <v>0</v>
      </c>
      <c r="K136" s="291">
        <f>K133</f>
        <v>0</v>
      </c>
      <c r="L136" s="95">
        <f t="shared" ref="L136" si="78">L133</f>
        <v>0</v>
      </c>
      <c r="M136" s="86">
        <v>0</v>
      </c>
      <c r="N136" s="438">
        <f>+N130</f>
        <v>0</v>
      </c>
      <c r="O136" s="95">
        <f t="shared" ref="O136" si="79">O133</f>
        <v>0</v>
      </c>
      <c r="P136" s="95">
        <f t="shared" ref="P136" si="80"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142">
        <f t="shared" ref="D137:E137" si="81">D134+D124+D100</f>
        <v>564770.81299999985</v>
      </c>
      <c r="E137" s="142">
        <f t="shared" si="81"/>
        <v>1157717.558</v>
      </c>
      <c r="F137" s="100">
        <f>F134+F124+F100</f>
        <v>1722488.3709999996</v>
      </c>
      <c r="G137" s="292">
        <f t="shared" ref="G137" si="82">G134+G124+G100</f>
        <v>2156035.9900000002</v>
      </c>
      <c r="H137" s="307">
        <f>H134+H124+H100</f>
        <v>1464726.4769999997</v>
      </c>
      <c r="I137" s="142">
        <f>I134+I124+I100</f>
        <v>0</v>
      </c>
      <c r="J137" s="100">
        <f>J134+J124+J100</f>
        <v>1464701.9069999997</v>
      </c>
      <c r="K137" s="399">
        <f>K134+K124+K100</f>
        <v>560908.52900000021</v>
      </c>
      <c r="L137" s="102">
        <f t="shared" ref="L137" si="83">L134+L124+L100</f>
        <v>74798.824999999997</v>
      </c>
      <c r="M137" s="100">
        <v>0</v>
      </c>
      <c r="N137" s="441">
        <f t="shared" ref="N137:P137" si="84">N134+N124+N100</f>
        <v>3328.1969999999997</v>
      </c>
      <c r="O137" s="102">
        <f t="shared" si="84"/>
        <v>8657.2250000000022</v>
      </c>
      <c r="P137" s="102">
        <f t="shared" si="84"/>
        <v>9962.6260000000002</v>
      </c>
      <c r="Q137" s="103">
        <f>+F137+G137+H137+I137+K137+L137+M137+N137+O137+P137</f>
        <v>6000906.2399999993</v>
      </c>
      <c r="R137" s="43"/>
    </row>
    <row r="138" spans="1:18">
      <c r="O138" s="10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K127" zoomScale="55" zoomScaleNormal="55" workbookViewId="0">
      <selection activeCell="P4" sqref="P4:P137"/>
    </sheetView>
  </sheetViews>
  <sheetFormatPr defaultColWidth="13.375" defaultRowHeight="18.75"/>
  <cols>
    <col min="1" max="1" width="5.875" style="1" customWidth="1"/>
    <col min="2" max="2" width="21.25" style="1" customWidth="1"/>
    <col min="3" max="3" width="11.25" style="1" customWidth="1"/>
    <col min="4" max="16" width="19.625" style="1" customWidth="1"/>
    <col min="17" max="17" width="19.625" style="3" customWidth="1"/>
    <col min="18" max="18" width="0.125" style="1" hidden="1" customWidth="1"/>
    <col min="19" max="37" width="17.375" style="1" customWidth="1"/>
    <col min="38" max="256" width="13.375" style="1"/>
    <col min="257" max="257" width="5.875" style="1" customWidth="1"/>
    <col min="258" max="258" width="21.25" style="1" customWidth="1"/>
    <col min="259" max="259" width="11.25" style="1" customWidth="1"/>
    <col min="260" max="273" width="19.625" style="1" customWidth="1"/>
    <col min="274" max="274" width="0" style="1" hidden="1" customWidth="1"/>
    <col min="275" max="293" width="17.375" style="1" customWidth="1"/>
    <col min="294" max="512" width="13.375" style="1"/>
    <col min="513" max="513" width="5.875" style="1" customWidth="1"/>
    <col min="514" max="514" width="21.25" style="1" customWidth="1"/>
    <col min="515" max="515" width="11.25" style="1" customWidth="1"/>
    <col min="516" max="529" width="19.625" style="1" customWidth="1"/>
    <col min="530" max="530" width="0" style="1" hidden="1" customWidth="1"/>
    <col min="531" max="549" width="17.375" style="1" customWidth="1"/>
    <col min="550" max="768" width="13.375" style="1"/>
    <col min="769" max="769" width="5.875" style="1" customWidth="1"/>
    <col min="770" max="770" width="21.25" style="1" customWidth="1"/>
    <col min="771" max="771" width="11.25" style="1" customWidth="1"/>
    <col min="772" max="785" width="19.625" style="1" customWidth="1"/>
    <col min="786" max="786" width="0" style="1" hidden="1" customWidth="1"/>
    <col min="787" max="805" width="17.375" style="1" customWidth="1"/>
    <col min="806" max="1024" width="13.375" style="1"/>
    <col min="1025" max="1025" width="5.875" style="1" customWidth="1"/>
    <col min="1026" max="1026" width="21.25" style="1" customWidth="1"/>
    <col min="1027" max="1027" width="11.25" style="1" customWidth="1"/>
    <col min="1028" max="1041" width="19.625" style="1" customWidth="1"/>
    <col min="1042" max="1042" width="0" style="1" hidden="1" customWidth="1"/>
    <col min="1043" max="1061" width="17.375" style="1" customWidth="1"/>
    <col min="1062" max="1280" width="13.375" style="1"/>
    <col min="1281" max="1281" width="5.875" style="1" customWidth="1"/>
    <col min="1282" max="1282" width="21.25" style="1" customWidth="1"/>
    <col min="1283" max="1283" width="11.25" style="1" customWidth="1"/>
    <col min="1284" max="1297" width="19.625" style="1" customWidth="1"/>
    <col min="1298" max="1298" width="0" style="1" hidden="1" customWidth="1"/>
    <col min="1299" max="1317" width="17.375" style="1" customWidth="1"/>
    <col min="1318" max="1536" width="13.375" style="1"/>
    <col min="1537" max="1537" width="5.875" style="1" customWidth="1"/>
    <col min="1538" max="1538" width="21.25" style="1" customWidth="1"/>
    <col min="1539" max="1539" width="11.25" style="1" customWidth="1"/>
    <col min="1540" max="1553" width="19.625" style="1" customWidth="1"/>
    <col min="1554" max="1554" width="0" style="1" hidden="1" customWidth="1"/>
    <col min="1555" max="1573" width="17.375" style="1" customWidth="1"/>
    <col min="1574" max="1792" width="13.375" style="1"/>
    <col min="1793" max="1793" width="5.875" style="1" customWidth="1"/>
    <col min="1794" max="1794" width="21.25" style="1" customWidth="1"/>
    <col min="1795" max="1795" width="11.25" style="1" customWidth="1"/>
    <col min="1796" max="1809" width="19.625" style="1" customWidth="1"/>
    <col min="1810" max="1810" width="0" style="1" hidden="1" customWidth="1"/>
    <col min="1811" max="1829" width="17.375" style="1" customWidth="1"/>
    <col min="1830" max="2048" width="13.375" style="1"/>
    <col min="2049" max="2049" width="5.875" style="1" customWidth="1"/>
    <col min="2050" max="2050" width="21.25" style="1" customWidth="1"/>
    <col min="2051" max="2051" width="11.25" style="1" customWidth="1"/>
    <col min="2052" max="2065" width="19.625" style="1" customWidth="1"/>
    <col min="2066" max="2066" width="0" style="1" hidden="1" customWidth="1"/>
    <col min="2067" max="2085" width="17.375" style="1" customWidth="1"/>
    <col min="2086" max="2304" width="13.375" style="1"/>
    <col min="2305" max="2305" width="5.875" style="1" customWidth="1"/>
    <col min="2306" max="2306" width="21.25" style="1" customWidth="1"/>
    <col min="2307" max="2307" width="11.25" style="1" customWidth="1"/>
    <col min="2308" max="2321" width="19.625" style="1" customWidth="1"/>
    <col min="2322" max="2322" width="0" style="1" hidden="1" customWidth="1"/>
    <col min="2323" max="2341" width="17.375" style="1" customWidth="1"/>
    <col min="2342" max="2560" width="13.375" style="1"/>
    <col min="2561" max="2561" width="5.875" style="1" customWidth="1"/>
    <col min="2562" max="2562" width="21.25" style="1" customWidth="1"/>
    <col min="2563" max="2563" width="11.25" style="1" customWidth="1"/>
    <col min="2564" max="2577" width="19.625" style="1" customWidth="1"/>
    <col min="2578" max="2578" width="0" style="1" hidden="1" customWidth="1"/>
    <col min="2579" max="2597" width="17.375" style="1" customWidth="1"/>
    <col min="2598" max="2816" width="13.375" style="1"/>
    <col min="2817" max="2817" width="5.875" style="1" customWidth="1"/>
    <col min="2818" max="2818" width="21.25" style="1" customWidth="1"/>
    <col min="2819" max="2819" width="11.25" style="1" customWidth="1"/>
    <col min="2820" max="2833" width="19.625" style="1" customWidth="1"/>
    <col min="2834" max="2834" width="0" style="1" hidden="1" customWidth="1"/>
    <col min="2835" max="2853" width="17.375" style="1" customWidth="1"/>
    <col min="2854" max="3072" width="13.375" style="1"/>
    <col min="3073" max="3073" width="5.875" style="1" customWidth="1"/>
    <col min="3074" max="3074" width="21.25" style="1" customWidth="1"/>
    <col min="3075" max="3075" width="11.25" style="1" customWidth="1"/>
    <col min="3076" max="3089" width="19.625" style="1" customWidth="1"/>
    <col min="3090" max="3090" width="0" style="1" hidden="1" customWidth="1"/>
    <col min="3091" max="3109" width="17.375" style="1" customWidth="1"/>
    <col min="3110" max="3328" width="13.375" style="1"/>
    <col min="3329" max="3329" width="5.875" style="1" customWidth="1"/>
    <col min="3330" max="3330" width="21.25" style="1" customWidth="1"/>
    <col min="3331" max="3331" width="11.25" style="1" customWidth="1"/>
    <col min="3332" max="3345" width="19.625" style="1" customWidth="1"/>
    <col min="3346" max="3346" width="0" style="1" hidden="1" customWidth="1"/>
    <col min="3347" max="3365" width="17.375" style="1" customWidth="1"/>
    <col min="3366" max="3584" width="13.375" style="1"/>
    <col min="3585" max="3585" width="5.875" style="1" customWidth="1"/>
    <col min="3586" max="3586" width="21.25" style="1" customWidth="1"/>
    <col min="3587" max="3587" width="11.25" style="1" customWidth="1"/>
    <col min="3588" max="3601" width="19.625" style="1" customWidth="1"/>
    <col min="3602" max="3602" width="0" style="1" hidden="1" customWidth="1"/>
    <col min="3603" max="3621" width="17.375" style="1" customWidth="1"/>
    <col min="3622" max="3840" width="13.375" style="1"/>
    <col min="3841" max="3841" width="5.875" style="1" customWidth="1"/>
    <col min="3842" max="3842" width="21.25" style="1" customWidth="1"/>
    <col min="3843" max="3843" width="11.25" style="1" customWidth="1"/>
    <col min="3844" max="3857" width="19.625" style="1" customWidth="1"/>
    <col min="3858" max="3858" width="0" style="1" hidden="1" customWidth="1"/>
    <col min="3859" max="3877" width="17.375" style="1" customWidth="1"/>
    <col min="3878" max="4096" width="13.375" style="1"/>
    <col min="4097" max="4097" width="5.875" style="1" customWidth="1"/>
    <col min="4098" max="4098" width="21.25" style="1" customWidth="1"/>
    <col min="4099" max="4099" width="11.25" style="1" customWidth="1"/>
    <col min="4100" max="4113" width="19.625" style="1" customWidth="1"/>
    <col min="4114" max="4114" width="0" style="1" hidden="1" customWidth="1"/>
    <col min="4115" max="4133" width="17.375" style="1" customWidth="1"/>
    <col min="4134" max="4352" width="13.375" style="1"/>
    <col min="4353" max="4353" width="5.875" style="1" customWidth="1"/>
    <col min="4354" max="4354" width="21.25" style="1" customWidth="1"/>
    <col min="4355" max="4355" width="11.25" style="1" customWidth="1"/>
    <col min="4356" max="4369" width="19.625" style="1" customWidth="1"/>
    <col min="4370" max="4370" width="0" style="1" hidden="1" customWidth="1"/>
    <col min="4371" max="4389" width="17.375" style="1" customWidth="1"/>
    <col min="4390" max="4608" width="13.375" style="1"/>
    <col min="4609" max="4609" width="5.875" style="1" customWidth="1"/>
    <col min="4610" max="4610" width="21.25" style="1" customWidth="1"/>
    <col min="4611" max="4611" width="11.25" style="1" customWidth="1"/>
    <col min="4612" max="4625" width="19.625" style="1" customWidth="1"/>
    <col min="4626" max="4626" width="0" style="1" hidden="1" customWidth="1"/>
    <col min="4627" max="4645" width="17.375" style="1" customWidth="1"/>
    <col min="4646" max="4864" width="13.375" style="1"/>
    <col min="4865" max="4865" width="5.875" style="1" customWidth="1"/>
    <col min="4866" max="4866" width="21.25" style="1" customWidth="1"/>
    <col min="4867" max="4867" width="11.25" style="1" customWidth="1"/>
    <col min="4868" max="4881" width="19.625" style="1" customWidth="1"/>
    <col min="4882" max="4882" width="0" style="1" hidden="1" customWidth="1"/>
    <col min="4883" max="4901" width="17.375" style="1" customWidth="1"/>
    <col min="4902" max="5120" width="13.375" style="1"/>
    <col min="5121" max="5121" width="5.875" style="1" customWidth="1"/>
    <col min="5122" max="5122" width="21.25" style="1" customWidth="1"/>
    <col min="5123" max="5123" width="11.25" style="1" customWidth="1"/>
    <col min="5124" max="5137" width="19.625" style="1" customWidth="1"/>
    <col min="5138" max="5138" width="0" style="1" hidden="1" customWidth="1"/>
    <col min="5139" max="5157" width="17.375" style="1" customWidth="1"/>
    <col min="5158" max="5376" width="13.375" style="1"/>
    <col min="5377" max="5377" width="5.875" style="1" customWidth="1"/>
    <col min="5378" max="5378" width="21.25" style="1" customWidth="1"/>
    <col min="5379" max="5379" width="11.25" style="1" customWidth="1"/>
    <col min="5380" max="5393" width="19.625" style="1" customWidth="1"/>
    <col min="5394" max="5394" width="0" style="1" hidden="1" customWidth="1"/>
    <col min="5395" max="5413" width="17.375" style="1" customWidth="1"/>
    <col min="5414" max="5632" width="13.375" style="1"/>
    <col min="5633" max="5633" width="5.875" style="1" customWidth="1"/>
    <col min="5634" max="5634" width="21.25" style="1" customWidth="1"/>
    <col min="5635" max="5635" width="11.25" style="1" customWidth="1"/>
    <col min="5636" max="5649" width="19.625" style="1" customWidth="1"/>
    <col min="5650" max="5650" width="0" style="1" hidden="1" customWidth="1"/>
    <col min="5651" max="5669" width="17.375" style="1" customWidth="1"/>
    <col min="5670" max="5888" width="13.375" style="1"/>
    <col min="5889" max="5889" width="5.875" style="1" customWidth="1"/>
    <col min="5890" max="5890" width="21.25" style="1" customWidth="1"/>
    <col min="5891" max="5891" width="11.25" style="1" customWidth="1"/>
    <col min="5892" max="5905" width="19.625" style="1" customWidth="1"/>
    <col min="5906" max="5906" width="0" style="1" hidden="1" customWidth="1"/>
    <col min="5907" max="5925" width="17.375" style="1" customWidth="1"/>
    <col min="5926" max="6144" width="13.375" style="1"/>
    <col min="6145" max="6145" width="5.875" style="1" customWidth="1"/>
    <col min="6146" max="6146" width="21.25" style="1" customWidth="1"/>
    <col min="6147" max="6147" width="11.25" style="1" customWidth="1"/>
    <col min="6148" max="6161" width="19.625" style="1" customWidth="1"/>
    <col min="6162" max="6162" width="0" style="1" hidden="1" customWidth="1"/>
    <col min="6163" max="6181" width="17.375" style="1" customWidth="1"/>
    <col min="6182" max="6400" width="13.375" style="1"/>
    <col min="6401" max="6401" width="5.875" style="1" customWidth="1"/>
    <col min="6402" max="6402" width="21.25" style="1" customWidth="1"/>
    <col min="6403" max="6403" width="11.25" style="1" customWidth="1"/>
    <col min="6404" max="6417" width="19.625" style="1" customWidth="1"/>
    <col min="6418" max="6418" width="0" style="1" hidden="1" customWidth="1"/>
    <col min="6419" max="6437" width="17.375" style="1" customWidth="1"/>
    <col min="6438" max="6656" width="13.375" style="1"/>
    <col min="6657" max="6657" width="5.875" style="1" customWidth="1"/>
    <col min="6658" max="6658" width="21.25" style="1" customWidth="1"/>
    <col min="6659" max="6659" width="11.25" style="1" customWidth="1"/>
    <col min="6660" max="6673" width="19.625" style="1" customWidth="1"/>
    <col min="6674" max="6674" width="0" style="1" hidden="1" customWidth="1"/>
    <col min="6675" max="6693" width="17.375" style="1" customWidth="1"/>
    <col min="6694" max="6912" width="13.375" style="1"/>
    <col min="6913" max="6913" width="5.875" style="1" customWidth="1"/>
    <col min="6914" max="6914" width="21.25" style="1" customWidth="1"/>
    <col min="6915" max="6915" width="11.25" style="1" customWidth="1"/>
    <col min="6916" max="6929" width="19.625" style="1" customWidth="1"/>
    <col min="6930" max="6930" width="0" style="1" hidden="1" customWidth="1"/>
    <col min="6931" max="6949" width="17.375" style="1" customWidth="1"/>
    <col min="6950" max="7168" width="13.375" style="1"/>
    <col min="7169" max="7169" width="5.875" style="1" customWidth="1"/>
    <col min="7170" max="7170" width="21.25" style="1" customWidth="1"/>
    <col min="7171" max="7171" width="11.25" style="1" customWidth="1"/>
    <col min="7172" max="7185" width="19.625" style="1" customWidth="1"/>
    <col min="7186" max="7186" width="0" style="1" hidden="1" customWidth="1"/>
    <col min="7187" max="7205" width="17.375" style="1" customWidth="1"/>
    <col min="7206" max="7424" width="13.375" style="1"/>
    <col min="7425" max="7425" width="5.875" style="1" customWidth="1"/>
    <col min="7426" max="7426" width="21.25" style="1" customWidth="1"/>
    <col min="7427" max="7427" width="11.25" style="1" customWidth="1"/>
    <col min="7428" max="7441" width="19.625" style="1" customWidth="1"/>
    <col min="7442" max="7442" width="0" style="1" hidden="1" customWidth="1"/>
    <col min="7443" max="7461" width="17.375" style="1" customWidth="1"/>
    <col min="7462" max="7680" width="13.375" style="1"/>
    <col min="7681" max="7681" width="5.875" style="1" customWidth="1"/>
    <col min="7682" max="7682" width="21.25" style="1" customWidth="1"/>
    <col min="7683" max="7683" width="11.25" style="1" customWidth="1"/>
    <col min="7684" max="7697" width="19.625" style="1" customWidth="1"/>
    <col min="7698" max="7698" width="0" style="1" hidden="1" customWidth="1"/>
    <col min="7699" max="7717" width="17.375" style="1" customWidth="1"/>
    <col min="7718" max="7936" width="13.375" style="1"/>
    <col min="7937" max="7937" width="5.875" style="1" customWidth="1"/>
    <col min="7938" max="7938" width="21.25" style="1" customWidth="1"/>
    <col min="7939" max="7939" width="11.25" style="1" customWidth="1"/>
    <col min="7940" max="7953" width="19.625" style="1" customWidth="1"/>
    <col min="7954" max="7954" width="0" style="1" hidden="1" customWidth="1"/>
    <col min="7955" max="7973" width="17.375" style="1" customWidth="1"/>
    <col min="7974" max="8192" width="13.375" style="1"/>
    <col min="8193" max="8193" width="5.875" style="1" customWidth="1"/>
    <col min="8194" max="8194" width="21.25" style="1" customWidth="1"/>
    <col min="8195" max="8195" width="11.25" style="1" customWidth="1"/>
    <col min="8196" max="8209" width="19.625" style="1" customWidth="1"/>
    <col min="8210" max="8210" width="0" style="1" hidden="1" customWidth="1"/>
    <col min="8211" max="8229" width="17.375" style="1" customWidth="1"/>
    <col min="8230" max="8448" width="13.375" style="1"/>
    <col min="8449" max="8449" width="5.875" style="1" customWidth="1"/>
    <col min="8450" max="8450" width="21.25" style="1" customWidth="1"/>
    <col min="8451" max="8451" width="11.25" style="1" customWidth="1"/>
    <col min="8452" max="8465" width="19.625" style="1" customWidth="1"/>
    <col min="8466" max="8466" width="0" style="1" hidden="1" customWidth="1"/>
    <col min="8467" max="8485" width="17.375" style="1" customWidth="1"/>
    <col min="8486" max="8704" width="13.375" style="1"/>
    <col min="8705" max="8705" width="5.875" style="1" customWidth="1"/>
    <col min="8706" max="8706" width="21.25" style="1" customWidth="1"/>
    <col min="8707" max="8707" width="11.25" style="1" customWidth="1"/>
    <col min="8708" max="8721" width="19.625" style="1" customWidth="1"/>
    <col min="8722" max="8722" width="0" style="1" hidden="1" customWidth="1"/>
    <col min="8723" max="8741" width="17.375" style="1" customWidth="1"/>
    <col min="8742" max="8960" width="13.375" style="1"/>
    <col min="8961" max="8961" width="5.875" style="1" customWidth="1"/>
    <col min="8962" max="8962" width="21.25" style="1" customWidth="1"/>
    <col min="8963" max="8963" width="11.25" style="1" customWidth="1"/>
    <col min="8964" max="8977" width="19.625" style="1" customWidth="1"/>
    <col min="8978" max="8978" width="0" style="1" hidden="1" customWidth="1"/>
    <col min="8979" max="8997" width="17.375" style="1" customWidth="1"/>
    <col min="8998" max="9216" width="13.375" style="1"/>
    <col min="9217" max="9217" width="5.875" style="1" customWidth="1"/>
    <col min="9218" max="9218" width="21.25" style="1" customWidth="1"/>
    <col min="9219" max="9219" width="11.25" style="1" customWidth="1"/>
    <col min="9220" max="9233" width="19.625" style="1" customWidth="1"/>
    <col min="9234" max="9234" width="0" style="1" hidden="1" customWidth="1"/>
    <col min="9235" max="9253" width="17.375" style="1" customWidth="1"/>
    <col min="9254" max="9472" width="13.375" style="1"/>
    <col min="9473" max="9473" width="5.875" style="1" customWidth="1"/>
    <col min="9474" max="9474" width="21.25" style="1" customWidth="1"/>
    <col min="9475" max="9475" width="11.25" style="1" customWidth="1"/>
    <col min="9476" max="9489" width="19.625" style="1" customWidth="1"/>
    <col min="9490" max="9490" width="0" style="1" hidden="1" customWidth="1"/>
    <col min="9491" max="9509" width="17.375" style="1" customWidth="1"/>
    <col min="9510" max="9728" width="13.375" style="1"/>
    <col min="9729" max="9729" width="5.875" style="1" customWidth="1"/>
    <col min="9730" max="9730" width="21.25" style="1" customWidth="1"/>
    <col min="9731" max="9731" width="11.25" style="1" customWidth="1"/>
    <col min="9732" max="9745" width="19.625" style="1" customWidth="1"/>
    <col min="9746" max="9746" width="0" style="1" hidden="1" customWidth="1"/>
    <col min="9747" max="9765" width="17.375" style="1" customWidth="1"/>
    <col min="9766" max="9984" width="13.375" style="1"/>
    <col min="9985" max="9985" width="5.875" style="1" customWidth="1"/>
    <col min="9986" max="9986" width="21.25" style="1" customWidth="1"/>
    <col min="9987" max="9987" width="11.25" style="1" customWidth="1"/>
    <col min="9988" max="10001" width="19.625" style="1" customWidth="1"/>
    <col min="10002" max="10002" width="0" style="1" hidden="1" customWidth="1"/>
    <col min="10003" max="10021" width="17.375" style="1" customWidth="1"/>
    <col min="10022" max="10240" width="13.375" style="1"/>
    <col min="10241" max="10241" width="5.875" style="1" customWidth="1"/>
    <col min="10242" max="10242" width="21.25" style="1" customWidth="1"/>
    <col min="10243" max="10243" width="11.25" style="1" customWidth="1"/>
    <col min="10244" max="10257" width="19.625" style="1" customWidth="1"/>
    <col min="10258" max="10258" width="0" style="1" hidden="1" customWidth="1"/>
    <col min="10259" max="10277" width="17.375" style="1" customWidth="1"/>
    <col min="10278" max="10496" width="13.375" style="1"/>
    <col min="10497" max="10497" width="5.875" style="1" customWidth="1"/>
    <col min="10498" max="10498" width="21.25" style="1" customWidth="1"/>
    <col min="10499" max="10499" width="11.25" style="1" customWidth="1"/>
    <col min="10500" max="10513" width="19.625" style="1" customWidth="1"/>
    <col min="10514" max="10514" width="0" style="1" hidden="1" customWidth="1"/>
    <col min="10515" max="10533" width="17.375" style="1" customWidth="1"/>
    <col min="10534" max="10752" width="13.375" style="1"/>
    <col min="10753" max="10753" width="5.875" style="1" customWidth="1"/>
    <col min="10754" max="10754" width="21.25" style="1" customWidth="1"/>
    <col min="10755" max="10755" width="11.25" style="1" customWidth="1"/>
    <col min="10756" max="10769" width="19.625" style="1" customWidth="1"/>
    <col min="10770" max="10770" width="0" style="1" hidden="1" customWidth="1"/>
    <col min="10771" max="10789" width="17.375" style="1" customWidth="1"/>
    <col min="10790" max="11008" width="13.375" style="1"/>
    <col min="11009" max="11009" width="5.875" style="1" customWidth="1"/>
    <col min="11010" max="11010" width="21.25" style="1" customWidth="1"/>
    <col min="11011" max="11011" width="11.25" style="1" customWidth="1"/>
    <col min="11012" max="11025" width="19.625" style="1" customWidth="1"/>
    <col min="11026" max="11026" width="0" style="1" hidden="1" customWidth="1"/>
    <col min="11027" max="11045" width="17.375" style="1" customWidth="1"/>
    <col min="11046" max="11264" width="13.375" style="1"/>
    <col min="11265" max="11265" width="5.875" style="1" customWidth="1"/>
    <col min="11266" max="11266" width="21.25" style="1" customWidth="1"/>
    <col min="11267" max="11267" width="11.25" style="1" customWidth="1"/>
    <col min="11268" max="11281" width="19.625" style="1" customWidth="1"/>
    <col min="11282" max="11282" width="0" style="1" hidden="1" customWidth="1"/>
    <col min="11283" max="11301" width="17.375" style="1" customWidth="1"/>
    <col min="11302" max="11520" width="13.375" style="1"/>
    <col min="11521" max="11521" width="5.875" style="1" customWidth="1"/>
    <col min="11522" max="11522" width="21.25" style="1" customWidth="1"/>
    <col min="11523" max="11523" width="11.25" style="1" customWidth="1"/>
    <col min="11524" max="11537" width="19.625" style="1" customWidth="1"/>
    <col min="11538" max="11538" width="0" style="1" hidden="1" customWidth="1"/>
    <col min="11539" max="11557" width="17.375" style="1" customWidth="1"/>
    <col min="11558" max="11776" width="13.375" style="1"/>
    <col min="11777" max="11777" width="5.875" style="1" customWidth="1"/>
    <col min="11778" max="11778" width="21.25" style="1" customWidth="1"/>
    <col min="11779" max="11779" width="11.25" style="1" customWidth="1"/>
    <col min="11780" max="11793" width="19.625" style="1" customWidth="1"/>
    <col min="11794" max="11794" width="0" style="1" hidden="1" customWidth="1"/>
    <col min="11795" max="11813" width="17.375" style="1" customWidth="1"/>
    <col min="11814" max="12032" width="13.375" style="1"/>
    <col min="12033" max="12033" width="5.875" style="1" customWidth="1"/>
    <col min="12034" max="12034" width="21.25" style="1" customWidth="1"/>
    <col min="12035" max="12035" width="11.25" style="1" customWidth="1"/>
    <col min="12036" max="12049" width="19.625" style="1" customWidth="1"/>
    <col min="12050" max="12050" width="0" style="1" hidden="1" customWidth="1"/>
    <col min="12051" max="12069" width="17.375" style="1" customWidth="1"/>
    <col min="12070" max="12288" width="13.375" style="1"/>
    <col min="12289" max="12289" width="5.875" style="1" customWidth="1"/>
    <col min="12290" max="12290" width="21.25" style="1" customWidth="1"/>
    <col min="12291" max="12291" width="11.25" style="1" customWidth="1"/>
    <col min="12292" max="12305" width="19.625" style="1" customWidth="1"/>
    <col min="12306" max="12306" width="0" style="1" hidden="1" customWidth="1"/>
    <col min="12307" max="12325" width="17.375" style="1" customWidth="1"/>
    <col min="12326" max="12544" width="13.375" style="1"/>
    <col min="12545" max="12545" width="5.875" style="1" customWidth="1"/>
    <col min="12546" max="12546" width="21.25" style="1" customWidth="1"/>
    <col min="12547" max="12547" width="11.25" style="1" customWidth="1"/>
    <col min="12548" max="12561" width="19.625" style="1" customWidth="1"/>
    <col min="12562" max="12562" width="0" style="1" hidden="1" customWidth="1"/>
    <col min="12563" max="12581" width="17.375" style="1" customWidth="1"/>
    <col min="12582" max="12800" width="13.375" style="1"/>
    <col min="12801" max="12801" width="5.875" style="1" customWidth="1"/>
    <col min="12802" max="12802" width="21.25" style="1" customWidth="1"/>
    <col min="12803" max="12803" width="11.25" style="1" customWidth="1"/>
    <col min="12804" max="12817" width="19.625" style="1" customWidth="1"/>
    <col min="12818" max="12818" width="0" style="1" hidden="1" customWidth="1"/>
    <col min="12819" max="12837" width="17.375" style="1" customWidth="1"/>
    <col min="12838" max="13056" width="13.375" style="1"/>
    <col min="13057" max="13057" width="5.875" style="1" customWidth="1"/>
    <col min="13058" max="13058" width="21.25" style="1" customWidth="1"/>
    <col min="13059" max="13059" width="11.25" style="1" customWidth="1"/>
    <col min="13060" max="13073" width="19.625" style="1" customWidth="1"/>
    <col min="13074" max="13074" width="0" style="1" hidden="1" customWidth="1"/>
    <col min="13075" max="13093" width="17.375" style="1" customWidth="1"/>
    <col min="13094" max="13312" width="13.375" style="1"/>
    <col min="13313" max="13313" width="5.875" style="1" customWidth="1"/>
    <col min="13314" max="13314" width="21.25" style="1" customWidth="1"/>
    <col min="13315" max="13315" width="11.25" style="1" customWidth="1"/>
    <col min="13316" max="13329" width="19.625" style="1" customWidth="1"/>
    <col min="13330" max="13330" width="0" style="1" hidden="1" customWidth="1"/>
    <col min="13331" max="13349" width="17.375" style="1" customWidth="1"/>
    <col min="13350" max="13568" width="13.375" style="1"/>
    <col min="13569" max="13569" width="5.875" style="1" customWidth="1"/>
    <col min="13570" max="13570" width="21.25" style="1" customWidth="1"/>
    <col min="13571" max="13571" width="11.25" style="1" customWidth="1"/>
    <col min="13572" max="13585" width="19.625" style="1" customWidth="1"/>
    <col min="13586" max="13586" width="0" style="1" hidden="1" customWidth="1"/>
    <col min="13587" max="13605" width="17.375" style="1" customWidth="1"/>
    <col min="13606" max="13824" width="13.375" style="1"/>
    <col min="13825" max="13825" width="5.875" style="1" customWidth="1"/>
    <col min="13826" max="13826" width="21.25" style="1" customWidth="1"/>
    <col min="13827" max="13827" width="11.25" style="1" customWidth="1"/>
    <col min="13828" max="13841" width="19.625" style="1" customWidth="1"/>
    <col min="13842" max="13842" width="0" style="1" hidden="1" customWidth="1"/>
    <col min="13843" max="13861" width="17.375" style="1" customWidth="1"/>
    <col min="13862" max="14080" width="13.375" style="1"/>
    <col min="14081" max="14081" width="5.875" style="1" customWidth="1"/>
    <col min="14082" max="14082" width="21.25" style="1" customWidth="1"/>
    <col min="14083" max="14083" width="11.25" style="1" customWidth="1"/>
    <col min="14084" max="14097" width="19.625" style="1" customWidth="1"/>
    <col min="14098" max="14098" width="0" style="1" hidden="1" customWidth="1"/>
    <col min="14099" max="14117" width="17.375" style="1" customWidth="1"/>
    <col min="14118" max="14336" width="13.375" style="1"/>
    <col min="14337" max="14337" width="5.875" style="1" customWidth="1"/>
    <col min="14338" max="14338" width="21.25" style="1" customWidth="1"/>
    <col min="14339" max="14339" width="11.25" style="1" customWidth="1"/>
    <col min="14340" max="14353" width="19.625" style="1" customWidth="1"/>
    <col min="14354" max="14354" width="0" style="1" hidden="1" customWidth="1"/>
    <col min="14355" max="14373" width="17.375" style="1" customWidth="1"/>
    <col min="14374" max="14592" width="13.375" style="1"/>
    <col min="14593" max="14593" width="5.875" style="1" customWidth="1"/>
    <col min="14594" max="14594" width="21.25" style="1" customWidth="1"/>
    <col min="14595" max="14595" width="11.25" style="1" customWidth="1"/>
    <col min="14596" max="14609" width="19.625" style="1" customWidth="1"/>
    <col min="14610" max="14610" width="0" style="1" hidden="1" customWidth="1"/>
    <col min="14611" max="14629" width="17.375" style="1" customWidth="1"/>
    <col min="14630" max="14848" width="13.375" style="1"/>
    <col min="14849" max="14849" width="5.875" style="1" customWidth="1"/>
    <col min="14850" max="14850" width="21.25" style="1" customWidth="1"/>
    <col min="14851" max="14851" width="11.25" style="1" customWidth="1"/>
    <col min="14852" max="14865" width="19.625" style="1" customWidth="1"/>
    <col min="14866" max="14866" width="0" style="1" hidden="1" customWidth="1"/>
    <col min="14867" max="14885" width="17.375" style="1" customWidth="1"/>
    <col min="14886" max="15104" width="13.375" style="1"/>
    <col min="15105" max="15105" width="5.875" style="1" customWidth="1"/>
    <col min="15106" max="15106" width="21.25" style="1" customWidth="1"/>
    <col min="15107" max="15107" width="11.25" style="1" customWidth="1"/>
    <col min="15108" max="15121" width="19.625" style="1" customWidth="1"/>
    <col min="15122" max="15122" width="0" style="1" hidden="1" customWidth="1"/>
    <col min="15123" max="15141" width="17.375" style="1" customWidth="1"/>
    <col min="15142" max="15360" width="13.375" style="1"/>
    <col min="15361" max="15361" width="5.875" style="1" customWidth="1"/>
    <col min="15362" max="15362" width="21.25" style="1" customWidth="1"/>
    <col min="15363" max="15363" width="11.25" style="1" customWidth="1"/>
    <col min="15364" max="15377" width="19.625" style="1" customWidth="1"/>
    <col min="15378" max="15378" width="0" style="1" hidden="1" customWidth="1"/>
    <col min="15379" max="15397" width="17.375" style="1" customWidth="1"/>
    <col min="15398" max="15616" width="13.375" style="1"/>
    <col min="15617" max="15617" width="5.875" style="1" customWidth="1"/>
    <col min="15618" max="15618" width="21.25" style="1" customWidth="1"/>
    <col min="15619" max="15619" width="11.25" style="1" customWidth="1"/>
    <col min="15620" max="15633" width="19.625" style="1" customWidth="1"/>
    <col min="15634" max="15634" width="0" style="1" hidden="1" customWidth="1"/>
    <col min="15635" max="15653" width="17.375" style="1" customWidth="1"/>
    <col min="15654" max="15872" width="13.375" style="1"/>
    <col min="15873" max="15873" width="5.875" style="1" customWidth="1"/>
    <col min="15874" max="15874" width="21.25" style="1" customWidth="1"/>
    <col min="15875" max="15875" width="11.25" style="1" customWidth="1"/>
    <col min="15876" max="15889" width="19.625" style="1" customWidth="1"/>
    <col min="15890" max="15890" width="0" style="1" hidden="1" customWidth="1"/>
    <col min="15891" max="15909" width="17.375" style="1" customWidth="1"/>
    <col min="15910" max="16128" width="13.375" style="1"/>
    <col min="16129" max="16129" width="5.875" style="1" customWidth="1"/>
    <col min="16130" max="16130" width="21.25" style="1" customWidth="1"/>
    <col min="16131" max="16131" width="11.25" style="1" customWidth="1"/>
    <col min="16132" max="16145" width="19.625" style="1" customWidth="1"/>
    <col min="16146" max="16146" width="0" style="1" hidden="1" customWidth="1"/>
    <col min="16147" max="16165" width="17.375" style="1" customWidth="1"/>
    <col min="16166" max="16384" width="13.375" style="1"/>
  </cols>
  <sheetData>
    <row r="1" spans="1:18">
      <c r="B1" s="2" t="s">
        <v>0</v>
      </c>
      <c r="E1" s="1" t="s">
        <v>0</v>
      </c>
    </row>
    <row r="2" spans="1:18" ht="19.5" thickBot="1">
      <c r="A2" s="4"/>
      <c r="B2" s="5" t="s">
        <v>127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102</v>
      </c>
      <c r="Q2" s="4"/>
    </row>
    <row r="3" spans="1:18">
      <c r="A3" s="6"/>
      <c r="B3" s="7"/>
      <c r="C3" s="7"/>
      <c r="D3" s="8" t="s">
        <v>2</v>
      </c>
      <c r="E3" s="8" t="s">
        <v>3</v>
      </c>
      <c r="F3" s="9" t="s">
        <v>4</v>
      </c>
      <c r="G3" s="10" t="s">
        <v>5</v>
      </c>
      <c r="H3" s="11" t="s">
        <v>6</v>
      </c>
      <c r="I3" s="8" t="s">
        <v>7</v>
      </c>
      <c r="J3" s="8" t="s">
        <v>103</v>
      </c>
      <c r="K3" s="11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12" t="s">
        <v>15</v>
      </c>
      <c r="R3" s="13"/>
    </row>
    <row r="4" spans="1:18">
      <c r="A4" s="14" t="s">
        <v>0</v>
      </c>
      <c r="B4" s="15" t="s">
        <v>16</v>
      </c>
      <c r="C4" s="16" t="s">
        <v>17</v>
      </c>
      <c r="D4" s="131">
        <v>0</v>
      </c>
      <c r="E4" s="131"/>
      <c r="F4" s="17"/>
      <c r="G4" s="259">
        <v>9.5500000000000002E-2</v>
      </c>
      <c r="H4" s="344">
        <v>24.5716</v>
      </c>
      <c r="I4" s="388"/>
      <c r="J4" s="19"/>
      <c r="K4" s="259">
        <v>1.9E-2</v>
      </c>
      <c r="L4" s="95"/>
      <c r="M4" s="95"/>
      <c r="N4" s="20"/>
      <c r="O4" s="20"/>
      <c r="P4" s="95"/>
      <c r="Q4" s="21">
        <f t="shared" ref="Q4:Q67" si="0">+F4+G4+H4+I4+K4+L4+M4+N4+O4+P4</f>
        <v>24.6861</v>
      </c>
      <c r="R4" s="13"/>
    </row>
    <row r="5" spans="1:18">
      <c r="A5" s="22" t="s">
        <v>18</v>
      </c>
      <c r="B5" s="23"/>
      <c r="C5" s="24" t="s">
        <v>19</v>
      </c>
      <c r="D5" s="132">
        <v>0</v>
      </c>
      <c r="E5" s="132"/>
      <c r="F5" s="25"/>
      <c r="G5" s="326">
        <v>8.0109999999999992</v>
      </c>
      <c r="H5" s="345">
        <v>11468.521000000001</v>
      </c>
      <c r="I5" s="389"/>
      <c r="J5" s="27"/>
      <c r="K5" s="326">
        <v>6.0629999999999997</v>
      </c>
      <c r="L5" s="198"/>
      <c r="M5" s="198"/>
      <c r="N5" s="28"/>
      <c r="O5" s="28"/>
      <c r="P5" s="198"/>
      <c r="Q5" s="29">
        <f t="shared" si="0"/>
        <v>11482.595000000001</v>
      </c>
      <c r="R5" s="13"/>
    </row>
    <row r="6" spans="1:18">
      <c r="A6" s="22" t="s">
        <v>20</v>
      </c>
      <c r="B6" s="30" t="s">
        <v>21</v>
      </c>
      <c r="C6" s="16" t="s">
        <v>17</v>
      </c>
      <c r="D6" s="131">
        <v>0</v>
      </c>
      <c r="E6" s="131">
        <v>4.7E-2</v>
      </c>
      <c r="F6" s="17"/>
      <c r="G6" s="259"/>
      <c r="H6" s="344">
        <v>52.587000000000003</v>
      </c>
      <c r="I6" s="388"/>
      <c r="J6" s="32"/>
      <c r="K6" s="259">
        <v>2.536</v>
      </c>
      <c r="L6" s="95">
        <v>9.6000000000000002E-2</v>
      </c>
      <c r="M6" s="95"/>
      <c r="N6" s="20"/>
      <c r="O6" s="20"/>
      <c r="P6" s="95"/>
      <c r="Q6" s="21">
        <f t="shared" si="0"/>
        <v>55.219000000000001</v>
      </c>
      <c r="R6" s="13"/>
    </row>
    <row r="7" spans="1:18">
      <c r="A7" s="22" t="s">
        <v>22</v>
      </c>
      <c r="B7" s="24" t="s">
        <v>23</v>
      </c>
      <c r="C7" s="24" t="s">
        <v>19</v>
      </c>
      <c r="D7" s="132">
        <v>0</v>
      </c>
      <c r="E7" s="132">
        <v>0.49399999999999999</v>
      </c>
      <c r="F7" s="25"/>
      <c r="G7" s="326"/>
      <c r="H7" s="345">
        <v>1081.05</v>
      </c>
      <c r="I7" s="389"/>
      <c r="J7" s="27"/>
      <c r="K7" s="394">
        <v>9.9629999999999992</v>
      </c>
      <c r="L7" s="198">
        <v>2.39</v>
      </c>
      <c r="M7" s="198"/>
      <c r="N7" s="28"/>
      <c r="O7" s="28"/>
      <c r="P7" s="198"/>
      <c r="Q7" s="29">
        <f t="shared" si="0"/>
        <v>1093.403</v>
      </c>
      <c r="R7" s="13"/>
    </row>
    <row r="8" spans="1:18">
      <c r="A8" s="22" t="s">
        <v>24</v>
      </c>
      <c r="B8" s="33" t="s">
        <v>25</v>
      </c>
      <c r="C8" s="16" t="s">
        <v>17</v>
      </c>
      <c r="D8" s="95">
        <f t="shared" ref="D8:D9" si="1">D4+D6</f>
        <v>0</v>
      </c>
      <c r="E8" s="95">
        <f t="shared" ref="E8:E9" si="2">+E4+E6</f>
        <v>4.7E-2</v>
      </c>
      <c r="F8" s="35">
        <f>D8+E8</f>
        <v>4.7E-2</v>
      </c>
      <c r="G8" s="314">
        <f t="shared" ref="G8:G9" si="3">+G4+G6</f>
        <v>9.5500000000000002E-2</v>
      </c>
      <c r="H8" s="314">
        <f>+H4+H6</f>
        <v>77.158600000000007</v>
      </c>
      <c r="I8" s="20">
        <f t="shared" ref="I8:I9" si="4">+I4+I6</f>
        <v>0</v>
      </c>
      <c r="J8" s="32">
        <f>H8+I8</f>
        <v>77.158600000000007</v>
      </c>
      <c r="K8" s="314">
        <f>+K4+K6</f>
        <v>2.5550000000000002</v>
      </c>
      <c r="L8" s="95">
        <f t="shared" ref="L8:M9" si="5">+L4+L6</f>
        <v>9.6000000000000002E-2</v>
      </c>
      <c r="M8" s="95">
        <f t="shared" si="5"/>
        <v>0</v>
      </c>
      <c r="N8" s="95">
        <f>N4+N6</f>
        <v>0</v>
      </c>
      <c r="O8" s="95">
        <f t="shared" ref="O8:P9" si="6">+O4+O6</f>
        <v>0</v>
      </c>
      <c r="P8" s="95">
        <f t="shared" si="6"/>
        <v>0</v>
      </c>
      <c r="Q8" s="21">
        <f t="shared" si="0"/>
        <v>79.952100000000016</v>
      </c>
      <c r="R8" s="13"/>
    </row>
    <row r="9" spans="1:18">
      <c r="A9" s="36"/>
      <c r="B9" s="37"/>
      <c r="C9" s="24" t="s">
        <v>19</v>
      </c>
      <c r="D9" s="198">
        <f t="shared" si="1"/>
        <v>0</v>
      </c>
      <c r="E9" s="198">
        <f t="shared" si="2"/>
        <v>0.49399999999999999</v>
      </c>
      <c r="F9" s="25">
        <f>D9+E9</f>
        <v>0.49399999999999999</v>
      </c>
      <c r="G9" s="315">
        <f t="shared" si="3"/>
        <v>8.0109999999999992</v>
      </c>
      <c r="H9" s="315">
        <f>+H5+H7</f>
        <v>12549.571</v>
      </c>
      <c r="I9" s="28">
        <f t="shared" si="4"/>
        <v>0</v>
      </c>
      <c r="J9" s="27">
        <f>H9+I9</f>
        <v>12549.571</v>
      </c>
      <c r="K9" s="315">
        <f>+K5+K7</f>
        <v>16.026</v>
      </c>
      <c r="L9" s="198">
        <f t="shared" si="5"/>
        <v>2.39</v>
      </c>
      <c r="M9" s="198">
        <f t="shared" si="5"/>
        <v>0</v>
      </c>
      <c r="N9" s="198">
        <f>N5+N7</f>
        <v>0</v>
      </c>
      <c r="O9" s="198">
        <f t="shared" si="6"/>
        <v>0</v>
      </c>
      <c r="P9" s="198">
        <f t="shared" si="6"/>
        <v>0</v>
      </c>
      <c r="Q9" s="29">
        <f t="shared" si="0"/>
        <v>12576.491999999998</v>
      </c>
      <c r="R9" s="13"/>
    </row>
    <row r="10" spans="1:18">
      <c r="A10" s="39" t="s">
        <v>26</v>
      </c>
      <c r="B10" s="40"/>
      <c r="C10" s="16" t="s">
        <v>17</v>
      </c>
      <c r="D10" s="131">
        <v>282.27319999999997</v>
      </c>
      <c r="E10" s="131">
        <v>1.8292999999999999</v>
      </c>
      <c r="F10" s="17"/>
      <c r="G10" s="259">
        <v>6572.8845000000001</v>
      </c>
      <c r="H10" s="344">
        <v>1720.193</v>
      </c>
      <c r="I10" s="388"/>
      <c r="J10" s="32"/>
      <c r="K10" s="259">
        <v>248.9648</v>
      </c>
      <c r="L10" s="95">
        <v>6.6260000000000003</v>
      </c>
      <c r="M10" s="95"/>
      <c r="N10" s="20"/>
      <c r="O10" s="20"/>
      <c r="P10" s="95"/>
      <c r="Q10" s="21">
        <f t="shared" si="0"/>
        <v>8548.6682999999994</v>
      </c>
      <c r="R10" s="13"/>
    </row>
    <row r="11" spans="1:18">
      <c r="A11" s="41"/>
      <c r="B11" s="42"/>
      <c r="C11" s="24" t="s">
        <v>19</v>
      </c>
      <c r="D11" s="132">
        <v>66659.71364563315</v>
      </c>
      <c r="E11" s="132">
        <v>1024.184</v>
      </c>
      <c r="F11" s="25"/>
      <c r="G11" s="326">
        <v>1749229.737</v>
      </c>
      <c r="H11" s="345">
        <v>341485.071</v>
      </c>
      <c r="I11" s="389"/>
      <c r="J11" s="27"/>
      <c r="K11" s="326">
        <v>44255.991000000002</v>
      </c>
      <c r="L11" s="198">
        <v>104.465</v>
      </c>
      <c r="M11" s="198"/>
      <c r="N11" s="28"/>
      <c r="O11" s="28"/>
      <c r="P11" s="198"/>
      <c r="Q11" s="29">
        <f t="shared" si="0"/>
        <v>2135075.264</v>
      </c>
      <c r="R11" s="13"/>
    </row>
    <row r="12" spans="1:18">
      <c r="A12" s="43"/>
      <c r="B12" s="15" t="s">
        <v>27</v>
      </c>
      <c r="C12" s="16" t="s">
        <v>17</v>
      </c>
      <c r="D12" s="131">
        <v>35.348399999999998</v>
      </c>
      <c r="E12" s="131">
        <v>4.0618999999999996</v>
      </c>
      <c r="F12" s="17"/>
      <c r="G12" s="259">
        <v>0.26</v>
      </c>
      <c r="H12" s="344">
        <v>5.6000000000000001E-2</v>
      </c>
      <c r="I12" s="388"/>
      <c r="J12" s="32"/>
      <c r="K12" s="259"/>
      <c r="L12" s="95">
        <v>9.11E-2</v>
      </c>
      <c r="M12" s="95"/>
      <c r="N12" s="20"/>
      <c r="O12" s="20"/>
      <c r="P12" s="95"/>
      <c r="Q12" s="21">
        <f t="shared" si="0"/>
        <v>0.40710000000000002</v>
      </c>
      <c r="R12" s="13"/>
    </row>
    <row r="13" spans="1:18">
      <c r="A13" s="14" t="s">
        <v>0</v>
      </c>
      <c r="B13" s="23"/>
      <c r="C13" s="24" t="s">
        <v>19</v>
      </c>
      <c r="D13" s="132">
        <v>88435.359662216681</v>
      </c>
      <c r="E13" s="132">
        <v>12584.025</v>
      </c>
      <c r="F13" s="25"/>
      <c r="G13" s="326">
        <v>470.20100000000002</v>
      </c>
      <c r="H13" s="345">
        <v>90.174999999999997</v>
      </c>
      <c r="I13" s="389"/>
      <c r="J13" s="27"/>
      <c r="K13" s="326"/>
      <c r="L13" s="198">
        <v>223.64</v>
      </c>
      <c r="M13" s="198"/>
      <c r="N13" s="28"/>
      <c r="O13" s="28"/>
      <c r="P13" s="198"/>
      <c r="Q13" s="29">
        <f t="shared" si="0"/>
        <v>784.01599999999996</v>
      </c>
      <c r="R13" s="13"/>
    </row>
    <row r="14" spans="1:18">
      <c r="A14" s="22" t="s">
        <v>28</v>
      </c>
      <c r="B14" s="15" t="s">
        <v>29</v>
      </c>
      <c r="C14" s="16" t="s">
        <v>17</v>
      </c>
      <c r="D14" s="131">
        <v>11.166</v>
      </c>
      <c r="E14" s="131">
        <v>1.1335</v>
      </c>
      <c r="F14" s="17"/>
      <c r="G14" s="259">
        <v>0.23150000000000001</v>
      </c>
      <c r="H14" s="344">
        <v>9.7620000000000005</v>
      </c>
      <c r="I14" s="388"/>
      <c r="J14" s="32"/>
      <c r="K14" s="259">
        <v>0.42799999999999999</v>
      </c>
      <c r="L14" s="95">
        <v>2.07E-2</v>
      </c>
      <c r="M14" s="95"/>
      <c r="N14" s="20"/>
      <c r="O14" s="20"/>
      <c r="P14" s="95"/>
      <c r="Q14" s="21">
        <f t="shared" si="0"/>
        <v>10.442200000000001</v>
      </c>
      <c r="R14" s="13"/>
    </row>
    <row r="15" spans="1:18">
      <c r="A15" s="22" t="s">
        <v>0</v>
      </c>
      <c r="B15" s="23"/>
      <c r="C15" s="24" t="s">
        <v>19</v>
      </c>
      <c r="D15" s="132">
        <v>3498.4553516858764</v>
      </c>
      <c r="E15" s="132">
        <v>1510.5409999999999</v>
      </c>
      <c r="F15" s="25"/>
      <c r="G15" s="326">
        <v>148.71899999999999</v>
      </c>
      <c r="H15" s="345">
        <v>14138.683999999999</v>
      </c>
      <c r="I15" s="389"/>
      <c r="J15" s="27"/>
      <c r="K15" s="326">
        <v>594.26900000000001</v>
      </c>
      <c r="L15" s="198">
        <v>10.522</v>
      </c>
      <c r="M15" s="198"/>
      <c r="N15" s="28"/>
      <c r="O15" s="28"/>
      <c r="P15" s="198"/>
      <c r="Q15" s="29">
        <f t="shared" si="0"/>
        <v>14892.194</v>
      </c>
      <c r="R15" s="13"/>
    </row>
    <row r="16" spans="1:18">
      <c r="A16" s="22" t="s">
        <v>30</v>
      </c>
      <c r="B16" s="15" t="s">
        <v>31</v>
      </c>
      <c r="C16" s="16" t="s">
        <v>17</v>
      </c>
      <c r="D16" s="131">
        <v>146.37739999999999</v>
      </c>
      <c r="E16" s="131">
        <v>124.4868</v>
      </c>
      <c r="F16" s="17"/>
      <c r="G16" s="259">
        <v>22.933700000000002</v>
      </c>
      <c r="H16" s="344">
        <v>3.093</v>
      </c>
      <c r="I16" s="388"/>
      <c r="J16" s="32"/>
      <c r="K16" s="259"/>
      <c r="L16" s="95"/>
      <c r="M16" s="95"/>
      <c r="N16" s="20"/>
      <c r="O16" s="20"/>
      <c r="P16" s="95"/>
      <c r="Q16" s="21">
        <f t="shared" si="0"/>
        <v>26.026700000000002</v>
      </c>
      <c r="R16" s="13"/>
    </row>
    <row r="17" spans="1:18">
      <c r="A17" s="22"/>
      <c r="B17" s="23"/>
      <c r="C17" s="24" t="s">
        <v>19</v>
      </c>
      <c r="D17" s="132">
        <v>233265.46738158434</v>
      </c>
      <c r="E17" s="132">
        <v>188101.85200000001</v>
      </c>
      <c r="F17" s="25"/>
      <c r="G17" s="326">
        <v>33987.061000000002</v>
      </c>
      <c r="H17" s="345">
        <v>705.73699999999997</v>
      </c>
      <c r="I17" s="389"/>
      <c r="J17" s="27"/>
      <c r="K17" s="326"/>
      <c r="L17" s="198"/>
      <c r="M17" s="198"/>
      <c r="N17" s="28"/>
      <c r="O17" s="28"/>
      <c r="P17" s="198"/>
      <c r="Q17" s="29">
        <f t="shared" si="0"/>
        <v>34692.798000000003</v>
      </c>
      <c r="R17" s="13"/>
    </row>
    <row r="18" spans="1:18">
      <c r="A18" s="22" t="s">
        <v>32</v>
      </c>
      <c r="B18" s="30" t="s">
        <v>33</v>
      </c>
      <c r="C18" s="16" t="s">
        <v>17</v>
      </c>
      <c r="D18" s="131">
        <v>297.00020000000001</v>
      </c>
      <c r="E18" s="131">
        <v>166.36170000000001</v>
      </c>
      <c r="F18" s="17"/>
      <c r="G18" s="259">
        <v>39.174500000000002</v>
      </c>
      <c r="H18" s="344">
        <v>500.01100000000002</v>
      </c>
      <c r="I18" s="388"/>
      <c r="J18" s="32"/>
      <c r="K18" s="259">
        <v>13.1845</v>
      </c>
      <c r="L18" s="95"/>
      <c r="M18" s="95"/>
      <c r="N18" s="20"/>
      <c r="O18" s="20"/>
      <c r="P18" s="95"/>
      <c r="Q18" s="21">
        <f t="shared" si="0"/>
        <v>552.37</v>
      </c>
      <c r="R18" s="13"/>
    </row>
    <row r="19" spans="1:18">
      <c r="A19" s="22"/>
      <c r="B19" s="24" t="s">
        <v>34</v>
      </c>
      <c r="C19" s="24" t="s">
        <v>19</v>
      </c>
      <c r="D19" s="132">
        <v>230147.95415730419</v>
      </c>
      <c r="E19" s="132">
        <v>100000.00599999999</v>
      </c>
      <c r="F19" s="25"/>
      <c r="G19" s="326">
        <v>20286.742999999999</v>
      </c>
      <c r="H19" s="345">
        <v>196813.93599999999</v>
      </c>
      <c r="I19" s="389"/>
      <c r="J19" s="27"/>
      <c r="K19" s="326">
        <v>5443.69</v>
      </c>
      <c r="L19" s="198"/>
      <c r="M19" s="198"/>
      <c r="N19" s="28"/>
      <c r="O19" s="28"/>
      <c r="P19" s="198"/>
      <c r="Q19" s="29">
        <f t="shared" si="0"/>
        <v>222544.36899999998</v>
      </c>
      <c r="R19" s="13"/>
    </row>
    <row r="20" spans="1:18">
      <c r="A20" s="22" t="s">
        <v>24</v>
      </c>
      <c r="B20" s="15" t="s">
        <v>35</v>
      </c>
      <c r="C20" s="16" t="s">
        <v>17</v>
      </c>
      <c r="D20" s="131">
        <v>5.1803999999999997</v>
      </c>
      <c r="E20" s="131">
        <v>15.303800000000001</v>
      </c>
      <c r="F20" s="17"/>
      <c r="G20" s="259">
        <v>6.5198</v>
      </c>
      <c r="H20" s="344"/>
      <c r="I20" s="388"/>
      <c r="J20" s="32"/>
      <c r="K20" s="259"/>
      <c r="L20" s="95"/>
      <c r="M20" s="95"/>
      <c r="N20" s="20"/>
      <c r="O20" s="20"/>
      <c r="P20" s="95"/>
      <c r="Q20" s="21">
        <f t="shared" si="0"/>
        <v>6.5198</v>
      </c>
      <c r="R20" s="13"/>
    </row>
    <row r="21" spans="1:18">
      <c r="A21" s="43"/>
      <c r="B21" s="23"/>
      <c r="C21" s="24" t="s">
        <v>19</v>
      </c>
      <c r="D21" s="132">
        <v>2476.7076281793011</v>
      </c>
      <c r="E21" s="132">
        <v>5956.7039999999997</v>
      </c>
      <c r="F21" s="25"/>
      <c r="G21" s="326">
        <v>2931.23</v>
      </c>
      <c r="H21" s="345"/>
      <c r="I21" s="389"/>
      <c r="J21" s="27"/>
      <c r="K21" s="326"/>
      <c r="L21" s="198"/>
      <c r="M21" s="198"/>
      <c r="N21" s="28"/>
      <c r="O21" s="28"/>
      <c r="P21" s="198"/>
      <c r="Q21" s="29">
        <f t="shared" si="0"/>
        <v>2931.23</v>
      </c>
      <c r="R21" s="13"/>
    </row>
    <row r="22" spans="1:18">
      <c r="A22" s="43"/>
      <c r="B22" s="33" t="s">
        <v>25</v>
      </c>
      <c r="C22" s="16" t="s">
        <v>17</v>
      </c>
      <c r="D22" s="95">
        <f t="shared" ref="D22:D23" si="7">D12+D14+D16+D18+D20</f>
        <v>495.07240000000002</v>
      </c>
      <c r="E22" s="95">
        <f t="shared" ref="E22:E23" si="8">+E12+E14+E16+E18+E20</f>
        <v>311.34770000000003</v>
      </c>
      <c r="F22" s="17">
        <f>D22+E22</f>
        <v>806.42010000000005</v>
      </c>
      <c r="G22" s="314">
        <f t="shared" ref="G22:G23" si="9">+G12+G14+G16+G18+G20</f>
        <v>69.119500000000002</v>
      </c>
      <c r="H22" s="314">
        <f>+H12+H14+H16+H18+H20</f>
        <v>512.92200000000003</v>
      </c>
      <c r="I22" s="20">
        <f t="shared" ref="I22:I23" si="10">+I12+I14+I16+I18+I20</f>
        <v>0</v>
      </c>
      <c r="J22" s="32">
        <f t="shared" ref="J22:J29" si="11">H22+I22</f>
        <v>512.92200000000003</v>
      </c>
      <c r="K22" s="314">
        <f>+K12+K14+K16+K18+K20</f>
        <v>13.612500000000001</v>
      </c>
      <c r="L22" s="95">
        <f t="shared" ref="L22:P23" si="12">+L12+L14+L16+L18+L20</f>
        <v>0.1118</v>
      </c>
      <c r="M22" s="95">
        <f t="shared" si="12"/>
        <v>0</v>
      </c>
      <c r="N22" s="95">
        <f t="shared" si="12"/>
        <v>0</v>
      </c>
      <c r="O22" s="95">
        <f t="shared" si="12"/>
        <v>0</v>
      </c>
      <c r="P22" s="95">
        <f t="shared" si="12"/>
        <v>0</v>
      </c>
      <c r="Q22" s="21">
        <f t="shared" si="0"/>
        <v>1402.1858999999999</v>
      </c>
      <c r="R22" s="13"/>
    </row>
    <row r="23" spans="1:18">
      <c r="A23" s="36"/>
      <c r="B23" s="37"/>
      <c r="C23" s="24" t="s">
        <v>19</v>
      </c>
      <c r="D23" s="198">
        <f t="shared" si="7"/>
        <v>557823.94418097043</v>
      </c>
      <c r="E23" s="198">
        <f t="shared" si="8"/>
        <v>308153.12800000003</v>
      </c>
      <c r="F23" s="25">
        <f>D23+E23</f>
        <v>865977.07218097046</v>
      </c>
      <c r="G23" s="315">
        <f t="shared" si="9"/>
        <v>57823.954000000005</v>
      </c>
      <c r="H23" s="315">
        <f>+H13+H15+H17+H19+H21</f>
        <v>211748.53199999998</v>
      </c>
      <c r="I23" s="28">
        <f t="shared" si="10"/>
        <v>0</v>
      </c>
      <c r="J23" s="27">
        <f t="shared" si="11"/>
        <v>211748.53199999998</v>
      </c>
      <c r="K23" s="315">
        <f>+K13+K15+K17+K19+K21</f>
        <v>6037.9589999999998</v>
      </c>
      <c r="L23" s="198">
        <f t="shared" si="12"/>
        <v>234.16199999999998</v>
      </c>
      <c r="M23" s="198">
        <f t="shared" si="12"/>
        <v>0</v>
      </c>
      <c r="N23" s="198">
        <f t="shared" si="12"/>
        <v>0</v>
      </c>
      <c r="O23" s="198">
        <f t="shared" si="12"/>
        <v>0</v>
      </c>
      <c r="P23" s="198">
        <f t="shared" si="12"/>
        <v>0</v>
      </c>
      <c r="Q23" s="29">
        <f t="shared" si="0"/>
        <v>1141821.6791809704</v>
      </c>
      <c r="R23" s="13"/>
    </row>
    <row r="24" spans="1:18">
      <c r="A24" s="14" t="s">
        <v>0</v>
      </c>
      <c r="B24" s="15" t="s">
        <v>36</v>
      </c>
      <c r="C24" s="16" t="s">
        <v>17</v>
      </c>
      <c r="D24" s="131">
        <v>9.2880000000000003</v>
      </c>
      <c r="E24" s="131">
        <v>6.2919999999999998</v>
      </c>
      <c r="F24" s="17"/>
      <c r="G24" s="259">
        <v>191.5223</v>
      </c>
      <c r="H24" s="344">
        <v>0.02</v>
      </c>
      <c r="I24" s="388"/>
      <c r="J24" s="32"/>
      <c r="K24" s="259"/>
      <c r="L24" s="95">
        <v>0.04</v>
      </c>
      <c r="M24" s="95"/>
      <c r="N24" s="20"/>
      <c r="O24" s="20"/>
      <c r="P24" s="95"/>
      <c r="Q24" s="21">
        <f t="shared" si="0"/>
        <v>191.5823</v>
      </c>
      <c r="R24" s="13"/>
    </row>
    <row r="25" spans="1:18">
      <c r="A25" s="22" t="s">
        <v>37</v>
      </c>
      <c r="B25" s="23"/>
      <c r="C25" s="24" t="s">
        <v>19</v>
      </c>
      <c r="D25" s="132">
        <v>5993.489681183637</v>
      </c>
      <c r="E25" s="132">
        <v>4161.2489999999998</v>
      </c>
      <c r="F25" s="25"/>
      <c r="G25" s="326">
        <v>129478.022</v>
      </c>
      <c r="H25" s="345">
        <v>15.75</v>
      </c>
      <c r="I25" s="389"/>
      <c r="J25" s="27"/>
      <c r="K25" s="326"/>
      <c r="L25" s="198">
        <v>35.700000000000003</v>
      </c>
      <c r="M25" s="198"/>
      <c r="N25" s="28"/>
      <c r="O25" s="28"/>
      <c r="P25" s="198"/>
      <c r="Q25" s="29">
        <f t="shared" si="0"/>
        <v>129529.47199999999</v>
      </c>
      <c r="R25" s="13"/>
    </row>
    <row r="26" spans="1:18">
      <c r="A26" s="22" t="s">
        <v>38</v>
      </c>
      <c r="B26" s="30" t="s">
        <v>21</v>
      </c>
      <c r="C26" s="16" t="s">
        <v>17</v>
      </c>
      <c r="D26" s="131">
        <v>22.47</v>
      </c>
      <c r="E26" s="131">
        <v>22.640999999999998</v>
      </c>
      <c r="F26" s="17"/>
      <c r="G26" s="259">
        <v>120.6721</v>
      </c>
      <c r="H26" s="344">
        <v>2.5990000000000002</v>
      </c>
      <c r="I26" s="388"/>
      <c r="J26" s="32"/>
      <c r="K26" s="426">
        <v>6.0999999999999999E-2</v>
      </c>
      <c r="L26" s="95"/>
      <c r="M26" s="95"/>
      <c r="N26" s="20"/>
      <c r="O26" s="20"/>
      <c r="P26" s="95"/>
      <c r="Q26" s="21">
        <f t="shared" si="0"/>
        <v>123.33210000000001</v>
      </c>
      <c r="R26" s="13"/>
    </row>
    <row r="27" spans="1:18">
      <c r="A27" s="22" t="s">
        <v>39</v>
      </c>
      <c r="B27" s="24" t="s">
        <v>40</v>
      </c>
      <c r="C27" s="24" t="s">
        <v>19</v>
      </c>
      <c r="D27" s="132">
        <v>5207.9163746679224</v>
      </c>
      <c r="E27" s="132">
        <v>5210.0889999999999</v>
      </c>
      <c r="F27" s="25"/>
      <c r="G27" s="326">
        <v>45075.004999999997</v>
      </c>
      <c r="H27" s="345">
        <v>149.00800000000001</v>
      </c>
      <c r="I27" s="389"/>
      <c r="J27" s="27"/>
      <c r="K27" s="326">
        <v>40.030999999999999</v>
      </c>
      <c r="L27" s="198"/>
      <c r="M27" s="198"/>
      <c r="N27" s="28"/>
      <c r="O27" s="28"/>
      <c r="P27" s="198"/>
      <c r="Q27" s="29">
        <f t="shared" si="0"/>
        <v>45264.044000000002</v>
      </c>
      <c r="R27" s="13"/>
    </row>
    <row r="28" spans="1:18">
      <c r="A28" s="22" t="s">
        <v>24</v>
      </c>
      <c r="B28" s="33" t="s">
        <v>25</v>
      </c>
      <c r="C28" s="16" t="s">
        <v>17</v>
      </c>
      <c r="D28" s="95">
        <f t="shared" ref="D28:D29" si="13">D24+D26</f>
        <v>31.757999999999999</v>
      </c>
      <c r="E28" s="95">
        <f t="shared" ref="E28:E29" si="14">+E24+E26</f>
        <v>28.933</v>
      </c>
      <c r="F28" s="17">
        <f>D28+E28</f>
        <v>60.691000000000003</v>
      </c>
      <c r="G28" s="314">
        <f t="shared" ref="G28:G29" si="15">+G24+G26</f>
        <v>312.19439999999997</v>
      </c>
      <c r="H28" s="314">
        <f>+H24+H26</f>
        <v>2.6190000000000002</v>
      </c>
      <c r="I28" s="20">
        <f t="shared" ref="I28:I29" si="16">+I24+I26</f>
        <v>0</v>
      </c>
      <c r="J28" s="32">
        <f t="shared" si="11"/>
        <v>2.6190000000000002</v>
      </c>
      <c r="K28" s="314">
        <f t="shared" ref="K28:P29" si="17">+K24+K26</f>
        <v>6.0999999999999999E-2</v>
      </c>
      <c r="L28" s="95">
        <f t="shared" si="17"/>
        <v>0.04</v>
      </c>
      <c r="M28" s="199">
        <f t="shared" si="17"/>
        <v>0</v>
      </c>
      <c r="N28" s="95">
        <f t="shared" si="17"/>
        <v>0</v>
      </c>
      <c r="O28" s="95">
        <f t="shared" si="17"/>
        <v>0</v>
      </c>
      <c r="P28" s="95">
        <f t="shared" si="17"/>
        <v>0</v>
      </c>
      <c r="Q28" s="21">
        <f t="shared" si="0"/>
        <v>375.60540000000003</v>
      </c>
      <c r="R28" s="13"/>
    </row>
    <row r="29" spans="1:18">
      <c r="A29" s="36"/>
      <c r="B29" s="37"/>
      <c r="C29" s="24" t="s">
        <v>19</v>
      </c>
      <c r="D29" s="198">
        <f t="shared" si="13"/>
        <v>11201.406055851559</v>
      </c>
      <c r="E29" s="198">
        <f t="shared" si="14"/>
        <v>9371.3379999999997</v>
      </c>
      <c r="F29" s="25">
        <f>D29+E29</f>
        <v>20572.744055851559</v>
      </c>
      <c r="G29" s="315">
        <f t="shared" si="15"/>
        <v>174553.027</v>
      </c>
      <c r="H29" s="315">
        <f>+H25+H27</f>
        <v>164.75800000000001</v>
      </c>
      <c r="I29" s="28">
        <f t="shared" si="16"/>
        <v>0</v>
      </c>
      <c r="J29" s="27">
        <f t="shared" si="11"/>
        <v>164.75800000000001</v>
      </c>
      <c r="K29" s="315">
        <f t="shared" si="17"/>
        <v>40.030999999999999</v>
      </c>
      <c r="L29" s="198">
        <f t="shared" si="17"/>
        <v>35.700000000000003</v>
      </c>
      <c r="M29" s="436">
        <f t="shared" si="17"/>
        <v>0</v>
      </c>
      <c r="N29" s="198">
        <f t="shared" si="17"/>
        <v>0</v>
      </c>
      <c r="O29" s="198">
        <f t="shared" si="17"/>
        <v>0</v>
      </c>
      <c r="P29" s="198">
        <f t="shared" si="17"/>
        <v>0</v>
      </c>
      <c r="Q29" s="29">
        <f t="shared" si="0"/>
        <v>195366.26005585157</v>
      </c>
      <c r="R29" s="13"/>
    </row>
    <row r="30" spans="1:18">
      <c r="A30" s="14" t="s">
        <v>0</v>
      </c>
      <c r="B30" s="15" t="s">
        <v>41</v>
      </c>
      <c r="C30" s="16" t="s">
        <v>17</v>
      </c>
      <c r="D30" s="131">
        <v>0</v>
      </c>
      <c r="E30" s="131"/>
      <c r="F30" s="17"/>
      <c r="G30" s="259"/>
      <c r="H30" s="344">
        <v>58.489600000000003</v>
      </c>
      <c r="I30" s="388"/>
      <c r="J30" s="32"/>
      <c r="K30" s="259">
        <v>63.587000000000003</v>
      </c>
      <c r="L30" s="95"/>
      <c r="M30" s="95"/>
      <c r="N30" s="20"/>
      <c r="O30" s="20"/>
      <c r="P30" s="95"/>
      <c r="Q30" s="21">
        <f t="shared" si="0"/>
        <v>122.07660000000001</v>
      </c>
      <c r="R30" s="13"/>
    </row>
    <row r="31" spans="1:18">
      <c r="A31" s="22" t="s">
        <v>42</v>
      </c>
      <c r="B31" s="23"/>
      <c r="C31" s="24" t="s">
        <v>19</v>
      </c>
      <c r="D31" s="132">
        <v>0</v>
      </c>
      <c r="E31" s="132"/>
      <c r="F31" s="25"/>
      <c r="G31" s="326"/>
      <c r="H31" s="345">
        <v>10805.93</v>
      </c>
      <c r="I31" s="389"/>
      <c r="J31" s="27"/>
      <c r="K31" s="326">
        <v>1408.355</v>
      </c>
      <c r="L31" s="198"/>
      <c r="M31" s="198"/>
      <c r="N31" s="28"/>
      <c r="O31" s="28"/>
      <c r="P31" s="198"/>
      <c r="Q31" s="29">
        <f t="shared" si="0"/>
        <v>12214.285</v>
      </c>
      <c r="R31" s="13"/>
    </row>
    <row r="32" spans="1:18">
      <c r="A32" s="22" t="s">
        <v>0</v>
      </c>
      <c r="B32" s="15" t="s">
        <v>43</v>
      </c>
      <c r="C32" s="16" t="s">
        <v>17</v>
      </c>
      <c r="D32" s="131">
        <v>0</v>
      </c>
      <c r="E32" s="131">
        <v>2.01E-2</v>
      </c>
      <c r="F32" s="17"/>
      <c r="G32" s="259"/>
      <c r="H32" s="344">
        <v>2.2553999999999998</v>
      </c>
      <c r="I32" s="388"/>
      <c r="J32" s="32"/>
      <c r="K32" s="259"/>
      <c r="L32" s="95"/>
      <c r="M32" s="95"/>
      <c r="N32" s="20"/>
      <c r="O32" s="20"/>
      <c r="P32" s="95"/>
      <c r="Q32" s="21">
        <f t="shared" si="0"/>
        <v>2.2553999999999998</v>
      </c>
      <c r="R32" s="13"/>
    </row>
    <row r="33" spans="1:18">
      <c r="A33" s="22" t="s">
        <v>44</v>
      </c>
      <c r="B33" s="23"/>
      <c r="C33" s="24" t="s">
        <v>19</v>
      </c>
      <c r="D33" s="132">
        <v>0</v>
      </c>
      <c r="E33" s="132">
        <v>1.4079999999999999</v>
      </c>
      <c r="F33" s="25"/>
      <c r="G33" s="326"/>
      <c r="H33" s="345">
        <v>294.65199999999999</v>
      </c>
      <c r="I33" s="389"/>
      <c r="J33" s="27"/>
      <c r="K33" s="326"/>
      <c r="L33" s="198"/>
      <c r="M33" s="198"/>
      <c r="N33" s="28"/>
      <c r="O33" s="28"/>
      <c r="P33" s="198"/>
      <c r="Q33" s="29">
        <f t="shared" si="0"/>
        <v>294.65199999999999</v>
      </c>
      <c r="R33" s="13"/>
    </row>
    <row r="34" spans="1:18">
      <c r="A34" s="22"/>
      <c r="B34" s="30" t="s">
        <v>21</v>
      </c>
      <c r="C34" s="16" t="s">
        <v>17</v>
      </c>
      <c r="D34" s="131">
        <v>0</v>
      </c>
      <c r="E34" s="131"/>
      <c r="F34" s="17"/>
      <c r="G34" s="259"/>
      <c r="H34" s="344">
        <v>198.26900000000001</v>
      </c>
      <c r="I34" s="388"/>
      <c r="J34" s="32"/>
      <c r="K34" s="259">
        <v>38.534999999999997</v>
      </c>
      <c r="L34" s="95"/>
      <c r="M34" s="95"/>
      <c r="N34" s="20"/>
      <c r="O34" s="20"/>
      <c r="P34" s="95"/>
      <c r="Q34" s="21">
        <f t="shared" si="0"/>
        <v>236.804</v>
      </c>
      <c r="R34" s="13"/>
    </row>
    <row r="35" spans="1:18">
      <c r="A35" s="22" t="s">
        <v>24</v>
      </c>
      <c r="B35" s="24" t="s">
        <v>45</v>
      </c>
      <c r="C35" s="24" t="s">
        <v>19</v>
      </c>
      <c r="D35" s="132">
        <v>0</v>
      </c>
      <c r="E35" s="132"/>
      <c r="F35" s="25"/>
      <c r="G35" s="326"/>
      <c r="H35" s="345">
        <v>5611.2150000000001</v>
      </c>
      <c r="I35" s="389"/>
      <c r="J35" s="27"/>
      <c r="K35" s="326">
        <v>843.76199999999994</v>
      </c>
      <c r="L35" s="198"/>
      <c r="M35" s="198"/>
      <c r="N35" s="28"/>
      <c r="O35" s="28"/>
      <c r="P35" s="198"/>
      <c r="Q35" s="29">
        <f t="shared" si="0"/>
        <v>6454.9769999999999</v>
      </c>
      <c r="R35" s="13"/>
    </row>
    <row r="36" spans="1:18">
      <c r="A36" s="43"/>
      <c r="B36" s="33" t="s">
        <v>25</v>
      </c>
      <c r="C36" s="16" t="s">
        <v>17</v>
      </c>
      <c r="D36" s="95">
        <f t="shared" ref="D36:D37" si="18">D30+D32+D34</f>
        <v>0</v>
      </c>
      <c r="E36" s="95">
        <f t="shared" ref="E36:E37" si="19">+E30+E32+E34</f>
        <v>2.01E-2</v>
      </c>
      <c r="F36" s="46">
        <f>D36+E36</f>
        <v>2.01E-2</v>
      </c>
      <c r="G36" s="314">
        <f t="shared" ref="G36:I37" si="20">+G30+G32+G34</f>
        <v>0</v>
      </c>
      <c r="H36" s="314">
        <f t="shared" si="20"/>
        <v>259.01400000000001</v>
      </c>
      <c r="I36" s="20">
        <f t="shared" si="20"/>
        <v>0</v>
      </c>
      <c r="J36" s="32">
        <f>H36+I36</f>
        <v>259.01400000000001</v>
      </c>
      <c r="K36" s="314">
        <f t="shared" ref="K36:P37" si="21">+K30+K32+K34</f>
        <v>102.122</v>
      </c>
      <c r="L36" s="95">
        <f t="shared" si="21"/>
        <v>0</v>
      </c>
      <c r="M36" s="95">
        <f t="shared" si="21"/>
        <v>0</v>
      </c>
      <c r="N36" s="95">
        <f t="shared" si="21"/>
        <v>0</v>
      </c>
      <c r="O36" s="95">
        <f t="shared" si="21"/>
        <v>0</v>
      </c>
      <c r="P36" s="95">
        <f t="shared" si="21"/>
        <v>0</v>
      </c>
      <c r="Q36" s="21">
        <f t="shared" si="0"/>
        <v>361.15610000000004</v>
      </c>
      <c r="R36" s="13"/>
    </row>
    <row r="37" spans="1:18">
      <c r="A37" s="36"/>
      <c r="B37" s="37"/>
      <c r="C37" s="24" t="s">
        <v>19</v>
      </c>
      <c r="D37" s="198">
        <f t="shared" si="18"/>
        <v>0</v>
      </c>
      <c r="E37" s="198">
        <f t="shared" si="19"/>
        <v>1.4079999999999999</v>
      </c>
      <c r="F37" s="47">
        <f>D37+E37</f>
        <v>1.4079999999999999</v>
      </c>
      <c r="G37" s="315">
        <f t="shared" si="20"/>
        <v>0</v>
      </c>
      <c r="H37" s="315">
        <f t="shared" si="20"/>
        <v>16711.796999999999</v>
      </c>
      <c r="I37" s="28">
        <f t="shared" si="20"/>
        <v>0</v>
      </c>
      <c r="J37" s="27">
        <f>H37+I37</f>
        <v>16711.796999999999</v>
      </c>
      <c r="K37" s="315">
        <f t="shared" si="21"/>
        <v>2252.1170000000002</v>
      </c>
      <c r="L37" s="198">
        <f t="shared" si="21"/>
        <v>0</v>
      </c>
      <c r="M37" s="198">
        <f t="shared" si="21"/>
        <v>0</v>
      </c>
      <c r="N37" s="198">
        <f t="shared" si="21"/>
        <v>0</v>
      </c>
      <c r="O37" s="198">
        <f t="shared" si="21"/>
        <v>0</v>
      </c>
      <c r="P37" s="198">
        <f t="shared" si="21"/>
        <v>0</v>
      </c>
      <c r="Q37" s="29">
        <f t="shared" si="0"/>
        <v>18965.322</v>
      </c>
      <c r="R37" s="13"/>
    </row>
    <row r="38" spans="1:18">
      <c r="A38" s="39" t="s">
        <v>46</v>
      </c>
      <c r="B38" s="40"/>
      <c r="C38" s="16" t="s">
        <v>17</v>
      </c>
      <c r="D38" s="131">
        <v>7.5999999999999998E-2</v>
      </c>
      <c r="E38" s="131">
        <v>0.47020000000000001</v>
      </c>
      <c r="F38" s="17"/>
      <c r="G38" s="259">
        <v>0.7288</v>
      </c>
      <c r="H38" s="344">
        <v>59.637599999999999</v>
      </c>
      <c r="I38" s="388"/>
      <c r="J38" s="32"/>
      <c r="K38" s="259">
        <v>193.05619999999999</v>
      </c>
      <c r="L38" s="95">
        <v>0.68530000000000002</v>
      </c>
      <c r="M38" s="95"/>
      <c r="N38" s="20"/>
      <c r="O38" s="20"/>
      <c r="P38" s="95">
        <v>3.6999999999999998E-2</v>
      </c>
      <c r="Q38" s="21">
        <f t="shared" si="0"/>
        <v>254.14490000000001</v>
      </c>
      <c r="R38" s="13"/>
    </row>
    <row r="39" spans="1:18">
      <c r="A39" s="41"/>
      <c r="B39" s="42"/>
      <c r="C39" s="24" t="s">
        <v>19</v>
      </c>
      <c r="D39" s="132">
        <v>11.235000808268433</v>
      </c>
      <c r="E39" s="132">
        <v>101.371</v>
      </c>
      <c r="F39" s="25"/>
      <c r="G39" s="326">
        <v>111.544</v>
      </c>
      <c r="H39" s="345">
        <v>8767.18</v>
      </c>
      <c r="I39" s="389"/>
      <c r="J39" s="27"/>
      <c r="K39" s="326">
        <v>40595.080999999998</v>
      </c>
      <c r="L39" s="198">
        <v>131.62200000000001</v>
      </c>
      <c r="M39" s="198"/>
      <c r="N39" s="28"/>
      <c r="O39" s="28"/>
      <c r="P39" s="198">
        <v>8.0229999999999997</v>
      </c>
      <c r="Q39" s="29">
        <f t="shared" si="0"/>
        <v>49613.450000000004</v>
      </c>
      <c r="R39" s="13"/>
    </row>
    <row r="40" spans="1:18">
      <c r="A40" s="39" t="s">
        <v>47</v>
      </c>
      <c r="B40" s="40"/>
      <c r="C40" s="16" t="s">
        <v>17</v>
      </c>
      <c r="D40" s="131">
        <v>0.15310000000000001</v>
      </c>
      <c r="E40" s="131">
        <v>1.49E-2</v>
      </c>
      <c r="F40" s="17"/>
      <c r="G40" s="259">
        <v>11.224399999999999</v>
      </c>
      <c r="H40" s="344">
        <v>3.327</v>
      </c>
      <c r="I40" s="388"/>
      <c r="J40" s="32"/>
      <c r="K40" s="259">
        <v>34.9328</v>
      </c>
      <c r="L40" s="95">
        <v>6.5647000000000002</v>
      </c>
      <c r="M40" s="95"/>
      <c r="N40" s="20"/>
      <c r="O40" s="20"/>
      <c r="P40" s="95">
        <v>0.11609999999999999</v>
      </c>
      <c r="Q40" s="21">
        <f t="shared" si="0"/>
        <v>56.165000000000006</v>
      </c>
      <c r="R40" s="13"/>
    </row>
    <row r="41" spans="1:18">
      <c r="A41" s="41"/>
      <c r="B41" s="42"/>
      <c r="C41" s="24" t="s">
        <v>19</v>
      </c>
      <c r="D41" s="132">
        <v>67.921354886398134</v>
      </c>
      <c r="E41" s="132">
        <v>9.5250000000000004</v>
      </c>
      <c r="F41" s="25"/>
      <c r="G41" s="326">
        <v>938.76199999999994</v>
      </c>
      <c r="H41" s="345">
        <v>1611.58</v>
      </c>
      <c r="I41" s="389"/>
      <c r="J41" s="27"/>
      <c r="K41" s="326">
        <v>6334.6270000000004</v>
      </c>
      <c r="L41" s="198">
        <v>277.255</v>
      </c>
      <c r="M41" s="198"/>
      <c r="N41" s="28"/>
      <c r="O41" s="28"/>
      <c r="P41" s="198">
        <v>18.911000000000001</v>
      </c>
      <c r="Q41" s="29">
        <f t="shared" si="0"/>
        <v>9181.1350000000002</v>
      </c>
      <c r="R41" s="13"/>
    </row>
    <row r="42" spans="1:18">
      <c r="A42" s="39" t="s">
        <v>48</v>
      </c>
      <c r="B42" s="40"/>
      <c r="C42" s="16" t="s">
        <v>17</v>
      </c>
      <c r="D42" s="131">
        <v>0</v>
      </c>
      <c r="E42" s="131"/>
      <c r="F42" s="17"/>
      <c r="G42" s="259"/>
      <c r="H42" s="344"/>
      <c r="I42" s="388"/>
      <c r="J42" s="32"/>
      <c r="K42" s="259"/>
      <c r="L42" s="95"/>
      <c r="M42" s="95"/>
      <c r="N42" s="20"/>
      <c r="O42" s="20"/>
      <c r="P42" s="95"/>
      <c r="Q42" s="21">
        <f t="shared" si="0"/>
        <v>0</v>
      </c>
      <c r="R42" s="13"/>
    </row>
    <row r="43" spans="1:18">
      <c r="A43" s="41"/>
      <c r="B43" s="42"/>
      <c r="C43" s="24" t="s">
        <v>19</v>
      </c>
      <c r="D43" s="132">
        <v>0</v>
      </c>
      <c r="E43" s="132"/>
      <c r="F43" s="25"/>
      <c r="G43" s="326"/>
      <c r="H43" s="345"/>
      <c r="I43" s="389"/>
      <c r="J43" s="27"/>
      <c r="K43" s="326"/>
      <c r="L43" s="198"/>
      <c r="M43" s="198"/>
      <c r="N43" s="28"/>
      <c r="O43" s="28"/>
      <c r="P43" s="198"/>
      <c r="Q43" s="29">
        <f t="shared" si="0"/>
        <v>0</v>
      </c>
      <c r="R43" s="13"/>
    </row>
    <row r="44" spans="1:18">
      <c r="A44" s="39" t="s">
        <v>49</v>
      </c>
      <c r="B44" s="40"/>
      <c r="C44" s="16" t="s">
        <v>17</v>
      </c>
      <c r="D44" s="131">
        <v>0.06</v>
      </c>
      <c r="E44" s="131"/>
      <c r="F44" s="17"/>
      <c r="G44" s="259"/>
      <c r="H44" s="344">
        <v>1.1999999999999999E-3</v>
      </c>
      <c r="I44" s="388"/>
      <c r="J44" s="32"/>
      <c r="K44" s="259"/>
      <c r="L44" s="95"/>
      <c r="M44" s="95"/>
      <c r="N44" s="20"/>
      <c r="O44" s="20"/>
      <c r="P44" s="95"/>
      <c r="Q44" s="21">
        <f t="shared" si="0"/>
        <v>1.1999999999999999E-3</v>
      </c>
      <c r="R44" s="13"/>
    </row>
    <row r="45" spans="1:18">
      <c r="A45" s="41"/>
      <c r="B45" s="42"/>
      <c r="C45" s="24" t="s">
        <v>19</v>
      </c>
      <c r="D45" s="132">
        <v>6.3000004532346354</v>
      </c>
      <c r="E45" s="132"/>
      <c r="F45" s="25"/>
      <c r="G45" s="326"/>
      <c r="H45" s="345">
        <v>0.88200000000000001</v>
      </c>
      <c r="I45" s="389"/>
      <c r="J45" s="27"/>
      <c r="K45" s="326"/>
      <c r="L45" s="198"/>
      <c r="M45" s="198"/>
      <c r="N45" s="28"/>
      <c r="O45" s="28"/>
      <c r="P45" s="198"/>
      <c r="Q45" s="29">
        <f t="shared" si="0"/>
        <v>0.88200000000000001</v>
      </c>
      <c r="R45" s="13"/>
    </row>
    <row r="46" spans="1:18">
      <c r="A46" s="39" t="s">
        <v>50</v>
      </c>
      <c r="B46" s="40"/>
      <c r="C46" s="16" t="s">
        <v>17</v>
      </c>
      <c r="D46" s="131">
        <v>0</v>
      </c>
      <c r="E46" s="131">
        <v>3.4599999999999999E-2</v>
      </c>
      <c r="F46" s="17"/>
      <c r="G46" s="259"/>
      <c r="H46" s="344">
        <v>0.85940000000000005</v>
      </c>
      <c r="I46" s="388"/>
      <c r="J46" s="32"/>
      <c r="K46" s="259">
        <v>1.9800000000000002E-2</v>
      </c>
      <c r="L46" s="95"/>
      <c r="M46" s="95"/>
      <c r="N46" s="20"/>
      <c r="O46" s="20"/>
      <c r="P46" s="95"/>
      <c r="Q46" s="21">
        <f t="shared" si="0"/>
        <v>0.87920000000000009</v>
      </c>
      <c r="R46" s="13"/>
    </row>
    <row r="47" spans="1:18">
      <c r="A47" s="41"/>
      <c r="B47" s="42"/>
      <c r="C47" s="24" t="s">
        <v>19</v>
      </c>
      <c r="D47" s="132">
        <v>0</v>
      </c>
      <c r="E47" s="132">
        <v>31.731000000000002</v>
      </c>
      <c r="F47" s="25"/>
      <c r="G47" s="326"/>
      <c r="H47" s="345">
        <v>125.95399999999999</v>
      </c>
      <c r="I47" s="389"/>
      <c r="J47" s="27"/>
      <c r="K47" s="326">
        <v>9.3879999999999999</v>
      </c>
      <c r="L47" s="198"/>
      <c r="M47" s="198"/>
      <c r="N47" s="28"/>
      <c r="O47" s="28"/>
      <c r="P47" s="198"/>
      <c r="Q47" s="29">
        <f t="shared" si="0"/>
        <v>135.34199999999998</v>
      </c>
      <c r="R47" s="13"/>
    </row>
    <row r="48" spans="1:18">
      <c r="A48" s="39" t="s">
        <v>51</v>
      </c>
      <c r="B48" s="40"/>
      <c r="C48" s="16" t="s">
        <v>17</v>
      </c>
      <c r="D48" s="131">
        <v>2.5000000000000001E-3</v>
      </c>
      <c r="E48" s="131">
        <v>1.4779</v>
      </c>
      <c r="F48" s="17"/>
      <c r="G48" s="259">
        <v>578.28920000000005</v>
      </c>
      <c r="H48" s="344">
        <v>1189.3217999999999</v>
      </c>
      <c r="I48" s="388"/>
      <c r="J48" s="32"/>
      <c r="K48" s="259">
        <v>1360.0418</v>
      </c>
      <c r="L48" s="95">
        <v>41.493299999999998</v>
      </c>
      <c r="M48" s="95"/>
      <c r="N48" s="20"/>
      <c r="O48" s="20"/>
      <c r="P48" s="95">
        <v>0.4123</v>
      </c>
      <c r="Q48" s="21">
        <f t="shared" si="0"/>
        <v>3169.5583999999999</v>
      </c>
      <c r="R48" s="13"/>
    </row>
    <row r="49" spans="1:18">
      <c r="A49" s="41"/>
      <c r="B49" s="42"/>
      <c r="C49" s="24" t="s">
        <v>19</v>
      </c>
      <c r="D49" s="132">
        <v>7.8750005665432943E-2</v>
      </c>
      <c r="E49" s="132">
        <v>153.227</v>
      </c>
      <c r="F49" s="25"/>
      <c r="G49" s="326">
        <v>24054.377</v>
      </c>
      <c r="H49" s="345">
        <v>60636.805999999997</v>
      </c>
      <c r="I49" s="389"/>
      <c r="J49" s="27"/>
      <c r="K49" s="326">
        <v>52811.898000000001</v>
      </c>
      <c r="L49" s="198">
        <v>2606.38</v>
      </c>
      <c r="M49" s="198"/>
      <c r="N49" s="28"/>
      <c r="O49" s="28"/>
      <c r="P49" s="198">
        <v>234.14500000000001</v>
      </c>
      <c r="Q49" s="29">
        <f t="shared" si="0"/>
        <v>140343.606</v>
      </c>
      <c r="R49" s="13"/>
    </row>
    <row r="50" spans="1:18">
      <c r="A50" s="39" t="s">
        <v>52</v>
      </c>
      <c r="B50" s="40"/>
      <c r="C50" s="16" t="s">
        <v>17</v>
      </c>
      <c r="D50" s="131">
        <v>8.0060000000000002</v>
      </c>
      <c r="E50" s="131">
        <v>18.53</v>
      </c>
      <c r="F50" s="17"/>
      <c r="G50" s="259">
        <v>1580.0904</v>
      </c>
      <c r="H50" s="344">
        <v>11.116</v>
      </c>
      <c r="I50" s="388"/>
      <c r="J50" s="32"/>
      <c r="K50" s="259">
        <v>1190.23</v>
      </c>
      <c r="L50" s="95">
        <v>0.01</v>
      </c>
      <c r="M50" s="95"/>
      <c r="N50" s="20"/>
      <c r="O50" s="20"/>
      <c r="P50" s="95"/>
      <c r="Q50" s="21">
        <f t="shared" si="0"/>
        <v>2781.4464000000003</v>
      </c>
      <c r="R50" s="13"/>
    </row>
    <row r="51" spans="1:18">
      <c r="A51" s="41"/>
      <c r="B51" s="42"/>
      <c r="C51" s="24" t="s">
        <v>19</v>
      </c>
      <c r="D51" s="132">
        <v>5378.5203869415154</v>
      </c>
      <c r="E51" s="132">
        <v>10445.567999999999</v>
      </c>
      <c r="F51" s="25"/>
      <c r="G51" s="326">
        <v>241211.592</v>
      </c>
      <c r="H51" s="345">
        <v>4619.5379999999996</v>
      </c>
      <c r="I51" s="389"/>
      <c r="J51" s="27"/>
      <c r="K51" s="326">
        <v>209588.07800000001</v>
      </c>
      <c r="L51" s="198">
        <v>4.7249999999999996</v>
      </c>
      <c r="M51" s="198"/>
      <c r="N51" s="28"/>
      <c r="O51" s="28"/>
      <c r="P51" s="198"/>
      <c r="Q51" s="29">
        <f t="shared" si="0"/>
        <v>455423.93299999996</v>
      </c>
      <c r="R51" s="13"/>
    </row>
    <row r="52" spans="1:18">
      <c r="A52" s="39" t="s">
        <v>53</v>
      </c>
      <c r="B52" s="40"/>
      <c r="C52" s="16" t="s">
        <v>17</v>
      </c>
      <c r="D52" s="131">
        <v>3.44E-2</v>
      </c>
      <c r="E52" s="131">
        <v>1.7600000000000001E-2</v>
      </c>
      <c r="F52" s="17"/>
      <c r="G52" s="259">
        <v>1.8419000000000001</v>
      </c>
      <c r="H52" s="344">
        <v>34.964199999999998</v>
      </c>
      <c r="I52" s="388"/>
      <c r="J52" s="32"/>
      <c r="K52" s="259">
        <v>150.65799999999999</v>
      </c>
      <c r="L52" s="95">
        <v>10.8835</v>
      </c>
      <c r="M52" s="95"/>
      <c r="N52" s="20"/>
      <c r="O52" s="20">
        <v>7.4800000000000005E-2</v>
      </c>
      <c r="P52" s="95">
        <v>3.7600000000000001E-2</v>
      </c>
      <c r="Q52" s="21">
        <f t="shared" si="0"/>
        <v>198.45999999999998</v>
      </c>
      <c r="R52" s="13"/>
    </row>
    <row r="53" spans="1:18">
      <c r="A53" s="41"/>
      <c r="B53" s="42"/>
      <c r="C53" s="24" t="s">
        <v>19</v>
      </c>
      <c r="D53" s="132">
        <v>6.1162504400152917</v>
      </c>
      <c r="E53" s="132">
        <v>6.1109999999999998</v>
      </c>
      <c r="F53" s="25"/>
      <c r="G53" s="326">
        <v>783.08799999999997</v>
      </c>
      <c r="H53" s="345">
        <v>12545.844999999999</v>
      </c>
      <c r="I53" s="389"/>
      <c r="J53" s="27"/>
      <c r="K53" s="326">
        <v>39062.762000000002</v>
      </c>
      <c r="L53" s="198">
        <v>3754.0619999999999</v>
      </c>
      <c r="M53" s="198"/>
      <c r="N53" s="28"/>
      <c r="O53" s="28">
        <v>12.432</v>
      </c>
      <c r="P53" s="198">
        <v>8.4209999999999994</v>
      </c>
      <c r="Q53" s="29">
        <f t="shared" si="0"/>
        <v>56166.61</v>
      </c>
      <c r="R53" s="13"/>
    </row>
    <row r="54" spans="1:18">
      <c r="A54" s="14" t="s">
        <v>0</v>
      </c>
      <c r="B54" s="15" t="s">
        <v>54</v>
      </c>
      <c r="C54" s="16" t="s">
        <v>17</v>
      </c>
      <c r="D54" s="131">
        <v>0.3755</v>
      </c>
      <c r="E54" s="131"/>
      <c r="F54" s="17"/>
      <c r="G54" s="259">
        <v>1.0800000000000001E-2</v>
      </c>
      <c r="H54" s="344">
        <v>27.7349</v>
      </c>
      <c r="I54" s="388"/>
      <c r="J54" s="32"/>
      <c r="K54" s="259">
        <v>7.2389999999999999</v>
      </c>
      <c r="L54" s="95">
        <v>3.3999999999999998E-3</v>
      </c>
      <c r="M54" s="95"/>
      <c r="N54" s="20"/>
      <c r="O54" s="20">
        <v>1.2E-2</v>
      </c>
      <c r="P54" s="95">
        <v>5.1999999999999998E-2</v>
      </c>
      <c r="Q54" s="21">
        <f t="shared" si="0"/>
        <v>35.052099999999996</v>
      </c>
      <c r="R54" s="13"/>
    </row>
    <row r="55" spans="1:18">
      <c r="A55" s="22" t="s">
        <v>42</v>
      </c>
      <c r="B55" s="23"/>
      <c r="C55" s="24" t="s">
        <v>19</v>
      </c>
      <c r="D55" s="132">
        <v>357.53132572151878</v>
      </c>
      <c r="E55" s="132"/>
      <c r="F55" s="25"/>
      <c r="G55" s="326">
        <v>19.006</v>
      </c>
      <c r="H55" s="345">
        <v>4895.1530000000002</v>
      </c>
      <c r="I55" s="389"/>
      <c r="J55" s="27"/>
      <c r="K55" s="326">
        <v>2668.1179999999999</v>
      </c>
      <c r="L55" s="198">
        <v>4.2839999999999998</v>
      </c>
      <c r="M55" s="198"/>
      <c r="N55" s="28"/>
      <c r="O55" s="28">
        <v>8.8940000000000001</v>
      </c>
      <c r="P55" s="198">
        <v>26.157</v>
      </c>
      <c r="Q55" s="29">
        <f t="shared" si="0"/>
        <v>7621.6120000000001</v>
      </c>
      <c r="R55" s="13"/>
    </row>
    <row r="56" spans="1:18">
      <c r="A56" s="22" t="s">
        <v>18</v>
      </c>
      <c r="B56" s="30" t="s">
        <v>21</v>
      </c>
      <c r="C56" s="16" t="s">
        <v>17</v>
      </c>
      <c r="D56" s="131">
        <v>17.924299999999999</v>
      </c>
      <c r="E56" s="131">
        <v>0.44169999999999998</v>
      </c>
      <c r="F56" s="17"/>
      <c r="G56" s="259">
        <v>7.2599999999999998E-2</v>
      </c>
      <c r="H56" s="344">
        <v>0.5746</v>
      </c>
      <c r="I56" s="388"/>
      <c r="J56" s="32"/>
      <c r="K56" s="259">
        <v>0.3458</v>
      </c>
      <c r="L56" s="95">
        <v>8.8599999999999998E-2</v>
      </c>
      <c r="M56" s="95"/>
      <c r="N56" s="20">
        <v>2.7900000000000001E-2</v>
      </c>
      <c r="O56" s="20">
        <v>5.0000000000000001E-4</v>
      </c>
      <c r="P56" s="95">
        <v>0.1087</v>
      </c>
      <c r="Q56" s="21">
        <f t="shared" si="0"/>
        <v>1.2186999999999999</v>
      </c>
      <c r="R56" s="13"/>
    </row>
    <row r="57" spans="1:18">
      <c r="A57" s="22" t="s">
        <v>24</v>
      </c>
      <c r="B57" s="24" t="s">
        <v>55</v>
      </c>
      <c r="C57" s="24" t="s">
        <v>19</v>
      </c>
      <c r="D57" s="132">
        <v>1268.8064412804736</v>
      </c>
      <c r="E57" s="132">
        <v>178.749</v>
      </c>
      <c r="F57" s="25"/>
      <c r="G57" s="326">
        <v>41.984999999999999</v>
      </c>
      <c r="H57" s="345">
        <v>507.93799999999999</v>
      </c>
      <c r="I57" s="389"/>
      <c r="J57" s="27"/>
      <c r="K57" s="326">
        <v>174.959</v>
      </c>
      <c r="L57" s="198">
        <v>26.3</v>
      </c>
      <c r="M57" s="198"/>
      <c r="N57" s="28">
        <v>12.295999999999999</v>
      </c>
      <c r="O57" s="28">
        <v>0.78800000000000003</v>
      </c>
      <c r="P57" s="198">
        <v>45.886000000000003</v>
      </c>
      <c r="Q57" s="29">
        <f t="shared" si="0"/>
        <v>810.15200000000004</v>
      </c>
      <c r="R57" s="13"/>
    </row>
    <row r="58" spans="1:18">
      <c r="A58" s="43"/>
      <c r="B58" s="33" t="s">
        <v>25</v>
      </c>
      <c r="C58" s="16" t="s">
        <v>17</v>
      </c>
      <c r="D58" s="95">
        <f t="shared" ref="D58:D59" si="22">D54+D56</f>
        <v>18.299799999999998</v>
      </c>
      <c r="E58" s="95">
        <f t="shared" ref="E58:E59" si="23">+E54+E56</f>
        <v>0.44169999999999998</v>
      </c>
      <c r="F58" s="17">
        <f>D58+E58</f>
        <v>18.741499999999998</v>
      </c>
      <c r="G58" s="314">
        <f t="shared" ref="G58:G59" si="24">+G54+G56</f>
        <v>8.3400000000000002E-2</v>
      </c>
      <c r="H58" s="314">
        <f>+H54+H56</f>
        <v>28.3095</v>
      </c>
      <c r="I58" s="20">
        <f t="shared" ref="I58:I59" si="25">+I54+I56</f>
        <v>0</v>
      </c>
      <c r="J58" s="32">
        <f>H58+I58</f>
        <v>28.3095</v>
      </c>
      <c r="K58" s="314">
        <f>+K54+K56</f>
        <v>7.5847999999999995</v>
      </c>
      <c r="L58" s="95">
        <f>+L54+L56</f>
        <v>9.1999999999999998E-2</v>
      </c>
      <c r="M58" s="95">
        <f t="shared" ref="M58:P59" si="26">+M54+M56</f>
        <v>0</v>
      </c>
      <c r="N58" s="95">
        <f t="shared" si="26"/>
        <v>2.7900000000000001E-2</v>
      </c>
      <c r="O58" s="95">
        <f t="shared" si="26"/>
        <v>1.2500000000000001E-2</v>
      </c>
      <c r="P58" s="95">
        <f t="shared" si="26"/>
        <v>0.16070000000000001</v>
      </c>
      <c r="Q58" s="21">
        <f t="shared" si="0"/>
        <v>55.012300000000003</v>
      </c>
      <c r="R58" s="13"/>
    </row>
    <row r="59" spans="1:18">
      <c r="A59" s="36"/>
      <c r="B59" s="37"/>
      <c r="C59" s="24" t="s">
        <v>19</v>
      </c>
      <c r="D59" s="198">
        <f t="shared" si="22"/>
        <v>1626.3377670019922</v>
      </c>
      <c r="E59" s="198">
        <f t="shared" si="23"/>
        <v>178.749</v>
      </c>
      <c r="F59" s="25">
        <f>D59+E59</f>
        <v>1805.0867670019923</v>
      </c>
      <c r="G59" s="315">
        <f t="shared" si="24"/>
        <v>60.991</v>
      </c>
      <c r="H59" s="315">
        <f>+H55+H57</f>
        <v>5403.0910000000003</v>
      </c>
      <c r="I59" s="28">
        <f t="shared" si="25"/>
        <v>0</v>
      </c>
      <c r="J59" s="27">
        <f>H59+I59</f>
        <v>5403.0910000000003</v>
      </c>
      <c r="K59" s="315">
        <f>+K55+K57</f>
        <v>2843.0769999999998</v>
      </c>
      <c r="L59" s="198">
        <f>+L55+L57</f>
        <v>30.584</v>
      </c>
      <c r="M59" s="198">
        <f t="shared" si="26"/>
        <v>0</v>
      </c>
      <c r="N59" s="198">
        <f t="shared" si="26"/>
        <v>12.295999999999999</v>
      </c>
      <c r="O59" s="198">
        <f t="shared" si="26"/>
        <v>9.6820000000000004</v>
      </c>
      <c r="P59" s="198">
        <f t="shared" si="26"/>
        <v>72.043000000000006</v>
      </c>
      <c r="Q59" s="29">
        <f t="shared" si="0"/>
        <v>10236.850767001994</v>
      </c>
      <c r="R59" s="13"/>
    </row>
    <row r="60" spans="1:18">
      <c r="A60" s="14" t="s">
        <v>0</v>
      </c>
      <c r="B60" s="15" t="s">
        <v>56</v>
      </c>
      <c r="C60" s="16" t="s">
        <v>17</v>
      </c>
      <c r="D60" s="131">
        <v>0.24399999999999999</v>
      </c>
      <c r="E60" s="131"/>
      <c r="F60" s="17"/>
      <c r="G60" s="259">
        <v>0.15</v>
      </c>
      <c r="H60" s="344">
        <v>5.9089999999999998</v>
      </c>
      <c r="I60" s="388"/>
      <c r="J60" s="19"/>
      <c r="K60" s="259"/>
      <c r="L60" s="95">
        <v>0.80800000000000005</v>
      </c>
      <c r="M60" s="95"/>
      <c r="N60" s="20"/>
      <c r="O60" s="20"/>
      <c r="P60" s="95"/>
      <c r="Q60" s="21">
        <f t="shared" si="0"/>
        <v>6.867</v>
      </c>
      <c r="R60" s="13"/>
    </row>
    <row r="61" spans="1:18">
      <c r="A61" s="22" t="s">
        <v>57</v>
      </c>
      <c r="B61" s="23"/>
      <c r="C61" s="24" t="s">
        <v>19</v>
      </c>
      <c r="D61" s="132">
        <v>20.496001474523347</v>
      </c>
      <c r="E61" s="132"/>
      <c r="F61" s="25"/>
      <c r="G61" s="326">
        <v>7.5579999999999998</v>
      </c>
      <c r="H61" s="345">
        <v>104.941</v>
      </c>
      <c r="I61" s="389"/>
      <c r="J61" s="27"/>
      <c r="K61" s="326"/>
      <c r="L61" s="198">
        <v>11.406000000000001</v>
      </c>
      <c r="M61" s="198"/>
      <c r="N61" s="28"/>
      <c r="O61" s="28"/>
      <c r="P61" s="198"/>
      <c r="Q61" s="29">
        <f t="shared" si="0"/>
        <v>123.905</v>
      </c>
      <c r="R61" s="13"/>
    </row>
    <row r="62" spans="1:18">
      <c r="A62" s="22" t="s">
        <v>0</v>
      </c>
      <c r="B62" s="30" t="s">
        <v>58</v>
      </c>
      <c r="C62" s="16" t="s">
        <v>17</v>
      </c>
      <c r="D62" s="131">
        <v>54.125</v>
      </c>
      <c r="E62" s="131">
        <v>76.137</v>
      </c>
      <c r="F62" s="17"/>
      <c r="G62" s="259">
        <v>744.45899999999995</v>
      </c>
      <c r="H62" s="344"/>
      <c r="I62" s="388"/>
      <c r="J62" s="32"/>
      <c r="K62" s="259"/>
      <c r="L62" s="95"/>
      <c r="M62" s="95"/>
      <c r="N62" s="20"/>
      <c r="O62" s="20"/>
      <c r="P62" s="95"/>
      <c r="Q62" s="21">
        <f t="shared" si="0"/>
        <v>744.45899999999995</v>
      </c>
      <c r="R62" s="13"/>
    </row>
    <row r="63" spans="1:18">
      <c r="A63" s="22" t="s">
        <v>59</v>
      </c>
      <c r="B63" s="24" t="s">
        <v>60</v>
      </c>
      <c r="C63" s="24" t="s">
        <v>19</v>
      </c>
      <c r="D63" s="132">
        <v>5356.2603853400869</v>
      </c>
      <c r="E63" s="132">
        <v>8029.5919999999996</v>
      </c>
      <c r="F63" s="25"/>
      <c r="G63" s="326">
        <v>80558.505000000005</v>
      </c>
      <c r="H63" s="345"/>
      <c r="I63" s="389"/>
      <c r="J63" s="27"/>
      <c r="K63" s="326"/>
      <c r="L63" s="198"/>
      <c r="M63" s="198"/>
      <c r="N63" s="28"/>
      <c r="O63" s="28"/>
      <c r="P63" s="198"/>
      <c r="Q63" s="29">
        <f t="shared" si="0"/>
        <v>80558.505000000005</v>
      </c>
      <c r="R63" s="13"/>
    </row>
    <row r="64" spans="1:18">
      <c r="A64" s="22" t="s">
        <v>0</v>
      </c>
      <c r="B64" s="15" t="s">
        <v>61</v>
      </c>
      <c r="C64" s="16" t="s">
        <v>17</v>
      </c>
      <c r="D64" s="131">
        <v>0</v>
      </c>
      <c r="E64" s="131"/>
      <c r="F64" s="17"/>
      <c r="G64" s="259">
        <v>91.016000000000005</v>
      </c>
      <c r="H64" s="344"/>
      <c r="I64" s="388"/>
      <c r="J64" s="32"/>
      <c r="K64" s="259"/>
      <c r="L64" s="95"/>
      <c r="M64" s="95"/>
      <c r="N64" s="20"/>
      <c r="O64" s="20"/>
      <c r="P64" s="95"/>
      <c r="Q64" s="21">
        <f t="shared" si="0"/>
        <v>91.016000000000005</v>
      </c>
      <c r="R64" s="13"/>
    </row>
    <row r="65" spans="1:18">
      <c r="A65" s="22" t="s">
        <v>24</v>
      </c>
      <c r="B65" s="23"/>
      <c r="C65" s="24" t="s">
        <v>19</v>
      </c>
      <c r="D65" s="132">
        <v>0</v>
      </c>
      <c r="E65" s="132"/>
      <c r="F65" s="25"/>
      <c r="G65" s="326">
        <v>21783.418000000001</v>
      </c>
      <c r="H65" s="345"/>
      <c r="I65" s="389"/>
      <c r="J65" s="27"/>
      <c r="K65" s="326"/>
      <c r="L65" s="198"/>
      <c r="M65" s="198"/>
      <c r="N65" s="28"/>
      <c r="O65" s="28"/>
      <c r="P65" s="198"/>
      <c r="Q65" s="29">
        <f t="shared" si="0"/>
        <v>21783.418000000001</v>
      </c>
      <c r="R65" s="13"/>
    </row>
    <row r="66" spans="1:18">
      <c r="A66" s="43"/>
      <c r="B66" s="30" t="s">
        <v>21</v>
      </c>
      <c r="C66" s="16" t="s">
        <v>17</v>
      </c>
      <c r="D66" s="131">
        <v>6.0979999999999999</v>
      </c>
      <c r="E66" s="131">
        <v>2.0779999999999998</v>
      </c>
      <c r="F66" s="17"/>
      <c r="G66" s="259">
        <v>46.668100000000003</v>
      </c>
      <c r="H66" s="344"/>
      <c r="I66" s="388"/>
      <c r="J66" s="32"/>
      <c r="K66" s="259">
        <v>5.7999999999999996E-3</v>
      </c>
      <c r="L66" s="95"/>
      <c r="M66" s="95"/>
      <c r="N66" s="20"/>
      <c r="O66" s="20"/>
      <c r="P66" s="95"/>
      <c r="Q66" s="21">
        <f t="shared" si="0"/>
        <v>46.673900000000003</v>
      </c>
      <c r="R66" s="13"/>
    </row>
    <row r="67" spans="1:18" ht="19.5" thickBot="1">
      <c r="A67" s="48" t="s">
        <v>0</v>
      </c>
      <c r="B67" s="49" t="s">
        <v>60</v>
      </c>
      <c r="C67" s="49" t="s">
        <v>19</v>
      </c>
      <c r="D67" s="135">
        <v>183.04651316873233</v>
      </c>
      <c r="E67" s="135">
        <v>89.382999999999996</v>
      </c>
      <c r="F67" s="50"/>
      <c r="G67" s="327">
        <v>4550.848</v>
      </c>
      <c r="H67" s="347"/>
      <c r="I67" s="390"/>
      <c r="J67" s="52"/>
      <c r="K67" s="327">
        <v>0.75600000000000001</v>
      </c>
      <c r="L67" s="102"/>
      <c r="M67" s="102"/>
      <c r="N67" s="53"/>
      <c r="O67" s="53"/>
      <c r="P67" s="102"/>
      <c r="Q67" s="54">
        <f t="shared" si="0"/>
        <v>4551.6040000000003</v>
      </c>
      <c r="R67" s="13"/>
    </row>
    <row r="68" spans="1:18">
      <c r="D68" s="136"/>
      <c r="E68" s="136"/>
      <c r="F68" s="55"/>
      <c r="G68" s="265"/>
      <c r="H68" s="265"/>
      <c r="I68" s="265"/>
      <c r="K68" s="350"/>
      <c r="L68" s="434"/>
      <c r="M68" s="434"/>
      <c r="P68" s="434"/>
      <c r="Q68" s="1"/>
    </row>
    <row r="69" spans="1:18" ht="19.5" thickBot="1">
      <c r="A69" s="4"/>
      <c r="B69" s="5" t="s">
        <v>62</v>
      </c>
      <c r="C69" s="4"/>
      <c r="D69" s="137"/>
      <c r="E69" s="137"/>
      <c r="F69" s="56"/>
      <c r="G69" s="265"/>
      <c r="H69" s="265"/>
      <c r="I69" s="266"/>
      <c r="J69" s="4"/>
      <c r="K69" s="427"/>
      <c r="L69" s="98"/>
      <c r="M69" s="98"/>
      <c r="N69" s="4"/>
      <c r="O69" s="4"/>
      <c r="P69" s="98"/>
      <c r="Q69" s="4"/>
    </row>
    <row r="70" spans="1:18">
      <c r="A70" s="36"/>
      <c r="B70" s="57"/>
      <c r="C70" s="58"/>
      <c r="D70" s="138" t="s">
        <v>134</v>
      </c>
      <c r="E70" s="138" t="s">
        <v>135</v>
      </c>
      <c r="F70" s="9" t="s">
        <v>4</v>
      </c>
      <c r="G70" s="296" t="s">
        <v>5</v>
      </c>
      <c r="H70" s="348" t="s">
        <v>136</v>
      </c>
      <c r="I70" s="391" t="s">
        <v>137</v>
      </c>
      <c r="J70" s="8" t="s">
        <v>63</v>
      </c>
      <c r="K70" s="419" t="s">
        <v>126</v>
      </c>
      <c r="L70" s="435" t="s">
        <v>126</v>
      </c>
      <c r="M70" s="435" t="s">
        <v>126</v>
      </c>
      <c r="N70" s="8" t="s">
        <v>147</v>
      </c>
      <c r="O70" s="8" t="s">
        <v>126</v>
      </c>
      <c r="P70" s="435" t="s">
        <v>126</v>
      </c>
      <c r="Q70" s="12" t="s">
        <v>15</v>
      </c>
      <c r="R70" s="13"/>
    </row>
    <row r="71" spans="1:18">
      <c r="A71" s="22" t="s">
        <v>57</v>
      </c>
      <c r="B71" s="33" t="s">
        <v>25</v>
      </c>
      <c r="C71" s="59" t="s">
        <v>17</v>
      </c>
      <c r="D71" s="95">
        <f t="shared" ref="D71:D72" si="27">D60+D62+D64+D66</f>
        <v>60.466999999999999</v>
      </c>
      <c r="E71" s="95">
        <f t="shared" ref="E71:E72" si="28">+E60+E62+E64+E66</f>
        <v>78.215000000000003</v>
      </c>
      <c r="F71" s="60">
        <f>D71+E71</f>
        <v>138.68200000000002</v>
      </c>
      <c r="G71" s="314">
        <f>+G60+G62+G64+G66</f>
        <v>882.29309999999987</v>
      </c>
      <c r="H71" s="314">
        <f>+H60+H62+H64+H66</f>
        <v>5.9089999999999998</v>
      </c>
      <c r="I71" s="20">
        <f t="shared" ref="I71:I72" si="29">+I60+I62+I64+I66</f>
        <v>0</v>
      </c>
      <c r="J71" s="19">
        <f>H71+I71</f>
        <v>5.9089999999999998</v>
      </c>
      <c r="K71" s="314">
        <f>+K60+K62+K64+K66</f>
        <v>5.7999999999999996E-3</v>
      </c>
      <c r="L71" s="95">
        <f t="shared" ref="L71:M72" si="30">+L60+L62+L64+L66</f>
        <v>0.80800000000000005</v>
      </c>
      <c r="M71" s="95">
        <f t="shared" si="30"/>
        <v>0</v>
      </c>
      <c r="N71" s="95">
        <f t="shared" ref="N71:N72" si="31">N60+N62+N64+N66</f>
        <v>0</v>
      </c>
      <c r="O71" s="95">
        <f t="shared" ref="O71:P72" si="32">+O60+O62+O64+O66</f>
        <v>0</v>
      </c>
      <c r="P71" s="95">
        <f t="shared" si="32"/>
        <v>0</v>
      </c>
      <c r="Q71" s="21">
        <f t="shared" ref="Q71:Q134" si="33">+F71+G71+H71+I71+K71+L71+M71+N71+O71+P71</f>
        <v>1027.6978999999999</v>
      </c>
      <c r="R71" s="43"/>
    </row>
    <row r="72" spans="1:18">
      <c r="A72" s="6" t="s">
        <v>59</v>
      </c>
      <c r="B72" s="37"/>
      <c r="C72" s="62" t="s">
        <v>19</v>
      </c>
      <c r="D72" s="198">
        <f t="shared" si="27"/>
        <v>5559.8028999833423</v>
      </c>
      <c r="E72" s="198">
        <f t="shared" si="28"/>
        <v>8118.9749999999995</v>
      </c>
      <c r="F72" s="63">
        <f>D72+E72</f>
        <v>13678.777899983343</v>
      </c>
      <c r="G72" s="315">
        <f>+G61+G63+G65+G67</f>
        <v>106900.32900000001</v>
      </c>
      <c r="H72" s="315">
        <f>+H61+H63+H65+H67</f>
        <v>104.941</v>
      </c>
      <c r="I72" s="28">
        <f t="shared" si="29"/>
        <v>0</v>
      </c>
      <c r="J72" s="27">
        <f>H72+I72</f>
        <v>104.941</v>
      </c>
      <c r="K72" s="315">
        <f>+K61+K63+K65+K67</f>
        <v>0.75600000000000001</v>
      </c>
      <c r="L72" s="198">
        <f t="shared" si="30"/>
        <v>11.406000000000001</v>
      </c>
      <c r="M72" s="198">
        <f t="shared" si="30"/>
        <v>0</v>
      </c>
      <c r="N72" s="198">
        <f t="shared" si="31"/>
        <v>0</v>
      </c>
      <c r="O72" s="198">
        <f t="shared" si="32"/>
        <v>0</v>
      </c>
      <c r="P72" s="198">
        <f t="shared" si="32"/>
        <v>0</v>
      </c>
      <c r="Q72" s="29">
        <f t="shared" si="33"/>
        <v>120696.20989998335</v>
      </c>
      <c r="R72" s="43"/>
    </row>
    <row r="73" spans="1:18">
      <c r="A73" s="22" t="s">
        <v>0</v>
      </c>
      <c r="B73" s="15" t="s">
        <v>64</v>
      </c>
      <c r="C73" s="59" t="s">
        <v>17</v>
      </c>
      <c r="D73" s="131">
        <v>0.70660000000000001</v>
      </c>
      <c r="E73" s="131"/>
      <c r="F73" s="60"/>
      <c r="G73" s="259">
        <v>0.90210000000000001</v>
      </c>
      <c r="H73" s="344">
        <v>0.98009999999999997</v>
      </c>
      <c r="I73" s="388"/>
      <c r="J73" s="19"/>
      <c r="K73" s="259">
        <v>0.61360000000000003</v>
      </c>
      <c r="L73" s="95">
        <v>0.86909999999999998</v>
      </c>
      <c r="M73" s="95"/>
      <c r="N73" s="20"/>
      <c r="O73" s="20"/>
      <c r="P73" s="95"/>
      <c r="Q73" s="21">
        <f t="shared" si="33"/>
        <v>3.3649</v>
      </c>
      <c r="R73" s="43"/>
    </row>
    <row r="74" spans="1:18">
      <c r="A74" s="22" t="s">
        <v>37</v>
      </c>
      <c r="B74" s="23"/>
      <c r="C74" s="62" t="s">
        <v>19</v>
      </c>
      <c r="D74" s="132">
        <v>1392.9301002101779</v>
      </c>
      <c r="E74" s="132"/>
      <c r="F74" s="63"/>
      <c r="G74" s="326">
        <v>1358.008</v>
      </c>
      <c r="H74" s="345">
        <v>1498.7170000000001</v>
      </c>
      <c r="I74" s="389"/>
      <c r="J74" s="27"/>
      <c r="K74" s="326">
        <v>720.20500000000004</v>
      </c>
      <c r="L74" s="198">
        <v>1151.3340000000001</v>
      </c>
      <c r="M74" s="198"/>
      <c r="N74" s="28"/>
      <c r="O74" s="28"/>
      <c r="P74" s="198"/>
      <c r="Q74" s="29">
        <f t="shared" si="33"/>
        <v>4728.2640000000001</v>
      </c>
      <c r="R74" s="43"/>
    </row>
    <row r="75" spans="1:18">
      <c r="A75" s="22" t="s">
        <v>0</v>
      </c>
      <c r="B75" s="15" t="s">
        <v>65</v>
      </c>
      <c r="C75" s="59" t="s">
        <v>17</v>
      </c>
      <c r="D75" s="131">
        <v>0</v>
      </c>
      <c r="E75" s="131">
        <v>0.38040000000000002</v>
      </c>
      <c r="F75" s="60"/>
      <c r="G75" s="259"/>
      <c r="H75" s="344">
        <v>0.77380000000000004</v>
      </c>
      <c r="I75" s="388"/>
      <c r="J75" s="19"/>
      <c r="K75" s="259">
        <v>4.0000000000000001E-3</v>
      </c>
      <c r="L75" s="95"/>
      <c r="M75" s="95"/>
      <c r="N75" s="20"/>
      <c r="O75" s="20"/>
      <c r="P75" s="95"/>
      <c r="Q75" s="21">
        <f t="shared" si="33"/>
        <v>0.77780000000000005</v>
      </c>
      <c r="R75" s="43"/>
    </row>
    <row r="76" spans="1:18">
      <c r="A76" s="22" t="s">
        <v>0</v>
      </c>
      <c r="B76" s="23"/>
      <c r="C76" s="62" t="s">
        <v>19</v>
      </c>
      <c r="D76" s="132">
        <v>0</v>
      </c>
      <c r="E76" s="132">
        <v>10.452</v>
      </c>
      <c r="F76" s="63"/>
      <c r="G76" s="326"/>
      <c r="H76" s="345">
        <v>40.256</v>
      </c>
      <c r="I76" s="389"/>
      <c r="J76" s="27"/>
      <c r="K76" s="326">
        <v>0.63</v>
      </c>
      <c r="L76" s="198"/>
      <c r="M76" s="198"/>
      <c r="N76" s="28"/>
      <c r="O76" s="28"/>
      <c r="P76" s="198"/>
      <c r="Q76" s="29">
        <f t="shared" si="33"/>
        <v>40.886000000000003</v>
      </c>
      <c r="R76" s="43"/>
    </row>
    <row r="77" spans="1:18">
      <c r="A77" s="22" t="s">
        <v>66</v>
      </c>
      <c r="B77" s="30" t="s">
        <v>67</v>
      </c>
      <c r="C77" s="59" t="s">
        <v>17</v>
      </c>
      <c r="D77" s="131">
        <v>0</v>
      </c>
      <c r="E77" s="131"/>
      <c r="F77" s="60"/>
      <c r="G77" s="259"/>
      <c r="H77" s="344"/>
      <c r="I77" s="388"/>
      <c r="J77" s="19"/>
      <c r="K77" s="259">
        <v>17.895</v>
      </c>
      <c r="L77" s="95"/>
      <c r="M77" s="95"/>
      <c r="N77" s="20"/>
      <c r="O77" s="20"/>
      <c r="P77" s="95"/>
      <c r="Q77" s="21">
        <f t="shared" si="33"/>
        <v>17.895</v>
      </c>
      <c r="R77" s="43"/>
    </row>
    <row r="78" spans="1:18">
      <c r="A78" s="22"/>
      <c r="B78" s="24" t="s">
        <v>68</v>
      </c>
      <c r="C78" s="62" t="s">
        <v>19</v>
      </c>
      <c r="D78" s="132">
        <v>0</v>
      </c>
      <c r="E78" s="132"/>
      <c r="F78" s="63"/>
      <c r="G78" s="326"/>
      <c r="H78" s="345"/>
      <c r="I78" s="389"/>
      <c r="J78" s="27"/>
      <c r="K78" s="326">
        <v>9394.875</v>
      </c>
      <c r="L78" s="198"/>
      <c r="M78" s="198"/>
      <c r="N78" s="28"/>
      <c r="O78" s="28"/>
      <c r="P78" s="198"/>
      <c r="Q78" s="29">
        <f t="shared" si="33"/>
        <v>9394.875</v>
      </c>
      <c r="R78" s="43"/>
    </row>
    <row r="79" spans="1:18">
      <c r="A79" s="22"/>
      <c r="B79" s="15" t="s">
        <v>69</v>
      </c>
      <c r="C79" s="59" t="s">
        <v>17</v>
      </c>
      <c r="D79" s="131">
        <v>0</v>
      </c>
      <c r="E79" s="131"/>
      <c r="F79" s="60"/>
      <c r="G79" s="259"/>
      <c r="H79" s="344"/>
      <c r="I79" s="388"/>
      <c r="J79" s="19"/>
      <c r="K79" s="259"/>
      <c r="L79" s="95"/>
      <c r="M79" s="95"/>
      <c r="N79" s="20"/>
      <c r="O79" s="20"/>
      <c r="P79" s="95"/>
      <c r="Q79" s="21">
        <f t="shared" si="33"/>
        <v>0</v>
      </c>
      <c r="R79" s="43"/>
    </row>
    <row r="80" spans="1:18">
      <c r="A80" s="22" t="s">
        <v>18</v>
      </c>
      <c r="B80" s="23"/>
      <c r="C80" s="62" t="s">
        <v>19</v>
      </c>
      <c r="D80" s="132">
        <v>0</v>
      </c>
      <c r="E80" s="132"/>
      <c r="F80" s="63"/>
      <c r="G80" s="326"/>
      <c r="H80" s="345"/>
      <c r="I80" s="389"/>
      <c r="J80" s="27"/>
      <c r="K80" s="326"/>
      <c r="L80" s="198"/>
      <c r="M80" s="198"/>
      <c r="N80" s="28"/>
      <c r="O80" s="28"/>
      <c r="P80" s="198"/>
      <c r="Q80" s="29">
        <f t="shared" si="33"/>
        <v>0</v>
      </c>
      <c r="R80" s="43"/>
    </row>
    <row r="81" spans="1:18">
      <c r="A81" s="22"/>
      <c r="B81" s="30" t="s">
        <v>21</v>
      </c>
      <c r="C81" s="59" t="s">
        <v>17</v>
      </c>
      <c r="D81" s="131">
        <v>1.5961000000000001</v>
      </c>
      <c r="E81" s="131">
        <v>9.8695000000000004</v>
      </c>
      <c r="F81" s="60"/>
      <c r="G81" s="259">
        <v>0.47910000000000003</v>
      </c>
      <c r="H81" s="344">
        <v>59.674799999999998</v>
      </c>
      <c r="I81" s="388"/>
      <c r="J81" s="19"/>
      <c r="K81" s="259">
        <v>0.3473</v>
      </c>
      <c r="L81" s="95">
        <v>0.3523</v>
      </c>
      <c r="M81" s="95"/>
      <c r="N81" s="20">
        <v>0.84850000000000003</v>
      </c>
      <c r="O81" s="20">
        <v>1.1866000000000001</v>
      </c>
      <c r="P81" s="95">
        <v>1.1456599999999999</v>
      </c>
      <c r="Q81" s="21">
        <f t="shared" si="33"/>
        <v>64.034260000000003</v>
      </c>
      <c r="R81" s="43"/>
    </row>
    <row r="82" spans="1:18">
      <c r="A82" s="22"/>
      <c r="B82" s="24" t="s">
        <v>70</v>
      </c>
      <c r="C82" s="62" t="s">
        <v>19</v>
      </c>
      <c r="D82" s="132">
        <v>3099.6632229959728</v>
      </c>
      <c r="E82" s="132">
        <v>7615.8729999999996</v>
      </c>
      <c r="F82" s="63"/>
      <c r="G82" s="326">
        <v>818.16399999999999</v>
      </c>
      <c r="H82" s="345">
        <v>14938.338</v>
      </c>
      <c r="I82" s="389"/>
      <c r="J82" s="27"/>
      <c r="K82" s="326">
        <v>199.58</v>
      </c>
      <c r="L82" s="198">
        <v>421.56099999999998</v>
      </c>
      <c r="M82" s="198"/>
      <c r="N82" s="28">
        <v>1006.866</v>
      </c>
      <c r="O82" s="28">
        <v>1240.5429999999999</v>
      </c>
      <c r="P82" s="198">
        <v>2298.2040000000002</v>
      </c>
      <c r="Q82" s="29">
        <f t="shared" si="33"/>
        <v>20923.256000000001</v>
      </c>
      <c r="R82" s="43"/>
    </row>
    <row r="83" spans="1:18">
      <c r="A83" s="22" t="s">
        <v>24</v>
      </c>
      <c r="B83" s="33" t="s">
        <v>25</v>
      </c>
      <c r="C83" s="59" t="s">
        <v>17</v>
      </c>
      <c r="D83" s="95">
        <f t="shared" ref="D83:D84" si="34">D73+D75+D77+D79+D81</f>
        <v>2.3027000000000002</v>
      </c>
      <c r="E83" s="95">
        <f t="shared" ref="E83:E84" si="35">+E73+E75+E77+E79+E81</f>
        <v>10.2499</v>
      </c>
      <c r="F83" s="60">
        <f>D83+E83</f>
        <v>12.5526</v>
      </c>
      <c r="G83" s="314">
        <f t="shared" ref="G83:I84" si="36">+G73+G75+G77+G79+G81</f>
        <v>1.3812</v>
      </c>
      <c r="H83" s="314">
        <f t="shared" si="36"/>
        <v>61.428699999999999</v>
      </c>
      <c r="I83" s="20">
        <f t="shared" si="36"/>
        <v>0</v>
      </c>
      <c r="J83" s="32">
        <f>H83+I83</f>
        <v>61.428699999999999</v>
      </c>
      <c r="K83" s="314">
        <f>+K73+K75+K77+K79+K81</f>
        <v>18.8599</v>
      </c>
      <c r="L83" s="95">
        <f t="shared" ref="L83:P84" si="37">+L73+L75+L77+L79+L81</f>
        <v>1.2214</v>
      </c>
      <c r="M83" s="95">
        <f t="shared" si="37"/>
        <v>0</v>
      </c>
      <c r="N83" s="95">
        <f t="shared" si="37"/>
        <v>0.84850000000000003</v>
      </c>
      <c r="O83" s="95">
        <f t="shared" si="37"/>
        <v>1.1866000000000001</v>
      </c>
      <c r="P83" s="95">
        <f t="shared" si="37"/>
        <v>1.1456599999999999</v>
      </c>
      <c r="Q83" s="21">
        <f t="shared" si="33"/>
        <v>98.624560000000002</v>
      </c>
      <c r="R83" s="43"/>
    </row>
    <row r="84" spans="1:18">
      <c r="A84" s="36"/>
      <c r="B84" s="37"/>
      <c r="C84" s="62" t="s">
        <v>19</v>
      </c>
      <c r="D84" s="198">
        <f t="shared" si="34"/>
        <v>4492.5933232061507</v>
      </c>
      <c r="E84" s="198">
        <f t="shared" si="35"/>
        <v>7626.3249999999998</v>
      </c>
      <c r="F84" s="63">
        <f>D84+E84</f>
        <v>12118.918323206151</v>
      </c>
      <c r="G84" s="315">
        <f t="shared" si="36"/>
        <v>2176.172</v>
      </c>
      <c r="H84" s="315">
        <f t="shared" si="36"/>
        <v>16477.311000000002</v>
      </c>
      <c r="I84" s="28">
        <f t="shared" si="36"/>
        <v>0</v>
      </c>
      <c r="J84" s="27">
        <f>H84+I84</f>
        <v>16477.311000000002</v>
      </c>
      <c r="K84" s="315">
        <f>+K74+K76+K78+K80+K82</f>
        <v>10315.289999999999</v>
      </c>
      <c r="L84" s="198">
        <f t="shared" si="37"/>
        <v>1572.895</v>
      </c>
      <c r="M84" s="198">
        <f t="shared" si="37"/>
        <v>0</v>
      </c>
      <c r="N84" s="198">
        <f t="shared" si="37"/>
        <v>1006.866</v>
      </c>
      <c r="O84" s="198">
        <f t="shared" si="37"/>
        <v>1240.5429999999999</v>
      </c>
      <c r="P84" s="198">
        <f t="shared" si="37"/>
        <v>2298.2040000000002</v>
      </c>
      <c r="Q84" s="29">
        <f t="shared" si="33"/>
        <v>47206.19932320615</v>
      </c>
      <c r="R84" s="43"/>
    </row>
    <row r="85" spans="1:18">
      <c r="A85" s="39" t="s">
        <v>71</v>
      </c>
      <c r="B85" s="40"/>
      <c r="C85" s="59" t="s">
        <v>17</v>
      </c>
      <c r="D85" s="131">
        <v>0.64780000000000004</v>
      </c>
      <c r="E85" s="131">
        <v>0.10349999999999999</v>
      </c>
      <c r="F85" s="60"/>
      <c r="G85" s="259">
        <v>2.9289999999999998</v>
      </c>
      <c r="H85" s="344">
        <v>8.4789999999999992</v>
      </c>
      <c r="I85" s="388"/>
      <c r="J85" s="19"/>
      <c r="K85" s="259">
        <v>3.9458000000000002</v>
      </c>
      <c r="L85" s="95">
        <v>2.7553000000000001</v>
      </c>
      <c r="M85" s="95"/>
      <c r="N85" s="20"/>
      <c r="O85" s="20">
        <v>4.0000000000000001E-3</v>
      </c>
      <c r="P85" s="95">
        <v>1.6460999999999999</v>
      </c>
      <c r="Q85" s="21">
        <f t="shared" si="33"/>
        <v>19.7592</v>
      </c>
      <c r="R85" s="43"/>
    </row>
    <row r="86" spans="1:18">
      <c r="A86" s="41"/>
      <c r="B86" s="42"/>
      <c r="C86" s="62" t="s">
        <v>19</v>
      </c>
      <c r="D86" s="132">
        <v>941.61906774195938</v>
      </c>
      <c r="E86" s="132">
        <v>136.88499999999999</v>
      </c>
      <c r="F86" s="63"/>
      <c r="G86" s="326">
        <v>2379.6889999999999</v>
      </c>
      <c r="H86" s="345">
        <v>6327.1450000000004</v>
      </c>
      <c r="I86" s="389"/>
      <c r="J86" s="27"/>
      <c r="K86" s="326">
        <v>3271.8139999999999</v>
      </c>
      <c r="L86" s="198">
        <v>2534.5639999999999</v>
      </c>
      <c r="M86" s="198"/>
      <c r="N86" s="28"/>
      <c r="O86" s="28">
        <v>2.94</v>
      </c>
      <c r="P86" s="198">
        <v>1388.106</v>
      </c>
      <c r="Q86" s="29">
        <f t="shared" si="33"/>
        <v>15904.258000000002</v>
      </c>
      <c r="R86" s="43"/>
    </row>
    <row r="87" spans="1:18">
      <c r="A87" s="39" t="s">
        <v>72</v>
      </c>
      <c r="B87" s="40"/>
      <c r="C87" s="59" t="s">
        <v>17</v>
      </c>
      <c r="D87" s="131">
        <v>0</v>
      </c>
      <c r="E87" s="131"/>
      <c r="F87" s="60"/>
      <c r="G87" s="259"/>
      <c r="H87" s="344"/>
      <c r="I87" s="388"/>
      <c r="J87" s="19"/>
      <c r="K87" s="259">
        <v>12.87</v>
      </c>
      <c r="L87" s="95"/>
      <c r="M87" s="95"/>
      <c r="N87" s="20"/>
      <c r="O87" s="20"/>
      <c r="P87" s="95"/>
      <c r="Q87" s="21">
        <f t="shared" si="33"/>
        <v>12.87</v>
      </c>
      <c r="R87" s="43"/>
    </row>
    <row r="88" spans="1:18">
      <c r="A88" s="41"/>
      <c r="B88" s="42"/>
      <c r="C88" s="62" t="s">
        <v>19</v>
      </c>
      <c r="D88" s="132">
        <v>0</v>
      </c>
      <c r="E88" s="132"/>
      <c r="F88" s="63"/>
      <c r="G88" s="326"/>
      <c r="H88" s="345"/>
      <c r="I88" s="389"/>
      <c r="J88" s="27"/>
      <c r="K88" s="326">
        <v>641.89200000000005</v>
      </c>
      <c r="L88" s="198"/>
      <c r="M88" s="198"/>
      <c r="N88" s="28"/>
      <c r="O88" s="28"/>
      <c r="P88" s="198"/>
      <c r="Q88" s="29">
        <f t="shared" si="33"/>
        <v>641.89200000000005</v>
      </c>
      <c r="R88" s="43"/>
    </row>
    <row r="89" spans="1:18">
      <c r="A89" s="39" t="s">
        <v>73</v>
      </c>
      <c r="B89" s="40"/>
      <c r="C89" s="59" t="s">
        <v>17</v>
      </c>
      <c r="D89" s="131">
        <v>0</v>
      </c>
      <c r="E89" s="131">
        <v>3.2800000000000003E-2</v>
      </c>
      <c r="F89" s="60"/>
      <c r="G89" s="259"/>
      <c r="H89" s="344">
        <v>2.1600000000000001E-2</v>
      </c>
      <c r="I89" s="388"/>
      <c r="J89" s="19"/>
      <c r="K89" s="259"/>
      <c r="L89" s="95"/>
      <c r="M89" s="95"/>
      <c r="N89" s="20"/>
      <c r="O89" s="20"/>
      <c r="P89" s="95"/>
      <c r="Q89" s="21">
        <f t="shared" si="33"/>
        <v>2.1600000000000001E-2</v>
      </c>
      <c r="R89" s="43"/>
    </row>
    <row r="90" spans="1:18">
      <c r="A90" s="41"/>
      <c r="B90" s="42"/>
      <c r="C90" s="62" t="s">
        <v>19</v>
      </c>
      <c r="D90" s="132">
        <v>0</v>
      </c>
      <c r="E90" s="132">
        <v>109.873</v>
      </c>
      <c r="F90" s="63"/>
      <c r="G90" s="326"/>
      <c r="H90" s="345">
        <v>57.183</v>
      </c>
      <c r="I90" s="389"/>
      <c r="J90" s="27"/>
      <c r="K90" s="326"/>
      <c r="L90" s="198"/>
      <c r="M90" s="198"/>
      <c r="N90" s="28"/>
      <c r="O90" s="28"/>
      <c r="P90" s="198"/>
      <c r="Q90" s="29">
        <f t="shared" si="33"/>
        <v>57.183</v>
      </c>
      <c r="R90" s="43"/>
    </row>
    <row r="91" spans="1:18">
      <c r="A91" s="39" t="s">
        <v>74</v>
      </c>
      <c r="B91" s="40"/>
      <c r="C91" s="59" t="s">
        <v>17</v>
      </c>
      <c r="D91" s="131">
        <v>0</v>
      </c>
      <c r="E91" s="131">
        <v>6.3651</v>
      </c>
      <c r="F91" s="60"/>
      <c r="G91" s="259"/>
      <c r="H91" s="344">
        <v>17.907</v>
      </c>
      <c r="I91" s="388"/>
      <c r="J91" s="19"/>
      <c r="K91" s="259">
        <v>0.21379999999999999</v>
      </c>
      <c r="L91" s="95"/>
      <c r="M91" s="95"/>
      <c r="N91" s="20"/>
      <c r="O91" s="20"/>
      <c r="P91" s="95"/>
      <c r="Q91" s="21">
        <f t="shared" si="33"/>
        <v>18.120799999999999</v>
      </c>
      <c r="R91" s="43"/>
    </row>
    <row r="92" spans="1:18">
      <c r="A92" s="41"/>
      <c r="B92" s="42"/>
      <c r="C92" s="62" t="s">
        <v>19</v>
      </c>
      <c r="D92" s="132">
        <v>0</v>
      </c>
      <c r="E92" s="132">
        <v>7883.5</v>
      </c>
      <c r="F92" s="63"/>
      <c r="G92" s="326"/>
      <c r="H92" s="345">
        <v>23167.659</v>
      </c>
      <c r="I92" s="389"/>
      <c r="J92" s="27"/>
      <c r="K92" s="326">
        <v>63.000999999999998</v>
      </c>
      <c r="L92" s="198"/>
      <c r="M92" s="198"/>
      <c r="N92" s="28"/>
      <c r="O92" s="28"/>
      <c r="P92" s="198"/>
      <c r="Q92" s="29">
        <f t="shared" si="33"/>
        <v>23230.66</v>
      </c>
      <c r="R92" s="43"/>
    </row>
    <row r="93" spans="1:18">
      <c r="A93" s="39" t="s">
        <v>75</v>
      </c>
      <c r="B93" s="40"/>
      <c r="C93" s="59" t="s">
        <v>17</v>
      </c>
      <c r="D93" s="131">
        <v>0</v>
      </c>
      <c r="E93" s="131"/>
      <c r="F93" s="60"/>
      <c r="G93" s="259"/>
      <c r="H93" s="344"/>
      <c r="I93" s="388"/>
      <c r="J93" s="19"/>
      <c r="K93" s="259"/>
      <c r="L93" s="95"/>
      <c r="M93" s="95"/>
      <c r="N93" s="20"/>
      <c r="O93" s="20"/>
      <c r="P93" s="95"/>
      <c r="Q93" s="21">
        <f t="shared" si="33"/>
        <v>0</v>
      </c>
      <c r="R93" s="43"/>
    </row>
    <row r="94" spans="1:18">
      <c r="A94" s="41"/>
      <c r="B94" s="42"/>
      <c r="C94" s="62" t="s">
        <v>19</v>
      </c>
      <c r="D94" s="132">
        <v>0</v>
      </c>
      <c r="E94" s="132"/>
      <c r="F94" s="63"/>
      <c r="G94" s="326"/>
      <c r="H94" s="345"/>
      <c r="I94" s="389"/>
      <c r="J94" s="27"/>
      <c r="K94" s="326"/>
      <c r="L94" s="198"/>
      <c r="M94" s="198"/>
      <c r="N94" s="28"/>
      <c r="O94" s="28"/>
      <c r="P94" s="198"/>
      <c r="Q94" s="29">
        <f t="shared" si="33"/>
        <v>0</v>
      </c>
      <c r="R94" s="43"/>
    </row>
    <row r="95" spans="1:18">
      <c r="A95" s="39" t="s">
        <v>76</v>
      </c>
      <c r="B95" s="40"/>
      <c r="C95" s="59" t="s">
        <v>17</v>
      </c>
      <c r="D95" s="131">
        <v>0</v>
      </c>
      <c r="E95" s="131"/>
      <c r="F95" s="60"/>
      <c r="G95" s="259">
        <v>0.27889999999999998</v>
      </c>
      <c r="H95" s="344">
        <v>0.26119999999999999</v>
      </c>
      <c r="I95" s="388"/>
      <c r="J95" s="19"/>
      <c r="K95" s="259">
        <v>1.9300000000000001E-2</v>
      </c>
      <c r="L95" s="95">
        <v>0.45479999999999998</v>
      </c>
      <c r="M95" s="95"/>
      <c r="N95" s="20"/>
      <c r="O95" s="20"/>
      <c r="P95" s="95"/>
      <c r="Q95" s="21">
        <f t="shared" si="33"/>
        <v>1.0142</v>
      </c>
      <c r="R95" s="43"/>
    </row>
    <row r="96" spans="1:18">
      <c r="A96" s="41"/>
      <c r="B96" s="42"/>
      <c r="C96" s="62" t="s">
        <v>19</v>
      </c>
      <c r="D96" s="132">
        <v>0</v>
      </c>
      <c r="E96" s="132"/>
      <c r="F96" s="63"/>
      <c r="G96" s="326">
        <v>486.89499999999998</v>
      </c>
      <c r="H96" s="345">
        <v>382.9</v>
      </c>
      <c r="I96" s="389"/>
      <c r="J96" s="27"/>
      <c r="K96" s="326">
        <v>30.524000000000001</v>
      </c>
      <c r="L96" s="198">
        <v>639.76800000000003</v>
      </c>
      <c r="M96" s="198"/>
      <c r="N96" s="28"/>
      <c r="O96" s="28"/>
      <c r="P96" s="198"/>
      <c r="Q96" s="29">
        <f t="shared" si="33"/>
        <v>1540.087</v>
      </c>
      <c r="R96" s="43"/>
    </row>
    <row r="97" spans="1:18">
      <c r="A97" s="39" t="s">
        <v>77</v>
      </c>
      <c r="B97" s="40"/>
      <c r="C97" s="59" t="s">
        <v>17</v>
      </c>
      <c r="D97" s="131">
        <v>2.6818</v>
      </c>
      <c r="E97" s="131">
        <v>1642.4031500000001</v>
      </c>
      <c r="F97" s="60"/>
      <c r="G97" s="259">
        <v>95.536299999999997</v>
      </c>
      <c r="H97" s="344">
        <v>780.77089999999998</v>
      </c>
      <c r="I97" s="388"/>
      <c r="J97" s="19"/>
      <c r="K97" s="259">
        <v>5.4885000000000002</v>
      </c>
      <c r="L97" s="95">
        <v>3.5922999999999998</v>
      </c>
      <c r="M97" s="95">
        <v>0.152</v>
      </c>
      <c r="N97" s="20">
        <v>0.72889999999999999</v>
      </c>
      <c r="O97" s="20">
        <v>0.87839999999999996</v>
      </c>
      <c r="P97" s="95">
        <v>1.4177999999999999</v>
      </c>
      <c r="Q97" s="21">
        <f t="shared" si="33"/>
        <v>888.56510000000014</v>
      </c>
      <c r="R97" s="43"/>
    </row>
    <row r="98" spans="1:18">
      <c r="A98" s="41"/>
      <c r="B98" s="42"/>
      <c r="C98" s="62" t="s">
        <v>19</v>
      </c>
      <c r="D98" s="132">
        <v>11884.094054965499</v>
      </c>
      <c r="E98" s="132">
        <v>613091.56700000004</v>
      </c>
      <c r="F98" s="63"/>
      <c r="G98" s="326">
        <v>5592.0410000000002</v>
      </c>
      <c r="H98" s="345">
        <v>84604.96</v>
      </c>
      <c r="I98" s="389"/>
      <c r="J98" s="27"/>
      <c r="K98" s="326">
        <v>1372.2940000000001</v>
      </c>
      <c r="L98" s="198">
        <v>900.85299999999995</v>
      </c>
      <c r="M98" s="198">
        <v>32.621000000000002</v>
      </c>
      <c r="N98" s="28">
        <v>956.34500000000003</v>
      </c>
      <c r="O98" s="28">
        <v>1011.711</v>
      </c>
      <c r="P98" s="198">
        <v>1467.65</v>
      </c>
      <c r="Q98" s="29">
        <f t="shared" si="33"/>
        <v>95938.474999999991</v>
      </c>
      <c r="R98" s="43"/>
    </row>
    <row r="99" spans="1:18">
      <c r="A99" s="66" t="s">
        <v>78</v>
      </c>
      <c r="B99" s="67"/>
      <c r="C99" s="59" t="s">
        <v>17</v>
      </c>
      <c r="D99" s="95">
        <f t="shared" ref="D99:D100" si="38">D8+D10+D22+D28+D36+D38+D40+D42+D44+D46+D48+D50+D52+D58+D71+D83+D85+D87+D89+D91+D93+D95+D97</f>
        <v>901.83469999999988</v>
      </c>
      <c r="E99" s="95">
        <f t="shared" ref="E99:E100" si="39">+E8+E10+E22+E28+E36+E38+E40+E42+E44+E46+E48+E50+E52+E58+E71+E83+E85+E87+E89+E91+E93+E95+E97</f>
        <v>2100.5334499999999</v>
      </c>
      <c r="F99" s="60">
        <f>D99+E99</f>
        <v>3002.3681499999998</v>
      </c>
      <c r="G99" s="314">
        <f t="shared" ref="G99:I100" si="40">+G8+G10+G22+G28+G36+G38+G40+G42+G44+G46+G48+G50+G52+G58+G71+G83+G85+G87+G89+G91+G93+G95+G97</f>
        <v>10108.970499999998</v>
      </c>
      <c r="H99" s="314">
        <f t="shared" si="40"/>
        <v>4774.2206999999999</v>
      </c>
      <c r="I99" s="20">
        <f t="shared" si="40"/>
        <v>0</v>
      </c>
      <c r="J99" s="32">
        <f>H99+I99</f>
        <v>4774.2206999999999</v>
      </c>
      <c r="K99" s="314">
        <f t="shared" ref="K99:P100" si="41">+K8+K10+K22+K28+K36+K38+K40+K42+K44+K46+K48+K50+K52+K58+K71+K83+K85+K87+K89+K91+K93+K95+K97</f>
        <v>3345.2417999999998</v>
      </c>
      <c r="L99" s="95">
        <f t="shared" si="41"/>
        <v>75.434400000000011</v>
      </c>
      <c r="M99" s="95">
        <f t="shared" si="41"/>
        <v>0.152</v>
      </c>
      <c r="N99" s="95">
        <f t="shared" si="41"/>
        <v>1.6053000000000002</v>
      </c>
      <c r="O99" s="95">
        <f t="shared" si="41"/>
        <v>2.1562999999999999</v>
      </c>
      <c r="P99" s="95">
        <f t="shared" si="41"/>
        <v>4.9732599999999998</v>
      </c>
      <c r="Q99" s="21">
        <f t="shared" si="33"/>
        <v>21315.122409999989</v>
      </c>
      <c r="R99" s="43"/>
    </row>
    <row r="100" spans="1:18">
      <c r="A100" s="68"/>
      <c r="B100" s="69"/>
      <c r="C100" s="62" t="s">
        <v>19</v>
      </c>
      <c r="D100" s="198">
        <f t="shared" si="38"/>
        <v>665659.68273888924</v>
      </c>
      <c r="E100" s="198">
        <f t="shared" si="39"/>
        <v>966443.95900000003</v>
      </c>
      <c r="F100" s="63">
        <f>D100+E100</f>
        <v>1632103.6417388893</v>
      </c>
      <c r="G100" s="315">
        <f t="shared" si="40"/>
        <v>2366310.2089999998</v>
      </c>
      <c r="H100" s="315">
        <f t="shared" si="40"/>
        <v>807492.70399999991</v>
      </c>
      <c r="I100" s="28">
        <f t="shared" si="40"/>
        <v>0</v>
      </c>
      <c r="J100" s="27">
        <f>H100+I100</f>
        <v>807492.70399999991</v>
      </c>
      <c r="K100" s="315">
        <f t="shared" si="41"/>
        <v>419542.60599999991</v>
      </c>
      <c r="L100" s="198">
        <f t="shared" si="41"/>
        <v>12840.831</v>
      </c>
      <c r="M100" s="198">
        <f t="shared" si="41"/>
        <v>32.621000000000002</v>
      </c>
      <c r="N100" s="198">
        <f t="shared" si="41"/>
        <v>1975.5070000000001</v>
      </c>
      <c r="O100" s="198">
        <f t="shared" si="41"/>
        <v>2277.308</v>
      </c>
      <c r="P100" s="198">
        <f t="shared" si="41"/>
        <v>5495.5030000000006</v>
      </c>
      <c r="Q100" s="29">
        <f t="shared" si="33"/>
        <v>5248070.9307388887</v>
      </c>
      <c r="R100" s="43"/>
    </row>
    <row r="101" spans="1:18">
      <c r="A101" s="14" t="s">
        <v>0</v>
      </c>
      <c r="B101" s="15" t="s">
        <v>79</v>
      </c>
      <c r="C101" s="59" t="s">
        <v>17</v>
      </c>
      <c r="D101" s="131">
        <v>0</v>
      </c>
      <c r="E101" s="131"/>
      <c r="F101" s="70"/>
      <c r="G101" s="259"/>
      <c r="H101" s="344">
        <v>0.72419999999999995</v>
      </c>
      <c r="I101" s="388"/>
      <c r="J101" s="19"/>
      <c r="K101" s="259">
        <v>8.6499999999999994E-2</v>
      </c>
      <c r="L101" s="95"/>
      <c r="M101" s="95"/>
      <c r="N101" s="20"/>
      <c r="O101" s="20"/>
      <c r="P101" s="95"/>
      <c r="Q101" s="21">
        <f t="shared" si="33"/>
        <v>0.81069999999999998</v>
      </c>
      <c r="R101" s="43"/>
    </row>
    <row r="102" spans="1:18">
      <c r="A102" s="14" t="s">
        <v>0</v>
      </c>
      <c r="B102" s="23"/>
      <c r="C102" s="62" t="s">
        <v>19</v>
      </c>
      <c r="D102" s="132">
        <v>0</v>
      </c>
      <c r="E102" s="132"/>
      <c r="F102" s="71"/>
      <c r="G102" s="326"/>
      <c r="H102" s="345">
        <v>1397.4269999999999</v>
      </c>
      <c r="I102" s="389"/>
      <c r="J102" s="27"/>
      <c r="K102" s="326">
        <v>217.35300000000001</v>
      </c>
      <c r="L102" s="198"/>
      <c r="M102" s="198"/>
      <c r="N102" s="28"/>
      <c r="O102" s="28"/>
      <c r="P102" s="198"/>
      <c r="Q102" s="29">
        <f t="shared" si="33"/>
        <v>1614.78</v>
      </c>
      <c r="R102" s="43"/>
    </row>
    <row r="103" spans="1:18">
      <c r="A103" s="22" t="s">
        <v>80</v>
      </c>
      <c r="B103" s="15" t="s">
        <v>81</v>
      </c>
      <c r="C103" s="59" t="s">
        <v>17</v>
      </c>
      <c r="D103" s="131">
        <v>0.88859999999999995</v>
      </c>
      <c r="E103" s="131">
        <v>1.6356999999999999</v>
      </c>
      <c r="F103" s="60"/>
      <c r="G103" s="259">
        <v>1.0308999999999999</v>
      </c>
      <c r="H103" s="344">
        <v>28.1388</v>
      </c>
      <c r="I103" s="388"/>
      <c r="J103" s="19"/>
      <c r="K103" s="259">
        <v>0.48330000000000001</v>
      </c>
      <c r="L103" s="95">
        <v>0.9214</v>
      </c>
      <c r="M103" s="95"/>
      <c r="N103" s="20"/>
      <c r="O103" s="20">
        <v>0.46200000000000002</v>
      </c>
      <c r="P103" s="95">
        <v>8.1000000000000003E-2</v>
      </c>
      <c r="Q103" s="21">
        <f t="shared" si="33"/>
        <v>31.117399999999996</v>
      </c>
      <c r="R103" s="43"/>
    </row>
    <row r="104" spans="1:18">
      <c r="A104" s="22" t="s">
        <v>0</v>
      </c>
      <c r="B104" s="23"/>
      <c r="C104" s="62" t="s">
        <v>19</v>
      </c>
      <c r="D104" s="132">
        <v>336.65102421934813</v>
      </c>
      <c r="E104" s="132">
        <v>513.68299999999999</v>
      </c>
      <c r="F104" s="63"/>
      <c r="G104" s="326">
        <v>1055.7080000000001</v>
      </c>
      <c r="H104" s="345">
        <v>7266.1319999999996</v>
      </c>
      <c r="I104" s="389"/>
      <c r="J104" s="27"/>
      <c r="K104" s="326">
        <v>175.571</v>
      </c>
      <c r="L104" s="198">
        <v>687.85199999999998</v>
      </c>
      <c r="M104" s="198"/>
      <c r="N104" s="28"/>
      <c r="O104" s="28">
        <v>334.65800000000002</v>
      </c>
      <c r="P104" s="198">
        <v>42.526000000000003</v>
      </c>
      <c r="Q104" s="29">
        <f t="shared" si="33"/>
        <v>9562.4470000000001</v>
      </c>
      <c r="R104" s="43"/>
    </row>
    <row r="105" spans="1:18">
      <c r="A105" s="22" t="s">
        <v>0</v>
      </c>
      <c r="B105" s="15" t="s">
        <v>82</v>
      </c>
      <c r="C105" s="59" t="s">
        <v>17</v>
      </c>
      <c r="D105" s="131">
        <v>8.5000000000000006E-2</v>
      </c>
      <c r="E105" s="131">
        <v>291.96519999999998</v>
      </c>
      <c r="F105" s="60"/>
      <c r="G105" s="259">
        <v>14.161300000000001</v>
      </c>
      <c r="H105" s="344">
        <v>1128.4028000000001</v>
      </c>
      <c r="I105" s="388"/>
      <c r="J105" s="19"/>
      <c r="K105" s="259">
        <v>83.784000000000006</v>
      </c>
      <c r="L105" s="95">
        <v>1.0620000000000001</v>
      </c>
      <c r="M105" s="95"/>
      <c r="N105" s="20"/>
      <c r="O105" s="20"/>
      <c r="P105" s="95"/>
      <c r="Q105" s="21">
        <f t="shared" si="33"/>
        <v>1227.4101000000001</v>
      </c>
      <c r="R105" s="43"/>
    </row>
    <row r="106" spans="1:18">
      <c r="A106" s="22"/>
      <c r="B106" s="23"/>
      <c r="C106" s="62" t="s">
        <v>19</v>
      </c>
      <c r="D106" s="132">
        <v>63.262504551231132</v>
      </c>
      <c r="E106" s="132">
        <v>21092.133999999998</v>
      </c>
      <c r="F106" s="63"/>
      <c r="G106" s="326">
        <v>4639.5590000000002</v>
      </c>
      <c r="H106" s="345">
        <v>92533.26</v>
      </c>
      <c r="I106" s="389"/>
      <c r="J106" s="27"/>
      <c r="K106" s="326">
        <v>11865.050999999999</v>
      </c>
      <c r="L106" s="198">
        <v>290.73200000000003</v>
      </c>
      <c r="M106" s="198"/>
      <c r="N106" s="28"/>
      <c r="O106" s="28"/>
      <c r="P106" s="198"/>
      <c r="Q106" s="29">
        <f t="shared" si="33"/>
        <v>109328.602</v>
      </c>
      <c r="R106" s="43"/>
    </row>
    <row r="107" spans="1:18">
      <c r="A107" s="22" t="s">
        <v>83</v>
      </c>
      <c r="B107" s="15" t="s">
        <v>84</v>
      </c>
      <c r="C107" s="59" t="s">
        <v>17</v>
      </c>
      <c r="D107" s="131">
        <v>0</v>
      </c>
      <c r="E107" s="131">
        <v>9.4799999999999995E-2</v>
      </c>
      <c r="F107" s="60"/>
      <c r="G107" s="259">
        <v>1.03E-2</v>
      </c>
      <c r="H107" s="344">
        <v>0.28699999999999998</v>
      </c>
      <c r="I107" s="388"/>
      <c r="J107" s="19"/>
      <c r="K107" s="259">
        <v>2.0199999999999999E-2</v>
      </c>
      <c r="L107" s="95">
        <v>5.0000000000000001E-3</v>
      </c>
      <c r="M107" s="95"/>
      <c r="N107" s="20"/>
      <c r="O107" s="20"/>
      <c r="P107" s="95">
        <v>1.3899999999999999E-2</v>
      </c>
      <c r="Q107" s="21">
        <f t="shared" si="33"/>
        <v>0.33639999999999998</v>
      </c>
      <c r="R107" s="43"/>
    </row>
    <row r="108" spans="1:18">
      <c r="A108" s="22"/>
      <c r="B108" s="23"/>
      <c r="C108" s="62" t="s">
        <v>19</v>
      </c>
      <c r="D108" s="132">
        <v>0</v>
      </c>
      <c r="E108" s="132">
        <v>403.34800000000001</v>
      </c>
      <c r="F108" s="63"/>
      <c r="G108" s="326">
        <v>7.2960000000000003</v>
      </c>
      <c r="H108" s="345">
        <v>809.37199999999996</v>
      </c>
      <c r="I108" s="389"/>
      <c r="J108" s="27"/>
      <c r="K108" s="326">
        <v>25.966999999999999</v>
      </c>
      <c r="L108" s="198">
        <v>17.324999999999999</v>
      </c>
      <c r="M108" s="198"/>
      <c r="N108" s="28"/>
      <c r="O108" s="28"/>
      <c r="P108" s="198">
        <v>7.298</v>
      </c>
      <c r="Q108" s="29">
        <f t="shared" si="33"/>
        <v>867.25800000000004</v>
      </c>
      <c r="R108" s="43"/>
    </row>
    <row r="109" spans="1:18">
      <c r="A109" s="22"/>
      <c r="B109" s="15" t="s">
        <v>85</v>
      </c>
      <c r="C109" s="59" t="s">
        <v>17</v>
      </c>
      <c r="D109" s="131">
        <v>0.27439999999999998</v>
      </c>
      <c r="E109" s="131">
        <v>1.63</v>
      </c>
      <c r="F109" s="60"/>
      <c r="G109" s="259">
        <v>0.30470000000000003</v>
      </c>
      <c r="H109" s="344">
        <v>2.4472</v>
      </c>
      <c r="I109" s="388"/>
      <c r="J109" s="19"/>
      <c r="K109" s="259">
        <v>6.6400000000000001E-2</v>
      </c>
      <c r="L109" s="95">
        <v>6.9000000000000006E-2</v>
      </c>
      <c r="M109" s="95">
        <v>3.4500000000000003E-2</v>
      </c>
      <c r="N109" s="20">
        <v>0.93720000000000003</v>
      </c>
      <c r="O109" s="20">
        <v>4.0099999999999997E-2</v>
      </c>
      <c r="P109" s="95">
        <v>2.9626999999999999</v>
      </c>
      <c r="Q109" s="21">
        <f t="shared" si="33"/>
        <v>6.8617999999999997</v>
      </c>
      <c r="R109" s="43"/>
    </row>
    <row r="110" spans="1:18">
      <c r="A110" s="22"/>
      <c r="B110" s="23"/>
      <c r="C110" s="62" t="s">
        <v>19</v>
      </c>
      <c r="D110" s="132">
        <v>241.25326735624265</v>
      </c>
      <c r="E110" s="132">
        <v>658.16300000000001</v>
      </c>
      <c r="F110" s="63"/>
      <c r="G110" s="326">
        <v>213.767</v>
      </c>
      <c r="H110" s="345">
        <v>1416.0640000000001</v>
      </c>
      <c r="I110" s="389"/>
      <c r="J110" s="27"/>
      <c r="K110" s="326">
        <v>47.374000000000002</v>
      </c>
      <c r="L110" s="198">
        <v>26.587</v>
      </c>
      <c r="M110" s="198">
        <v>15.795</v>
      </c>
      <c r="N110" s="28">
        <v>317.96899999999999</v>
      </c>
      <c r="O110" s="28">
        <v>9.9540000000000006</v>
      </c>
      <c r="P110" s="198">
        <v>1308.5709999999999</v>
      </c>
      <c r="Q110" s="29">
        <f t="shared" si="33"/>
        <v>3356.0810000000001</v>
      </c>
      <c r="R110" s="43"/>
    </row>
    <row r="111" spans="1:18">
      <c r="A111" s="22" t="s">
        <v>86</v>
      </c>
      <c r="B111" s="15" t="s">
        <v>87</v>
      </c>
      <c r="C111" s="59" t="s">
        <v>17</v>
      </c>
      <c r="D111" s="131">
        <v>0</v>
      </c>
      <c r="E111" s="131"/>
      <c r="F111" s="70"/>
      <c r="G111" s="259"/>
      <c r="H111" s="344"/>
      <c r="I111" s="388"/>
      <c r="J111" s="19"/>
      <c r="K111" s="259"/>
      <c r="L111" s="95"/>
      <c r="M111" s="95"/>
      <c r="N111" s="20"/>
      <c r="O111" s="20"/>
      <c r="P111" s="95"/>
      <c r="Q111" s="21">
        <f t="shared" si="33"/>
        <v>0</v>
      </c>
      <c r="R111" s="43"/>
    </row>
    <row r="112" spans="1:18">
      <c r="A112" s="22"/>
      <c r="B112" s="23"/>
      <c r="C112" s="62" t="s">
        <v>19</v>
      </c>
      <c r="D112" s="132">
        <v>0</v>
      </c>
      <c r="E112" s="132"/>
      <c r="F112" s="71"/>
      <c r="G112" s="326"/>
      <c r="H112" s="345"/>
      <c r="I112" s="389"/>
      <c r="J112" s="27"/>
      <c r="K112" s="326"/>
      <c r="L112" s="198"/>
      <c r="M112" s="198"/>
      <c r="N112" s="28"/>
      <c r="O112" s="28"/>
      <c r="P112" s="198"/>
      <c r="Q112" s="29">
        <f t="shared" si="33"/>
        <v>0</v>
      </c>
      <c r="R112" s="43"/>
    </row>
    <row r="113" spans="1:18">
      <c r="A113" s="22"/>
      <c r="B113" s="15" t="s">
        <v>88</v>
      </c>
      <c r="C113" s="59" t="s">
        <v>17</v>
      </c>
      <c r="D113" s="131">
        <v>6.0000000000000001E-3</v>
      </c>
      <c r="E113" s="131">
        <v>1.35E-2</v>
      </c>
      <c r="F113" s="60"/>
      <c r="G113" s="259"/>
      <c r="H113" s="344"/>
      <c r="I113" s="388"/>
      <c r="J113" s="19"/>
      <c r="K113" s="259"/>
      <c r="L113" s="95">
        <v>1E-3</v>
      </c>
      <c r="M113" s="95"/>
      <c r="N113" s="20"/>
      <c r="O113" s="20"/>
      <c r="P113" s="95"/>
      <c r="Q113" s="21">
        <f t="shared" si="33"/>
        <v>1E-3</v>
      </c>
      <c r="R113" s="43"/>
    </row>
    <row r="114" spans="1:18">
      <c r="A114" s="22"/>
      <c r="B114" s="23"/>
      <c r="C114" s="62" t="s">
        <v>19</v>
      </c>
      <c r="D114" s="132">
        <v>1.4700001057547483</v>
      </c>
      <c r="E114" s="132">
        <v>5.6180000000000003</v>
      </c>
      <c r="F114" s="63"/>
      <c r="G114" s="326"/>
      <c r="H114" s="345"/>
      <c r="I114" s="389"/>
      <c r="J114" s="27"/>
      <c r="K114" s="326"/>
      <c r="L114" s="198">
        <v>0.315</v>
      </c>
      <c r="M114" s="198"/>
      <c r="N114" s="28"/>
      <c r="O114" s="28"/>
      <c r="P114" s="198"/>
      <c r="Q114" s="29">
        <f t="shared" si="33"/>
        <v>0.315</v>
      </c>
      <c r="R114" s="43"/>
    </row>
    <row r="115" spans="1:18">
      <c r="A115" s="22" t="s">
        <v>89</v>
      </c>
      <c r="B115" s="15" t="s">
        <v>90</v>
      </c>
      <c r="C115" s="59" t="s">
        <v>17</v>
      </c>
      <c r="D115" s="131">
        <v>0.4</v>
      </c>
      <c r="E115" s="131"/>
      <c r="F115" s="60"/>
      <c r="G115" s="259"/>
      <c r="H115" s="344"/>
      <c r="I115" s="388"/>
      <c r="J115" s="19"/>
      <c r="K115" s="259"/>
      <c r="L115" s="95"/>
      <c r="M115" s="95"/>
      <c r="N115" s="20"/>
      <c r="O115" s="20"/>
      <c r="P115" s="95"/>
      <c r="Q115" s="21">
        <f t="shared" si="33"/>
        <v>0</v>
      </c>
      <c r="R115" s="43"/>
    </row>
    <row r="116" spans="1:18">
      <c r="A116" s="22"/>
      <c r="B116" s="23"/>
      <c r="C116" s="62" t="s">
        <v>19</v>
      </c>
      <c r="D116" s="132">
        <v>218.82001574234968</v>
      </c>
      <c r="E116" s="132"/>
      <c r="F116" s="63"/>
      <c r="G116" s="326"/>
      <c r="H116" s="345"/>
      <c r="I116" s="389"/>
      <c r="J116" s="27"/>
      <c r="K116" s="326"/>
      <c r="L116" s="198"/>
      <c r="M116" s="198"/>
      <c r="N116" s="28"/>
      <c r="O116" s="28"/>
      <c r="P116" s="198"/>
      <c r="Q116" s="29">
        <f t="shared" si="33"/>
        <v>0</v>
      </c>
      <c r="R116" s="43"/>
    </row>
    <row r="117" spans="1:18">
      <c r="A117" s="22"/>
      <c r="B117" s="15" t="s">
        <v>91</v>
      </c>
      <c r="C117" s="59" t="s">
        <v>17</v>
      </c>
      <c r="D117" s="131">
        <v>5.2789999999999999</v>
      </c>
      <c r="E117" s="131">
        <v>8.1000000000000003E-2</v>
      </c>
      <c r="F117" s="60"/>
      <c r="G117" s="259"/>
      <c r="H117" s="344">
        <v>5.2332999999999998</v>
      </c>
      <c r="I117" s="388"/>
      <c r="J117" s="19"/>
      <c r="K117" s="259">
        <v>0.05</v>
      </c>
      <c r="L117" s="95">
        <v>1.4550000000000001</v>
      </c>
      <c r="M117" s="95">
        <v>5.2678000000000003</v>
      </c>
      <c r="N117" s="20"/>
      <c r="O117" s="20"/>
      <c r="P117" s="95"/>
      <c r="Q117" s="21">
        <f t="shared" si="33"/>
        <v>12.0061</v>
      </c>
      <c r="R117" s="43"/>
    </row>
    <row r="118" spans="1:18">
      <c r="A118" s="22"/>
      <c r="B118" s="23"/>
      <c r="C118" s="62" t="s">
        <v>19</v>
      </c>
      <c r="D118" s="132">
        <v>3757.4515203185792</v>
      </c>
      <c r="E118" s="132">
        <v>63.63</v>
      </c>
      <c r="F118" s="63"/>
      <c r="G118" s="326"/>
      <c r="H118" s="345">
        <v>3604.8850000000002</v>
      </c>
      <c r="I118" s="389"/>
      <c r="J118" s="27"/>
      <c r="K118" s="326">
        <v>34.128</v>
      </c>
      <c r="L118" s="198">
        <v>695.37300000000005</v>
      </c>
      <c r="M118" s="198">
        <v>10922.163</v>
      </c>
      <c r="N118" s="28"/>
      <c r="O118" s="28"/>
      <c r="P118" s="198"/>
      <c r="Q118" s="29">
        <f t="shared" si="33"/>
        <v>15256.549000000001</v>
      </c>
      <c r="R118" s="43"/>
    </row>
    <row r="119" spans="1:18">
      <c r="A119" s="22" t="s">
        <v>24</v>
      </c>
      <c r="B119" s="15" t="s">
        <v>92</v>
      </c>
      <c r="C119" s="59" t="s">
        <v>17</v>
      </c>
      <c r="D119" s="131">
        <v>2.7298</v>
      </c>
      <c r="E119" s="131">
        <v>0.1993</v>
      </c>
      <c r="F119" s="60"/>
      <c r="G119" s="259">
        <v>5.9299999999999999E-2</v>
      </c>
      <c r="H119" s="344">
        <v>0.7661</v>
      </c>
      <c r="I119" s="388"/>
      <c r="J119" s="19"/>
      <c r="K119" s="259">
        <v>0.96430000000000005</v>
      </c>
      <c r="L119" s="95">
        <v>4.2999999999999997E-2</v>
      </c>
      <c r="M119" s="95">
        <v>0.77810000000000001</v>
      </c>
      <c r="N119" s="20">
        <v>9.5899999999999999E-2</v>
      </c>
      <c r="O119" s="20"/>
      <c r="P119" s="95">
        <v>0.31359999999999999</v>
      </c>
      <c r="Q119" s="21">
        <f t="shared" si="33"/>
        <v>3.0203000000000002</v>
      </c>
      <c r="R119" s="43"/>
    </row>
    <row r="120" spans="1:18">
      <c r="A120" s="43"/>
      <c r="B120" s="23"/>
      <c r="C120" s="62" t="s">
        <v>19</v>
      </c>
      <c r="D120" s="132">
        <v>2205.6879086816007</v>
      </c>
      <c r="E120" s="132">
        <v>68.106999999999999</v>
      </c>
      <c r="F120" s="63"/>
      <c r="G120" s="326">
        <v>25.05</v>
      </c>
      <c r="H120" s="345">
        <v>347.084</v>
      </c>
      <c r="I120" s="389"/>
      <c r="J120" s="27"/>
      <c r="K120" s="326">
        <v>207.00399999999999</v>
      </c>
      <c r="L120" s="198">
        <v>22.303000000000001</v>
      </c>
      <c r="M120" s="198">
        <v>133.50800000000001</v>
      </c>
      <c r="N120" s="28">
        <v>33.15</v>
      </c>
      <c r="O120" s="28"/>
      <c r="P120" s="198">
        <v>56.802999999999997</v>
      </c>
      <c r="Q120" s="29">
        <f t="shared" si="33"/>
        <v>824.90200000000004</v>
      </c>
      <c r="R120" s="43"/>
    </row>
    <row r="121" spans="1:18">
      <c r="A121" s="43"/>
      <c r="B121" s="30" t="s">
        <v>21</v>
      </c>
      <c r="C121" s="59" t="s">
        <v>17</v>
      </c>
      <c r="D121" s="131">
        <v>0.61019999999999996</v>
      </c>
      <c r="E121" s="131"/>
      <c r="F121" s="60"/>
      <c r="G121" s="259">
        <v>0.22</v>
      </c>
      <c r="H121" s="344">
        <v>1.3492999999999999</v>
      </c>
      <c r="I121" s="388"/>
      <c r="J121" s="19"/>
      <c r="K121" s="259"/>
      <c r="L121" s="95"/>
      <c r="M121" s="95"/>
      <c r="N121" s="20"/>
      <c r="O121" s="20"/>
      <c r="P121" s="95"/>
      <c r="Q121" s="21">
        <f t="shared" si="33"/>
        <v>1.5692999999999999</v>
      </c>
      <c r="R121" s="43"/>
    </row>
    <row r="122" spans="1:18">
      <c r="A122" s="43"/>
      <c r="B122" s="24" t="s">
        <v>93</v>
      </c>
      <c r="C122" s="62" t="s">
        <v>19</v>
      </c>
      <c r="D122" s="132">
        <v>279.8880201357041</v>
      </c>
      <c r="E122" s="132"/>
      <c r="F122" s="63"/>
      <c r="G122" s="326">
        <v>87.501000000000005</v>
      </c>
      <c r="H122" s="345">
        <v>2130.087</v>
      </c>
      <c r="I122" s="389"/>
      <c r="J122" s="27"/>
      <c r="K122" s="326"/>
      <c r="L122" s="198"/>
      <c r="M122" s="198"/>
      <c r="N122" s="28"/>
      <c r="O122" s="28"/>
      <c r="P122" s="198"/>
      <c r="Q122" s="29">
        <f t="shared" si="33"/>
        <v>2217.5880000000002</v>
      </c>
      <c r="R122" s="43"/>
    </row>
    <row r="123" spans="1:18">
      <c r="A123" s="43"/>
      <c r="B123" s="33" t="s">
        <v>25</v>
      </c>
      <c r="C123" s="59" t="s">
        <v>17</v>
      </c>
      <c r="D123" s="199">
        <f t="shared" ref="D123:D124" si="42">D101+D103+D105+D107+D109+D111+D113+D115+D117+D119+D121</f>
        <v>10.273000000000001</v>
      </c>
      <c r="E123" s="199">
        <f t="shared" ref="E123:E124" si="43">+E101+E103+E105+E107+E109+E111+E113+E115+E117+E119+E121</f>
        <v>295.61950000000002</v>
      </c>
      <c r="F123" s="60">
        <f>D123+E123</f>
        <v>305.89250000000004</v>
      </c>
      <c r="G123" s="328">
        <f t="shared" ref="G123:G124" si="44">+G101+G103+G105+G107+G109+G111+G113+G115+G117+G119+G121</f>
        <v>15.786500000000002</v>
      </c>
      <c r="H123" s="328">
        <f>+H101+H103+H105+H107+H109+H111+H113+H115+H117+H119+H121</f>
        <v>1167.3487000000005</v>
      </c>
      <c r="I123" s="20">
        <f t="shared" ref="I123:I124" si="45">+I101+I103+I105+I107+I109+I111+I113+I115+I117+I119+I121</f>
        <v>0</v>
      </c>
      <c r="J123" s="19">
        <f>H123+I123</f>
        <v>1167.3487000000005</v>
      </c>
      <c r="K123" s="328">
        <f>+K101+K103+K105+K107+K109+K111+K113+K115+K117+K119+K121</f>
        <v>85.454700000000003</v>
      </c>
      <c r="L123" s="199">
        <f t="shared" ref="L123:P124" si="46">+L101+L103+L105+L107+L109+L111+L113+L115+L117+L119+L121</f>
        <v>3.5564</v>
      </c>
      <c r="M123" s="95">
        <f t="shared" si="46"/>
        <v>6.0804000000000009</v>
      </c>
      <c r="N123" s="95">
        <f t="shared" si="46"/>
        <v>1.0331000000000001</v>
      </c>
      <c r="O123" s="199">
        <f t="shared" si="46"/>
        <v>0.50209999999999999</v>
      </c>
      <c r="P123" s="199">
        <f t="shared" si="46"/>
        <v>3.3712</v>
      </c>
      <c r="Q123" s="72">
        <f t="shared" si="33"/>
        <v>1589.0256000000006</v>
      </c>
      <c r="R123" s="43"/>
    </row>
    <row r="124" spans="1:18">
      <c r="A124" s="36"/>
      <c r="B124" s="37"/>
      <c r="C124" s="62" t="s">
        <v>19</v>
      </c>
      <c r="D124" s="198">
        <f t="shared" si="42"/>
        <v>7104.4842611108106</v>
      </c>
      <c r="E124" s="198">
        <f t="shared" si="43"/>
        <v>22804.683000000001</v>
      </c>
      <c r="F124" s="63">
        <f>D124+E124</f>
        <v>29909.167261110812</v>
      </c>
      <c r="G124" s="315">
        <f t="shared" si="44"/>
        <v>6028.8810000000003</v>
      </c>
      <c r="H124" s="315">
        <f>+H102+H104+H106+H108+H110+H112+H114+H116+H118+H120+H122</f>
        <v>109504.31099999999</v>
      </c>
      <c r="I124" s="28">
        <f t="shared" si="45"/>
        <v>0</v>
      </c>
      <c r="J124" s="27">
        <f>H124+I124</f>
        <v>109504.31099999999</v>
      </c>
      <c r="K124" s="315">
        <f>+K102+K104+K106+K108+K110+K112+K114+K116+K118+K120+K122</f>
        <v>12572.448</v>
      </c>
      <c r="L124" s="198">
        <f t="shared" si="46"/>
        <v>1740.4870000000003</v>
      </c>
      <c r="M124" s="198">
        <f t="shared" si="46"/>
        <v>11071.466</v>
      </c>
      <c r="N124" s="198">
        <f t="shared" si="46"/>
        <v>351.11899999999997</v>
      </c>
      <c r="O124" s="198">
        <f t="shared" si="46"/>
        <v>344.61200000000002</v>
      </c>
      <c r="P124" s="198">
        <f t="shared" si="46"/>
        <v>1415.1979999999999</v>
      </c>
      <c r="Q124" s="29">
        <f t="shared" si="33"/>
        <v>172937.68926111079</v>
      </c>
      <c r="R124" s="43"/>
    </row>
    <row r="125" spans="1:18">
      <c r="A125" s="14" t="s">
        <v>0</v>
      </c>
      <c r="B125" s="15" t="s">
        <v>94</v>
      </c>
      <c r="C125" s="59" t="s">
        <v>17</v>
      </c>
      <c r="D125" s="131">
        <v>0</v>
      </c>
      <c r="E125" s="131"/>
      <c r="F125" s="60"/>
      <c r="G125" s="259"/>
      <c r="H125" s="344"/>
      <c r="I125" s="388"/>
      <c r="J125" s="19"/>
      <c r="K125" s="259"/>
      <c r="L125" s="95"/>
      <c r="M125" s="95"/>
      <c r="N125" s="20"/>
      <c r="O125" s="20"/>
      <c r="P125" s="95"/>
      <c r="Q125" s="21">
        <f t="shared" si="33"/>
        <v>0</v>
      </c>
      <c r="R125" s="43"/>
    </row>
    <row r="126" spans="1:18">
      <c r="A126" s="14" t="s">
        <v>0</v>
      </c>
      <c r="B126" s="23"/>
      <c r="C126" s="62" t="s">
        <v>19</v>
      </c>
      <c r="D126" s="132">
        <v>0</v>
      </c>
      <c r="E126" s="132"/>
      <c r="F126" s="63"/>
      <c r="G126" s="326"/>
      <c r="H126" s="345"/>
      <c r="I126" s="389"/>
      <c r="J126" s="27"/>
      <c r="K126" s="326"/>
      <c r="L126" s="198"/>
      <c r="M126" s="198"/>
      <c r="N126" s="28"/>
      <c r="O126" s="28"/>
      <c r="P126" s="198"/>
      <c r="Q126" s="29">
        <f t="shared" si="33"/>
        <v>0</v>
      </c>
      <c r="R126" s="43"/>
    </row>
    <row r="127" spans="1:18">
      <c r="A127" s="22" t="s">
        <v>95</v>
      </c>
      <c r="B127" s="15" t="s">
        <v>96</v>
      </c>
      <c r="C127" s="59" t="s">
        <v>17</v>
      </c>
      <c r="D127" s="131">
        <v>0</v>
      </c>
      <c r="E127" s="131"/>
      <c r="F127" s="60"/>
      <c r="G127" s="259">
        <v>6.3E-2</v>
      </c>
      <c r="H127" s="344"/>
      <c r="I127" s="388"/>
      <c r="J127" s="19"/>
      <c r="K127" s="259"/>
      <c r="L127" s="95"/>
      <c r="M127" s="95"/>
      <c r="N127" s="20"/>
      <c r="O127" s="20"/>
      <c r="P127" s="95"/>
      <c r="Q127" s="21">
        <f t="shared" si="33"/>
        <v>6.3E-2</v>
      </c>
      <c r="R127" s="43"/>
    </row>
    <row r="128" spans="1:18">
      <c r="A128" s="22"/>
      <c r="B128" s="23"/>
      <c r="C128" s="62" t="s">
        <v>19</v>
      </c>
      <c r="D128" s="132">
        <v>0</v>
      </c>
      <c r="E128" s="132"/>
      <c r="F128" s="63"/>
      <c r="G128" s="326">
        <v>61.94</v>
      </c>
      <c r="H128" s="345"/>
      <c r="I128" s="389"/>
      <c r="J128" s="27"/>
      <c r="K128" s="326"/>
      <c r="L128" s="198"/>
      <c r="M128" s="198"/>
      <c r="N128" s="28"/>
      <c r="O128" s="28"/>
      <c r="P128" s="198"/>
      <c r="Q128" s="29">
        <f t="shared" si="33"/>
        <v>61.94</v>
      </c>
      <c r="R128" s="43"/>
    </row>
    <row r="129" spans="1:18">
      <c r="A129" s="22" t="s">
        <v>97</v>
      </c>
      <c r="B129" s="30" t="s">
        <v>21</v>
      </c>
      <c r="C129" s="73" t="s">
        <v>17</v>
      </c>
      <c r="D129" s="140">
        <v>0</v>
      </c>
      <c r="E129" s="140"/>
      <c r="F129" s="74"/>
      <c r="G129" s="329"/>
      <c r="H129" s="349">
        <v>9.5000000000000001E-2</v>
      </c>
      <c r="I129" s="392"/>
      <c r="J129" s="76"/>
      <c r="K129" s="329"/>
      <c r="L129" s="91"/>
      <c r="M129" s="91"/>
      <c r="N129" s="77"/>
      <c r="O129" s="77"/>
      <c r="P129" s="91"/>
      <c r="Q129" s="78">
        <f t="shared" si="33"/>
        <v>9.5000000000000001E-2</v>
      </c>
      <c r="R129" s="43"/>
    </row>
    <row r="130" spans="1:18">
      <c r="A130" s="22"/>
      <c r="B130" s="30" t="s">
        <v>98</v>
      </c>
      <c r="C130" s="59" t="s">
        <v>99</v>
      </c>
      <c r="D130" s="131"/>
      <c r="E130" s="131"/>
      <c r="F130" s="70"/>
      <c r="G130" s="259"/>
      <c r="H130" s="344"/>
      <c r="I130" s="388"/>
      <c r="J130" s="32"/>
      <c r="K130" s="259"/>
      <c r="L130" s="95"/>
      <c r="M130" s="125"/>
      <c r="N130" s="20"/>
      <c r="O130" s="20"/>
      <c r="P130" s="95"/>
      <c r="Q130" s="21">
        <f t="shared" si="33"/>
        <v>0</v>
      </c>
      <c r="R130" s="43"/>
    </row>
    <row r="131" spans="1:18">
      <c r="A131" s="22" t="s">
        <v>24</v>
      </c>
      <c r="B131" s="28"/>
      <c r="C131" s="62" t="s">
        <v>19</v>
      </c>
      <c r="D131" s="132">
        <v>0</v>
      </c>
      <c r="E131" s="132"/>
      <c r="F131" s="63"/>
      <c r="G131" s="326"/>
      <c r="H131" s="382">
        <v>35.909999999999997</v>
      </c>
      <c r="I131" s="389"/>
      <c r="J131" s="81"/>
      <c r="K131" s="394"/>
      <c r="L131" s="198"/>
      <c r="M131" s="198"/>
      <c r="N131" s="28"/>
      <c r="O131" s="28"/>
      <c r="P131" s="198"/>
      <c r="Q131" s="29">
        <f t="shared" si="33"/>
        <v>35.909999999999997</v>
      </c>
      <c r="R131" s="43"/>
    </row>
    <row r="132" spans="1:18">
      <c r="A132" s="43"/>
      <c r="B132" s="82" t="s">
        <v>0</v>
      </c>
      <c r="C132" s="73" t="s">
        <v>17</v>
      </c>
      <c r="D132" s="91">
        <f t="shared" ref="D132:E132" si="47">+D125+D127+D129</f>
        <v>0</v>
      </c>
      <c r="E132" s="91">
        <f t="shared" si="47"/>
        <v>0</v>
      </c>
      <c r="F132" s="83">
        <f>F125+F127+F129</f>
        <v>0</v>
      </c>
      <c r="G132" s="319">
        <f>+G125+G127+G129</f>
        <v>6.3E-2</v>
      </c>
      <c r="H132" s="319">
        <f t="shared" ref="H132" si="48">+H125+H127+H129</f>
        <v>9.5000000000000001E-2</v>
      </c>
      <c r="I132" s="77">
        <f>+I125+I127+I129</f>
        <v>0</v>
      </c>
      <c r="J132" s="83">
        <f>J125+J127+J129</f>
        <v>0</v>
      </c>
      <c r="K132" s="319">
        <f>+K125+K127+K129</f>
        <v>0</v>
      </c>
      <c r="L132" s="91">
        <f t="shared" ref="L132" si="49">+L125+L127+L129</f>
        <v>0</v>
      </c>
      <c r="M132" s="437">
        <f>+M125+M127+M129</f>
        <v>0</v>
      </c>
      <c r="N132" s="437">
        <f t="shared" ref="N132" si="50">N125+N127+N129</f>
        <v>0</v>
      </c>
      <c r="O132" s="91">
        <f t="shared" ref="O132" si="51">+O125+O127+O129</f>
        <v>0</v>
      </c>
      <c r="P132" s="91">
        <f t="shared" ref="P132" si="52">P125+P127+P129</f>
        <v>0</v>
      </c>
      <c r="Q132" s="78">
        <f t="shared" si="33"/>
        <v>0.158</v>
      </c>
      <c r="R132" s="43"/>
    </row>
    <row r="133" spans="1:18">
      <c r="A133" s="43"/>
      <c r="B133" s="85" t="s">
        <v>25</v>
      </c>
      <c r="C133" s="59" t="s">
        <v>99</v>
      </c>
      <c r="D133" s="95">
        <f t="shared" ref="D133:E133" si="53">D130</f>
        <v>0</v>
      </c>
      <c r="E133" s="95">
        <f t="shared" si="53"/>
        <v>0</v>
      </c>
      <c r="F133" s="86">
        <f>F130</f>
        <v>0</v>
      </c>
      <c r="G133" s="314">
        <f t="shared" ref="G133:H133" si="54">G130</f>
        <v>0</v>
      </c>
      <c r="H133" s="314">
        <f t="shared" si="54"/>
        <v>0</v>
      </c>
      <c r="I133" s="20">
        <f>I130</f>
        <v>0</v>
      </c>
      <c r="J133" s="86">
        <f>J130</f>
        <v>0</v>
      </c>
      <c r="K133" s="314">
        <f>K130</f>
        <v>0</v>
      </c>
      <c r="L133" s="95">
        <f t="shared" ref="L133" si="55">L130</f>
        <v>0</v>
      </c>
      <c r="M133" s="438">
        <f t="shared" ref="M133:N133" si="56">+M130</f>
        <v>0</v>
      </c>
      <c r="N133" s="438">
        <f t="shared" si="56"/>
        <v>0</v>
      </c>
      <c r="O133" s="20">
        <f t="shared" ref="O133" si="57">O130</f>
        <v>0</v>
      </c>
      <c r="P133" s="95">
        <f t="shared" ref="P133" si="58">+P130</f>
        <v>0</v>
      </c>
      <c r="Q133" s="21">
        <f t="shared" si="33"/>
        <v>0</v>
      </c>
      <c r="R133" s="43"/>
    </row>
    <row r="134" spans="1:18">
      <c r="A134" s="36"/>
      <c r="B134" s="28"/>
      <c r="C134" s="62" t="s">
        <v>19</v>
      </c>
      <c r="D134" s="198">
        <f t="shared" ref="D134:E134" si="59">+D126+D128+D131</f>
        <v>0</v>
      </c>
      <c r="E134" s="198">
        <f t="shared" si="59"/>
        <v>0</v>
      </c>
      <c r="F134" s="87">
        <f>F126+F128+F131</f>
        <v>0</v>
      </c>
      <c r="G134" s="315">
        <f>+G126+G128+G131</f>
        <v>61.94</v>
      </c>
      <c r="H134" s="315">
        <f t="shared" ref="H134" si="60">+H126+H128+H131</f>
        <v>35.909999999999997</v>
      </c>
      <c r="I134" s="28">
        <f>+I126+I128+I131</f>
        <v>0</v>
      </c>
      <c r="J134" s="87">
        <f>J126+J128+J131</f>
        <v>0</v>
      </c>
      <c r="K134" s="315">
        <f>+K126+K128+K131</f>
        <v>0</v>
      </c>
      <c r="L134" s="198">
        <f t="shared" ref="L134" si="61">+L126+L128+L131</f>
        <v>0</v>
      </c>
      <c r="M134" s="439">
        <f>+M126+M128+M131</f>
        <v>0</v>
      </c>
      <c r="N134" s="439">
        <f>N126+N128+N131</f>
        <v>0</v>
      </c>
      <c r="O134" s="198">
        <f t="shared" ref="O134:P134" si="62">+O126+O128+O131</f>
        <v>0</v>
      </c>
      <c r="P134" s="198">
        <f t="shared" si="62"/>
        <v>0</v>
      </c>
      <c r="Q134" s="29">
        <f t="shared" si="33"/>
        <v>97.85</v>
      </c>
      <c r="R134" s="43"/>
    </row>
    <row r="135" spans="1:18">
      <c r="A135" s="88"/>
      <c r="B135" s="89" t="s">
        <v>0</v>
      </c>
      <c r="C135" s="90" t="s">
        <v>17</v>
      </c>
      <c r="D135" s="141">
        <f t="shared" ref="D135:E135" si="63">D132+D123+D99</f>
        <v>912.10769999999991</v>
      </c>
      <c r="E135" s="141">
        <f t="shared" si="63"/>
        <v>2396.1529499999997</v>
      </c>
      <c r="F135" s="83">
        <f>F132+F123+F99</f>
        <v>3308.2606499999997</v>
      </c>
      <c r="G135" s="330">
        <f t="shared" ref="G135:H135" si="64">G132+G123+G99</f>
        <v>10124.819999999998</v>
      </c>
      <c r="H135" s="350">
        <f t="shared" si="64"/>
        <v>5941.6644000000006</v>
      </c>
      <c r="I135" s="141">
        <f>I132+I123+I99</f>
        <v>0</v>
      </c>
      <c r="J135" s="83">
        <f>J132+J123+J99</f>
        <v>5941.5694000000003</v>
      </c>
      <c r="K135" s="330">
        <f>K132+K123+K99</f>
        <v>3430.6965</v>
      </c>
      <c r="L135" s="91">
        <f t="shared" ref="L135:M135" si="65">L132+L123+L99</f>
        <v>78.990800000000007</v>
      </c>
      <c r="M135" s="437">
        <f t="shared" si="65"/>
        <v>6.2324000000000011</v>
      </c>
      <c r="N135" s="437">
        <f>N132+N123+N99</f>
        <v>2.6384000000000003</v>
      </c>
      <c r="O135" s="91">
        <f t="shared" ref="O135:P135" si="66">O132+O123+O99</f>
        <v>2.6583999999999999</v>
      </c>
      <c r="P135" s="91">
        <f t="shared" si="66"/>
        <v>8.3444599999999998</v>
      </c>
      <c r="Q135" s="92">
        <f>+F135+G135+H135+I135+K135+L135+M135+N135+O135+P135</f>
        <v>22904.306009999997</v>
      </c>
      <c r="R135" s="43"/>
    </row>
    <row r="136" spans="1:18">
      <c r="A136" s="88"/>
      <c r="B136" s="93" t="s">
        <v>100</v>
      </c>
      <c r="C136" s="94" t="s">
        <v>99</v>
      </c>
      <c r="D136" s="133">
        <f t="shared" ref="D136:E136" si="67">D133</f>
        <v>0</v>
      </c>
      <c r="E136" s="133">
        <f t="shared" si="67"/>
        <v>0</v>
      </c>
      <c r="F136" s="86">
        <f>F133</f>
        <v>0</v>
      </c>
      <c r="G136" s="331">
        <f t="shared" ref="G136:H136" si="68">G133</f>
        <v>0</v>
      </c>
      <c r="H136" s="351">
        <f t="shared" si="68"/>
        <v>0</v>
      </c>
      <c r="I136" s="143">
        <f>I133</f>
        <v>0</v>
      </c>
      <c r="J136" s="86">
        <f>J133</f>
        <v>0</v>
      </c>
      <c r="K136" s="331">
        <f>K133</f>
        <v>0</v>
      </c>
      <c r="L136" s="95">
        <f t="shared" ref="L136" si="69">L133</f>
        <v>0</v>
      </c>
      <c r="M136" s="438">
        <f>+M130</f>
        <v>0</v>
      </c>
      <c r="N136" s="438">
        <f>+N130</f>
        <v>0</v>
      </c>
      <c r="O136" s="95">
        <f t="shared" ref="O136" si="70">O133</f>
        <v>0</v>
      </c>
      <c r="P136" s="95">
        <f t="shared" ref="P136" si="71">+P130</f>
        <v>0</v>
      </c>
      <c r="Q136" s="96">
        <f>+F136+G136+H136+I136+K136+L136+M136+N136+O136+P136</f>
        <v>0</v>
      </c>
      <c r="R136" s="43"/>
    </row>
    <row r="137" spans="1:18" ht="19.5" thickBot="1">
      <c r="A137" s="97"/>
      <c r="B137" s="98"/>
      <c r="C137" s="99" t="s">
        <v>19</v>
      </c>
      <c r="D137" s="142">
        <f t="shared" ref="D137:E137" si="72">D134+D124+D100</f>
        <v>672764.16700000002</v>
      </c>
      <c r="E137" s="142">
        <f t="shared" si="72"/>
        <v>989248.64199999999</v>
      </c>
      <c r="F137" s="100">
        <f>F134+F124+F100</f>
        <v>1662012.8090000001</v>
      </c>
      <c r="G137" s="332">
        <f t="shared" ref="G137:H137" si="73">G134+G124+G100</f>
        <v>2372401.0299999998</v>
      </c>
      <c r="H137" s="352">
        <f t="shared" si="73"/>
        <v>917032.92499999993</v>
      </c>
      <c r="I137" s="142">
        <f>I134+I124+I100</f>
        <v>0</v>
      </c>
      <c r="J137" s="100">
        <f>J134+J124+J100</f>
        <v>916997.0149999999</v>
      </c>
      <c r="K137" s="395">
        <f>K134+K124+K100</f>
        <v>432115.05399999989</v>
      </c>
      <c r="L137" s="102">
        <f t="shared" ref="L137:M137" si="74">L134+L124+L100</f>
        <v>14581.318000000001</v>
      </c>
      <c r="M137" s="441">
        <f t="shared" si="74"/>
        <v>11104.087</v>
      </c>
      <c r="N137" s="441">
        <f>N134+N124+N100</f>
        <v>2326.6260000000002</v>
      </c>
      <c r="O137" s="102">
        <f t="shared" ref="O137:P137" si="75">O134+O124+O100</f>
        <v>2621.92</v>
      </c>
      <c r="P137" s="102">
        <f t="shared" si="75"/>
        <v>6910.7010000000009</v>
      </c>
      <c r="Q137" s="103">
        <f>+F137+G137+H137+I137+K137+L137+M137+N137+O137+P137</f>
        <v>5421106.4699999997</v>
      </c>
      <c r="R137" s="43"/>
    </row>
    <row r="138" spans="1:18">
      <c r="O138" s="104"/>
      <c r="Q138" s="105" t="s">
        <v>101</v>
      </c>
    </row>
  </sheetData>
  <mergeCells count="51">
    <mergeCell ref="B123:B124"/>
    <mergeCell ref="B125:B126"/>
    <mergeCell ref="B127:B128"/>
    <mergeCell ref="B109:B110"/>
    <mergeCell ref="B111:B112"/>
    <mergeCell ref="B113:B114"/>
    <mergeCell ref="B115:B116"/>
    <mergeCell ref="B117:B118"/>
    <mergeCell ref="B119:B120"/>
    <mergeCell ref="A97:B98"/>
    <mergeCell ref="A99:B100"/>
    <mergeCell ref="B101:B102"/>
    <mergeCell ref="B103:B104"/>
    <mergeCell ref="B105:B106"/>
    <mergeCell ref="B107:B108"/>
    <mergeCell ref="A85:B86"/>
    <mergeCell ref="A87:B88"/>
    <mergeCell ref="A89:B90"/>
    <mergeCell ref="A91:B92"/>
    <mergeCell ref="A93:B94"/>
    <mergeCell ref="A95:B96"/>
    <mergeCell ref="B64:B65"/>
    <mergeCell ref="B71:B72"/>
    <mergeCell ref="B73:B74"/>
    <mergeCell ref="B75:B76"/>
    <mergeCell ref="B79:B80"/>
    <mergeCell ref="B83:B84"/>
    <mergeCell ref="A48:B49"/>
    <mergeCell ref="A50:B51"/>
    <mergeCell ref="A52:B53"/>
    <mergeCell ref="B54:B55"/>
    <mergeCell ref="B58:B59"/>
    <mergeCell ref="B60:B61"/>
    <mergeCell ref="B36:B37"/>
    <mergeCell ref="A38:B39"/>
    <mergeCell ref="A40:B41"/>
    <mergeCell ref="A42:B43"/>
    <mergeCell ref="A44:B45"/>
    <mergeCell ref="A46:B47"/>
    <mergeCell ref="B20:B21"/>
    <mergeCell ref="B22:B23"/>
    <mergeCell ref="B24:B25"/>
    <mergeCell ref="B28:B29"/>
    <mergeCell ref="B30:B31"/>
    <mergeCell ref="B32:B33"/>
    <mergeCell ref="B4:B5"/>
    <mergeCell ref="B8:B9"/>
    <mergeCell ref="A10:B11"/>
    <mergeCell ref="B12:B13"/>
    <mergeCell ref="B14:B15"/>
    <mergeCell ref="B16:B17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総括表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2013-06-24T02:13:34Z</dcterms:created>
  <dcterms:modified xsi:type="dcterms:W3CDTF">2013-06-24T05:11:33Z</dcterms:modified>
</cp:coreProperties>
</file>