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2\34_【宮城県市町村課　R3　129（金）〆切】公営企業に係る「経営比較分析表」の分析等について（依頼）\02_回答\"/>
    </mc:Choice>
  </mc:AlternateContent>
  <workbookProtection workbookAlgorithmName="SHA-512" workbookHashValue="Nav1lbxPt7EaYYz3d7QQJTkE8YgMkONah0OfzCVnuRYOtKTA+hO2KtWiMOo5HM8acNAmTE0J/m24tSk+dvFioA==" workbookSaltValue="0MzKo5UllEB8aHbAj4IE/w==" workbookSpinCount="100000" lockStructure="1"/>
  <bookViews>
    <workbookView xWindow="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<sst xmlns="http://schemas.openxmlformats.org/spreadsheetml/2006/main" count="247" uniqueCount="119">
  <si>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</si>
  <si>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</si>
  <si>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</si>
  <si>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</si>
  <si>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</si>
  <si>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</si>
  <si>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</si>
  <si>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</si>
  <si>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</si>
  <si>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</si>
  <si>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</si>
  <si>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</si>
  <si>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</si>
  <si>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</si>
  <si>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</si>
  <si>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</si>
  <si>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</si>
  <si>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</si>
  <si>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</si>
  <si>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</si>
  <si>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</si>
  <si>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</si>
  <si>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</si>
  <si>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</si>
  <si>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</si>
  <si>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</si>
  <si>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</si>
  <si>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</si>
  <si>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</si>
  <si>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</si>
  <si>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</si>
  <si>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</si>
  <si>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</si>
  <si>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</si>
  <si>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</si>
  <si>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</si>
  <si>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</si>
  <si>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</si>
  <si>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</si>
  <si>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</si>
  <si>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</si>
  <si>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</si>
  <si>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</si>
  <si>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</si>
  <si>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</si>
  <si>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</si>
  <si>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</si>
  <si>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</si>
  <si>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</si>
  <si>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</si>
  <si>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</si>
  <si>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</si>
  <si>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</si>
  <si>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</si>
  <si>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</si>
  <si>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</si>
  <si>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</si>
  <si>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</si>
  <si>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</si>
  <si>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</si>
  <si>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</si>
  <si>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</si>
  <si>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</si>
  <si>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</si>
  <si>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</si>
  <si>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</si>
  <si>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</si>
  <si>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</si>
  <si>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</si>
  <si>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</si>
  <si>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</si>
  <si>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</si>
  <si>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</si>
  <si>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</si>
  <si>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</si>
  <si>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</si>
  <si>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</si>
  <si>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</si>
  <si>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</si>
  <si>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</si>
  <si>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</si>
  <si>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</si>
  <si>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</si>
  <si>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</si>
  <si>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</si>
  <si>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</si>
  <si>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</si>
  <si>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</si>
  <si>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</si>
  <si>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</si>
  <si>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</si>
  <si>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</si>
  <si>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</si>
  <si>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</si>
  <si>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</si>
  <si>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</si>
  <si>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</si>
  <si>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</si>
  <si>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</si>
  <si>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</si>
  <si>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</si>
  <si>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</si>
  <si>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</si>
  <si>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</si>
  <si>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</si>
  <si>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</si>
  <si>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</si>
  <si>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</si>
  <si>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</si>
  <si>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</si>
  <si>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</si>
  <si>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</si>
  <si>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</si>
  <si>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</si>
  <si>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</si>
  <si>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</si>
  <si>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該当なし。</t>
    <rPh sb="0" eb="2">
      <t>ガイトウ</t>
    </rPh>
    <phoneticPr fontId="4"/>
  </si>
  <si>
    <t>　東日本大震災により一部が被災したため、設置基数が大幅に減少したことから、普及率が伸び悩んでいるのが課題となっている。
　収益的収支比率については、復興復旧事業の進行により、使用料収入が平成25年度以降増加していること及び元利償還金が平成27年度をピークに減少していることから、数値が改善している。
　経費回収率については、利用者及び使用料収入の増加により微増または横ばいで推移している。しかし、利用者のほとんどが被災者であり、状況を鑑み、使用料の改定を見送っているため、改善には至っていない。
　施設利用率及び水洗化率については、震災に伴う防災集団移転事業等の建設事業増により計画を見直しており、利用率が横ばいであるが水洗化率が増加している。</t>
    <rPh sb="165" eb="166">
      <t>オヨ</t>
    </rPh>
    <rPh sb="178" eb="180">
      <t>ビゾウ</t>
    </rPh>
    <rPh sb="183" eb="184">
      <t>ヨコ</t>
    </rPh>
    <rPh sb="187" eb="189">
      <t>スイイ</t>
    </rPh>
    <rPh sb="299" eb="302">
      <t>リヨウリツ</t>
    </rPh>
    <rPh sb="303" eb="304">
      <t>ヨコ</t>
    </rPh>
    <rPh sb="310" eb="313">
      <t>スイセンカ</t>
    </rPh>
    <rPh sb="313" eb="314">
      <t>リツ</t>
    </rPh>
    <rPh sb="315" eb="317">
      <t>ゾウカ</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</si>
  <si>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また、R2より公営企業会計を導入したが、経理内容を明確化するとともに、使用料水準をより適正化し、経営の安定化に努めると同時に、使用料は徹底した効率化・合理化がなされていることを前提に設定されるものであることから、復興事業（雨水事業）により増大した施設を含め、維持管理費の削減に努め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</si>
</sst>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B-4639-9F95-2970636CAE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0B-4639-9F95-2970636CAE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29.18</c:v>
                </c:pt>
                <c:pt idx="1">
                  <c:v>32.76</c:v>
                </c:pt>
                <c:pt idx="2">
                  <c:v>31.15</c:v>
                </c:pt>
                <c:pt idx="3">
                  <c:v>32.200000000000003</c:v>
                </c:pt>
                <c:pt idx="4">
                  <c:v>34.25</c:v>
                </c:pt>
              </c:numCache>
            </c:numRef>
          </c:val>
          <c:extLst>
            <c:ext xmlns:c16="http://schemas.microsoft.com/office/drawing/2014/chart" uri="{C3380CC4-5D6E-409C-BE32-E72D297353CC}">
              <c16:uniqueId val="{00000000-D0B3-4D15-9D23-9BC7DD975A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D0B3-4D15-9D23-9BC7DD975A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39.72</c:v>
                </c:pt>
                <c:pt idx="1">
                  <c:v>42.8</c:v>
                </c:pt>
                <c:pt idx="2">
                  <c:v>51.55</c:v>
                </c:pt>
                <c:pt idx="3">
                  <c:v>59.64</c:v>
                </c:pt>
                <c:pt idx="4">
                  <c:v>54.07</c:v>
                </c:pt>
              </c:numCache>
            </c:numRef>
          </c:val>
          <c:extLst>
            <c:ext xmlns:c16="http://schemas.microsoft.com/office/drawing/2014/chart" uri="{C3380CC4-5D6E-409C-BE32-E72D297353CC}">
              <c16:uniqueId val="{00000000-E4DD-4772-9AD8-005C561946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E4DD-4772-9AD8-005C561946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89.19</c:v>
                </c:pt>
                <c:pt idx="1">
                  <c:v>90.53</c:v>
                </c:pt>
                <c:pt idx="2">
                  <c:v>94.17</c:v>
                </c:pt>
                <c:pt idx="3">
                  <c:v>93.57</c:v>
                </c:pt>
                <c:pt idx="4">
                  <c:v>97</c:v>
                </c:pt>
              </c:numCache>
            </c:numRef>
          </c:val>
          <c:extLst>
            <c:ext xmlns:c16="http://schemas.microsoft.com/office/drawing/2014/chart" uri="{C3380CC4-5D6E-409C-BE32-E72D297353CC}">
              <c16:uniqueId val="{00000000-66DA-4A80-84F8-153AAE9309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DA-4A80-84F8-153AAE9309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E-4E24-8266-43BDB287AA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E-4E24-8266-43BDB287AA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3-4EC0-8F6B-CD89BEA100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3-4EC0-8F6B-CD89BEA100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F-4F37-8EC0-40886B12CA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F-4F37-8EC0-40886B12CA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A-41B0-A66F-C4953237E2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A-41B0-A66F-C4953237E2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9.93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6E-491E-8FE3-A5A70DCBAA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C16E-491E-8FE3-A5A70DCBAA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34.770000000000003</c:v>
                </c:pt>
                <c:pt idx="1">
                  <c:v>34.79</c:v>
                </c:pt>
                <c:pt idx="2">
                  <c:v>36.75</c:v>
                </c:pt>
                <c:pt idx="3">
                  <c:v>38.08</c:v>
                </c:pt>
                <c:pt idx="4">
                  <c:v>34.57</c:v>
                </c:pt>
              </c:numCache>
            </c:numRef>
          </c:val>
          <c:extLst>
            <c:ext xmlns:c16="http://schemas.microsoft.com/office/drawing/2014/chart" uri="{C3380CC4-5D6E-409C-BE32-E72D297353CC}">
              <c16:uniqueId val="{00000000-DA67-4C3B-BEF1-865CD56187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DA67-4C3B-BEF1-865CD56187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536.05999999999995</c:v>
                </c:pt>
                <c:pt idx="1">
                  <c:v>533.78</c:v>
                </c:pt>
                <c:pt idx="2">
                  <c:v>502.54</c:v>
                </c:pt>
                <c:pt idx="3">
                  <c:v>493.69</c:v>
                </c:pt>
                <c:pt idx="4">
                  <c:v>496.87</c:v>
                </c:pt>
              </c:numCache>
            </c:numRef>
          </c:val>
          <c:extLst>
            <c:ext xmlns:c16="http://schemas.microsoft.com/office/drawing/2014/chart" uri="{C3380CC4-5D6E-409C-BE32-E72D297353CC}">
              <c16:uniqueId val="{00000000-AF94-43C0-AF51-CDFADFD845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AF94-43C0-AF51-CDFADFD845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3"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142638</v>
      </c>
      <c r="AM8" s="69"/>
      <c r="AN8" s="69"/>
      <c r="AO8" s="69"/>
      <c r="AP8" s="69"/>
      <c r="AQ8" s="69"/>
      <c r="AR8" s="69"/>
      <c r="AS8" s="69"/>
      <c r="AT8" s="68">
        <f>データ!T6</f>
        <v>554.54999999999995</v>
      </c>
      <c r="AU8" s="68"/>
      <c r="AV8" s="68"/>
      <c r="AW8" s="68"/>
      <c r="AX8" s="68"/>
      <c r="AY8" s="68"/>
      <c r="AZ8" s="68"/>
      <c r="BA8" s="68"/>
      <c r="BB8" s="68">
        <f>データ!U6</f>
        <v>257.20999999999998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1.01</v>
      </c>
      <c r="Q10" s="68"/>
      <c r="R10" s="68"/>
      <c r="S10" s="68"/>
      <c r="T10" s="68"/>
      <c r="U10" s="68"/>
      <c r="V10" s="68"/>
      <c r="W10" s="68">
        <f>データ!Q6</f>
        <v>100</v>
      </c>
      <c r="X10" s="68"/>
      <c r="Y10" s="68"/>
      <c r="Z10" s="68"/>
      <c r="AA10" s="68"/>
      <c r="AB10" s="68"/>
      <c r="AC10" s="68"/>
      <c r="AD10" s="69">
        <f>データ!R6</f>
        <v>3575</v>
      </c>
      <c r="AE10" s="69"/>
      <c r="AF10" s="69"/>
      <c r="AG10" s="69"/>
      <c r="AH10" s="69"/>
      <c r="AI10" s="69"/>
      <c r="AJ10" s="69"/>
      <c r="AK10" s="2"/>
      <c r="AL10" s="69">
        <f>データ!V6</f>
        <v>1439</v>
      </c>
      <c r="AM10" s="69"/>
      <c r="AN10" s="69"/>
      <c r="AO10" s="69"/>
      <c r="AP10" s="69"/>
      <c r="AQ10" s="69"/>
      <c r="AR10" s="69"/>
      <c r="AS10" s="69"/>
      <c r="AT10" s="68">
        <f>データ!W6</f>
        <v>0.25</v>
      </c>
      <c r="AU10" s="68"/>
      <c r="AV10" s="68"/>
      <c r="AW10" s="68"/>
      <c r="AX10" s="68"/>
      <c r="AY10" s="68"/>
      <c r="AZ10" s="68"/>
      <c r="BA10" s="68"/>
      <c r="BB10" s="68">
        <f>データ!X6</f>
        <v>5756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WedDcX3g8w8q8Jo7PaXuFM77pz66GQi6JlLbuJt6yT+h6ttUGFeopmzTN75VNqzXdGieTpUjuIGx//6Hc0YFEw==" saltValue="SjL64DhevZFF3kuFHuSf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42021</v>
      </c>
      <c r="D6" s="33">
        <f t="shared" si="3"/>
        <v>47</v>
      </c>
      <c r="E6" s="33">
        <f t="shared" si="3"/>
        <v>18</v>
      </c>
      <c r="F6" s="33">
        <f t="shared" si="3"/>
        <v>0</v>
      </c>
      <c r="G6" s="33">
        <f t="shared" si="3"/>
        <v>0</v>
      </c>
      <c r="H6" s="33" t="str">
        <f t="shared" si="3"/>
        <v>宮城県　石巻市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1.01</v>
      </c>
      <c r="Q6" s="34">
        <f t="shared" si="3"/>
        <v>100</v>
      </c>
      <c r="R6" s="34">
        <f t="shared" si="3"/>
        <v>3575</v>
      </c>
      <c r="S6" s="34">
        <f t="shared" si="3"/>
        <v>142638</v>
      </c>
      <c r="T6" s="34">
        <f t="shared" si="3"/>
        <v>554.54999999999995</v>
      </c>
      <c r="U6" s="34">
        <f t="shared" si="3"/>
        <v>257.20999999999998</v>
      </c>
      <c r="V6" s="34">
        <f t="shared" si="3"/>
        <v>1439</v>
      </c>
      <c r="W6" s="34">
        <f t="shared" si="3"/>
        <v>0.25</v>
      </c>
      <c r="X6" s="34">
        <f t="shared" si="3"/>
        <v>5756</v>
      </c>
      <c r="Y6" s="35">
        <f>IF(Y7="",NA(),Y7)</f>
        <v>89.19</v>
      </c>
      <c r="Z6" s="35">
        <f t="shared" ref="Z6:AH6" si="4">IF(Z7="",NA(),Z7)</f>
        <v>90.53</v>
      </c>
      <c r="AA6" s="35">
        <f t="shared" si="4"/>
        <v>94.17</v>
      </c>
      <c r="AB6" s="35">
        <f t="shared" si="4"/>
        <v>93.57</v>
      </c>
      <c r="AC6" s="35">
        <f t="shared" si="4"/>
        <v>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9.93</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34.770000000000003</v>
      </c>
      <c r="BR6" s="35">
        <f t="shared" ref="BR6:BZ6" si="8">IF(BR7="",NA(),BR7)</f>
        <v>34.79</v>
      </c>
      <c r="BS6" s="35">
        <f t="shared" si="8"/>
        <v>36.75</v>
      </c>
      <c r="BT6" s="35">
        <f t="shared" si="8"/>
        <v>38.08</v>
      </c>
      <c r="BU6" s="35">
        <f t="shared" si="8"/>
        <v>34.57</v>
      </c>
      <c r="BV6" s="35">
        <f t="shared" si="8"/>
        <v>57.03</v>
      </c>
      <c r="BW6" s="35">
        <f t="shared" si="8"/>
        <v>55.84</v>
      </c>
      <c r="BX6" s="35">
        <f t="shared" si="8"/>
        <v>64.78</v>
      </c>
      <c r="BY6" s="35">
        <f t="shared" si="8"/>
        <v>63.06</v>
      </c>
      <c r="BZ6" s="35">
        <f t="shared" si="8"/>
        <v>62.5</v>
      </c>
      <c r="CA6" s="34" t="str">
        <f>IF(CA7="","",IF(CA7="-","【-】","【"&amp;SUBSTITUTE(TEXT(CA7,"#,##0.00"),"-","△")&amp;"】"))</f>
        <v>【59.98】</v>
      </c>
      <c r="CB6" s="35">
        <f>IF(CB7="",NA(),CB7)</f>
        <v>536.05999999999995</v>
      </c>
      <c r="CC6" s="35">
        <f t="shared" ref="CC6:CK6" si="9">IF(CC7="",NA(),CC7)</f>
        <v>533.78</v>
      </c>
      <c r="CD6" s="35">
        <f t="shared" si="9"/>
        <v>502.54</v>
      </c>
      <c r="CE6" s="35">
        <f t="shared" si="9"/>
        <v>493.69</v>
      </c>
      <c r="CF6" s="35">
        <f t="shared" si="9"/>
        <v>496.87</v>
      </c>
      <c r="CG6" s="35">
        <f t="shared" si="9"/>
        <v>283.73</v>
      </c>
      <c r="CH6" s="35">
        <f t="shared" si="9"/>
        <v>287.57</v>
      </c>
      <c r="CI6" s="35">
        <f t="shared" si="9"/>
        <v>250.21</v>
      </c>
      <c r="CJ6" s="35">
        <f t="shared" si="9"/>
        <v>264.77</v>
      </c>
      <c r="CK6" s="35">
        <f t="shared" si="9"/>
        <v>269.33</v>
      </c>
      <c r="CL6" s="34" t="str">
        <f>IF(CL7="","",IF(CL7="-","【-】","【"&amp;SUBSTITUTE(TEXT(CL7,"#,##0.00"),"-","△")&amp;"】"))</f>
        <v>【272.98】</v>
      </c>
      <c r="CM6" s="35">
        <f>IF(CM7="",NA(),CM7)</f>
        <v>29.18</v>
      </c>
      <c r="CN6" s="35">
        <f t="shared" ref="CN6:CV6" si="10">IF(CN7="",NA(),CN7)</f>
        <v>32.76</v>
      </c>
      <c r="CO6" s="35">
        <f t="shared" si="10"/>
        <v>31.15</v>
      </c>
      <c r="CP6" s="35">
        <f t="shared" si="10"/>
        <v>32.200000000000003</v>
      </c>
      <c r="CQ6" s="35">
        <f t="shared" si="10"/>
        <v>34.25</v>
      </c>
      <c r="CR6" s="35">
        <f t="shared" si="10"/>
        <v>58.25</v>
      </c>
      <c r="CS6" s="35">
        <f t="shared" si="10"/>
        <v>61.55</v>
      </c>
      <c r="CT6" s="35">
        <f t="shared" si="10"/>
        <v>61.79</v>
      </c>
      <c r="CU6" s="35">
        <f t="shared" si="10"/>
        <v>59.94</v>
      </c>
      <c r="CV6" s="35">
        <f t="shared" si="10"/>
        <v>59.64</v>
      </c>
      <c r="CW6" s="34" t="str">
        <f>IF(CW7="","",IF(CW7="-","【-】","【"&amp;SUBSTITUTE(TEXT(CW7,"#,##0.00"),"-","△")&amp;"】"))</f>
        <v>【58.71】</v>
      </c>
      <c r="CX6" s="35">
        <f>IF(CX7="",NA(),CX7)</f>
        <v>39.72</v>
      </c>
      <c r="CY6" s="35">
        <f t="shared" ref="CY6:DG6" si="11">IF(CY7="",NA(),CY7)</f>
        <v>42.8</v>
      </c>
      <c r="CZ6" s="35">
        <f t="shared" si="11"/>
        <v>51.55</v>
      </c>
      <c r="DA6" s="35">
        <f t="shared" si="11"/>
        <v>59.64</v>
      </c>
      <c r="DB6" s="35">
        <f t="shared" si="11"/>
        <v>54.07</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42021</v>
      </c>
      <c r="D7" s="37">
        <v>47</v>
      </c>
      <c r="E7" s="37">
        <v>18</v>
      </c>
      <c r="F7" s="37">
        <v>0</v>
      </c>
      <c r="G7" s="37">
        <v>0</v>
      </c>
      <c r="H7" s="37" t="s">
        <v>98</v>
      </c>
      <c r="I7" s="37" t="s">
        <v>99</v>
      </c>
      <c r="J7" s="37" t="s">
        <v>100</v>
      </c>
      <c r="K7" s="37" t="s">
        <v>101</v>
      </c>
      <c r="L7" s="37" t="s">
        <v>102</v>
      </c>
      <c r="M7" s="37" t="s">
        <v>103</v>
      </c>
      <c r="N7" s="38" t="s">
        <v>104</v>
      </c>
      <c r="O7" s="38" t="s">
        <v>105</v>
      </c>
      <c r="P7" s="38">
        <v>1.01</v>
      </c>
      <c r="Q7" s="38">
        <v>100</v>
      </c>
      <c r="R7" s="38">
        <v>3575</v>
      </c>
      <c r="S7" s="38">
        <v>142638</v>
      </c>
      <c r="T7" s="38">
        <v>554.54999999999995</v>
      </c>
      <c r="U7" s="38">
        <v>257.20999999999998</v>
      </c>
      <c r="V7" s="38">
        <v>1439</v>
      </c>
      <c r="W7" s="38">
        <v>0.25</v>
      </c>
      <c r="X7" s="38">
        <v>5756</v>
      </c>
      <c r="Y7" s="38">
        <v>89.19</v>
      </c>
      <c r="Z7" s="38">
        <v>90.53</v>
      </c>
      <c r="AA7" s="38">
        <v>94.17</v>
      </c>
      <c r="AB7" s="38">
        <v>93.57</v>
      </c>
      <c r="AC7" s="38">
        <v>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9.93</v>
      </c>
      <c r="BH7" s="38">
        <v>0</v>
      </c>
      <c r="BI7" s="38">
        <v>0</v>
      </c>
      <c r="BJ7" s="38">
        <v>0</v>
      </c>
      <c r="BK7" s="38">
        <v>392.19</v>
      </c>
      <c r="BL7" s="38">
        <v>413.5</v>
      </c>
      <c r="BM7" s="38">
        <v>244.85</v>
      </c>
      <c r="BN7" s="38">
        <v>296.89</v>
      </c>
      <c r="BO7" s="38">
        <v>270.57</v>
      </c>
      <c r="BP7" s="38">
        <v>307.23</v>
      </c>
      <c r="BQ7" s="38">
        <v>34.770000000000003</v>
      </c>
      <c r="BR7" s="38">
        <v>34.79</v>
      </c>
      <c r="BS7" s="38">
        <v>36.75</v>
      </c>
      <c r="BT7" s="38">
        <v>38.08</v>
      </c>
      <c r="BU7" s="38">
        <v>34.57</v>
      </c>
      <c r="BV7" s="38">
        <v>57.03</v>
      </c>
      <c r="BW7" s="38">
        <v>55.84</v>
      </c>
      <c r="BX7" s="38">
        <v>64.78</v>
      </c>
      <c r="BY7" s="38">
        <v>63.06</v>
      </c>
      <c r="BZ7" s="38">
        <v>62.5</v>
      </c>
      <c r="CA7" s="38">
        <v>59.98</v>
      </c>
      <c r="CB7" s="38">
        <v>536.05999999999995</v>
      </c>
      <c r="CC7" s="38">
        <v>533.78</v>
      </c>
      <c r="CD7" s="38">
        <v>502.54</v>
      </c>
      <c r="CE7" s="38">
        <v>493.69</v>
      </c>
      <c r="CF7" s="38">
        <v>496.87</v>
      </c>
      <c r="CG7" s="38">
        <v>283.73</v>
      </c>
      <c r="CH7" s="38">
        <v>287.57</v>
      </c>
      <c r="CI7" s="38">
        <v>250.21</v>
      </c>
      <c r="CJ7" s="38">
        <v>264.77</v>
      </c>
      <c r="CK7" s="38">
        <v>269.33</v>
      </c>
      <c r="CL7" s="38">
        <v>272.98</v>
      </c>
      <c r="CM7" s="38">
        <v>29.18</v>
      </c>
      <c r="CN7" s="38">
        <v>32.76</v>
      </c>
      <c r="CO7" s="38">
        <v>31.15</v>
      </c>
      <c r="CP7" s="38">
        <v>32.200000000000003</v>
      </c>
      <c r="CQ7" s="38">
        <v>34.25</v>
      </c>
      <c r="CR7" s="38">
        <v>58.25</v>
      </c>
      <c r="CS7" s="38">
        <v>61.55</v>
      </c>
      <c r="CT7" s="38">
        <v>61.79</v>
      </c>
      <c r="CU7" s="38">
        <v>59.94</v>
      </c>
      <c r="CV7" s="38">
        <v>59.64</v>
      </c>
      <c r="CW7" s="38">
        <v>58.71</v>
      </c>
      <c r="CX7" s="38">
        <v>39.72</v>
      </c>
      <c r="CY7" s="38">
        <v>42.8</v>
      </c>
      <c r="CZ7" s="38">
        <v>51.55</v>
      </c>
      <c r="DA7" s="38">
        <v>59.64</v>
      </c>
      <c r="DB7" s="38">
        <v>54.07</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丹野 仁 [Hitoshi Tanno]</cp:lastModifiedBy>
  <dcterms:created xsi:type="dcterms:W3CDTF">2020-12-04T03:15:21Z</dcterms:created>
  <dcterms:modified xsi:type="dcterms:W3CDTF">2021-01-29T01:19:48Z</dcterms:modified>
  <cp:category/>
</cp:coreProperties>
</file>