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8\Desktop\"/>
    </mc:Choice>
  </mc:AlternateContent>
  <workbookProtection workbookAlgorithmName="SHA-512" workbookHashValue="TvsV+hJFlVTkUqD/KU7MmYdC7G6ZlyH1OVrNv2keACjYH52lmpazNW5T6A3tw4SovvltoSRzk2qQP2uqSQ5QoA==" workbookSaltValue="aTKg4QI/b6Nq18VJfG0aLw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<sst xmlns="http://schemas.openxmlformats.org/spreadsheetml/2006/main" count="236" uniqueCount="119">
  <si>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</si>
  <si>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</si>
  <si>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</si>
  <si>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</si>
  <si>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</si>
  <si>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</si>
  <si>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</si>
  <si>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</si>
  <si>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</si>
  <si>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</si>
  <si>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</si>
  <si>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</si>
  <si>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</si>
  <si>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</si>
  <si>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</si>
  <si>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</si>
  <si>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</si>
  <si>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</si>
  <si>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</si>
  <si>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</si>
  <si>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</si>
  <si>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</si>
  <si>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</si>
  <si>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</si>
  <si>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</si>
  <si>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</si>
  <si>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</si>
  <si>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</si>
  <si>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</si>
  <si>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</si>
  <si>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</si>
  <si>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</si>
  <si>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</si>
  <si>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</si>
  <si>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</si>
  <si>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</si>
  <si>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</si>
  <si>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</si>
  <si>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</si>
  <si>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</si>
  <si>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</si>
  <si>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</si>
  <si>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</si>
  <si>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</si>
  <si>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</si>
  <si>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</si>
  <si>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</si>
  <si>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</si>
  <si>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</si>
  <si>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</si>
  <si>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</si>
  <si>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</si>
  <si>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</si>
  <si>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</si>
  <si>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</si>
  <si>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</si>
  <si>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</si>
  <si>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</si>
  <si>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</si>
  <si>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</si>
  <si>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</si>
  <si>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</si>
  <si>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</si>
  <si>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</si>
  <si>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</si>
  <si>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</si>
  <si>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</si>
  <si>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</si>
  <si>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</si>
  <si>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</si>
  <si>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</si>
  <si>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</si>
  <si>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</si>
  <si>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</si>
  <si>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</si>
  <si>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</si>
  <si>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</si>
  <si>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</si>
  <si>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</si>
  <si>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</si>
  <si>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</si>
  <si>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</si>
  <si>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</si>
  <si>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</si>
  <si>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</si>
  <si>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</si>
  <si>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</si>
  <si>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</si>
  <si>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</si>
  <si>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</si>
  <si>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</si>
  <si>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</si>
  <si>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</si>
  <si>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</si>
  <si>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</si>
  <si>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</si>
  <si>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</si>
  <si>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南三陸町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</si>
  <si>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</si>
  <si>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</si>
  <si>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</si>
  <si>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</si>
  <si>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</si>
  <si>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</si>
  <si>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</si>
  <si>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</si>
  <si>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</si>
  <si>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</si>
  <si>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</si>
  <si>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</si>
  <si>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</si>
  <si>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</si>
  <si>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</si>
  <si>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</si>
  <si>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</si>
  <si>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</si>
  <si>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当該地区の復興は、完了していることから人口・有収水量等の増加は見込めない状況にある。今後は、不明水対策など引き続き経費削減等の経営努力を進め、健全で効率の良い経営を図る必要がある。</t>
    <phoneticPr fontId="4"/>
  </si>
  <si>
    <t>　２箇所あった汚水処理場が被災したため、１箇所は廃止し、１箇所は災害復旧事業により平成２４年度に修繕整備している。
　管渠については、防潮堤工事のため移設工事が完了した箇所があるが、その他の管渠は、法定耐用年数の２分の１に達しているが、不具合等も生じていないことから、引き続き適切な維持管理に努める。</t>
    <rPh sb="84" eb="86">
      <t>カショ</t>
    </rPh>
    <phoneticPr fontId="4"/>
  </si>
  <si>
    <t>①　未接続世帯の接続促進を図っていくとともに経
　費節減に努め、収益的収支比率の改善を図ってい
　く。
④　受益戸数が少ないこと及び震災により廃止した
  処理区の償還が大きいことから一般会計からの繰
  入に頼らざるを得ない状況となっている。
⑤、⑥については、人口減による有収水量の減、節
　水型機器の導入等により、経費回収率の低下、汚
　水処理原価の増となっている。
⑦、⑧については、有収水量の減少により数値が前
　年より、低下している。今後も経費節減等により
　経営の安定化を図る必要がある。なお、グラフに
　反映されていないが、R1の施設利用率は22.04%と
　なっている。</t>
    <rPh sb="66" eb="68">
      <t>シンサイ</t>
    </rPh>
    <rPh sb="132" eb="135">
      <t>ジンコウゲン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</si>
</sst>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9-4BEF-BC00-166A421C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9-4BEF-BC00-166A421C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18.37</c:v>
                </c:pt>
                <c:pt idx="1">
                  <c:v>22.45</c:v>
                </c:pt>
                <c:pt idx="2">
                  <c:v>19.18</c:v>
                </c:pt>
                <c:pt idx="3">
                  <c:v>18.78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F-4E8C-91EA-EDAD94E7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F-4E8C-91EA-EDAD94E7F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85.8</c:v>
                </c:pt>
                <c:pt idx="1">
                  <c:v>92.05</c:v>
                </c:pt>
                <c:pt idx="2">
                  <c:v>88.89</c:v>
                </c:pt>
                <c:pt idx="3">
                  <c:v>88.57</c:v>
                </c:pt>
                <c:pt idx="4">
                  <c:v>86.57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9-4BF4-A272-786456B98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82.92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9-4BF4-A272-786456B98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137.05000000000001</c:v>
                </c:pt>
                <c:pt idx="1">
                  <c:v>96.05</c:v>
                </c:pt>
                <c:pt idx="2">
                  <c:v>85.23</c:v>
                </c:pt>
                <c:pt idx="3">
                  <c:v>94.7</c:v>
                </c:pt>
                <c:pt idx="4">
                  <c:v>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9-485A-8A66-E716750F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99-485A-8A66-E716750F4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8-4947-A15A-49339C4D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8-4947-A15A-49339C4D4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E-41D8-BC7A-33DAEF983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AE-41D8-BC7A-33DAEF983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B-4BC6-B3B0-41C8E8FC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EB-4BC6-B3B0-41C8E8FCA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2-4BEE-8F80-4090BEDE1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2-4BEE-8F80-4090BEDE1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A-4B22-8680-A44C442E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1029.24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A-4B22-8680-A44C442E10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34.86</c:v>
                </c:pt>
                <c:pt idx="1">
                  <c:v>13.48</c:v>
                </c:pt>
                <c:pt idx="2">
                  <c:v>40.520000000000003</c:v>
                </c:pt>
                <c:pt idx="3">
                  <c:v>46.99</c:v>
                </c:pt>
                <c:pt idx="4">
                  <c:v>39.619999999999997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F-4010-B2E2-845EA529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43.13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F-4010-B2E2-845EA529A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471.06</c:v>
                </c:pt>
                <c:pt idx="1">
                  <c:v>1176.31</c:v>
                </c:pt>
                <c:pt idx="2">
                  <c:v>411.79</c:v>
                </c:pt>
                <c:pt idx="3">
                  <c:v>344.73</c:v>
                </c:pt>
                <c:pt idx="4">
                  <c:v>412.96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F2-4C9F-B7FF-F7AA25A7E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392.03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2-4C9F-B7FF-F7AA25A7E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宮城県　南三陸町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12691</v>
      </c>
      <c r="AM8" s="51"/>
      <c r="AN8" s="51"/>
      <c r="AO8" s="51"/>
      <c r="AP8" s="51"/>
      <c r="AQ8" s="51"/>
      <c r="AR8" s="51"/>
      <c r="AS8" s="51"/>
      <c r="AT8" s="46">
        <f>データ!T6</f>
        <v>163.4</v>
      </c>
      <c r="AU8" s="46"/>
      <c r="AV8" s="46"/>
      <c r="AW8" s="46"/>
      <c r="AX8" s="46"/>
      <c r="AY8" s="46"/>
      <c r="AZ8" s="46"/>
      <c r="BA8" s="46"/>
      <c r="BB8" s="46">
        <f>データ!U6</f>
        <v>77.67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1.07</v>
      </c>
      <c r="Q10" s="46"/>
      <c r="R10" s="46"/>
      <c r="S10" s="46"/>
      <c r="T10" s="46"/>
      <c r="U10" s="46"/>
      <c r="V10" s="46"/>
      <c r="W10" s="46">
        <f>データ!Q6</f>
        <v>57.06</v>
      </c>
      <c r="X10" s="46"/>
      <c r="Y10" s="46"/>
      <c r="Z10" s="46"/>
      <c r="AA10" s="46"/>
      <c r="AB10" s="46"/>
      <c r="AC10" s="46"/>
      <c r="AD10" s="51">
        <f>データ!R6</f>
        <v>3300</v>
      </c>
      <c r="AE10" s="51"/>
      <c r="AF10" s="51"/>
      <c r="AG10" s="51"/>
      <c r="AH10" s="51"/>
      <c r="AI10" s="51"/>
      <c r="AJ10" s="51"/>
      <c r="AK10" s="2"/>
      <c r="AL10" s="51">
        <f>データ!V6</f>
        <v>134</v>
      </c>
      <c r="AM10" s="51"/>
      <c r="AN10" s="51"/>
      <c r="AO10" s="51"/>
      <c r="AP10" s="51"/>
      <c r="AQ10" s="51"/>
      <c r="AR10" s="51"/>
      <c r="AS10" s="51"/>
      <c r="AT10" s="46">
        <f>データ!W6</f>
        <v>0.17</v>
      </c>
      <c r="AU10" s="46"/>
      <c r="AV10" s="46"/>
      <c r="AW10" s="46"/>
      <c r="AX10" s="46"/>
      <c r="AY10" s="46"/>
      <c r="AZ10" s="46"/>
      <c r="BA10" s="46"/>
      <c r="BB10" s="46">
        <f>データ!X6</f>
        <v>788.24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118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43</v>
      </c>
      <c r="N86" s="26" t="s">
        <v>43</v>
      </c>
      <c r="O86" s="26" t="str">
        <f>データ!EO6</f>
        <v>【0.01】</v>
      </c>
    </row>
  </sheetData>
  <sheetProtection algorithmName="SHA-512" hashValue="j2UIRkyqYImwtPp4qAa7k5lo0bP9vwW3Ow+E+bpXscCzAOn9ENTfW5NmzajnAMHOYLfhLxl38kdzGQhl2a4O4g==" saltValue="0YJN8XigD97MdRdPinWdD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2019</v>
      </c>
      <c r="C6" s="33">
        <f t="shared" ref="C6:X6" si="3">C7</f>
        <v>46060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宮城県　南三陸町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1.07</v>
      </c>
      <c r="Q6" s="34">
        <f t="shared" si="3"/>
        <v>57.06</v>
      </c>
      <c r="R6" s="34">
        <f t="shared" si="3"/>
        <v>3300</v>
      </c>
      <c r="S6" s="34">
        <f t="shared" si="3"/>
        <v>12691</v>
      </c>
      <c r="T6" s="34">
        <f t="shared" si="3"/>
        <v>163.4</v>
      </c>
      <c r="U6" s="34">
        <f t="shared" si="3"/>
        <v>77.67</v>
      </c>
      <c r="V6" s="34">
        <f t="shared" si="3"/>
        <v>134</v>
      </c>
      <c r="W6" s="34">
        <f t="shared" si="3"/>
        <v>0.17</v>
      </c>
      <c r="X6" s="34">
        <f t="shared" si="3"/>
        <v>788.24</v>
      </c>
      <c r="Y6" s="35">
        <f>IF(Y7="",NA(),Y7)</f>
        <v>137.05000000000001</v>
      </c>
      <c r="Z6" s="35">
        <f t="shared" ref="Z6:AH6" si="4">IF(Z7="",NA(),Z7)</f>
        <v>96.05</v>
      </c>
      <c r="AA6" s="35">
        <f t="shared" si="4"/>
        <v>85.23</v>
      </c>
      <c r="AB6" s="35">
        <f t="shared" si="4"/>
        <v>94.7</v>
      </c>
      <c r="AC6" s="35">
        <f t="shared" si="4"/>
        <v>97.9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1029.24</v>
      </c>
      <c r="BL6" s="35">
        <f t="shared" si="7"/>
        <v>1063.93</v>
      </c>
      <c r="BM6" s="35">
        <f t="shared" si="7"/>
        <v>1060.8599999999999</v>
      </c>
      <c r="BN6" s="35">
        <f t="shared" si="7"/>
        <v>1006.65</v>
      </c>
      <c r="BO6" s="35">
        <f t="shared" si="7"/>
        <v>998.42</v>
      </c>
      <c r="BP6" s="34" t="str">
        <f>IF(BP7="","",IF(BP7="-","【-】","【"&amp;SUBSTITUTE(TEXT(BP7,"#,##0.00"),"-","△")&amp;"】"))</f>
        <v>【953.26】</v>
      </c>
      <c r="BQ6" s="35">
        <f>IF(BQ7="",NA(),BQ7)</f>
        <v>34.86</v>
      </c>
      <c r="BR6" s="35">
        <f t="shared" ref="BR6:BZ6" si="8">IF(BR7="",NA(),BR7)</f>
        <v>13.48</v>
      </c>
      <c r="BS6" s="35">
        <f t="shared" si="8"/>
        <v>40.520000000000003</v>
      </c>
      <c r="BT6" s="35">
        <f t="shared" si="8"/>
        <v>46.99</v>
      </c>
      <c r="BU6" s="35">
        <f t="shared" si="8"/>
        <v>39.619999999999997</v>
      </c>
      <c r="BV6" s="35">
        <f t="shared" si="8"/>
        <v>43.13</v>
      </c>
      <c r="BW6" s="35">
        <f t="shared" si="8"/>
        <v>46.26</v>
      </c>
      <c r="BX6" s="35">
        <f t="shared" si="8"/>
        <v>45.81</v>
      </c>
      <c r="BY6" s="35">
        <f t="shared" si="8"/>
        <v>43.43</v>
      </c>
      <c r="BZ6" s="35">
        <f t="shared" si="8"/>
        <v>41.41</v>
      </c>
      <c r="CA6" s="34" t="str">
        <f>IF(CA7="","",IF(CA7="-","【-】","【"&amp;SUBSTITUTE(TEXT(CA7,"#,##0.00"),"-","△")&amp;"】"))</f>
        <v>【45.31】</v>
      </c>
      <c r="CB6" s="35">
        <f>IF(CB7="",NA(),CB7)</f>
        <v>471.06</v>
      </c>
      <c r="CC6" s="35">
        <f t="shared" ref="CC6:CK6" si="9">IF(CC7="",NA(),CC7)</f>
        <v>1176.31</v>
      </c>
      <c r="CD6" s="35">
        <f t="shared" si="9"/>
        <v>411.79</v>
      </c>
      <c r="CE6" s="35">
        <f t="shared" si="9"/>
        <v>344.73</v>
      </c>
      <c r="CF6" s="35">
        <f t="shared" si="9"/>
        <v>412.96</v>
      </c>
      <c r="CG6" s="35">
        <f t="shared" si="9"/>
        <v>392.03</v>
      </c>
      <c r="CH6" s="35">
        <f t="shared" si="9"/>
        <v>376.4</v>
      </c>
      <c r="CI6" s="35">
        <f t="shared" si="9"/>
        <v>383.92</v>
      </c>
      <c r="CJ6" s="35">
        <f t="shared" si="9"/>
        <v>400.44</v>
      </c>
      <c r="CK6" s="35">
        <f t="shared" si="9"/>
        <v>417.56</v>
      </c>
      <c r="CL6" s="34" t="str">
        <f>IF(CL7="","",IF(CL7="-","【-】","【"&amp;SUBSTITUTE(TEXT(CL7,"#,##0.00"),"-","△")&amp;"】"))</f>
        <v>【379.91】</v>
      </c>
      <c r="CM6" s="35">
        <f>IF(CM7="",NA(),CM7)</f>
        <v>18.37</v>
      </c>
      <c r="CN6" s="35">
        <f t="shared" ref="CN6:CV6" si="10">IF(CN7="",NA(),CN7)</f>
        <v>22.45</v>
      </c>
      <c r="CO6" s="35">
        <f t="shared" si="10"/>
        <v>19.18</v>
      </c>
      <c r="CP6" s="35">
        <f t="shared" si="10"/>
        <v>18.78</v>
      </c>
      <c r="CQ6" s="34">
        <f t="shared" si="10"/>
        <v>0</v>
      </c>
      <c r="CR6" s="35">
        <f t="shared" si="10"/>
        <v>35.64</v>
      </c>
      <c r="CS6" s="35">
        <f t="shared" si="10"/>
        <v>33.729999999999997</v>
      </c>
      <c r="CT6" s="35">
        <f t="shared" si="10"/>
        <v>33.21</v>
      </c>
      <c r="CU6" s="35">
        <f t="shared" si="10"/>
        <v>32.229999999999997</v>
      </c>
      <c r="CV6" s="35">
        <f t="shared" si="10"/>
        <v>32.479999999999997</v>
      </c>
      <c r="CW6" s="34" t="str">
        <f>IF(CW7="","",IF(CW7="-","【-】","【"&amp;SUBSTITUTE(TEXT(CW7,"#,##0.00"),"-","△")&amp;"】"))</f>
        <v>【33.67】</v>
      </c>
      <c r="CX6" s="35">
        <f>IF(CX7="",NA(),CX7)</f>
        <v>85.8</v>
      </c>
      <c r="CY6" s="35">
        <f t="shared" ref="CY6:DG6" si="11">IF(CY7="",NA(),CY7)</f>
        <v>92.05</v>
      </c>
      <c r="CZ6" s="35">
        <f t="shared" si="11"/>
        <v>88.89</v>
      </c>
      <c r="DA6" s="35">
        <f t="shared" si="11"/>
        <v>88.57</v>
      </c>
      <c r="DB6" s="35">
        <f t="shared" si="11"/>
        <v>86.57</v>
      </c>
      <c r="DC6" s="35">
        <f t="shared" si="11"/>
        <v>82.92</v>
      </c>
      <c r="DD6" s="35">
        <f t="shared" si="11"/>
        <v>79.989999999999995</v>
      </c>
      <c r="DE6" s="35">
        <f t="shared" si="11"/>
        <v>79.98</v>
      </c>
      <c r="DF6" s="35">
        <f t="shared" si="11"/>
        <v>80.8</v>
      </c>
      <c r="DG6" s="35">
        <f t="shared" si="11"/>
        <v>79.2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5">
        <f t="shared" si="14"/>
        <v>17</v>
      </c>
      <c r="EI6" s="34">
        <f t="shared" si="14"/>
        <v>0</v>
      </c>
      <c r="EJ6" s="35">
        <f t="shared" si="14"/>
        <v>0.18</v>
      </c>
      <c r="EK6" s="35">
        <f t="shared" si="14"/>
        <v>0.01</v>
      </c>
      <c r="EL6" s="35">
        <f t="shared" si="14"/>
        <v>0.09</v>
      </c>
      <c r="EM6" s="35">
        <f t="shared" si="14"/>
        <v>0.02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46060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1.07</v>
      </c>
      <c r="Q7" s="38">
        <v>57.06</v>
      </c>
      <c r="R7" s="38">
        <v>3300</v>
      </c>
      <c r="S7" s="38">
        <v>12691</v>
      </c>
      <c r="T7" s="38">
        <v>163.4</v>
      </c>
      <c r="U7" s="38">
        <v>77.67</v>
      </c>
      <c r="V7" s="38">
        <v>134</v>
      </c>
      <c r="W7" s="38">
        <v>0.17</v>
      </c>
      <c r="X7" s="38">
        <v>788.24</v>
      </c>
      <c r="Y7" s="38">
        <v>137.05000000000001</v>
      </c>
      <c r="Z7" s="38">
        <v>96.05</v>
      </c>
      <c r="AA7" s="38">
        <v>85.23</v>
      </c>
      <c r="AB7" s="38">
        <v>94.7</v>
      </c>
      <c r="AC7" s="38">
        <v>97.9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1029.24</v>
      </c>
      <c r="BL7" s="38">
        <v>1063.93</v>
      </c>
      <c r="BM7" s="38">
        <v>1060.8599999999999</v>
      </c>
      <c r="BN7" s="38">
        <v>1006.65</v>
      </c>
      <c r="BO7" s="38">
        <v>998.42</v>
      </c>
      <c r="BP7" s="38">
        <v>953.26</v>
      </c>
      <c r="BQ7" s="38">
        <v>34.86</v>
      </c>
      <c r="BR7" s="38">
        <v>13.48</v>
      </c>
      <c r="BS7" s="38">
        <v>40.520000000000003</v>
      </c>
      <c r="BT7" s="38">
        <v>46.99</v>
      </c>
      <c r="BU7" s="38">
        <v>39.619999999999997</v>
      </c>
      <c r="BV7" s="38">
        <v>43.13</v>
      </c>
      <c r="BW7" s="38">
        <v>46.26</v>
      </c>
      <c r="BX7" s="38">
        <v>45.81</v>
      </c>
      <c r="BY7" s="38">
        <v>43.43</v>
      </c>
      <c r="BZ7" s="38">
        <v>41.41</v>
      </c>
      <c r="CA7" s="38">
        <v>45.31</v>
      </c>
      <c r="CB7" s="38">
        <v>471.06</v>
      </c>
      <c r="CC7" s="38">
        <v>1176.31</v>
      </c>
      <c r="CD7" s="38">
        <v>411.79</v>
      </c>
      <c r="CE7" s="38">
        <v>344.73</v>
      </c>
      <c r="CF7" s="38">
        <v>412.96</v>
      </c>
      <c r="CG7" s="38">
        <v>392.03</v>
      </c>
      <c r="CH7" s="38">
        <v>376.4</v>
      </c>
      <c r="CI7" s="38">
        <v>383.92</v>
      </c>
      <c r="CJ7" s="38">
        <v>400.44</v>
      </c>
      <c r="CK7" s="38">
        <v>417.56</v>
      </c>
      <c r="CL7" s="38">
        <v>379.91</v>
      </c>
      <c r="CM7" s="38">
        <v>18.37</v>
      </c>
      <c r="CN7" s="38">
        <v>22.45</v>
      </c>
      <c r="CO7" s="38">
        <v>19.18</v>
      </c>
      <c r="CP7" s="38">
        <v>18.78</v>
      </c>
      <c r="CQ7" s="38">
        <v>0</v>
      </c>
      <c r="CR7" s="38">
        <v>35.64</v>
      </c>
      <c r="CS7" s="38">
        <v>33.729999999999997</v>
      </c>
      <c r="CT7" s="38">
        <v>33.21</v>
      </c>
      <c r="CU7" s="38">
        <v>32.229999999999997</v>
      </c>
      <c r="CV7" s="38">
        <v>32.479999999999997</v>
      </c>
      <c r="CW7" s="38">
        <v>33.67</v>
      </c>
      <c r="CX7" s="38">
        <v>85.8</v>
      </c>
      <c r="CY7" s="38">
        <v>92.05</v>
      </c>
      <c r="CZ7" s="38">
        <v>88.89</v>
      </c>
      <c r="DA7" s="38">
        <v>88.57</v>
      </c>
      <c r="DB7" s="38">
        <v>86.57</v>
      </c>
      <c r="DC7" s="38">
        <v>82.92</v>
      </c>
      <c r="DD7" s="38">
        <v>79.989999999999995</v>
      </c>
      <c r="DE7" s="38">
        <v>79.98</v>
      </c>
      <c r="DF7" s="38">
        <v>80.8</v>
      </c>
      <c r="DG7" s="38">
        <v>79.2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17</v>
      </c>
      <c r="EI7" s="38">
        <v>0</v>
      </c>
      <c r="EJ7" s="38">
        <v>0.18</v>
      </c>
      <c r="EK7" s="38">
        <v>0.01</v>
      </c>
      <c r="EL7" s="38">
        <v>0.09</v>
      </c>
      <c r="EM7" s="38">
        <v>0.02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112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大山幸信</cp:lastModifiedBy>
  <cp:lastPrinted>2021-01-28T06:03:54Z</cp:lastPrinted>
  <dcterms:created xsi:type="dcterms:W3CDTF">2020-12-04T03:11:09Z</dcterms:created>
  <dcterms:modified xsi:type="dcterms:W3CDTF">2021-02-05T07:58:34Z</dcterms:modified>
  <cp:category/>
</cp:coreProperties>
</file>