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t0172\Desktop\【依頼：1月22日まで】公営企業に係る「経営比較分析表」の分析等について（依頼）\提出\"/>
    </mc:Choice>
  </mc:AlternateContent>
  <xr:revisionPtr revIDLastSave="0" documentId="13_ncr:1_{D62352A9-9CA0-4148-903A-027CD507291B}" xr6:coauthVersionLast="46" xr6:coauthVersionMax="46" xr10:uidLastSave="{00000000-0000-0000-0000-000000000000}"/>
  <workbookProtection workbookAlgorithmName="SHA-512" workbookHashValue="+hcPsBP8vzQs85eYpi3qaQN4eYraXGOZUv3RTZlyjxCIitV4UvMd8+d3aFfoPPom+xmtGcXk94kUxEGmdP8vFQ==" workbookSaltValue="BCe7Yj2UP2gu3rqivRok6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AD10" i="4"/>
  <c r="P10" i="4"/>
  <c r="B10" i="4"/>
  <c r="AT8"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<sst xmlns="http://schemas.openxmlformats.org/spreadsheetml/2006/main" count="236" uniqueCount="121">
  <si>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</si>
  <si>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</si>
  <si>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</si>
  <si>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</si>
  <si>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</si>
  <si>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</si>
  <si>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</si>
  <si>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</si>
  <si>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</si>
  <si>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</si>
  <si>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</si>
  <si>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</si>
  <si>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</si>
  <si>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</si>
  <si>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</si>
  <si>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</si>
  <si>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</si>
  <si>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</si>
  <si>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</si>
  <si>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</si>
  <si>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</si>
  <si>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</si>
  <si>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</si>
  <si>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</si>
  <si>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</si>
  <si>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</si>
  <si>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</si>
  <si>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</si>
  <si>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</si>
  <si>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</si>
  <si>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</si>
  <si>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</si>
  <si>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</si>
  <si>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</si>
  <si>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</si>
  <si>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</si>
  <si>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</si>
  <si>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</si>
  <si>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</si>
  <si>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</si>
  <si>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</si>
  <si>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</si>
  <si>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</si>
  <si>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</si>
  <si>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</si>
  <si>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</si>
  <si>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</si>
  <si>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</si>
  <si>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</si>
  <si>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</si>
  <si>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</si>
  <si>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</si>
  <si>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</si>
  <si>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</si>
  <si>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</si>
  <si>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</si>
  <si>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</si>
  <si>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</si>
  <si>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</si>
  <si>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</si>
  <si>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</si>
  <si>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</si>
  <si>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</si>
  <si>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</si>
  <si>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</si>
  <si>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</si>
  <si>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</si>
  <si>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</si>
  <si>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</si>
  <si>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</si>
  <si>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</si>
  <si>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</si>
  <si>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</si>
  <si>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</si>
  <si>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</si>
  <si>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</si>
  <si>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</si>
  <si>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</si>
  <si>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</si>
  <si>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</si>
  <si>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</si>
  <si>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</si>
  <si>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</si>
  <si>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</si>
  <si>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</si>
  <si>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</si>
  <si>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</si>
  <si>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</si>
  <si>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</si>
  <si>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</si>
  <si>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</si>
  <si>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</si>
  <si>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</si>
  <si>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</si>
  <si>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</si>
  <si>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</si>
  <si>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</si>
  <si>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</si>
  <si>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</si>
  <si>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</si>
  <si>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</si>
  <si>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</si>
  <si>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</si>
  <si>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</si>
  <si>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</si>
  <si>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</si>
  <si>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</si>
  <si>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</si>
  <si>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</si>
  <si>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</si>
  <si>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</si>
  <si>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</si>
  <si>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</si>
  <si>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</si>
  <si>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</si>
  <si>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</si>
  <si>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</si>
  <si>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</si>
  <si>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減少に伴う料金収入の減少と過大な資本費及び維持管理費により、自己財源では賄い切れず、一般会計からの繰入に頼らざるを得ない状況である。全国的に見ても経営は健全と言えず、経費削減、財源確保などの対策が必要不可欠であり、施設縮小の検討も含めた経営の健全化を図っていく。また、施設の効率的な運転を行うため、管理の支障となっている不明水の削減、管路施設の点検・修繕等の対策を行っていく。</t>
  </si>
  <si>
    <t>①　収益的収支比率は100％以上であるが、一般会計からの繰入金に依存している状況である。
④　企業債残高対事業規模比率は、一般会計からの繰入に頼っている状況である。
⑤　経費回収率は、普及率の向上により⑧水洗化率が類似団体平均値を上回っているものの、⑥汚水処理原価が高いため、類似団体平均値を下回っている。
⑥　汚水処理原価は、当初計画人口を3,000人として処理場を整備したが、人口減少により計画の半数程度に留まる状況となっている結果、処理場の資本費及び維持管理費が過大（処理場がオーバースペック）となっている。
　なお、類似団体平均値よりも若干高いため、包括委託の検討、施設の適正規模の検討も含めた効率的な運転や計画的な更新を行うことで、一般会計からの繰入に頼らない、より健全な経営が可能となると考える。
⑦　施設利用率は、類似団体平均値を上回っているが、大雨等で流入水量が一時的に処理能力を超えることがあるため、処理能力の縮小に踏み切れない状況である。また、年間流入水量の約２割が不明水であり、施設管理の大きな障害となっているため、漏水調査の実施等、早急な対策が必要である。
⑧　水洗化率は、過去10年間、類似団体平均値より高い推移を示している一方、未水洗化世帯の約６割が高齢者のみ世帯であるため、経済的・将来的な理由から、さらなる水洗化は進まない状況であるが、個別訪問の実施や住宅改修補助金等の活用により水洗化への理解と経済的な負担軽減を図り、水洗化率向上に努めるとともに、適正な料金設定を行い住民の理解を得る必要がある。</t>
    <rPh sb="14" eb="16">
      <t>イジョウ</t>
    </rPh>
    <rPh sb="21" eb="23">
      <t>イッパン</t>
    </rPh>
    <rPh sb="23" eb="25">
      <t>カイケイ</t>
    </rPh>
    <rPh sb="28" eb="30">
      <t>クリイレ</t>
    </rPh>
    <rPh sb="30" eb="31">
      <t>キン</t>
    </rPh>
    <rPh sb="32" eb="34">
      <t>イゾン</t>
    </rPh>
    <rPh sb="38" eb="40">
      <t>ジョウキョウ</t>
    </rPh>
    <rPh sb="649" eb="650">
      <t>オコナ</t>
    </rPh>
    <rPh sb="651" eb="653">
      <t>ジュウミン</t>
    </rPh>
    <rPh sb="654" eb="656">
      <t>リカイ</t>
    </rPh>
    <rPh sb="657" eb="658">
      <t>エ</t>
    </rPh>
    <rPh sb="659" eb="661">
      <t>ヒツヨウ</t>
    </rPh>
    <phoneticPr fontId="4"/>
  </si>
  <si>
    <t>　供用開始から20年以上経過しており、機器の故障による水処理への影響が懸念されるため、平成29年度にストックマネジメント計画を策定し、平成30年度から令和4年度で計画的な機器の修繕を進めていく。
　管路施設については、平成29年度にストックマネジメント基本計画を策定し、優先順位を定めてマンホールポンプの計画的な修繕・更新を行っていく。マンホールは点検を行っており、マンホールのがたつきや老朽化が進んでいる箇所の修繕等を行っている。
　しかし、管渠については詰まり等の問題が発生していることから、管渠の点検が緊急の課題である。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</si>
</sst>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5F-4D2D-ABAE-905EA0C88F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D75F-4D2D-ABAE-905EA0C88F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48.42</c:v>
                </c:pt>
                <c:pt idx="1">
                  <c:v>51.39</c:v>
                </c:pt>
                <c:pt idx="2">
                  <c:v>51.39</c:v>
                </c:pt>
                <c:pt idx="3">
                  <c:v>43.37</c:v>
                </c:pt>
                <c:pt idx="4">
                  <c:v>49.9</c:v>
                </c:pt>
              </c:numCache>
            </c:numRef>
          </c:val>
          <c:extLst>
            <c:ext xmlns:c16="http://schemas.microsoft.com/office/drawing/2014/chart" uri="{C3380CC4-5D6E-409C-BE32-E72D297353CC}">
              <c16:uniqueId val="{00000000-45E6-42A2-8D7C-D269D2807F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45E6-42A2-8D7C-D269D2807F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89.74</c:v>
                </c:pt>
                <c:pt idx="1">
                  <c:v>90.64</c:v>
                </c:pt>
                <c:pt idx="2">
                  <c:v>91.5</c:v>
                </c:pt>
                <c:pt idx="3">
                  <c:v>92.39</c:v>
                </c:pt>
                <c:pt idx="4">
                  <c:v>92.27</c:v>
                </c:pt>
              </c:numCache>
            </c:numRef>
          </c:val>
          <c:extLst>
            <c:ext xmlns:c16="http://schemas.microsoft.com/office/drawing/2014/chart" uri="{C3380CC4-5D6E-409C-BE32-E72D297353CC}">
              <c16:uniqueId val="{00000000-D1F2-4E66-9821-28B1C546FD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D1F2-4E66-9821-28B1C546FD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91.89</c:v>
                </c:pt>
                <c:pt idx="1">
                  <c:v>91.69</c:v>
                </c:pt>
                <c:pt idx="2">
                  <c:v>99.91</c:v>
                </c:pt>
                <c:pt idx="3">
                  <c:v>99.88</c:v>
                </c:pt>
                <c:pt idx="4">
                  <c:v>100.08</c:v>
                </c:pt>
              </c:numCache>
            </c:numRef>
          </c:val>
          <c:extLst>
            <c:ext xmlns:c16="http://schemas.microsoft.com/office/drawing/2014/chart" uri="{C3380CC4-5D6E-409C-BE32-E72D297353CC}">
              <c16:uniqueId val="{00000000-6729-47EA-9D2D-EC23ED58CC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9-47EA-9D2D-EC23ED58CC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D-4CF8-B54C-1874D2A8FE1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D-4CF8-B54C-1874D2A8FE1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63-42E3-87AA-1F68D05499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63-42E3-87AA-1F68D05499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1-4CF9-A4D1-60FD9F7494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1-4CF9-A4D1-60FD9F7494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98-4A84-8EF6-C9B7D5D0FEF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98-4A84-8EF6-C9B7D5D0FEF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52-42B8-818A-E3E1F963CB4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5552-42B8-818A-E3E1F963CB4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60.79</c:v>
                </c:pt>
                <c:pt idx="1">
                  <c:v>59.57</c:v>
                </c:pt>
                <c:pt idx="2">
                  <c:v>50.49</c:v>
                </c:pt>
                <c:pt idx="3">
                  <c:v>64.42</c:v>
                </c:pt>
                <c:pt idx="4">
                  <c:v>58.55</c:v>
                </c:pt>
              </c:numCache>
            </c:numRef>
          </c:val>
          <c:extLst>
            <c:ext xmlns:c16="http://schemas.microsoft.com/office/drawing/2014/chart" uri="{C3380CC4-5D6E-409C-BE32-E72D297353CC}">
              <c16:uniqueId val="{00000000-91DB-4EA0-9FFC-F0D3BB6B26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1DB-4EA0-9FFC-F0D3BB6B26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239.53</c:v>
                </c:pt>
                <c:pt idx="1">
                  <c:v>243.29</c:v>
                </c:pt>
                <c:pt idx="2">
                  <c:v>289.39</c:v>
                </c:pt>
                <c:pt idx="3">
                  <c:v>222.62</c:v>
                </c:pt>
                <c:pt idx="4">
                  <c:v>247.31</c:v>
                </c:pt>
              </c:numCache>
            </c:numRef>
          </c:val>
          <c:extLst>
            <c:ext xmlns:c16="http://schemas.microsoft.com/office/drawing/2014/chart" uri="{C3380CC4-5D6E-409C-BE32-E72D297353CC}">
              <c16:uniqueId val="{00000000-230B-463A-A0E5-B630482EF4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230B-463A-A0E5-B630482EF4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3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宮城県　七ケ宿町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1376</v>
      </c>
      <c r="AM8" s="75"/>
      <c r="AN8" s="75"/>
      <c r="AO8" s="75"/>
      <c r="AP8" s="75"/>
      <c r="AQ8" s="75"/>
      <c r="AR8" s="75"/>
      <c r="AS8" s="75"/>
      <c r="AT8" s="74">
        <f>データ!T6</f>
        <v>263.08999999999997</v>
      </c>
      <c r="AU8" s="74"/>
      <c r="AV8" s="74"/>
      <c r="AW8" s="74"/>
      <c r="AX8" s="74"/>
      <c r="AY8" s="74"/>
      <c r="AZ8" s="74"/>
      <c r="BA8" s="74"/>
      <c r="BB8" s="74">
        <f>データ!U6</f>
        <v>5.23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90.68</v>
      </c>
      <c r="Q10" s="74"/>
      <c r="R10" s="74"/>
      <c r="S10" s="74"/>
      <c r="T10" s="74"/>
      <c r="U10" s="74"/>
      <c r="V10" s="74"/>
      <c r="W10" s="74">
        <f>データ!Q6</f>
        <v>76.37</v>
      </c>
      <c r="X10" s="74"/>
      <c r="Y10" s="74"/>
      <c r="Z10" s="74"/>
      <c r="AA10" s="74"/>
      <c r="AB10" s="74"/>
      <c r="AC10" s="74"/>
      <c r="AD10" s="75">
        <f>データ!R6</f>
        <v>2699</v>
      </c>
      <c r="AE10" s="75"/>
      <c r="AF10" s="75"/>
      <c r="AG10" s="75"/>
      <c r="AH10" s="75"/>
      <c r="AI10" s="75"/>
      <c r="AJ10" s="75"/>
      <c r="AK10" s="2"/>
      <c r="AL10" s="75">
        <f>データ!V6</f>
        <v>1216</v>
      </c>
      <c r="AM10" s="75"/>
      <c r="AN10" s="75"/>
      <c r="AO10" s="75"/>
      <c r="AP10" s="75"/>
      <c r="AQ10" s="75"/>
      <c r="AR10" s="75"/>
      <c r="AS10" s="75"/>
      <c r="AT10" s="74">
        <f>データ!W6</f>
        <v>0.82</v>
      </c>
      <c r="AU10" s="74"/>
      <c r="AV10" s="74"/>
      <c r="AW10" s="74"/>
      <c r="AX10" s="74"/>
      <c r="AY10" s="74"/>
      <c r="AZ10" s="74"/>
      <c r="BA10" s="74"/>
      <c r="BB10" s="74">
        <f>データ!X6</f>
        <v>1482.93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2.7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46</v>
      </c>
      <c r="O86" s="26" t="str">
        <f>データ!EO6</f>
        <v>【0.28】</v>
      </c>
    </row>
  </sheetData>
  <sheetProtection algorithmName="SHA-512" hashValue="tHQ6XfDwZ2Z9hl8droQAy2SniK4ZAbe5uDnrhsDBKCt6sJWwtjA+Ps/6gFGNljfJZe1meuM4+nftyDlzmOo5wg==" saltValue="uACXE0WbwU9BXhVxw8s6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49</v>
      </c>
      <c r="B3" s="29" t="s">
        <v>50</v>
      </c>
      <c r="C3" s="29" t="s">
        <v>51</v>
      </c>
      <c r="D3" s="29" t="s">
        <v>52</v>
      </c>
      <c r="E3" s="29" t="s">
        <v>53</v>
      </c>
      <c r="F3" s="29" t="s">
        <v>54</v>
      </c>
      <c r="G3" s="29" t="s">
        <v>55</v>
      </c>
      <c r="H3" s="83" t="s">
        <v>56</v>
      </c>
      <c r="I3" s="84"/>
      <c r="J3" s="84"/>
      <c r="K3" s="84"/>
      <c r="L3" s="84"/>
      <c r="M3" s="84"/>
      <c r="N3" s="84"/>
      <c r="O3" s="84"/>
      <c r="P3" s="84"/>
      <c r="Q3" s="84"/>
      <c r="R3" s="84"/>
      <c r="S3" s="84"/>
      <c r="T3" s="84"/>
      <c r="U3" s="84"/>
      <c r="V3" s="84"/>
      <c r="W3" s="84"/>
      <c r="X3" s="85"/>
      <c r="Y3" s="89" t="s">
        <v>57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59</v>
      </c>
      <c r="B4" s="30"/>
      <c r="C4" s="30"/>
      <c r="D4" s="30"/>
      <c r="E4" s="30"/>
      <c r="F4" s="30"/>
      <c r="G4" s="30"/>
      <c r="H4" s="86"/>
      <c r="I4" s="87"/>
      <c r="J4" s="87"/>
      <c r="K4" s="87"/>
      <c r="L4" s="87"/>
      <c r="M4" s="87"/>
      <c r="N4" s="87"/>
      <c r="O4" s="87"/>
      <c r="P4" s="87"/>
      <c r="Q4" s="87"/>
      <c r="R4" s="87"/>
      <c r="S4" s="87"/>
      <c r="T4" s="87"/>
      <c r="U4" s="87"/>
      <c r="V4" s="87"/>
      <c r="W4" s="87"/>
      <c r="X4" s="88"/>
      <c r="Y4" s="82" t="s">
        <v>60</v>
      </c>
      <c r="Z4" s="82"/>
      <c r="AA4" s="82"/>
      <c r="AB4" s="82"/>
      <c r="AC4" s="82"/>
      <c r="AD4" s="82"/>
      <c r="AE4" s="82"/>
      <c r="AF4" s="82"/>
      <c r="AG4" s="82"/>
      <c r="AH4" s="82"/>
      <c r="AI4" s="82"/>
      <c r="AJ4" s="82" t="s">
        <v>61</v>
      </c>
      <c r="AK4" s="82"/>
      <c r="AL4" s="82"/>
      <c r="AM4" s="82"/>
      <c r="AN4" s="82"/>
      <c r="AO4" s="82"/>
      <c r="AP4" s="82"/>
      <c r="AQ4" s="82"/>
      <c r="AR4" s="82"/>
      <c r="AS4" s="82"/>
      <c r="AT4" s="82"/>
      <c r="AU4" s="82" t="s">
        <v>62</v>
      </c>
      <c r="AV4" s="82"/>
      <c r="AW4" s="82"/>
      <c r="AX4" s="82"/>
      <c r="AY4" s="82"/>
      <c r="AZ4" s="82"/>
      <c r="BA4" s="82"/>
      <c r="BB4" s="82"/>
      <c r="BC4" s="82"/>
      <c r="BD4" s="82"/>
      <c r="BE4" s="82"/>
      <c r="BF4" s="82" t="s">
        <v>63</v>
      </c>
      <c r="BG4" s="82"/>
      <c r="BH4" s="82"/>
      <c r="BI4" s="82"/>
      <c r="BJ4" s="82"/>
      <c r="BK4" s="82"/>
      <c r="BL4" s="82"/>
      <c r="BM4" s="82"/>
      <c r="BN4" s="82"/>
      <c r="BO4" s="82"/>
      <c r="BP4" s="82"/>
      <c r="BQ4" s="82" t="s">
        <v>64</v>
      </c>
      <c r="BR4" s="82"/>
      <c r="BS4" s="82"/>
      <c r="BT4" s="82"/>
      <c r="BU4" s="82"/>
      <c r="BV4" s="82"/>
      <c r="BW4" s="82"/>
      <c r="BX4" s="82"/>
      <c r="BY4" s="82"/>
      <c r="BZ4" s="82"/>
      <c r="CA4" s="82"/>
      <c r="CB4" s="82" t="s">
        <v>65</v>
      </c>
      <c r="CC4" s="82"/>
      <c r="CD4" s="82"/>
      <c r="CE4" s="82"/>
      <c r="CF4" s="82"/>
      <c r="CG4" s="82"/>
      <c r="CH4" s="82"/>
      <c r="CI4" s="82"/>
      <c r="CJ4" s="82"/>
      <c r="CK4" s="82"/>
      <c r="CL4" s="82"/>
      <c r="CM4" s="82" t="s">
        <v>66</v>
      </c>
      <c r="CN4" s="82"/>
      <c r="CO4" s="82"/>
      <c r="CP4" s="82"/>
      <c r="CQ4" s="82"/>
      <c r="CR4" s="82"/>
      <c r="CS4" s="82"/>
      <c r="CT4" s="82"/>
      <c r="CU4" s="82"/>
      <c r="CV4" s="82"/>
      <c r="CW4" s="82"/>
      <c r="CX4" s="82" t="s">
        <v>67</v>
      </c>
      <c r="CY4" s="82"/>
      <c r="CZ4" s="82"/>
      <c r="DA4" s="82"/>
      <c r="DB4" s="82"/>
      <c r="DC4" s="82"/>
      <c r="DD4" s="82"/>
      <c r="DE4" s="82"/>
      <c r="DF4" s="82"/>
      <c r="DG4" s="82"/>
      <c r="DH4" s="82"/>
      <c r="DI4" s="82" t="s">
        <v>68</v>
      </c>
      <c r="DJ4" s="82"/>
      <c r="DK4" s="82"/>
      <c r="DL4" s="82"/>
      <c r="DM4" s="82"/>
      <c r="DN4" s="82"/>
      <c r="DO4" s="82"/>
      <c r="DP4" s="82"/>
      <c r="DQ4" s="82"/>
      <c r="DR4" s="82"/>
      <c r="DS4" s="82"/>
      <c r="DT4" s="82" t="s">
        <v>69</v>
      </c>
      <c r="DU4" s="82"/>
      <c r="DV4" s="82"/>
      <c r="DW4" s="82"/>
      <c r="DX4" s="82"/>
      <c r="DY4" s="82"/>
      <c r="DZ4" s="82"/>
      <c r="EA4" s="82"/>
      <c r="EB4" s="82"/>
      <c r="EC4" s="82"/>
      <c r="ED4" s="82"/>
      <c r="EE4" s="82" t="s">
        <v>70</v>
      </c>
      <c r="EF4" s="82"/>
      <c r="EG4" s="82"/>
      <c r="EH4" s="82"/>
      <c r="EI4" s="82"/>
      <c r="EJ4" s="82"/>
      <c r="EK4" s="82"/>
      <c r="EL4" s="82"/>
      <c r="EM4" s="82"/>
      <c r="EN4" s="82"/>
      <c r="EO4" s="82"/>
    </row>
    <row r="5" spans="1:145" x14ac:dyDescent="0.15">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15">
      <c r="A6" s="28" t="s">
        <v>99</v>
      </c>
      <c r="B6" s="33">
        <f>B7</f>
        <v>2019</v>
      </c>
      <c r="C6" s="33">
        <f t="shared" ref="C6:X6" si="3">C7</f>
        <v>43028</v>
      </c>
      <c r="D6" s="33">
        <f t="shared" si="3"/>
        <v>47</v>
      </c>
      <c r="E6" s="33">
        <f t="shared" si="3"/>
        <v>17</v>
      </c>
      <c r="F6" s="33">
        <f t="shared" si="3"/>
        <v>4</v>
      </c>
      <c r="G6" s="33">
        <f t="shared" si="3"/>
        <v>0</v>
      </c>
      <c r="H6" s="33" t="str">
        <f t="shared" si="3"/>
        <v>宮城県　七ケ宿町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90.68</v>
      </c>
      <c r="Q6" s="34">
        <f t="shared" si="3"/>
        <v>76.37</v>
      </c>
      <c r="R6" s="34">
        <f t="shared" si="3"/>
        <v>2699</v>
      </c>
      <c r="S6" s="34">
        <f t="shared" si="3"/>
        <v>1376</v>
      </c>
      <c r="T6" s="34">
        <f t="shared" si="3"/>
        <v>263.08999999999997</v>
      </c>
      <c r="U6" s="34">
        <f t="shared" si="3"/>
        <v>5.23</v>
      </c>
      <c r="V6" s="34">
        <f t="shared" si="3"/>
        <v>1216</v>
      </c>
      <c r="W6" s="34">
        <f t="shared" si="3"/>
        <v>0.82</v>
      </c>
      <c r="X6" s="34">
        <f t="shared" si="3"/>
        <v>1482.93</v>
      </c>
      <c r="Y6" s="35">
        <f>IF(Y7="",NA(),Y7)</f>
        <v>91.89</v>
      </c>
      <c r="Z6" s="35">
        <f t="shared" ref="Z6:AH6" si="4">IF(Z7="",NA(),Z7)</f>
        <v>91.69</v>
      </c>
      <c r="AA6" s="35">
        <f t="shared" si="4"/>
        <v>99.91</v>
      </c>
      <c r="AB6" s="35">
        <f t="shared" si="4"/>
        <v>99.88</v>
      </c>
      <c r="AC6" s="35">
        <f t="shared" si="4"/>
        <v>100.08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60.79</v>
      </c>
      <c r="BR6" s="35">
        <f t="shared" ref="BR6:BZ6" si="8">IF(BR7="",NA(),BR7)</f>
        <v>59.57</v>
      </c>
      <c r="BS6" s="35">
        <f t="shared" si="8"/>
        <v>50.49</v>
      </c>
      <c r="BT6" s="35">
        <f t="shared" si="8"/>
        <v>64.42</v>
      </c>
      <c r="BU6" s="35">
        <f t="shared" si="8"/>
        <v>58.55</v>
      </c>
      <c r="BV6" s="35">
        <f t="shared" si="8"/>
        <v>66.22</v>
      </c>
      <c r="BW6" s="35">
        <f t="shared" si="8"/>
        <v>69.87</v>
      </c>
      <c r="BX6" s="35">
        <f t="shared" si="8"/>
        <v>74.3</v>
      </c>
      <c r="BY6" s="35">
        <f t="shared" si="8"/>
        <v>72.260000000000005</v>
      </c>
      <c r="BZ6" s="35">
        <f t="shared" si="8"/>
        <v>71.84</v>
      </c>
      <c r="CA6" s="34" t="str">
        <f>IF(CA7="","",IF(CA7="-","【-】","【"&amp;SUBSTITUTE(TEXT(CA7,"#,##0.00"),"-","△")&amp;"】"))</f>
        <v>【74.17】</v>
      </c>
      <c r="CB6" s="35">
        <f>IF(CB7="",NA(),CB7)</f>
        <v>239.53</v>
      </c>
      <c r="CC6" s="35">
        <f t="shared" ref="CC6:CK6" si="9">IF(CC7="",NA(),CC7)</f>
        <v>243.29</v>
      </c>
      <c r="CD6" s="35">
        <f t="shared" si="9"/>
        <v>289.39</v>
      </c>
      <c r="CE6" s="35">
        <f t="shared" si="9"/>
        <v>222.62</v>
      </c>
      <c r="CF6" s="35">
        <f t="shared" si="9"/>
        <v>247.31</v>
      </c>
      <c r="CG6" s="35">
        <f t="shared" si="9"/>
        <v>246.72</v>
      </c>
      <c r="CH6" s="35">
        <f t="shared" si="9"/>
        <v>234.96</v>
      </c>
      <c r="CI6" s="35">
        <f t="shared" si="9"/>
        <v>221.81</v>
      </c>
      <c r="CJ6" s="35">
        <f t="shared" si="9"/>
        <v>230.02</v>
      </c>
      <c r="CK6" s="35">
        <f t="shared" si="9"/>
        <v>228.47</v>
      </c>
      <c r="CL6" s="34" t="str">
        <f>IF(CL7="","",IF(CL7="-","【-】","【"&amp;SUBSTITUTE(TEXT(CL7,"#,##0.00"),"-","△")&amp;"】"))</f>
        <v>【218.56】</v>
      </c>
      <c r="CM6" s="35">
        <f>IF(CM7="",NA(),CM7)</f>
        <v>48.42</v>
      </c>
      <c r="CN6" s="35">
        <f t="shared" ref="CN6:CV6" si="10">IF(CN7="",NA(),CN7)</f>
        <v>51.39</v>
      </c>
      <c r="CO6" s="35">
        <f t="shared" si="10"/>
        <v>51.39</v>
      </c>
      <c r="CP6" s="35">
        <f t="shared" si="10"/>
        <v>43.37</v>
      </c>
      <c r="CQ6" s="35">
        <f t="shared" si="10"/>
        <v>49.9</v>
      </c>
      <c r="CR6" s="35">
        <f t="shared" si="10"/>
        <v>41.35</v>
      </c>
      <c r="CS6" s="35">
        <f t="shared" si="10"/>
        <v>42.9</v>
      </c>
      <c r="CT6" s="35">
        <f t="shared" si="10"/>
        <v>43.36</v>
      </c>
      <c r="CU6" s="35">
        <f t="shared" si="10"/>
        <v>42.56</v>
      </c>
      <c r="CV6" s="35">
        <f t="shared" si="10"/>
        <v>42.47</v>
      </c>
      <c r="CW6" s="34" t="str">
        <f>IF(CW7="","",IF(CW7="-","【-】","【"&amp;SUBSTITUTE(TEXT(CW7,"#,##0.00"),"-","△")&amp;"】"))</f>
        <v>【42.86】</v>
      </c>
      <c r="CX6" s="35">
        <f>IF(CX7="",NA(),CX7)</f>
        <v>89.74</v>
      </c>
      <c r="CY6" s="35">
        <f t="shared" ref="CY6:DG6" si="11">IF(CY7="",NA(),CY7)</f>
        <v>90.64</v>
      </c>
      <c r="CZ6" s="35">
        <f t="shared" si="11"/>
        <v>91.5</v>
      </c>
      <c r="DA6" s="35">
        <f t="shared" si="11"/>
        <v>92.39</v>
      </c>
      <c r="DB6" s="35">
        <f t="shared" si="11"/>
        <v>92.27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43028</v>
      </c>
      <c r="D7" s="37">
        <v>47</v>
      </c>
      <c r="E7" s="37">
        <v>17</v>
      </c>
      <c r="F7" s="37">
        <v>4</v>
      </c>
      <c r="G7" s="37">
        <v>0</v>
      </c>
      <c r="H7" s="37" t="s">
        <v>100</v>
      </c>
      <c r="I7" s="37" t="s">
        <v>101</v>
      </c>
      <c r="J7" s="37" t="s">
        <v>102</v>
      </c>
      <c r="K7" s="37" t="s">
        <v>103</v>
      </c>
      <c r="L7" s="37" t="s">
        <v>104</v>
      </c>
      <c r="M7" s="37" t="s">
        <v>105</v>
      </c>
      <c r="N7" s="38" t="s">
        <v>106</v>
      </c>
      <c r="O7" s="38" t="s">
        <v>107</v>
      </c>
      <c r="P7" s="38">
        <v>90.68</v>
      </c>
      <c r="Q7" s="38">
        <v>76.37</v>
      </c>
      <c r="R7" s="38">
        <v>2699</v>
      </c>
      <c r="S7" s="38">
        <v>1376</v>
      </c>
      <c r="T7" s="38">
        <v>263.08999999999997</v>
      </c>
      <c r="U7" s="38">
        <v>5.23</v>
      </c>
      <c r="V7" s="38">
        <v>1216</v>
      </c>
      <c r="W7" s="38">
        <v>0.82</v>
      </c>
      <c r="X7" s="38">
        <v>1482.93</v>
      </c>
      <c r="Y7" s="38">
        <v>91.89</v>
      </c>
      <c r="Z7" s="38">
        <v>91.69</v>
      </c>
      <c r="AA7" s="38">
        <v>99.91</v>
      </c>
      <c r="AB7" s="38">
        <v>99.88</v>
      </c>
      <c r="AC7" s="38">
        <v>100.08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60.79</v>
      </c>
      <c r="BR7" s="38">
        <v>59.57</v>
      </c>
      <c r="BS7" s="38">
        <v>50.49</v>
      </c>
      <c r="BT7" s="38">
        <v>64.42</v>
      </c>
      <c r="BU7" s="38">
        <v>58.55</v>
      </c>
      <c r="BV7" s="38">
        <v>66.22</v>
      </c>
      <c r="BW7" s="38">
        <v>69.87</v>
      </c>
      <c r="BX7" s="38">
        <v>74.3</v>
      </c>
      <c r="BY7" s="38">
        <v>72.260000000000005</v>
      </c>
      <c r="BZ7" s="38">
        <v>71.84</v>
      </c>
      <c r="CA7" s="38">
        <v>74.17</v>
      </c>
      <c r="CB7" s="38">
        <v>239.53</v>
      </c>
      <c r="CC7" s="38">
        <v>243.29</v>
      </c>
      <c r="CD7" s="38">
        <v>289.39</v>
      </c>
      <c r="CE7" s="38">
        <v>222.62</v>
      </c>
      <c r="CF7" s="38">
        <v>247.31</v>
      </c>
      <c r="CG7" s="38">
        <v>246.72</v>
      </c>
      <c r="CH7" s="38">
        <v>234.96</v>
      </c>
      <c r="CI7" s="38">
        <v>221.81</v>
      </c>
      <c r="CJ7" s="38">
        <v>230.02</v>
      </c>
      <c r="CK7" s="38">
        <v>228.47</v>
      </c>
      <c r="CL7" s="38">
        <v>218.56</v>
      </c>
      <c r="CM7" s="38">
        <v>48.42</v>
      </c>
      <c r="CN7" s="38">
        <v>51.39</v>
      </c>
      <c r="CO7" s="38">
        <v>51.39</v>
      </c>
      <c r="CP7" s="38">
        <v>43.37</v>
      </c>
      <c r="CQ7" s="38">
        <v>49.9</v>
      </c>
      <c r="CR7" s="38">
        <v>41.35</v>
      </c>
      <c r="CS7" s="38">
        <v>42.9</v>
      </c>
      <c r="CT7" s="38">
        <v>43.36</v>
      </c>
      <c r="CU7" s="38">
        <v>42.56</v>
      </c>
      <c r="CV7" s="38">
        <v>42.47</v>
      </c>
      <c r="CW7" s="38">
        <v>42.86</v>
      </c>
      <c r="CX7" s="38">
        <v>89.74</v>
      </c>
      <c r="CY7" s="38">
        <v>90.64</v>
      </c>
      <c r="CZ7" s="38">
        <v>91.5</v>
      </c>
      <c r="DA7" s="38">
        <v>92.39</v>
      </c>
      <c r="DB7" s="38">
        <v>92.27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113</v>
      </c>
    </row>
    <row r="12" spans="1:145" x14ac:dyDescent="0.15">
      <c r="B12">
        <v>1</v>
      </c>
      <c r="C12">
        <v>1</v>
      </c>
      <c r="D12">
        <v>1</v>
      </c>
      <c r="E12">
        <v>1</v>
      </c>
      <c r="F12">
        <v>1</v>
      </c>
      <c r="G12" t="s">
        <v>114</v>
      </c>
    </row>
    <row r="13" spans="1:145" x14ac:dyDescent="0.15">
      <c r="B13" t="s">
        <v>115</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友幸</cp:lastModifiedBy>
  <cp:lastPrinted>2021-01-26T00:06:38Z</cp:lastPrinted>
  <dcterms:created xsi:type="dcterms:W3CDTF">2020-12-04T02:52:46Z</dcterms:created>
  <dcterms:modified xsi:type="dcterms:W3CDTF">2021-01-26T01:37:24Z</dcterms:modified>
  <cp:category/>
</cp:coreProperties>
</file>