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29 大衡村★\"/>
    </mc:Choice>
  </mc:AlternateContent>
  <workbookProtection workbookAlgorithmName="SHA-512" workbookHashValue="y1iGydZM2t6yP3h/Tm/HV9SRjql65ihMHlVhbwhJQf/noV9wqky1ihDw24V5HO/SV7tWbFnPvqYGkF2t4PvEqw==" workbookSaltValue="GXcjM7r+spJo1QmwuG8TyA==" workbookSpinCount="100000" lockStructure="1"/>
  <bookViews>
    <workbookView xWindow="0" yWindow="0" windowWidth="28800" windowHeight="120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E85" i="4"/>
  <c r="BB10" i="4"/>
  <c r="AT10" i="4"/>
  <c r="AL10" i="4"/>
  <c r="W10" i="4"/>
  <c r="B10" i="4"/>
  <c r="BB8" i="4"/>
  <c r="AD8" i="4"/>
  <c r="P8" i="4"/>
  <c r="I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<sst xmlns="http://schemas.openxmlformats.org/spreadsheetml/2006/main" count="228" uniqueCount="112">
  <si>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</si>
  <si>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</si>
  <si>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</si>
  <si>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</si>
  <si>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</si>
  <si>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</si>
  <si>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</si>
  <si>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</si>
  <si>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</si>
  <si>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</si>
  <si>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</si>
  <si>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</si>
  <si>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</si>
  <si>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</si>
  <si>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</si>
  <si>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</si>
  <si>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</si>
  <si>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</si>
  <si>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</si>
  <si>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</si>
  <si>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</si>
  <si>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</si>
  <si>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</si>
  <si>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</si>
  <si>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</si>
  <si>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</si>
  <si>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</si>
  <si>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</si>
  <si>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</si>
  <si>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</si>
  <si>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</si>
  <si>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</si>
  <si>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</si>
  <si>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</si>
  <si>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</si>
  <si>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</si>
  <si>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</si>
  <si>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</si>
  <si>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</si>
  <si>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</si>
  <si>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</si>
  <si>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</si>
  <si>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</si>
  <si>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</si>
  <si>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</si>
  <si>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</si>
  <si>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</si>
  <si>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</si>
  <si>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</si>
  <si>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</si>
  <si>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</si>
  <si>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</si>
  <si>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</si>
  <si>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</si>
  <si>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</si>
  <si>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</si>
  <si>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</si>
  <si>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</si>
  <si>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</si>
  <si>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</si>
  <si>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</si>
  <si>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</si>
  <si>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</si>
  <si>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</si>
  <si>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</si>
  <si>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</si>
  <si>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</si>
  <si>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</si>
  <si>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</si>
  <si>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</si>
  <si>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</si>
  <si>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</si>
  <si>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</si>
  <si>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</si>
  <si>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</si>
  <si>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</si>
  <si>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</si>
  <si>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</si>
  <si>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</si>
  <si>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</si>
  <si>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</si>
  <si>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</si>
  <si>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</si>
  <si>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</si>
  <si>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</si>
  <si>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</si>
  <si>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</si>
  <si>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</si>
  <si>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</si>
  <si>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</si>
  <si>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</si>
  <si>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</si>
  <si>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</si>
  <si>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</si>
  <si>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</si>
  <si>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</si>
  <si>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</si>
  <si>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</si>
  <si>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</si>
  <si>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</si>
  <si>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</si>
  <si>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</si>
  <si>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</si>
  <si>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</si>
  <si>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</si>
  <si>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</si>
  <si>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</si>
  <si>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</si>
  <si>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</si>
  <si>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①経常収支比率については昨年より低い数値となっているが、100％を超えているため単年度では黒字となっている。そのため、維持管理費や支払利息等費用を賄えている。
　②営業収益が大きいことから現在のところ発生していない。</t>
    </r>
    <r>
      <rPr>
        <sz val="11"/>
        <color rgb="FFFF0000"/>
        <rFont val="ＭＳ ゴシック"/>
        <family val="3"/>
        <charset val="128"/>
      </rPr>
      <t xml:space="preserve">
　</t>
    </r>
    <r>
      <rPr>
        <sz val="11"/>
        <color theme="1"/>
        <rFont val="ＭＳ ゴシック"/>
        <family val="3"/>
        <charset val="128"/>
      </rPr>
      <t>③水道加入金が前年度比で約12,000千円減少したことにより、流動比率が昨年度より大幅に減少したが、支払うべき債務を現金等で賄っている状況である。
　④企業債残高に対する給水収益比率は現在更新工事等を行っておらず起債の借入がないため、割合が低い状況である。今後更新工事が発生した場合には上昇する。
　⑤料金回収率は、昨年度より減少したが、依然90％超えで推移しており給水にかかる費用をほぼ給水収益で賄えている状態である。</t>
    </r>
    <r>
      <rPr>
        <sz val="11"/>
        <color rgb="FFFF0000"/>
        <rFont val="ＭＳ ゴシック"/>
        <family val="3"/>
        <charset val="128"/>
      </rPr>
      <t xml:space="preserve">
　</t>
    </r>
    <r>
      <rPr>
        <sz val="11"/>
        <color theme="1"/>
        <rFont val="ＭＳ ゴシック"/>
        <family val="3"/>
        <charset val="128"/>
      </rPr>
      <t>⑥給水原価は依然高い状態が続いている。水の供給形態が受水のみのため総費用に占める受水費割合が5割強と高く、今後施設・管路の更新費用が出てくることを考えると、費用が増し給水原価も上昇すると予想される。</t>
    </r>
    <r>
      <rPr>
        <sz val="11"/>
        <color rgb="FFFF0000"/>
        <rFont val="ＭＳ ゴシック"/>
        <family val="3"/>
        <charset val="128"/>
      </rPr>
      <t xml:space="preserve">
</t>
    </r>
    <r>
      <rPr>
        <sz val="11"/>
        <color theme="1"/>
        <rFont val="ＭＳ ゴシック"/>
        <family val="3"/>
        <charset val="128"/>
      </rPr>
      <t>　⑦施設利用率は昨年度より増加しており、新築住宅増加に伴う需要によるものと考えられるが、住宅団地の入居率が100％に近くなっているため、来年以降は横ばいになる可能性がある。</t>
    </r>
    <r>
      <rPr>
        <sz val="11"/>
        <color rgb="FFFF0000"/>
        <rFont val="ＭＳ ゴシック"/>
        <family val="3"/>
        <charset val="128"/>
      </rPr>
      <t xml:space="preserve">
　</t>
    </r>
    <r>
      <rPr>
        <sz val="11"/>
        <color theme="1"/>
        <rFont val="ＭＳ ゴシック"/>
        <family val="3"/>
        <charset val="128"/>
      </rPr>
      <t>⑧有収率は、年々減少傾向となっており、漏水により率が低下している可能性が高いと考えられる。そのため、早急に原因を突き止める必要がある。</t>
    </r>
    <rPh sb="17" eb="18">
      <t>ヒク</t>
    </rPh>
    <rPh sb="34" eb="35">
      <t>コ</t>
    </rPh>
    <rPh sb="41" eb="44">
      <t>タンネンド</t>
    </rPh>
    <rPh sb="46" eb="48">
      <t>クロジ</t>
    </rPh>
    <rPh sb="112" eb="117">
      <t>スイドウカニュウキン</t>
    </rPh>
    <rPh sb="118" eb="122">
      <t>ゼンネンドヒ</t>
    </rPh>
    <rPh sb="123" eb="124">
      <t>ヤク</t>
    </rPh>
    <rPh sb="130" eb="132">
      <t>センエン</t>
    </rPh>
    <rPh sb="132" eb="134">
      <t>ゲンショウ</t>
    </rPh>
    <rPh sb="142" eb="144">
      <t>リュウドウ</t>
    </rPh>
    <rPh sb="144" eb="146">
      <t>ヒリツ</t>
    </rPh>
    <rPh sb="147" eb="150">
      <t>サクネンド</t>
    </rPh>
    <rPh sb="152" eb="154">
      <t>オオハバ</t>
    </rPh>
    <rPh sb="155" eb="157">
      <t>ゲンショウ</t>
    </rPh>
    <rPh sb="161" eb="163">
      <t>シハラ</t>
    </rPh>
    <rPh sb="166" eb="168">
      <t>サイム</t>
    </rPh>
    <rPh sb="169" eb="171">
      <t>ゲンキン</t>
    </rPh>
    <rPh sb="171" eb="172">
      <t>トウ</t>
    </rPh>
    <rPh sb="173" eb="174">
      <t>マカナ</t>
    </rPh>
    <rPh sb="178" eb="180">
      <t>ジョウキョウ</t>
    </rPh>
    <rPh sb="269" eb="272">
      <t>サクネンド</t>
    </rPh>
    <rPh sb="274" eb="276">
      <t>ゲンショウ</t>
    </rPh>
    <rPh sb="280" eb="282">
      <t>イゼン</t>
    </rPh>
    <rPh sb="467" eb="469">
      <t>ジュウタク</t>
    </rPh>
    <rPh sb="469" eb="471">
      <t>ダンチ</t>
    </rPh>
    <rPh sb="472" eb="474">
      <t>ニュウキョ</t>
    </rPh>
    <rPh sb="474" eb="475">
      <t>リツ</t>
    </rPh>
    <rPh sb="481" eb="482">
      <t>チカ</t>
    </rPh>
    <rPh sb="491" eb="493">
      <t>ライネン</t>
    </rPh>
    <rPh sb="493" eb="495">
      <t>イコウ</t>
    </rPh>
    <rPh sb="496" eb="497">
      <t>ヨコ</t>
    </rPh>
    <rPh sb="502" eb="505">
      <t>カノウセイ</t>
    </rPh>
    <rPh sb="530" eb="532">
      <t>ロウスイ</t>
    </rPh>
    <rPh sb="535" eb="536">
      <t>リツ</t>
    </rPh>
    <rPh sb="537" eb="539">
      <t>テイカ</t>
    </rPh>
    <rPh sb="543" eb="546">
      <t>カノウセイ</t>
    </rPh>
    <rPh sb="547" eb="548">
      <t>タカ</t>
    </rPh>
    <rPh sb="550" eb="551">
      <t>カンガ</t>
    </rPh>
    <rPh sb="561" eb="563">
      <t>ソウキュウ</t>
    </rPh>
    <rPh sb="564" eb="566">
      <t>ゲンイン</t>
    </rPh>
    <rPh sb="567" eb="568">
      <t>ツ</t>
    </rPh>
    <rPh sb="569" eb="570">
      <t>ト</t>
    </rPh>
    <rPh sb="572" eb="574">
      <t>ヒツヨウ</t>
    </rPh>
    <phoneticPr fontId="4"/>
  </si>
  <si>
    <t>　有形固定資産原価償却率が70％に近づいたことに伴い、管路経年化率が近年急激に増加してきた。このことから、⑧有収率の低下にも関係している。そのため、水道管の管理や検査を適切に行っていく。また、今後管の更新計画を立て、緊急に修繕が必要な管・施設等については優先順位が高いものから更新工事を行っていく必要があるが、現在は計画策定の予定段階であることから、管路更新率は0％となっている。</t>
    <rPh sb="1" eb="7">
      <t>ユウケイコテイシサン</t>
    </rPh>
    <rPh sb="7" eb="9">
      <t>ゲンカ</t>
    </rPh>
    <rPh sb="9" eb="11">
      <t>ショウキャク</t>
    </rPh>
    <rPh sb="11" eb="12">
      <t>リツ</t>
    </rPh>
    <rPh sb="17" eb="18">
      <t>チカ</t>
    </rPh>
    <rPh sb="24" eb="25">
      <t>トモナ</t>
    </rPh>
    <rPh sb="27" eb="29">
      <t>カンロ</t>
    </rPh>
    <rPh sb="29" eb="32">
      <t>ケイネンカ</t>
    </rPh>
    <rPh sb="32" eb="33">
      <t>リツ</t>
    </rPh>
    <rPh sb="34" eb="36">
      <t>キンネン</t>
    </rPh>
    <rPh sb="36" eb="38">
      <t>キュウゲキ</t>
    </rPh>
    <rPh sb="39" eb="41">
      <t>ゾウカ</t>
    </rPh>
    <rPh sb="54" eb="57">
      <t>ユウシュウリツ</t>
    </rPh>
    <rPh sb="58" eb="60">
      <t>テイカ</t>
    </rPh>
    <rPh sb="62" eb="64">
      <t>カンケイ</t>
    </rPh>
    <rPh sb="74" eb="76">
      <t>スイドウ</t>
    </rPh>
    <rPh sb="76" eb="77">
      <t>カン</t>
    </rPh>
    <rPh sb="78" eb="80">
      <t>カンリ</t>
    </rPh>
    <rPh sb="81" eb="83">
      <t>ケンサ</t>
    </rPh>
    <rPh sb="84" eb="86">
      <t>テキセツ</t>
    </rPh>
    <rPh sb="87" eb="88">
      <t>オコナ</t>
    </rPh>
    <rPh sb="155" eb="157">
      <t>ゲンザイ</t>
    </rPh>
    <phoneticPr fontId="4"/>
  </si>
  <si>
    <t>　今後の経営については、資産の老朽化に伴う修繕、更新工事や施設の維持管理費、人口の増加や不明水による受水費の負担増、更新工事に伴う起債の借入等で支出の増加が懸念される。
　料金収入に結びつかない給水量等の要因調査を行うなど有収率の回復に努める必要がある。
　今後の資産管理については、施設や配水管・給水管の更新工事計画を立てて修繕工事で対応できるものについてはできる限り修繕で対応し、布設替えについては自主財源の負担を考え補助金・企業債等を活用しながら継続し安定した事業運営を目指す。
　</t>
    <rPh sb="21" eb="23">
      <t>シュウゼン</t>
    </rPh>
    <rPh sb="44" eb="46">
      <t>フメイ</t>
    </rPh>
    <rPh sb="46" eb="47">
      <t>スイ</t>
    </rPh>
    <rPh sb="70" eb="71">
      <t>トウ</t>
    </rPh>
    <rPh sb="111" eb="113">
      <t>ユウシュウ</t>
    </rPh>
    <rPh sb="113" eb="114">
      <t>リツ</t>
    </rPh>
    <rPh sb="115" eb="117">
      <t>カイフク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</si>
</sst>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5C-46B0-9AAC-14BE76AB76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75C-46B0-9AAC-14BE76AB76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47.29</c:v>
                </c:pt>
                <c:pt idx="1">
                  <c:v>45.43</c:v>
                </c:pt>
                <c:pt idx="2">
                  <c:v>43.08</c:v>
                </c:pt>
                <c:pt idx="3">
                  <c:v>47.14</c:v>
                </c:pt>
                <c:pt idx="4">
                  <c:v>50.92</c:v>
                </c:pt>
              </c:numCache>
            </c:numRef>
          </c:val>
          <c:extLst>
            <c:ext xmlns:c16="http://schemas.microsoft.com/office/drawing/2014/chart" uri="{C3380CC4-5D6E-409C-BE32-E72D297353CC}">
              <c16:uniqueId val="{00000000-7D85-4496-A278-028191D11A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7D85-4496-A278-028191D11A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81.84</c:v>
                </c:pt>
                <c:pt idx="1">
                  <c:v>88.71</c:v>
                </c:pt>
                <c:pt idx="2">
                  <c:v>85.69</c:v>
                </c:pt>
                <c:pt idx="3">
                  <c:v>80.319999999999993</c:v>
                </c:pt>
                <c:pt idx="4">
                  <c:v>75.77</c:v>
                </c:pt>
              </c:numCache>
            </c:numRef>
          </c:val>
          <c:extLst>
            <c:ext xmlns:c16="http://schemas.microsoft.com/office/drawing/2014/chart" uri="{C3380CC4-5D6E-409C-BE32-E72D297353CC}">
              <c16:uniqueId val="{00000000-B836-4A30-A671-19E3A378C6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B836-4A30-A671-19E3A378C6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100.89</c:v>
                </c:pt>
                <c:pt idx="1">
                  <c:v>105.56</c:v>
                </c:pt>
                <c:pt idx="2">
                  <c:v>104.11</c:v>
                </c:pt>
                <c:pt idx="3">
                  <c:v>107.02</c:v>
                </c:pt>
                <c:pt idx="4">
                  <c:v>100.48</c:v>
                </c:pt>
              </c:numCache>
            </c:numRef>
          </c:val>
          <c:extLst>
            <c:ext xmlns:c16="http://schemas.microsoft.com/office/drawing/2014/chart" uri="{C3380CC4-5D6E-409C-BE32-E72D297353CC}">
              <c16:uniqueId val="{00000000-913D-48B0-8829-B50ED99937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913D-48B0-8829-B50ED99937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63.65</c:v>
                </c:pt>
                <c:pt idx="1">
                  <c:v>65.47</c:v>
                </c:pt>
                <c:pt idx="2">
                  <c:v>66.3</c:v>
                </c:pt>
                <c:pt idx="3">
                  <c:v>66.900000000000006</c:v>
                </c:pt>
                <c:pt idx="4">
                  <c:v>67.91</c:v>
                </c:pt>
              </c:numCache>
            </c:numRef>
          </c:val>
          <c:extLst>
            <c:ext xmlns:c16="http://schemas.microsoft.com/office/drawing/2014/chart" uri="{C3380CC4-5D6E-409C-BE32-E72D297353CC}">
              <c16:uniqueId val="{00000000-E897-4AA4-BA23-A612378FF1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E897-4AA4-BA23-A612378FF1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16.62</c:v>
                </c:pt>
                <c:pt idx="1">
                  <c:v>24.63</c:v>
                </c:pt>
                <c:pt idx="2">
                  <c:v>24.68</c:v>
                </c:pt>
                <c:pt idx="3">
                  <c:v>39.979999999999997</c:v>
                </c:pt>
                <c:pt idx="4">
                  <c:v>44.14</c:v>
                </c:pt>
              </c:numCache>
            </c:numRef>
          </c:val>
          <c:extLst>
            <c:ext xmlns:c16="http://schemas.microsoft.com/office/drawing/2014/chart" uri="{C3380CC4-5D6E-409C-BE32-E72D297353CC}">
              <c16:uniqueId val="{00000000-46F8-40DE-A317-DE11B080B9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46F8-40DE-A317-DE11B080B9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E-4593-8A10-DA5F3FEF3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5BE-4593-8A10-DA5F3FEF3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1094.83</c:v>
                </c:pt>
                <c:pt idx="1">
                  <c:v>1035.8900000000001</c:v>
                </c:pt>
                <c:pt idx="2">
                  <c:v>1035.2</c:v>
                </c:pt>
                <c:pt idx="3">
                  <c:v>1425.54</c:v>
                </c:pt>
                <c:pt idx="4">
                  <c:v>1165.1099999999999</c:v>
                </c:pt>
              </c:numCache>
            </c:numRef>
          </c:val>
          <c:extLst>
            <c:ext xmlns:c16="http://schemas.microsoft.com/office/drawing/2014/chart" uri="{C3380CC4-5D6E-409C-BE32-E72D297353CC}">
              <c16:uniqueId val="{00000000-8F2A-4341-9660-D42C5051C5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8F2A-4341-9660-D42C5051C5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141.09</c:v>
                </c:pt>
                <c:pt idx="1">
                  <c:v>130.83000000000001</c:v>
                </c:pt>
                <c:pt idx="2">
                  <c:v>130.15</c:v>
                </c:pt>
                <c:pt idx="3">
                  <c:v>116.97</c:v>
                </c:pt>
                <c:pt idx="4">
                  <c:v>107.11</c:v>
                </c:pt>
              </c:numCache>
            </c:numRef>
          </c:val>
          <c:extLst>
            <c:ext xmlns:c16="http://schemas.microsoft.com/office/drawing/2014/chart" uri="{C3380CC4-5D6E-409C-BE32-E72D297353CC}">
              <c16:uniqueId val="{00000000-F857-4F02-A5DA-498D4F926D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F857-4F02-A5DA-498D4F926D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94.02</c:v>
                </c:pt>
                <c:pt idx="1">
                  <c:v>94.9</c:v>
                </c:pt>
                <c:pt idx="2">
                  <c:v>91.04</c:v>
                </c:pt>
                <c:pt idx="3">
                  <c:v>94.99</c:v>
                </c:pt>
                <c:pt idx="4">
                  <c:v>93.72</c:v>
                </c:pt>
              </c:numCache>
            </c:numRef>
          </c:val>
          <c:extLst>
            <c:ext xmlns:c16="http://schemas.microsoft.com/office/drawing/2014/chart" uri="{C3380CC4-5D6E-409C-BE32-E72D297353CC}">
              <c16:uniqueId val="{00000000-3959-4569-9122-3AE89190CD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3959-4569-9122-3AE89190CD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311.99</c:v>
                </c:pt>
                <c:pt idx="1">
                  <c:v>302.7</c:v>
                </c:pt>
                <c:pt idx="2">
                  <c:v>324.91000000000003</c:v>
                </c:pt>
                <c:pt idx="3">
                  <c:v>315.14999999999998</c:v>
                </c:pt>
                <c:pt idx="4">
                  <c:v>316.26</c:v>
                </c:pt>
              </c:numCache>
            </c:numRef>
          </c:val>
          <c:extLst>
            <c:ext xmlns:c16="http://schemas.microsoft.com/office/drawing/2014/chart" uri="{C3380CC4-5D6E-409C-BE32-E72D297353CC}">
              <c16:uniqueId val="{00000000-484D-43BA-BB75-6263600746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484D-43BA-BB75-6263600746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大衡村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5985</v>
      </c>
      <c r="AM8" s="71"/>
      <c r="AN8" s="71"/>
      <c r="AO8" s="71"/>
      <c r="AP8" s="71"/>
      <c r="AQ8" s="71"/>
      <c r="AR8" s="71"/>
      <c r="AS8" s="71"/>
      <c r="AT8" s="67">
        <f>データ!$S$6</f>
        <v>60.32</v>
      </c>
      <c r="AU8" s="68"/>
      <c r="AV8" s="68"/>
      <c r="AW8" s="68"/>
      <c r="AX8" s="68"/>
      <c r="AY8" s="68"/>
      <c r="AZ8" s="68"/>
      <c r="BA8" s="68"/>
      <c r="BB8" s="70">
        <f>データ!$T$6</f>
        <v>99.22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83.65</v>
      </c>
      <c r="J10" s="68"/>
      <c r="K10" s="68"/>
      <c r="L10" s="68"/>
      <c r="M10" s="68"/>
      <c r="N10" s="68"/>
      <c r="O10" s="69"/>
      <c r="P10" s="70">
        <f>データ!$P$6</f>
        <v>98.77</v>
      </c>
      <c r="Q10" s="70"/>
      <c r="R10" s="70"/>
      <c r="S10" s="70"/>
      <c r="T10" s="70"/>
      <c r="U10" s="70"/>
      <c r="V10" s="70"/>
      <c r="W10" s="71">
        <f>データ!$Q$6</f>
        <v>5390</v>
      </c>
      <c r="X10" s="71"/>
      <c r="Y10" s="71"/>
      <c r="Z10" s="71"/>
      <c r="AA10" s="71"/>
      <c r="AB10" s="71"/>
      <c r="AC10" s="71"/>
      <c r="AD10" s="2"/>
      <c r="AE10" s="2"/>
      <c r="AF10" s="2"/>
      <c r="AG10" s="2"/>
      <c r="AH10" s="4"/>
      <c r="AI10" s="4"/>
      <c r="AJ10" s="4"/>
      <c r="AK10" s="4"/>
      <c r="AL10" s="71">
        <f>データ!$U$6</f>
        <v>5846</v>
      </c>
      <c r="AM10" s="71"/>
      <c r="AN10" s="71"/>
      <c r="AO10" s="71"/>
      <c r="AP10" s="71"/>
      <c r="AQ10" s="71"/>
      <c r="AR10" s="71"/>
      <c r="AS10" s="71"/>
      <c r="AT10" s="67">
        <f>データ!$V$6</f>
        <v>47.22</v>
      </c>
      <c r="AU10" s="68"/>
      <c r="AV10" s="68"/>
      <c r="AW10" s="68"/>
      <c r="AX10" s="68"/>
      <c r="AY10" s="68"/>
      <c r="AZ10" s="68"/>
      <c r="BA10" s="68"/>
      <c r="BB10" s="70">
        <f>データ!$W$6</f>
        <v>123.8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LA+0873hg58KwPfM2Tc/DsSWYOwYklqh7UHuDkJZal2PGDmptbDcixqOBWJM/vDJ09Kp9ibDU4YNGzcHmyn1w==" saltValue="FqRnPUCA22AH5x+fdcgX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44245</v>
      </c>
      <c r="D6" s="34">
        <f t="shared" si="3"/>
        <v>46</v>
      </c>
      <c r="E6" s="34">
        <f t="shared" si="3"/>
        <v>1</v>
      </c>
      <c r="F6" s="34">
        <f t="shared" si="3"/>
        <v>0</v>
      </c>
      <c r="G6" s="34">
        <f t="shared" si="3"/>
        <v>1</v>
      </c>
      <c r="H6" s="34" t="str">
        <f t="shared" si="3"/>
        <v>宮城県　大衡村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83.65</v>
      </c>
      <c r="P6" s="35">
        <f t="shared" si="3"/>
        <v>98.77</v>
      </c>
      <c r="Q6" s="35">
        <f t="shared" si="3"/>
        <v>5390</v>
      </c>
      <c r="R6" s="35">
        <f t="shared" si="3"/>
        <v>5985</v>
      </c>
      <c r="S6" s="35">
        <f t="shared" si="3"/>
        <v>60.32</v>
      </c>
      <c r="T6" s="35">
        <f t="shared" si="3"/>
        <v>99.22</v>
      </c>
      <c r="U6" s="35">
        <f t="shared" si="3"/>
        <v>5846</v>
      </c>
      <c r="V6" s="35">
        <f t="shared" si="3"/>
        <v>47.22</v>
      </c>
      <c r="W6" s="35">
        <f t="shared" si="3"/>
        <v>123.8</v>
      </c>
      <c r="X6" s="36">
        <f>IF(X7="",NA(),X7)</f>
        <v>100.89</v>
      </c>
      <c r="Y6" s="36">
        <f t="shared" ref="Y6:AG6" si="4">IF(Y7="",NA(),Y7)</f>
        <v>105.56</v>
      </c>
      <c r="Z6" s="36">
        <f t="shared" si="4"/>
        <v>104.11</v>
      </c>
      <c r="AA6" s="36">
        <f t="shared" si="4"/>
        <v>107.02</v>
      </c>
      <c r="AB6" s="36">
        <f t="shared" si="4"/>
        <v>100.48</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1094.83</v>
      </c>
      <c r="AU6" s="36">
        <f t="shared" ref="AU6:BC6" si="6">IF(AU7="",NA(),AU7)</f>
        <v>1035.8900000000001</v>
      </c>
      <c r="AV6" s="36">
        <f t="shared" si="6"/>
        <v>1035.2</v>
      </c>
      <c r="AW6" s="36">
        <f t="shared" si="6"/>
        <v>1425.54</v>
      </c>
      <c r="AX6" s="36">
        <f t="shared" si="6"/>
        <v>1165.1099999999999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141.09</v>
      </c>
      <c r="BF6" s="36">
        <f t="shared" ref="BF6:BN6" si="7">IF(BF7="",NA(),BF7)</f>
        <v>130.83000000000001</v>
      </c>
      <c r="BG6" s="36">
        <f t="shared" si="7"/>
        <v>130.15</v>
      </c>
      <c r="BH6" s="36">
        <f t="shared" si="7"/>
        <v>116.97</v>
      </c>
      <c r="BI6" s="36">
        <f t="shared" si="7"/>
        <v>107.11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94.02</v>
      </c>
      <c r="BQ6" s="36">
        <f t="shared" ref="BQ6:BY6" si="8">IF(BQ7="",NA(),BQ7)</f>
        <v>94.9</v>
      </c>
      <c r="BR6" s="36">
        <f t="shared" si="8"/>
        <v>91.04</v>
      </c>
      <c r="BS6" s="36">
        <f t="shared" si="8"/>
        <v>94.99</v>
      </c>
      <c r="BT6" s="36">
        <f t="shared" si="8"/>
        <v>93.72</v>
      </c>
      <c r="BU6" s="36">
        <f t="shared" si="8"/>
        <v>92.76</v>
      </c>
      <c r="BV6" s="36">
        <f t="shared" si="8"/>
        <v>93.28</v>
      </c>
      <c r="BW6" s="36">
        <f t="shared" si="8"/>
        <v>87.51</v>
      </c>
      <c r="BX6" s="36">
        <f t="shared" si="8"/>
        <v>84.77</v>
      </c>
      <c r="BY6" s="36">
        <f t="shared" si="8"/>
        <v>87.11</v>
      </c>
      <c r="BZ6" s="35" t="str">
        <f>IF(BZ7="","",IF(BZ7="-","【-】","【"&amp;SUBSTITUTE(TEXT(BZ7,"#,##0.00"),"-","△")&amp;"】"))</f>
        <v>【103.24】</v>
      </c>
      <c r="CA6" s="36">
        <f>IF(CA7="",NA(),CA7)</f>
        <v>311.99</v>
      </c>
      <c r="CB6" s="36">
        <f t="shared" ref="CB6:CJ6" si="9">IF(CB7="",NA(),CB7)</f>
        <v>302.7</v>
      </c>
      <c r="CC6" s="36">
        <f t="shared" si="9"/>
        <v>324.91000000000003</v>
      </c>
      <c r="CD6" s="36">
        <f t="shared" si="9"/>
        <v>315.14999999999998</v>
      </c>
      <c r="CE6" s="36">
        <f t="shared" si="9"/>
        <v>316.26</v>
      </c>
      <c r="CF6" s="36">
        <f t="shared" si="9"/>
        <v>208.67</v>
      </c>
      <c r="CG6" s="36">
        <f t="shared" si="9"/>
        <v>208.29</v>
      </c>
      <c r="CH6" s="36">
        <f t="shared" si="9"/>
        <v>218.42</v>
      </c>
      <c r="CI6" s="36">
        <f t="shared" si="9"/>
        <v>227.27</v>
      </c>
      <c r="CJ6" s="36">
        <f t="shared" si="9"/>
        <v>223.98</v>
      </c>
      <c r="CK6" s="35" t="str">
        <f>IF(CK7="","",IF(CK7="-","【-】","【"&amp;SUBSTITUTE(TEXT(CK7,"#,##0.00"),"-","△")&amp;"】"))</f>
        <v>【168.38】</v>
      </c>
      <c r="CL6" s="36">
        <f>IF(CL7="",NA(),CL7)</f>
        <v>47.29</v>
      </c>
      <c r="CM6" s="36">
        <f t="shared" ref="CM6:CU6" si="10">IF(CM7="",NA(),CM7)</f>
        <v>45.43</v>
      </c>
      <c r="CN6" s="36">
        <f t="shared" si="10"/>
        <v>43.08</v>
      </c>
      <c r="CO6" s="36">
        <f t="shared" si="10"/>
        <v>47.14</v>
      </c>
      <c r="CP6" s="36">
        <f t="shared" si="10"/>
        <v>50.92</v>
      </c>
      <c r="CQ6" s="36">
        <f t="shared" si="10"/>
        <v>49.08</v>
      </c>
      <c r="CR6" s="36">
        <f t="shared" si="10"/>
        <v>49.32</v>
      </c>
      <c r="CS6" s="36">
        <f t="shared" si="10"/>
        <v>50.24</v>
      </c>
      <c r="CT6" s="36">
        <f t="shared" si="10"/>
        <v>50.29</v>
      </c>
      <c r="CU6" s="36">
        <f t="shared" si="10"/>
        <v>49.64</v>
      </c>
      <c r="CV6" s="35" t="str">
        <f>IF(CV7="","",IF(CV7="-","【-】","【"&amp;SUBSTITUTE(TEXT(CV7,"#,##0.00"),"-","△")&amp;"】"))</f>
        <v>【60.00】</v>
      </c>
      <c r="CW6" s="36">
        <f>IF(CW7="",NA(),CW7)</f>
        <v>81.84</v>
      </c>
      <c r="CX6" s="36">
        <f t="shared" ref="CX6:DF6" si="11">IF(CX7="",NA(),CX7)</f>
        <v>88.71</v>
      </c>
      <c r="CY6" s="36">
        <f t="shared" si="11"/>
        <v>85.69</v>
      </c>
      <c r="CZ6" s="36">
        <f t="shared" si="11"/>
        <v>80.319999999999993</v>
      </c>
      <c r="DA6" s="36">
        <f t="shared" si="11"/>
        <v>75.77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63.65</v>
      </c>
      <c r="DI6" s="36">
        <f t="shared" ref="DI6:DQ6" si="12">IF(DI7="",NA(),DI7)</f>
        <v>65.47</v>
      </c>
      <c r="DJ6" s="36">
        <f t="shared" si="12"/>
        <v>66.3</v>
      </c>
      <c r="DK6" s="36">
        <f t="shared" si="12"/>
        <v>66.900000000000006</v>
      </c>
      <c r="DL6" s="36">
        <f t="shared" si="12"/>
        <v>67.91</v>
      </c>
      <c r="DM6" s="36">
        <f t="shared" si="12"/>
        <v>47.44</v>
      </c>
      <c r="DN6" s="36">
        <f t="shared" si="12"/>
        <v>48.3</v>
      </c>
      <c r="DO6" s="36">
        <f t="shared" si="12"/>
        <v>45.14</v>
      </c>
      <c r="DP6" s="36">
        <f t="shared" si="12"/>
        <v>45.85</v>
      </c>
      <c r="DQ6" s="36">
        <f t="shared" si="12"/>
        <v>47.31</v>
      </c>
      <c r="DR6" s="35" t="str">
        <f>IF(DR7="","",IF(DR7="-","【-】","【"&amp;SUBSTITUTE(TEXT(DR7,"#,##0.00"),"-","△")&amp;"】"))</f>
        <v>【49.59】</v>
      </c>
      <c r="DS6" s="36">
        <f>IF(DS7="",NA(),DS7)</f>
        <v>16.62</v>
      </c>
      <c r="DT6" s="36">
        <f t="shared" ref="DT6:EB6" si="13">IF(DT7="",NA(),DT7)</f>
        <v>24.63</v>
      </c>
      <c r="DU6" s="36">
        <f t="shared" si="13"/>
        <v>24.68</v>
      </c>
      <c r="DV6" s="36">
        <f t="shared" si="13"/>
        <v>39.979999999999997</v>
      </c>
      <c r="DW6" s="36">
        <f t="shared" si="13"/>
        <v>44.14</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44245</v>
      </c>
      <c r="D7" s="38">
        <v>46</v>
      </c>
      <c r="E7" s="38">
        <v>1</v>
      </c>
      <c r="F7" s="38">
        <v>0</v>
      </c>
      <c r="G7" s="38">
        <v>1</v>
      </c>
      <c r="H7" s="38" t="s">
        <v>92</v>
      </c>
      <c r="I7" s="38" t="s">
        <v>93</v>
      </c>
      <c r="J7" s="38" t="s">
        <v>94</v>
      </c>
      <c r="K7" s="38" t="s">
        <v>95</v>
      </c>
      <c r="L7" s="38" t="s">
        <v>96</v>
      </c>
      <c r="M7" s="38" t="s">
        <v>97</v>
      </c>
      <c r="N7" s="39" t="s">
        <v>98</v>
      </c>
      <c r="O7" s="39">
        <v>83.65</v>
      </c>
      <c r="P7" s="39">
        <v>98.77</v>
      </c>
      <c r="Q7" s="39">
        <v>5390</v>
      </c>
      <c r="R7" s="39">
        <v>5985</v>
      </c>
      <c r="S7" s="39">
        <v>60.32</v>
      </c>
      <c r="T7" s="39">
        <v>99.22</v>
      </c>
      <c r="U7" s="39">
        <v>5846</v>
      </c>
      <c r="V7" s="39">
        <v>47.22</v>
      </c>
      <c r="W7" s="39">
        <v>123.8</v>
      </c>
      <c r="X7" s="39">
        <v>100.89</v>
      </c>
      <c r="Y7" s="39">
        <v>105.56</v>
      </c>
      <c r="Z7" s="39">
        <v>104.11</v>
      </c>
      <c r="AA7" s="39">
        <v>107.02</v>
      </c>
      <c r="AB7" s="39">
        <v>100.48</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1094.83</v>
      </c>
      <c r="AU7" s="39">
        <v>1035.8900000000001</v>
      </c>
      <c r="AV7" s="39">
        <v>1035.2</v>
      </c>
      <c r="AW7" s="39">
        <v>1425.54</v>
      </c>
      <c r="AX7" s="39">
        <v>1165.1099999999999</v>
      </c>
      <c r="AY7" s="39">
        <v>416.14</v>
      </c>
      <c r="AZ7" s="39">
        <v>371.89</v>
      </c>
      <c r="BA7" s="39">
        <v>293.23</v>
      </c>
      <c r="BB7" s="39">
        <v>300.14</v>
      </c>
      <c r="BC7" s="39">
        <v>301.04000000000002</v>
      </c>
      <c r="BD7" s="39">
        <v>264.97000000000003</v>
      </c>
      <c r="BE7" s="39">
        <v>141.09</v>
      </c>
      <c r="BF7" s="39">
        <v>130.83000000000001</v>
      </c>
      <c r="BG7" s="39">
        <v>130.15</v>
      </c>
      <c r="BH7" s="39">
        <v>116.97</v>
      </c>
      <c r="BI7" s="39">
        <v>107.11</v>
      </c>
      <c r="BJ7" s="39">
        <v>487.22</v>
      </c>
      <c r="BK7" s="39">
        <v>483.11</v>
      </c>
      <c r="BL7" s="39">
        <v>542.29999999999995</v>
      </c>
      <c r="BM7" s="39">
        <v>566.65</v>
      </c>
      <c r="BN7" s="39">
        <v>551.62</v>
      </c>
      <c r="BO7" s="39">
        <v>266.61</v>
      </c>
      <c r="BP7" s="39">
        <v>94.02</v>
      </c>
      <c r="BQ7" s="39">
        <v>94.9</v>
      </c>
      <c r="BR7" s="39">
        <v>91.04</v>
      </c>
      <c r="BS7" s="39">
        <v>94.99</v>
      </c>
      <c r="BT7" s="39">
        <v>93.72</v>
      </c>
      <c r="BU7" s="39">
        <v>92.76</v>
      </c>
      <c r="BV7" s="39">
        <v>93.28</v>
      </c>
      <c r="BW7" s="39">
        <v>87.51</v>
      </c>
      <c r="BX7" s="39">
        <v>84.77</v>
      </c>
      <c r="BY7" s="39">
        <v>87.11</v>
      </c>
      <c r="BZ7" s="39">
        <v>103.24</v>
      </c>
      <c r="CA7" s="39">
        <v>311.99</v>
      </c>
      <c r="CB7" s="39">
        <v>302.7</v>
      </c>
      <c r="CC7" s="39">
        <v>324.91000000000003</v>
      </c>
      <c r="CD7" s="39">
        <v>315.14999999999998</v>
      </c>
      <c r="CE7" s="39">
        <v>316.26</v>
      </c>
      <c r="CF7" s="39">
        <v>208.67</v>
      </c>
      <c r="CG7" s="39">
        <v>208.29</v>
      </c>
      <c r="CH7" s="39">
        <v>218.42</v>
      </c>
      <c r="CI7" s="39">
        <v>227.27</v>
      </c>
      <c r="CJ7" s="39">
        <v>223.98</v>
      </c>
      <c r="CK7" s="39">
        <v>168.38</v>
      </c>
      <c r="CL7" s="39">
        <v>47.29</v>
      </c>
      <c r="CM7" s="39">
        <v>45.43</v>
      </c>
      <c r="CN7" s="39">
        <v>43.08</v>
      </c>
      <c r="CO7" s="39">
        <v>47.14</v>
      </c>
      <c r="CP7" s="39">
        <v>50.92</v>
      </c>
      <c r="CQ7" s="39">
        <v>49.08</v>
      </c>
      <c r="CR7" s="39">
        <v>49.32</v>
      </c>
      <c r="CS7" s="39">
        <v>50.24</v>
      </c>
      <c r="CT7" s="39">
        <v>50.29</v>
      </c>
      <c r="CU7" s="39">
        <v>49.64</v>
      </c>
      <c r="CV7" s="39">
        <v>60</v>
      </c>
      <c r="CW7" s="39">
        <v>81.84</v>
      </c>
      <c r="CX7" s="39">
        <v>88.71</v>
      </c>
      <c r="CY7" s="39">
        <v>85.69</v>
      </c>
      <c r="CZ7" s="39">
        <v>80.319999999999993</v>
      </c>
      <c r="DA7" s="39">
        <v>75.77</v>
      </c>
      <c r="DB7" s="39">
        <v>79.3</v>
      </c>
      <c r="DC7" s="39">
        <v>79.34</v>
      </c>
      <c r="DD7" s="39">
        <v>78.650000000000006</v>
      </c>
      <c r="DE7" s="39">
        <v>77.73</v>
      </c>
      <c r="DF7" s="39">
        <v>78.09</v>
      </c>
      <c r="DG7" s="39">
        <v>89.8</v>
      </c>
      <c r="DH7" s="39">
        <v>63.65</v>
      </c>
      <c r="DI7" s="39">
        <v>65.47</v>
      </c>
      <c r="DJ7" s="39">
        <v>66.3</v>
      </c>
      <c r="DK7" s="39">
        <v>66.900000000000006</v>
      </c>
      <c r="DL7" s="39">
        <v>67.91</v>
      </c>
      <c r="DM7" s="39">
        <v>47.44</v>
      </c>
      <c r="DN7" s="39">
        <v>48.3</v>
      </c>
      <c r="DO7" s="39">
        <v>45.14</v>
      </c>
      <c r="DP7" s="39">
        <v>45.85</v>
      </c>
      <c r="DQ7" s="39">
        <v>47.31</v>
      </c>
      <c r="DR7" s="39">
        <v>49.59</v>
      </c>
      <c r="DS7" s="39">
        <v>16.62</v>
      </c>
      <c r="DT7" s="39">
        <v>24.63</v>
      </c>
      <c r="DU7" s="39">
        <v>24.68</v>
      </c>
      <c r="DV7" s="39">
        <v>39.979999999999997</v>
      </c>
      <c r="DW7" s="39">
        <v>44.14</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2021-01-28T07:48:23Z</cp:lastPrinted>
  <dcterms:created xsi:type="dcterms:W3CDTF">2020-12-04T02:03:25Z</dcterms:created>
  <dcterms:modified xsi:type="dcterms:W3CDTF">2021-02-02T07:19:08Z</dcterms:modified>
  <cp:category/>
</cp:coreProperties>
</file>