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Lgfl01\建設課\R02\A_R02_建設総括\10 庶務\09調査回答\R2\20210113経営比較分析表の分析等について\提出\"/>
    </mc:Choice>
  </mc:AlternateContent>
  <xr:revisionPtr revIDLastSave="0" documentId="13_ncr:1_{2167089B-8F4E-48B1-B5C4-64B0BF7FC94E}" xr6:coauthVersionLast="44" xr6:coauthVersionMax="44" xr10:uidLastSave="{00000000-0000-0000-0000-000000000000}"/>
  <workbookProtection workbookAlgorithmName="SHA-512" workbookHashValue="xMAjkNRE5z/p//C9ViXN0AjIZMdGm0B4YZrXu5gJJimoTJuup6IIPc0ubHO4tCyLfXEOYNLjNlTRa14GUHbnOw==" workbookSaltValue="DKOybdZGJYer6QEblNT2Ww==" workbookSpinCount="100000" lockStructure="1"/>
  <bookViews>
    <workbookView xWindow="-108" yWindow="-108" windowWidth="23256" windowHeight="1257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AT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E86" i="4"/>
  <c r="BB10" i="4"/>
  <c r="AD10" i="4"/>
  <c r="W10" i="4"/>
  <c r="I10" i="4"/>
  <c r="B10" i="4"/>
  <c r="AL8" i="4"/>
  <c r="P8" i="4"/>
  <c r="I8" i="4"/>
  <c r="B8" i="4"/>
</calcChain>
</file>

<file path=xl/sharedStrings.xml><?xml version="1.0" encoding="utf-8"?>
<sst xmlns="http://schemas.openxmlformats.org/spreadsheetml/2006/main" count="251" uniqueCount="120">
  <si>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</si>
  <si>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</si>
  <si>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</si>
  <si>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</si>
  <si>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</si>
  <si>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</si>
  <si>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</si>
  <si>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</si>
  <si>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</si>
  <si>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</si>
  <si>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</si>
  <si>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</si>
  <si>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</si>
  <si>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</si>
  <si>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</si>
  <si>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</si>
  <si>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</si>
  <si>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</si>
  <si>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</si>
  <si>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</si>
  <si>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</si>
  <si>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</si>
  <si>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</si>
  <si>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</si>
  <si>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</si>
  <si>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</si>
  <si>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</si>
  <si>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</si>
  <si>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</si>
  <si>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</si>
  <si>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</si>
  <si>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</si>
  <si>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</si>
  <si>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</si>
  <si>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</si>
  <si>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</si>
  <si>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</si>
  <si>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</si>
  <si>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</si>
  <si>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</si>
  <si>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</si>
  <si>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</si>
  <si>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</si>
  <si>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</si>
  <si>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</si>
  <si>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</si>
  <si>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</si>
  <si>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</si>
  <si>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</si>
  <si>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</si>
  <si>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</si>
  <si>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</si>
  <si>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</si>
  <si>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</si>
  <si>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</si>
  <si>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</si>
  <si>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</si>
  <si>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</si>
  <si>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</si>
  <si>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</si>
  <si>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</si>
  <si>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</si>
  <si>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</si>
  <si>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</si>
  <si>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</si>
  <si>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</si>
  <si>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</si>
  <si>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</si>
  <si>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</si>
  <si>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</si>
  <si>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</si>
  <si>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</si>
  <si>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</si>
  <si>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</si>
  <si>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</si>
  <si>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</si>
  <si>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</si>
  <si>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</si>
  <si>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</si>
  <si>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</si>
  <si>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</si>
  <si>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</si>
  <si>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</si>
  <si>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</si>
  <si>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</si>
  <si>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</si>
  <si>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</si>
  <si>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</si>
  <si>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</si>
  <si>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</si>
  <si>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</si>
  <si>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</si>
  <si>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</si>
  <si>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</si>
  <si>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</si>
  <si>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</si>
  <si>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</si>
  <si>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</si>
  <si>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</si>
  <si>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女川町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</si>
  <si>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</si>
  <si>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</si>
  <si>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</si>
  <si>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</si>
  <si>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</si>
  <si>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</si>
  <si>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</si>
  <si>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</si>
  <si>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</si>
  <si>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</si>
  <si>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</si>
  <si>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</si>
  <si>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</si>
  <si>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</si>
  <si>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</si>
  <si>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</si>
  <si>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</si>
  <si>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平成23年度から開始した事業であり、順次供用を開始している。今後老朽化対策、更新等の計画を検討していく予定である。</t>
    <phoneticPr fontId="4"/>
  </si>
  <si>
    <t>平成23年度から開始した事業であり、女川町復興計画に基づき整備した。
　復旧・復興事業の進捗に伴う集合処理浄化槽の増加等により、水洗化率も向上し、使用料の回収率も向上する見込みであるが、依然として一般会計からの繰入金への依存が課題となる。
　今後、地方公営企業法を適用することにより、適正な料金設定を行い、浄化槽事業の健全な経営を目指す。</t>
    <phoneticPr fontId="4"/>
  </si>
  <si>
    <t>　平成23年度から開始した事業であり、女川町復興計画に基づき整備した。
　収益的収支比率は100％となっている。経費回収率については、類似団体平均値を上回り、前年度より増加している。汚水処理原価については、類似団体平均値を下回り、前年度と比較しても減少している。水洗化率については前年度より3.00増加し、復興事業の進捗による住宅再建等に伴い、令和２年度頃までは向上する見込みである。
　経営基盤の強化のための収入確保としては、まず汚水処理人口普及率の向上が必至であるが、女川町復興計画に基づく浄化槽普及促進及び災害復旧・復興事業等の面整備が令和2年度までには完了するため、有収水量の増加を見込んでいる。
　使用料の回収についても、復旧・復興事業の完了に伴い、増加する見込みである。
　併せて、経費の節減は重要な課題であるので、維持管理費の抑制には継続して取り組んでいく。
　民間活力の活用や、工事コストの縮減などを積極的に行い、経費の節減に努める。
　今後、地方公営企業法を適用し、適正な経営管理を目指す。</t>
    <rPh sb="111" eb="113">
      <t>シタマワ</t>
    </rPh>
    <rPh sb="167" eb="168">
      <t>トウ</t>
    </rPh>
    <rPh sb="172" eb="174">
      <t>レイワ</t>
    </rPh>
    <rPh sb="175" eb="177">
      <t>ネンド</t>
    </rPh>
    <rPh sb="177" eb="178">
      <t>コロ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</si>
</sst>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B-4584-B547-CED57C8B7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B-4584-B547-CED57C8B7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E-4645-B489-683711014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61.55</c:v>
                </c:pt>
                <c:pt idx="2">
                  <c:v>57.22</c:v>
                </c:pt>
                <c:pt idx="3">
                  <c:v>54.93</c:v>
                </c:pt>
                <c:pt idx="4">
                  <c:v>55.96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4E-4645-B489-683711014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17.03</c:v>
                </c:pt>
                <c:pt idx="1">
                  <c:v>35.76</c:v>
                </c:pt>
                <c:pt idx="2">
                  <c:v>63.13</c:v>
                </c:pt>
                <c:pt idx="3">
                  <c:v>69.81</c:v>
                </c:pt>
                <c:pt idx="4">
                  <c:v>72.81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F-4BF2-8742-5F9C6157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68.150000000000006</c:v>
                </c:pt>
                <c:pt idx="1">
                  <c:v>67.489999999999995</c:v>
                </c:pt>
                <c:pt idx="2">
                  <c:v>67.290000000000006</c:v>
                </c:pt>
                <c:pt idx="3">
                  <c:v>65.569999999999993</c:v>
                </c:pt>
                <c:pt idx="4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DF-4BF2-8742-5F9C6157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C-4CAF-812C-D0F05B18A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C-4CAF-812C-D0F05B18A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7-4BB6-85A6-EA9138ECA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7-4BB6-85A6-EA9138ECA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9-418E-8CB5-B8C874BF9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59-418E-8CB5-B8C874BF9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6-4B9A-A977-7F12003F8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46-4B9A-A977-7F12003F8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A-4F4E-B014-64236C872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A-4F4E-B014-64236C872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605.41999999999996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8-45A2-9C65-BD5C29C9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392.19</c:v>
                </c:pt>
                <c:pt idx="1">
                  <c:v>413.5</c:v>
                </c:pt>
                <c:pt idx="2">
                  <c:v>407.42</c:v>
                </c:pt>
                <c:pt idx="3">
                  <c:v>386.46</c:v>
                </c:pt>
                <c:pt idx="4">
                  <c:v>421.25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8-45A2-9C65-BD5C29C9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33.619999999999997</c:v>
                </c:pt>
                <c:pt idx="1">
                  <c:v>45.08</c:v>
                </c:pt>
                <c:pt idx="2">
                  <c:v>54.02</c:v>
                </c:pt>
                <c:pt idx="3">
                  <c:v>65.36</c:v>
                </c:pt>
                <c:pt idx="4">
                  <c:v>71.88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9-4859-9A2D-EA2013F1E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57.03</c:v>
                </c:pt>
                <c:pt idx="1">
                  <c:v>55.84</c:v>
                </c:pt>
                <c:pt idx="2">
                  <c:v>57.08</c:v>
                </c:pt>
                <c:pt idx="3">
                  <c:v>55.85</c:v>
                </c:pt>
                <c:pt idx="4">
                  <c:v>53.23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9-4859-9A2D-EA2013F1E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613.51</c:v>
                </c:pt>
                <c:pt idx="1">
                  <c:v>439.56</c:v>
                </c:pt>
                <c:pt idx="2">
                  <c:v>361.83</c:v>
                </c:pt>
                <c:pt idx="3">
                  <c:v>296.43</c:v>
                </c:pt>
                <c:pt idx="4">
                  <c:v>273.77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E-4440-8F0A-42EE97F6B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283.73</c:v>
                </c:pt>
                <c:pt idx="1">
                  <c:v>287.57</c:v>
                </c:pt>
                <c:pt idx="2">
                  <c:v>286.86</c:v>
                </c:pt>
                <c:pt idx="3">
                  <c:v>287.91000000000003</c:v>
                </c:pt>
                <c:pt idx="4">
                  <c:v>283.3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FE-4440-8F0A-42EE97F6B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M16" zoomScale="145" zoomScaleNormal="145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宮城県　女川町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6416</v>
      </c>
      <c r="AM8" s="69"/>
      <c r="AN8" s="69"/>
      <c r="AO8" s="69"/>
      <c r="AP8" s="69"/>
      <c r="AQ8" s="69"/>
      <c r="AR8" s="69"/>
      <c r="AS8" s="69"/>
      <c r="AT8" s="68">
        <f>データ!T6</f>
        <v>65.349999999999994</v>
      </c>
      <c r="AU8" s="68"/>
      <c r="AV8" s="68"/>
      <c r="AW8" s="68"/>
      <c r="AX8" s="68"/>
      <c r="AY8" s="68"/>
      <c r="AZ8" s="68"/>
      <c r="BA8" s="68"/>
      <c r="BB8" s="68">
        <f>データ!U6</f>
        <v>98.18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12.77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3520</v>
      </c>
      <c r="AE10" s="69"/>
      <c r="AF10" s="69"/>
      <c r="AG10" s="69"/>
      <c r="AH10" s="69"/>
      <c r="AI10" s="69"/>
      <c r="AJ10" s="69"/>
      <c r="AK10" s="2"/>
      <c r="AL10" s="69">
        <f>データ!V6</f>
        <v>809</v>
      </c>
      <c r="AM10" s="69"/>
      <c r="AN10" s="69"/>
      <c r="AO10" s="69"/>
      <c r="AP10" s="69"/>
      <c r="AQ10" s="69"/>
      <c r="AR10" s="69"/>
      <c r="AS10" s="69"/>
      <c r="AT10" s="68">
        <f>データ!W6</f>
        <v>0.35</v>
      </c>
      <c r="AU10" s="68"/>
      <c r="AV10" s="68"/>
      <c r="AW10" s="68"/>
      <c r="AX10" s="68"/>
      <c r="AY10" s="68"/>
      <c r="AZ10" s="68"/>
      <c r="BA10" s="68"/>
      <c r="BB10" s="68">
        <f>データ!X6</f>
        <v>2311.4299999999998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【307.23】</v>
      </c>
      <c r="I86" s="26" t="str">
        <f>データ!CA6</f>
        <v>【59.98】</v>
      </c>
      <c r="J86" s="26" t="str">
        <f>データ!CL6</f>
        <v>【272.98】</v>
      </c>
      <c r="K86" s="26" t="str">
        <f>データ!CW6</f>
        <v>【58.71】</v>
      </c>
      <c r="L86" s="26" t="str">
        <f>データ!DH6</f>
        <v>【79.51】</v>
      </c>
      <c r="M86" s="26" t="s">
        <v>45</v>
      </c>
      <c r="N86" s="26" t="s">
        <v>44</v>
      </c>
      <c r="O86" s="26" t="str">
        <f>データ!EO6</f>
        <v>【-】</v>
      </c>
    </row>
  </sheetData>
  <sheetProtection algorithmName="SHA-512" hashValue="STxRHYtrkfaSh9MDFBgwlN1cOSiKmh7o49zL/znm8aqXFmiiH8aXgJP1SiEgsbMHd6iCYDYgseb5EGa/jz65HA==" saltValue="jL3bvU2W/BoyCMF12bCGK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2">
      <c r="A6" s="28" t="s">
        <v>98</v>
      </c>
      <c r="B6" s="33">
        <f>B7</f>
        <v>2019</v>
      </c>
      <c r="C6" s="33">
        <f t="shared" ref="C6:X6" si="3">C7</f>
        <v>45811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宮城県　女川町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12.77</v>
      </c>
      <c r="Q6" s="34">
        <f t="shared" si="3"/>
        <v>100</v>
      </c>
      <c r="R6" s="34">
        <f t="shared" si="3"/>
        <v>3520</v>
      </c>
      <c r="S6" s="34">
        <f t="shared" si="3"/>
        <v>6416</v>
      </c>
      <c r="T6" s="34">
        <f t="shared" si="3"/>
        <v>65.349999999999994</v>
      </c>
      <c r="U6" s="34">
        <f t="shared" si="3"/>
        <v>98.18</v>
      </c>
      <c r="V6" s="34">
        <f t="shared" si="3"/>
        <v>809</v>
      </c>
      <c r="W6" s="34">
        <f t="shared" si="3"/>
        <v>0.35</v>
      </c>
      <c r="X6" s="34">
        <f t="shared" si="3"/>
        <v>2311.4299999999998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605.41999999999996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392.19</v>
      </c>
      <c r="BL6" s="35">
        <f t="shared" si="7"/>
        <v>413.5</v>
      </c>
      <c r="BM6" s="35">
        <f t="shared" si="7"/>
        <v>407.42</v>
      </c>
      <c r="BN6" s="35">
        <f t="shared" si="7"/>
        <v>386.46</v>
      </c>
      <c r="BO6" s="35">
        <f t="shared" si="7"/>
        <v>421.25</v>
      </c>
      <c r="BP6" s="34" t="str">
        <f>IF(BP7="","",IF(BP7="-","【-】","【"&amp;SUBSTITUTE(TEXT(BP7,"#,##0.00"),"-","△")&amp;"】"))</f>
        <v>【307.23】</v>
      </c>
      <c r="BQ6" s="35">
        <f>IF(BQ7="",NA(),BQ7)</f>
        <v>33.619999999999997</v>
      </c>
      <c r="BR6" s="35">
        <f t="shared" ref="BR6:BZ6" si="8">IF(BR7="",NA(),BR7)</f>
        <v>45.08</v>
      </c>
      <c r="BS6" s="35">
        <f t="shared" si="8"/>
        <v>54.02</v>
      </c>
      <c r="BT6" s="35">
        <f t="shared" si="8"/>
        <v>65.36</v>
      </c>
      <c r="BU6" s="35">
        <f t="shared" si="8"/>
        <v>71.88</v>
      </c>
      <c r="BV6" s="35">
        <f t="shared" si="8"/>
        <v>57.03</v>
      </c>
      <c r="BW6" s="35">
        <f t="shared" si="8"/>
        <v>55.84</v>
      </c>
      <c r="BX6" s="35">
        <f t="shared" si="8"/>
        <v>57.08</v>
      </c>
      <c r="BY6" s="35">
        <f t="shared" si="8"/>
        <v>55.85</v>
      </c>
      <c r="BZ6" s="35">
        <f t="shared" si="8"/>
        <v>53.23</v>
      </c>
      <c r="CA6" s="34" t="str">
        <f>IF(CA7="","",IF(CA7="-","【-】","【"&amp;SUBSTITUTE(TEXT(CA7,"#,##0.00"),"-","△")&amp;"】"))</f>
        <v>【59.98】</v>
      </c>
      <c r="CB6" s="35">
        <f>IF(CB7="",NA(),CB7)</f>
        <v>613.51</v>
      </c>
      <c r="CC6" s="35">
        <f t="shared" ref="CC6:CK6" si="9">IF(CC7="",NA(),CC7)</f>
        <v>439.56</v>
      </c>
      <c r="CD6" s="35">
        <f t="shared" si="9"/>
        <v>361.83</v>
      </c>
      <c r="CE6" s="35">
        <f t="shared" si="9"/>
        <v>296.43</v>
      </c>
      <c r="CF6" s="35">
        <f t="shared" si="9"/>
        <v>273.77</v>
      </c>
      <c r="CG6" s="35">
        <f t="shared" si="9"/>
        <v>283.73</v>
      </c>
      <c r="CH6" s="35">
        <f t="shared" si="9"/>
        <v>287.57</v>
      </c>
      <c r="CI6" s="35">
        <f t="shared" si="9"/>
        <v>286.86</v>
      </c>
      <c r="CJ6" s="35">
        <f t="shared" si="9"/>
        <v>287.91000000000003</v>
      </c>
      <c r="CK6" s="35">
        <f t="shared" si="9"/>
        <v>283.3</v>
      </c>
      <c r="CL6" s="34" t="str">
        <f>IF(CL7="","",IF(CL7="-","【-】","【"&amp;SUBSTITUTE(TEXT(CL7,"#,##0.00"),"-","△")&amp;"】"))</f>
        <v>【272.98】</v>
      </c>
      <c r="CM6" s="34">
        <f>IF(CM7="",NA(),CM7)</f>
        <v>0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58.25</v>
      </c>
      <c r="CS6" s="35">
        <f t="shared" si="10"/>
        <v>61.55</v>
      </c>
      <c r="CT6" s="35">
        <f t="shared" si="10"/>
        <v>57.22</v>
      </c>
      <c r="CU6" s="35">
        <f t="shared" si="10"/>
        <v>54.93</v>
      </c>
      <c r="CV6" s="35">
        <f t="shared" si="10"/>
        <v>55.96</v>
      </c>
      <c r="CW6" s="34" t="str">
        <f>IF(CW7="","",IF(CW7="-","【-】","【"&amp;SUBSTITUTE(TEXT(CW7,"#,##0.00"),"-","△")&amp;"】"))</f>
        <v>【58.71】</v>
      </c>
      <c r="CX6" s="35">
        <f>IF(CX7="",NA(),CX7)</f>
        <v>17.03</v>
      </c>
      <c r="CY6" s="35">
        <f t="shared" ref="CY6:DG6" si="11">IF(CY7="",NA(),CY7)</f>
        <v>35.76</v>
      </c>
      <c r="CZ6" s="35">
        <f t="shared" si="11"/>
        <v>63.13</v>
      </c>
      <c r="DA6" s="35">
        <f t="shared" si="11"/>
        <v>69.81</v>
      </c>
      <c r="DB6" s="35">
        <f t="shared" si="11"/>
        <v>72.81</v>
      </c>
      <c r="DC6" s="35">
        <f t="shared" si="11"/>
        <v>68.150000000000006</v>
      </c>
      <c r="DD6" s="35">
        <f t="shared" si="11"/>
        <v>67.489999999999995</v>
      </c>
      <c r="DE6" s="35">
        <f t="shared" si="11"/>
        <v>67.290000000000006</v>
      </c>
      <c r="DF6" s="35">
        <f t="shared" si="11"/>
        <v>65.569999999999993</v>
      </c>
      <c r="DG6" s="35">
        <f t="shared" si="11"/>
        <v>60.12</v>
      </c>
      <c r="DH6" s="34" t="str">
        <f>IF(DH7="","",IF(DH7="-","【-】","【"&amp;SUBSTITUTE(TEXT(DH7,"#,##0.00"),"-","△")&amp;"】"))</f>
        <v>【79.51】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2">
      <c r="A7" s="28"/>
      <c r="B7" s="37">
        <v>2019</v>
      </c>
      <c r="C7" s="37">
        <v>45811</v>
      </c>
      <c r="D7" s="37">
        <v>47</v>
      </c>
      <c r="E7" s="37">
        <v>18</v>
      </c>
      <c r="F7" s="37">
        <v>0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12.77</v>
      </c>
      <c r="Q7" s="38">
        <v>100</v>
      </c>
      <c r="R7" s="38">
        <v>3520</v>
      </c>
      <c r="S7" s="38">
        <v>6416</v>
      </c>
      <c r="T7" s="38">
        <v>65.349999999999994</v>
      </c>
      <c r="U7" s="38">
        <v>98.18</v>
      </c>
      <c r="V7" s="38">
        <v>809</v>
      </c>
      <c r="W7" s="38">
        <v>0.35</v>
      </c>
      <c r="X7" s="38">
        <v>2311.4299999999998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605.41999999999996</v>
      </c>
      <c r="BG7" s="38">
        <v>0</v>
      </c>
      <c r="BH7" s="38">
        <v>0</v>
      </c>
      <c r="BI7" s="38">
        <v>0</v>
      </c>
      <c r="BJ7" s="38">
        <v>0</v>
      </c>
      <c r="BK7" s="38">
        <v>392.19</v>
      </c>
      <c r="BL7" s="38">
        <v>413.5</v>
      </c>
      <c r="BM7" s="38">
        <v>407.42</v>
      </c>
      <c r="BN7" s="38">
        <v>386.46</v>
      </c>
      <c r="BO7" s="38">
        <v>421.25</v>
      </c>
      <c r="BP7" s="38">
        <v>307.23</v>
      </c>
      <c r="BQ7" s="38">
        <v>33.619999999999997</v>
      </c>
      <c r="BR7" s="38">
        <v>45.08</v>
      </c>
      <c r="BS7" s="38">
        <v>54.02</v>
      </c>
      <c r="BT7" s="38">
        <v>65.36</v>
      </c>
      <c r="BU7" s="38">
        <v>71.88</v>
      </c>
      <c r="BV7" s="38">
        <v>57.03</v>
      </c>
      <c r="BW7" s="38">
        <v>55.84</v>
      </c>
      <c r="BX7" s="38">
        <v>57.08</v>
      </c>
      <c r="BY7" s="38">
        <v>55.85</v>
      </c>
      <c r="BZ7" s="38">
        <v>53.23</v>
      </c>
      <c r="CA7" s="38">
        <v>59.98</v>
      </c>
      <c r="CB7" s="38">
        <v>613.51</v>
      </c>
      <c r="CC7" s="38">
        <v>439.56</v>
      </c>
      <c r="CD7" s="38">
        <v>361.83</v>
      </c>
      <c r="CE7" s="38">
        <v>296.43</v>
      </c>
      <c r="CF7" s="38">
        <v>273.77</v>
      </c>
      <c r="CG7" s="38">
        <v>283.73</v>
      </c>
      <c r="CH7" s="38">
        <v>287.57</v>
      </c>
      <c r="CI7" s="38">
        <v>286.86</v>
      </c>
      <c r="CJ7" s="38">
        <v>287.91000000000003</v>
      </c>
      <c r="CK7" s="38">
        <v>283.3</v>
      </c>
      <c r="CL7" s="38">
        <v>272.98</v>
      </c>
      <c r="CM7" s="38">
        <v>0</v>
      </c>
      <c r="CN7" s="38" t="s">
        <v>105</v>
      </c>
      <c r="CO7" s="38" t="s">
        <v>105</v>
      </c>
      <c r="CP7" s="38" t="s">
        <v>105</v>
      </c>
      <c r="CQ7" s="38" t="s">
        <v>105</v>
      </c>
      <c r="CR7" s="38">
        <v>58.25</v>
      </c>
      <c r="CS7" s="38">
        <v>61.55</v>
      </c>
      <c r="CT7" s="38">
        <v>57.22</v>
      </c>
      <c r="CU7" s="38">
        <v>54.93</v>
      </c>
      <c r="CV7" s="38">
        <v>55.96</v>
      </c>
      <c r="CW7" s="38">
        <v>58.71</v>
      </c>
      <c r="CX7" s="38">
        <v>17.03</v>
      </c>
      <c r="CY7" s="38">
        <v>35.76</v>
      </c>
      <c r="CZ7" s="38">
        <v>63.13</v>
      </c>
      <c r="DA7" s="38">
        <v>69.81</v>
      </c>
      <c r="DB7" s="38">
        <v>72.81</v>
      </c>
      <c r="DC7" s="38">
        <v>68.150000000000006</v>
      </c>
      <c r="DD7" s="38">
        <v>67.489999999999995</v>
      </c>
      <c r="DE7" s="38">
        <v>67.290000000000006</v>
      </c>
      <c r="DF7" s="38">
        <v>65.569999999999993</v>
      </c>
      <c r="DG7" s="38">
        <v>60.12</v>
      </c>
      <c r="DH7" s="38">
        <v>79.510000000000005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105</v>
      </c>
      <c r="EF7" s="38" t="s">
        <v>105</v>
      </c>
      <c r="EG7" s="38" t="s">
        <v>105</v>
      </c>
      <c r="EH7" s="38" t="s">
        <v>105</v>
      </c>
      <c r="EI7" s="38" t="s">
        <v>105</v>
      </c>
      <c r="EJ7" s="38" t="s">
        <v>105</v>
      </c>
      <c r="EK7" s="38" t="s">
        <v>105</v>
      </c>
      <c r="EL7" s="38" t="s">
        <v>105</v>
      </c>
      <c r="EM7" s="38" t="s">
        <v>105</v>
      </c>
      <c r="EN7" s="38" t="s">
        <v>105</v>
      </c>
      <c r="EO7" s="38" t="s">
        <v>105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2">
      <c r="B13" t="s">
        <v>114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2020-12-04T03:15:32Z</dcterms:created>
  <dcterms:modified xsi:type="dcterms:W3CDTF">2021-01-26T23:37:52Z</dcterms:modified>
  <cp:category/>
</cp:coreProperties>
</file>