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v8050y045055\doc2\070 下水道課\03共通\915決算管理\R01\20210115公営企業に係る「経営比較分析表」の分析等について\回答\"/>
    </mc:Choice>
  </mc:AlternateContent>
  <xr:revisionPtr revIDLastSave="0" documentId="13_ncr:1_{637C9AF3-DC80-41A6-959B-A1B54BEC4C32}" xr6:coauthVersionLast="36" xr6:coauthVersionMax="36" xr10:uidLastSave="{00000000-0000-0000-0000-000000000000}"/>
  <workbookProtection workbookAlgorithmName="SHA-512" workbookHashValue="h+ssUUFNY99BHvRf002/SScswMBE8MBrgVUmmJ0wdnwC8BVVXYWjwItKRfMQatYA7apuUj/AkaDMUyA/BOXZJg==" workbookSaltValue="ScG3GEIhCIQ6PdOh5/pf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B8" i="4"/>
  <c r="W8" i="4"/>
  <c r="P8" i="4"/>
  <c r="I8"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<sst xmlns="http://schemas.openxmlformats.org/spreadsheetml/2006/main" count="253" uniqueCount="117">
  <si>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</si>
  <si>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</si>
  <si>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</si>
  <si>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</si>
  <si>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</si>
  <si>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</si>
  <si>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</si>
  <si>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</si>
  <si>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</si>
  <si>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</si>
  <si>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</si>
  <si>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</si>
  <si>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</si>
  <si>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</si>
  <si>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</si>
  <si>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</si>
  <si>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</si>
  <si>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</si>
  <si>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</si>
  <si>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</si>
  <si>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</si>
  <si>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</si>
  <si>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</si>
  <si>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</si>
  <si>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</si>
  <si>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</si>
  <si>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</si>
  <si>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</si>
  <si>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</si>
  <si>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</si>
  <si>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</si>
  <si>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</si>
  <si>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</si>
  <si>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</si>
  <si>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</si>
  <si>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</si>
  <si>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</si>
  <si>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</si>
  <si>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</si>
  <si>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</si>
  <si>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</si>
  <si>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</si>
  <si>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</si>
  <si>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</si>
  <si>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</si>
  <si>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</si>
  <si>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</si>
  <si>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</si>
  <si>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</si>
  <si>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</si>
  <si>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</si>
  <si>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</si>
  <si>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</si>
  <si>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</si>
  <si>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</si>
  <si>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</si>
  <si>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</si>
  <si>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</si>
  <si>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</si>
  <si>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</si>
  <si>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</si>
  <si>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</si>
  <si>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</si>
  <si>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</si>
  <si>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</si>
  <si>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</si>
  <si>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</si>
  <si>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</si>
  <si>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</si>
  <si>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</si>
  <si>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</si>
  <si>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</si>
  <si>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</si>
  <si>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</si>
  <si>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</si>
  <si>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</si>
  <si>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</si>
  <si>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</si>
  <si>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</si>
  <si>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</si>
  <si>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</si>
  <si>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</si>
  <si>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</si>
  <si>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</si>
  <si>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</si>
  <si>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</si>
  <si>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</si>
  <si>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</si>
  <si>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</si>
  <si>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</si>
  <si>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</si>
  <si>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</si>
  <si>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</si>
  <si>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</si>
  <si>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</si>
  <si>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</si>
  <si>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</si>
  <si>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</si>
  <si>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</si>
  <si>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</si>
  <si>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</si>
  <si>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</si>
  <si>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</si>
  <si>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</si>
  <si>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</si>
  <si>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</si>
  <si>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</si>
  <si>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</si>
  <si>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</si>
  <si>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</si>
  <si>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</si>
  <si>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</si>
  <si>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</si>
  <si>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</si>
  <si>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③流動比率について
　類似団体平均値を上回っているものの、100％を下回っている。これは、平成27年度まで法非適会計であったため、現金の蓄積がなかったことが要因と考えられる。今後の現金残高の見込みを把握しつつ、資金不足に陥らないように努める。
④企業債残高対事業規模比率について
　類似団体を上回っている。機器更新が本格化している中、企業債残高が短期的に大きく減少することは見込めないが、普及活動により水洗化率を上げ、使用料収入を増やすことで改善を図る必要がある。
⑤経費回収率について
　100％を下回っている。費用が過大とならないよう抑制に努めるとともに有収水量が伸びるよう普及活動に努める。
⑥汚水処理原価について
　汚水の収集搬送は真空流送方式を採用しているため、自然流下方式に比べ、コストが高くなっている。
⑦施設利用率及び⑧水洗化率について
　類似団体平均を下回っている。未接続者に対しさらなる普及活動に努める。</t>
    <rPh sb="154" eb="156">
      <t>キキ</t>
    </rPh>
    <rPh sb="156" eb="158">
      <t>コウシン</t>
    </rPh>
    <rPh sb="159" eb="162">
      <t>ホンカクカ</t>
    </rPh>
    <rPh sb="166" eb="167">
      <t>ナカ</t>
    </rPh>
    <rPh sb="303" eb="305">
      <t>オスイ</t>
    </rPh>
    <rPh sb="305" eb="307">
      <t>ショリ</t>
    </rPh>
    <rPh sb="307" eb="309">
      <t>ゲンカ</t>
    </rPh>
    <rPh sb="315" eb="317">
      <t>オスイ</t>
    </rPh>
    <rPh sb="318" eb="320">
      <t>シュウシュウ</t>
    </rPh>
    <rPh sb="320" eb="322">
      <t>ハンソウ</t>
    </rPh>
    <rPh sb="323" eb="325">
      <t>シンクウ</t>
    </rPh>
    <rPh sb="325" eb="326">
      <t>リュウ</t>
    </rPh>
    <rPh sb="326" eb="327">
      <t>オク</t>
    </rPh>
    <rPh sb="327" eb="329">
      <t>ホウシキ</t>
    </rPh>
    <rPh sb="330" eb="332">
      <t>サイヨウ</t>
    </rPh>
    <rPh sb="339" eb="341">
      <t>シゼン</t>
    </rPh>
    <rPh sb="341" eb="343">
      <t>リュウカ</t>
    </rPh>
    <rPh sb="343" eb="345">
      <t>ホウシキ</t>
    </rPh>
    <rPh sb="346" eb="347">
      <t>クラ</t>
    </rPh>
    <rPh sb="353" eb="354">
      <t>タカ</t>
    </rPh>
    <rPh sb="364" eb="366">
      <t>シセツ</t>
    </rPh>
    <rPh sb="366" eb="369">
      <t>リヨウリツ</t>
    </rPh>
    <rPh sb="369" eb="370">
      <t>オヨ</t>
    </rPh>
    <phoneticPr fontId="4"/>
  </si>
  <si>
    <t>　短期的な課題としては、水洗化率の向上が挙げれらる。
　水洗化率を向上させることが、料金収入の向上に繋がり、経費回収率等の他の指標の改善も期待できる。
　また、中長期的な課題としては、料金改定や処理場施設の機器更新が挙げられる。
　現在、処理場施設機器の大量更新期であるため、最適化構想に基づく機能強化を進めるなど、補助事業等を活用し、順次更新を進めていかなければならない。
　一般会計の繰入金に依存している経営状況にあるため、収入の適正化を検討するなど、経営健全化に努めていく。</t>
    <rPh sb="116" eb="118">
      <t>ゲンザイ</t>
    </rPh>
    <rPh sb="173" eb="174">
      <t>スス</t>
    </rPh>
    <rPh sb="189" eb="191">
      <t>イッパン</t>
    </rPh>
    <rPh sb="191" eb="193">
      <t>カイケイ</t>
    </rPh>
    <rPh sb="194" eb="196">
      <t>クリイレ</t>
    </rPh>
    <rPh sb="196" eb="197">
      <t>キン</t>
    </rPh>
    <rPh sb="198" eb="200">
      <t>イゾン</t>
    </rPh>
    <rPh sb="204" eb="206">
      <t>ケイエイ</t>
    </rPh>
    <rPh sb="206" eb="208">
      <t>ジョウキョウ</t>
    </rPh>
    <rPh sb="214" eb="216">
      <t>シュウニュウ</t>
    </rPh>
    <rPh sb="217" eb="220">
      <t>テキセイカ</t>
    </rPh>
    <rPh sb="221" eb="223">
      <t>ケントウ</t>
    </rPh>
    <rPh sb="228" eb="230">
      <t>ケイエイ</t>
    </rPh>
    <rPh sb="230" eb="233">
      <t>ケンゼンカ</t>
    </rPh>
    <rPh sb="234" eb="235">
      <t>ツト</t>
    </rPh>
    <phoneticPr fontId="4"/>
  </si>
  <si>
    <t>①有形固定資産減価償却率について
　処理場施設の機器の多くが耐用年数を迎えようとしている。
　事業開始から20年以上経過している処理場施設について最適整備構想に基づく機能強化を進めているほか、他の処理場については維持管理に多くの費用を要している状況である。
　今後も計画的に順次更新を進めていかなければならない。</t>
    <rPh sb="47" eb="49">
      <t>ジギョウ</t>
    </rPh>
    <rPh sb="49" eb="51">
      <t>カイシ</t>
    </rPh>
    <rPh sb="55" eb="58">
      <t>ネンイジョウ</t>
    </rPh>
    <rPh sb="58" eb="60">
      <t>ケイカ</t>
    </rPh>
    <rPh sb="64" eb="67">
      <t>ショリジョウ</t>
    </rPh>
    <rPh sb="67" eb="69">
      <t>シセツ</t>
    </rPh>
    <rPh sb="77" eb="79">
      <t>コウソウ</t>
    </rPh>
    <rPh sb="80" eb="81">
      <t>モト</t>
    </rPh>
    <rPh sb="83" eb="85">
      <t>キノウ</t>
    </rPh>
    <rPh sb="85" eb="87">
      <t>キョウカ</t>
    </rPh>
    <rPh sb="88" eb="89">
      <t>スス</t>
    </rPh>
    <rPh sb="96" eb="97">
      <t>タ</t>
    </rPh>
    <rPh sb="117" eb="118">
      <t>ヨウ</t>
    </rPh>
    <rPh sb="137" eb="139">
      <t>ジュンジ</t>
    </rPh>
    <rPh sb="141" eb="14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</si>
</sst>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A4-4B77-B202-7DE1D313D1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c:ext xmlns:c16="http://schemas.microsoft.com/office/drawing/2014/chart" uri="{C3380CC4-5D6E-409C-BE32-E72D297353CC}">
              <c16:uniqueId val="{00000001-65A4-4B77-B202-7DE1D313D1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38.51</c:v>
                </c:pt>
                <c:pt idx="2">
                  <c:v>39.25</c:v>
                </c:pt>
                <c:pt idx="3">
                  <c:v>39.75</c:v>
                </c:pt>
                <c:pt idx="4">
                  <c:v>38.950000000000003</c:v>
                </c:pt>
              </c:numCache>
            </c:numRef>
          </c:val>
          <c:extLst>
            <c:ext xmlns:c16="http://schemas.microsoft.com/office/drawing/2014/chart" uri="{C3380CC4-5D6E-409C-BE32-E72D297353CC}">
              <c16:uniqueId val="{00000000-694E-49C3-B045-757441BDD7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c:ext xmlns:c16="http://schemas.microsoft.com/office/drawing/2014/chart" uri="{C3380CC4-5D6E-409C-BE32-E72D297353CC}">
              <c16:uniqueId val="{00000001-694E-49C3-B045-757441BDD7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76.03</c:v>
                </c:pt>
                <c:pt idx="2">
                  <c:v>76.13</c:v>
                </c:pt>
                <c:pt idx="3">
                  <c:v>77.59</c:v>
                </c:pt>
                <c:pt idx="4">
                  <c:v>78.94</c:v>
                </c:pt>
              </c:numCache>
            </c:numRef>
          </c:val>
          <c:extLst>
            <c:ext xmlns:c16="http://schemas.microsoft.com/office/drawing/2014/chart" uri="{C3380CC4-5D6E-409C-BE32-E72D297353CC}">
              <c16:uniqueId val="{00000000-0108-4C84-B1F3-50DE935ED1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c:ext xmlns:c16="http://schemas.microsoft.com/office/drawing/2014/chart" uri="{C3380CC4-5D6E-409C-BE32-E72D297353CC}">
              <c16:uniqueId val="{00000001-0108-4C84-B1F3-50DE935ED1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102.37</c:v>
                </c:pt>
                <c:pt idx="2">
                  <c:v>100.48</c:v>
                </c:pt>
                <c:pt idx="3">
                  <c:v>100.39</c:v>
                </c:pt>
                <c:pt idx="4">
                  <c:v>99.9</c:v>
                </c:pt>
              </c:numCache>
            </c:numRef>
          </c:val>
          <c:extLst>
            <c:ext xmlns:c16="http://schemas.microsoft.com/office/drawing/2014/chart" uri="{C3380CC4-5D6E-409C-BE32-E72D297353CC}">
              <c16:uniqueId val="{00000000-CBFF-47F8-8D39-BD6B29734D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c:ext xmlns:c16="http://schemas.microsoft.com/office/drawing/2014/chart" uri="{C3380CC4-5D6E-409C-BE32-E72D297353CC}">
              <c16:uniqueId val="{00000001-CBFF-47F8-8D39-BD6B29734D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42.4</c:v>
                </c:pt>
                <c:pt idx="2">
                  <c:v>44.35</c:v>
                </c:pt>
                <c:pt idx="3">
                  <c:v>46.04</c:v>
                </c:pt>
                <c:pt idx="4">
                  <c:v>47.14</c:v>
                </c:pt>
              </c:numCache>
            </c:numRef>
          </c:val>
          <c:extLst>
            <c:ext xmlns:c16="http://schemas.microsoft.com/office/drawing/2014/chart" uri="{C3380CC4-5D6E-409C-BE32-E72D297353CC}">
              <c16:uniqueId val="{00000000-671E-4146-80A0-99B752D5DC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c:ext xmlns:c16="http://schemas.microsoft.com/office/drawing/2014/chart" uri="{C3380CC4-5D6E-409C-BE32-E72D297353CC}">
              <c16:uniqueId val="{00000001-671E-4146-80A0-99B752D5DC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03-4623-9BA0-3A7A273BDA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D03-4623-9BA0-3A7A273BDA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66-4EBE-A487-98C75C1467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c:ext xmlns:c16="http://schemas.microsoft.com/office/drawing/2014/chart" uri="{C3380CC4-5D6E-409C-BE32-E72D297353CC}">
              <c16:uniqueId val="{00000001-2B66-4EBE-A487-98C75C1467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45.11</c:v>
                </c:pt>
                <c:pt idx="2">
                  <c:v>38.159999999999997</c:v>
                </c:pt>
                <c:pt idx="3">
                  <c:v>44.91</c:v>
                </c:pt>
                <c:pt idx="4">
                  <c:v>57.56</c:v>
                </c:pt>
              </c:numCache>
            </c:numRef>
          </c:val>
          <c:extLst>
            <c:ext xmlns:c16="http://schemas.microsoft.com/office/drawing/2014/chart" uri="{C3380CC4-5D6E-409C-BE32-E72D297353CC}">
              <c16:uniqueId val="{00000000-0A79-4EA5-90E5-A587EDE594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c:ext xmlns:c16="http://schemas.microsoft.com/office/drawing/2014/chart" uri="{C3380CC4-5D6E-409C-BE32-E72D297353CC}">
              <c16:uniqueId val="{00000001-0A79-4EA5-90E5-A587EDE594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2579.04</c:v>
                </c:pt>
                <c:pt idx="2">
                  <c:v>2430.46</c:v>
                </c:pt>
                <c:pt idx="3">
                  <c:v>2546.27</c:v>
                </c:pt>
                <c:pt idx="4">
                  <c:v>2439.25</c:v>
                </c:pt>
              </c:numCache>
            </c:numRef>
          </c:val>
          <c:extLst>
            <c:ext xmlns:c16="http://schemas.microsoft.com/office/drawing/2014/chart" uri="{C3380CC4-5D6E-409C-BE32-E72D297353CC}">
              <c16:uniqueId val="{00000000-E13C-4A03-B614-8F2A2B4C65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c:ext xmlns:c16="http://schemas.microsoft.com/office/drawing/2014/chart" uri="{C3380CC4-5D6E-409C-BE32-E72D297353CC}">
              <c16:uniqueId val="{00000001-E13C-4A03-B614-8F2A2B4C65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58.13</c:v>
                </c:pt>
                <c:pt idx="2">
                  <c:v>63.53</c:v>
                </c:pt>
                <c:pt idx="3">
                  <c:v>52.37</c:v>
                </c:pt>
                <c:pt idx="4">
                  <c:v>55.39</c:v>
                </c:pt>
              </c:numCache>
            </c:numRef>
          </c:val>
          <c:extLst>
            <c:ext xmlns:c16="http://schemas.microsoft.com/office/drawing/2014/chart" uri="{C3380CC4-5D6E-409C-BE32-E72D297353CC}">
              <c16:uniqueId val="{00000000-58AC-4A80-9E31-7FE3DCD65F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c:ext xmlns:c16="http://schemas.microsoft.com/office/drawing/2014/chart" uri="{C3380CC4-5D6E-409C-BE32-E72D297353CC}">
              <c16:uniqueId val="{00000001-58AC-4A80-9E31-7FE3DCD65F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334.17</c:v>
                </c:pt>
                <c:pt idx="2">
                  <c:v>307.36</c:v>
                </c:pt>
                <c:pt idx="3">
                  <c:v>371.84</c:v>
                </c:pt>
                <c:pt idx="4">
                  <c:v>350.77</c:v>
                </c:pt>
              </c:numCache>
            </c:numRef>
          </c:val>
          <c:extLst>
            <c:ext xmlns:c16="http://schemas.microsoft.com/office/drawing/2014/chart" uri="{C3380CC4-5D6E-409C-BE32-E72D297353CC}">
              <c16:uniqueId val="{00000000-D15E-4B53-A9CC-04314EDC7F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c:ext xmlns:c16="http://schemas.microsoft.com/office/drawing/2014/chart" uri="{C3380CC4-5D6E-409C-BE32-E72D297353CC}">
              <c16:uniqueId val="{00000001-D15E-4B53-A9CC-04314EDC7F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2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24395</v>
      </c>
      <c r="AM8" s="51"/>
      <c r="AN8" s="51"/>
      <c r="AO8" s="51"/>
      <c r="AP8" s="51"/>
      <c r="AQ8" s="51"/>
      <c r="AR8" s="51"/>
      <c r="AS8" s="51"/>
      <c r="AT8" s="46">
        <f>データ!T6</f>
        <v>74.98</v>
      </c>
      <c r="AU8" s="46"/>
      <c r="AV8" s="46"/>
      <c r="AW8" s="46"/>
      <c r="AX8" s="46"/>
      <c r="AY8" s="46"/>
      <c r="AZ8" s="46"/>
      <c r="BA8" s="46"/>
      <c r="BB8" s="46">
        <f>データ!U6</f>
        <v>325.35000000000002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68.12</v>
      </c>
      <c r="J10" s="46"/>
      <c r="K10" s="46"/>
      <c r="L10" s="46"/>
      <c r="M10" s="46"/>
      <c r="N10" s="46"/>
      <c r="O10" s="46"/>
      <c r="P10" s="46">
        <f>データ!P6</f>
        <v>30.25</v>
      </c>
      <c r="Q10" s="46"/>
      <c r="R10" s="46"/>
      <c r="S10" s="46"/>
      <c r="T10" s="46"/>
      <c r="U10" s="46"/>
      <c r="V10" s="46"/>
      <c r="W10" s="46">
        <f>データ!Q6</f>
        <v>93.67</v>
      </c>
      <c r="X10" s="46"/>
      <c r="Y10" s="46"/>
      <c r="Z10" s="46"/>
      <c r="AA10" s="46"/>
      <c r="AB10" s="46"/>
      <c r="AC10" s="46"/>
      <c r="AD10" s="51">
        <f>データ!R6</f>
        <v>3740</v>
      </c>
      <c r="AE10" s="51"/>
      <c r="AF10" s="51"/>
      <c r="AG10" s="51"/>
      <c r="AH10" s="51"/>
      <c r="AI10" s="51"/>
      <c r="AJ10" s="51"/>
      <c r="AK10" s="2"/>
      <c r="AL10" s="51">
        <f>データ!V6</f>
        <v>7347</v>
      </c>
      <c r="AM10" s="51"/>
      <c r="AN10" s="51"/>
      <c r="AO10" s="51"/>
      <c r="AP10" s="51"/>
      <c r="AQ10" s="51"/>
      <c r="AR10" s="51"/>
      <c r="AS10" s="51"/>
      <c r="AT10" s="46">
        <f>データ!W6</f>
        <v>6.73</v>
      </c>
      <c r="AU10" s="46"/>
      <c r="AV10" s="46"/>
      <c r="AW10" s="46"/>
      <c r="AX10" s="46"/>
      <c r="AY10" s="46"/>
      <c r="AZ10" s="46"/>
      <c r="BA10" s="46"/>
      <c r="BB10" s="46">
        <f>データ!X6</f>
        <v>1091.68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leca4hr6T34wj61hfeE2j8Cqirg0SvyqFLB15ToJ669ohcBN0NP2wz8XlML1E83YFXHxCC0k3Zsm/xnkSzfQ+A==" saltValue="MfjtLFgPQT9bUOgIgMT9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45055</v>
      </c>
      <c r="D6" s="33">
        <f t="shared" si="3"/>
        <v>46</v>
      </c>
      <c r="E6" s="33">
        <f t="shared" si="3"/>
        <v>17</v>
      </c>
      <c r="F6" s="33">
        <f t="shared" si="3"/>
        <v>5</v>
      </c>
      <c r="G6" s="33">
        <f t="shared" si="3"/>
        <v>0</v>
      </c>
      <c r="H6" s="33" t="str">
        <f t="shared" si="3"/>
        <v>宮城県　美里町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68.12</v>
      </c>
      <c r="P6" s="34">
        <f t="shared" si="3"/>
        <v>30.25</v>
      </c>
      <c r="Q6" s="34">
        <f t="shared" si="3"/>
        <v>93.67</v>
      </c>
      <c r="R6" s="34">
        <f t="shared" si="3"/>
        <v>3740</v>
      </c>
      <c r="S6" s="34">
        <f t="shared" si="3"/>
        <v>24395</v>
      </c>
      <c r="T6" s="34">
        <f t="shared" si="3"/>
        <v>74.98</v>
      </c>
      <c r="U6" s="34">
        <f t="shared" si="3"/>
        <v>325.35000000000002</v>
      </c>
      <c r="V6" s="34">
        <f t="shared" si="3"/>
        <v>7347</v>
      </c>
      <c r="W6" s="34">
        <f t="shared" si="3"/>
        <v>6.73</v>
      </c>
      <c r="X6" s="34">
        <f t="shared" si="3"/>
        <v>1091.68</v>
      </c>
      <c r="Y6" s="35" t="str">
        <f>IF(Y7="",NA(),Y7)</f>
        <v>-</v>
      </c>
      <c r="Z6" s="35">
        <f t="shared" ref="Z6:AH6" si="4">IF(Z7="",NA(),Z7)</f>
        <v>102.37</v>
      </c>
      <c r="AA6" s="35">
        <f t="shared" si="4"/>
        <v>100.48</v>
      </c>
      <c r="AB6" s="35">
        <f t="shared" si="4"/>
        <v>100.39</v>
      </c>
      <c r="AC6" s="35">
        <f t="shared" si="4"/>
        <v>99.9</v>
      </c>
      <c r="AD6" s="35" t="str">
        <f t="shared" si="4"/>
        <v>-</v>
      </c>
      <c r="AE6" s="35">
        <f t="shared" si="4"/>
        <v>99.66</v>
      </c>
      <c r="AF6" s="35">
        <f t="shared" si="4"/>
        <v>100.95</v>
      </c>
      <c r="AG6" s="35">
        <f t="shared" si="4"/>
        <v>101.77</v>
      </c>
      <c r="AH6" s="35">
        <f t="shared" si="4"/>
        <v>103.6</v>
      </c>
      <c r="AI6" s="34" t="str">
        <f>IF(AI7="","",IF(AI7="-","【-】","【"&amp;SUBSTITUTE(TEXT(AI7,"#,##0.00"),"-","△")&amp;"】"))</f>
        <v>【102.97】</v>
      </c>
      <c r="AJ6" s="35" t="str">
        <f>IF(AJ7="",NA(),AJ7)</f>
        <v>-</v>
      </c>
      <c r="AK6" s="34">
        <f t="shared" ref="AK6:AS6" si="5">IF(AK7="",NA(),AK7)</f>
        <v>0</v>
      </c>
      <c r="AL6" s="34">
        <f t="shared" si="5"/>
        <v>0</v>
      </c>
      <c r="AM6" s="34">
        <f t="shared" si="5"/>
        <v>0</v>
      </c>
      <c r="AN6" s="34">
        <f t="shared" si="5"/>
        <v>0</v>
      </c>
      <c r="AO6" s="35" t="str">
        <f t="shared" si="5"/>
        <v>-</v>
      </c>
      <c r="AP6" s="35">
        <f t="shared" si="5"/>
        <v>225.39</v>
      </c>
      <c r="AQ6" s="35">
        <f t="shared" si="5"/>
        <v>224.04</v>
      </c>
      <c r="AR6" s="35">
        <f t="shared" si="5"/>
        <v>227.4</v>
      </c>
      <c r="AS6" s="35">
        <f t="shared" si="5"/>
        <v>193.99</v>
      </c>
      <c r="AT6" s="34" t="str">
        <f>IF(AT7="","",IF(AT7="-","【-】","【"&amp;SUBSTITUTE(TEXT(AT7,"#,##0.00"),"-","△")&amp;"】"))</f>
        <v>【165.48】</v>
      </c>
      <c r="AU6" s="35" t="str">
        <f>IF(AU7="",NA(),AU7)</f>
        <v>-</v>
      </c>
      <c r="AV6" s="35">
        <f t="shared" ref="AV6:BD6" si="6">IF(AV7="",NA(),AV7)</f>
        <v>45.11</v>
      </c>
      <c r="AW6" s="35">
        <f t="shared" si="6"/>
        <v>38.159999999999997</v>
      </c>
      <c r="AX6" s="35">
        <f t="shared" si="6"/>
        <v>44.91</v>
      </c>
      <c r="AY6" s="35">
        <f t="shared" si="6"/>
        <v>57.56</v>
      </c>
      <c r="AZ6" s="35" t="str">
        <f t="shared" si="6"/>
        <v>-</v>
      </c>
      <c r="BA6" s="35">
        <f t="shared" si="6"/>
        <v>31.84</v>
      </c>
      <c r="BB6" s="35">
        <f t="shared" si="6"/>
        <v>29.91</v>
      </c>
      <c r="BC6" s="35">
        <f t="shared" si="6"/>
        <v>29.54</v>
      </c>
      <c r="BD6" s="35">
        <f t="shared" si="6"/>
        <v>26.99</v>
      </c>
      <c r="BE6" s="34" t="str">
        <f>IF(BE7="","",IF(BE7="-","【-】","【"&amp;SUBSTITUTE(TEXT(BE7,"#,##0.00"),"-","△")&amp;"】"))</f>
        <v>【33.84】</v>
      </c>
      <c r="BF6" s="35" t="str">
        <f>IF(BF7="",NA(),BF7)</f>
        <v>-</v>
      </c>
      <c r="BG6" s="35">
        <f t="shared" ref="BG6:BO6" si="7">IF(BG7="",NA(),BG7)</f>
        <v>2579.04</v>
      </c>
      <c r="BH6" s="35">
        <f t="shared" si="7"/>
        <v>2430.46</v>
      </c>
      <c r="BI6" s="35">
        <f t="shared" si="7"/>
        <v>2546.27</v>
      </c>
      <c r="BJ6" s="35">
        <f t="shared" si="7"/>
        <v>2439.25</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58.13</v>
      </c>
      <c r="BS6" s="35">
        <f t="shared" si="8"/>
        <v>63.53</v>
      </c>
      <c r="BT6" s="35">
        <f t="shared" si="8"/>
        <v>52.37</v>
      </c>
      <c r="BU6" s="35">
        <f t="shared" si="8"/>
        <v>55.39</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334.17</v>
      </c>
      <c r="CD6" s="35">
        <f t="shared" si="9"/>
        <v>307.36</v>
      </c>
      <c r="CE6" s="35">
        <f t="shared" si="9"/>
        <v>371.84</v>
      </c>
      <c r="CF6" s="35">
        <f t="shared" si="9"/>
        <v>350.77</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38.51</v>
      </c>
      <c r="CO6" s="35">
        <f t="shared" si="10"/>
        <v>39.25</v>
      </c>
      <c r="CP6" s="35">
        <f t="shared" si="10"/>
        <v>39.75</v>
      </c>
      <c r="CQ6" s="35">
        <f t="shared" si="10"/>
        <v>38.950000000000003</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76.03</v>
      </c>
      <c r="CZ6" s="35">
        <f t="shared" si="11"/>
        <v>76.13</v>
      </c>
      <c r="DA6" s="35">
        <f t="shared" si="11"/>
        <v>77.59</v>
      </c>
      <c r="DB6" s="35">
        <f t="shared" si="11"/>
        <v>78.94</v>
      </c>
      <c r="DC6" s="35" t="str">
        <f t="shared" si="11"/>
        <v>-</v>
      </c>
      <c r="DD6" s="35">
        <f t="shared" si="11"/>
        <v>84.58</v>
      </c>
      <c r="DE6" s="35">
        <f t="shared" si="11"/>
        <v>84.84</v>
      </c>
      <c r="DF6" s="35">
        <f t="shared" si="11"/>
        <v>84.86</v>
      </c>
      <c r="DG6" s="35">
        <f t="shared" si="11"/>
        <v>84.98</v>
      </c>
      <c r="DH6" s="34" t="str">
        <f>IF(DH7="","",IF(DH7="-","【-】","【"&amp;SUBSTITUTE(TEXT(DH7,"#,##0.00"),"-","△")&amp;"】"))</f>
        <v>【86.22】</v>
      </c>
      <c r="DI6" s="35" t="str">
        <f>IF(DI7="",NA(),DI7)</f>
        <v>-</v>
      </c>
      <c r="DJ6" s="35">
        <f t="shared" ref="DJ6:DR6" si="12">IF(DJ7="",NA(),DJ7)</f>
        <v>42.4</v>
      </c>
      <c r="DK6" s="35">
        <f t="shared" si="12"/>
        <v>44.35</v>
      </c>
      <c r="DL6" s="35">
        <f t="shared" si="12"/>
        <v>46.04</v>
      </c>
      <c r="DM6" s="35">
        <f t="shared" si="12"/>
        <v>47.14</v>
      </c>
      <c r="DN6" s="35" t="str">
        <f t="shared" si="12"/>
        <v>-</v>
      </c>
      <c r="DO6" s="35">
        <f t="shared" si="12"/>
        <v>22.9</v>
      </c>
      <c r="DP6" s="35">
        <f t="shared" si="12"/>
        <v>24.87</v>
      </c>
      <c r="DQ6" s="35">
        <f t="shared" si="12"/>
        <v>24.13</v>
      </c>
      <c r="DR6" s="35">
        <f t="shared" si="12"/>
        <v>23.06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45055</v>
      </c>
      <c r="D7" s="37">
        <v>46</v>
      </c>
      <c r="E7" s="37">
        <v>17</v>
      </c>
      <c r="F7" s="37">
        <v>5</v>
      </c>
      <c r="G7" s="37">
        <v>0</v>
      </c>
      <c r="H7" s="37" t="s">
        <v>96</v>
      </c>
      <c r="I7" s="37" t="s">
        <v>97</v>
      </c>
      <c r="J7" s="37" t="s">
        <v>98</v>
      </c>
      <c r="K7" s="37" t="s">
        <v>99</v>
      </c>
      <c r="L7" s="37" t="s">
        <v>100</v>
      </c>
      <c r="M7" s="37" t="s">
        <v>101</v>
      </c>
      <c r="N7" s="38" t="s">
        <v>102</v>
      </c>
      <c r="O7" s="38">
        <v>68.12</v>
      </c>
      <c r="P7" s="38">
        <v>30.25</v>
      </c>
      <c r="Q7" s="38">
        <v>93.67</v>
      </c>
      <c r="R7" s="38">
        <v>3740</v>
      </c>
      <c r="S7" s="38">
        <v>24395</v>
      </c>
      <c r="T7" s="38">
        <v>74.98</v>
      </c>
      <c r="U7" s="38">
        <v>325.35000000000002</v>
      </c>
      <c r="V7" s="38">
        <v>7347</v>
      </c>
      <c r="W7" s="38">
        <v>6.73</v>
      </c>
      <c r="X7" s="38">
        <v>1091.68</v>
      </c>
      <c r="Y7" s="38" t="s">
        <v>102</v>
      </c>
      <c r="Z7" s="38">
        <v>102.37</v>
      </c>
      <c r="AA7" s="38">
        <v>100.48</v>
      </c>
      <c r="AB7" s="38">
        <v>100.39</v>
      </c>
      <c r="AC7" s="38">
        <v>99.9</v>
      </c>
      <c r="AD7" s="38" t="s">
        <v>102</v>
      </c>
      <c r="AE7" s="38">
        <v>99.66</v>
      </c>
      <c r="AF7" s="38">
        <v>100.95</v>
      </c>
      <c r="AG7" s="38">
        <v>101.77</v>
      </c>
      <c r="AH7" s="38">
        <v>103.6</v>
      </c>
      <c r="AI7" s="38">
        <v>102.97</v>
      </c>
      <c r="AJ7" s="38" t="s">
        <v>102</v>
      </c>
      <c r="AK7" s="38">
        <v>0</v>
      </c>
      <c r="AL7" s="38">
        <v>0</v>
      </c>
      <c r="AM7" s="38">
        <v>0</v>
      </c>
      <c r="AN7" s="38">
        <v>0</v>
      </c>
      <c r="AO7" s="38" t="s">
        <v>102</v>
      </c>
      <c r="AP7" s="38">
        <v>225.39</v>
      </c>
      <c r="AQ7" s="38">
        <v>224.04</v>
      </c>
      <c r="AR7" s="38">
        <v>227.4</v>
      </c>
      <c r="AS7" s="38">
        <v>193.99</v>
      </c>
      <c r="AT7" s="38">
        <v>165.48</v>
      </c>
      <c r="AU7" s="38" t="s">
        <v>102</v>
      </c>
      <c r="AV7" s="38">
        <v>45.11</v>
      </c>
      <c r="AW7" s="38">
        <v>38.159999999999997</v>
      </c>
      <c r="AX7" s="38">
        <v>44.91</v>
      </c>
      <c r="AY7" s="38">
        <v>57.56</v>
      </c>
      <c r="AZ7" s="38" t="s">
        <v>102</v>
      </c>
      <c r="BA7" s="38">
        <v>31.84</v>
      </c>
      <c r="BB7" s="38">
        <v>29.91</v>
      </c>
      <c r="BC7" s="38">
        <v>29.54</v>
      </c>
      <c r="BD7" s="38">
        <v>26.99</v>
      </c>
      <c r="BE7" s="38">
        <v>33.840000000000003</v>
      </c>
      <c r="BF7" s="38" t="s">
        <v>102</v>
      </c>
      <c r="BG7" s="38">
        <v>2579.04</v>
      </c>
      <c r="BH7" s="38">
        <v>2430.46</v>
      </c>
      <c r="BI7" s="38">
        <v>2546.27</v>
      </c>
      <c r="BJ7" s="38">
        <v>2439.25</v>
      </c>
      <c r="BK7" s="38" t="s">
        <v>102</v>
      </c>
      <c r="BL7" s="38">
        <v>974.93</v>
      </c>
      <c r="BM7" s="38">
        <v>855.8</v>
      </c>
      <c r="BN7" s="38">
        <v>789.46</v>
      </c>
      <c r="BO7" s="38">
        <v>826.83</v>
      </c>
      <c r="BP7" s="38">
        <v>765.47</v>
      </c>
      <c r="BQ7" s="38" t="s">
        <v>102</v>
      </c>
      <c r="BR7" s="38">
        <v>58.13</v>
      </c>
      <c r="BS7" s="38">
        <v>63.53</v>
      </c>
      <c r="BT7" s="38">
        <v>52.37</v>
      </c>
      <c r="BU7" s="38">
        <v>55.39</v>
      </c>
      <c r="BV7" s="38" t="s">
        <v>102</v>
      </c>
      <c r="BW7" s="38">
        <v>55.32</v>
      </c>
      <c r="BX7" s="38">
        <v>59.8</v>
      </c>
      <c r="BY7" s="38">
        <v>57.77</v>
      </c>
      <c r="BZ7" s="38">
        <v>57.31</v>
      </c>
      <c r="CA7" s="38">
        <v>59.59</v>
      </c>
      <c r="CB7" s="38" t="s">
        <v>102</v>
      </c>
      <c r="CC7" s="38">
        <v>334.17</v>
      </c>
      <c r="CD7" s="38">
        <v>307.36</v>
      </c>
      <c r="CE7" s="38">
        <v>371.84</v>
      </c>
      <c r="CF7" s="38">
        <v>350.77</v>
      </c>
      <c r="CG7" s="38" t="s">
        <v>102</v>
      </c>
      <c r="CH7" s="38">
        <v>283.17</v>
      </c>
      <c r="CI7" s="38">
        <v>263.76</v>
      </c>
      <c r="CJ7" s="38">
        <v>274.35000000000002</v>
      </c>
      <c r="CK7" s="38">
        <v>273.52</v>
      </c>
      <c r="CL7" s="38">
        <v>257.86</v>
      </c>
      <c r="CM7" s="38" t="s">
        <v>102</v>
      </c>
      <c r="CN7" s="38">
        <v>38.51</v>
      </c>
      <c r="CO7" s="38">
        <v>39.25</v>
      </c>
      <c r="CP7" s="38">
        <v>39.75</v>
      </c>
      <c r="CQ7" s="38">
        <v>38.950000000000003</v>
      </c>
      <c r="CR7" s="38" t="s">
        <v>102</v>
      </c>
      <c r="CS7" s="38">
        <v>60.65</v>
      </c>
      <c r="CT7" s="38">
        <v>51.75</v>
      </c>
      <c r="CU7" s="38">
        <v>50.68</v>
      </c>
      <c r="CV7" s="38">
        <v>50.14</v>
      </c>
      <c r="CW7" s="38">
        <v>51.3</v>
      </c>
      <c r="CX7" s="38" t="s">
        <v>102</v>
      </c>
      <c r="CY7" s="38">
        <v>76.03</v>
      </c>
      <c r="CZ7" s="38">
        <v>76.13</v>
      </c>
      <c r="DA7" s="38">
        <v>77.59</v>
      </c>
      <c r="DB7" s="38">
        <v>78.94</v>
      </c>
      <c r="DC7" s="38" t="s">
        <v>102</v>
      </c>
      <c r="DD7" s="38">
        <v>84.58</v>
      </c>
      <c r="DE7" s="38">
        <v>84.84</v>
      </c>
      <c r="DF7" s="38">
        <v>84.86</v>
      </c>
      <c r="DG7" s="38">
        <v>84.98</v>
      </c>
      <c r="DH7" s="38">
        <v>86.22</v>
      </c>
      <c r="DI7" s="38" t="s">
        <v>102</v>
      </c>
      <c r="DJ7" s="38">
        <v>42.4</v>
      </c>
      <c r="DK7" s="38">
        <v>44.35</v>
      </c>
      <c r="DL7" s="38">
        <v>46.04</v>
      </c>
      <c r="DM7" s="38">
        <v>47.14</v>
      </c>
      <c r="DN7" s="38" t="s">
        <v>102</v>
      </c>
      <c r="DO7" s="38">
        <v>22.9</v>
      </c>
      <c r="DP7" s="38">
        <v>24.87</v>
      </c>
      <c r="DQ7" s="38">
        <v>24.13</v>
      </c>
      <c r="DR7" s="38">
        <v>23.06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笹川　智哉</cp:lastModifiedBy>
  <dcterms:created xsi:type="dcterms:W3CDTF">2020-12-04T02:35:35Z</dcterms:created>
  <dcterms:modified xsi:type="dcterms:W3CDTF">2021-01-27T04:53:43Z</dcterms:modified>
  <cp:category/>
</cp:coreProperties>
</file>