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72E4716A-48B7-4D38-8DAB-9E150166D1EB}" xr6:coauthVersionLast="45" xr6:coauthVersionMax="45" xr10:uidLastSave="{00000000-0000-0000-0000-000000000000}"/>
  <workbookProtection workbookAlgorithmName="SHA-512" workbookHashValue="UBJ11qULlW8oHx8Ep2LQKZfhfJHpDeDmL4pzMqVi3feP3upeAsoLDUjguebriIft1KC969epp+pIwvVkcbo9Gg==" workbookSaltValue="P3x1nwQRzIk1mYdwOr/9W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T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<sst xmlns="http://schemas.openxmlformats.org/spreadsheetml/2006/main" count="247" uniqueCount="120">
  <si>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</si>
  <si>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</si>
  <si>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</si>
  <si>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</si>
  <si>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</si>
  <si>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</si>
  <si>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</si>
  <si>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</si>
  <si>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</si>
  <si>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</si>
  <si>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</si>
  <si>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</si>
  <si>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</si>
  <si>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</si>
  <si>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</si>
  <si>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</si>
  <si>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</si>
  <si>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</si>
  <si>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</si>
  <si>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</si>
  <si>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</si>
  <si>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</si>
  <si>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</si>
  <si>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</si>
  <si>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</si>
  <si>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</si>
  <si>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</si>
  <si>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</si>
  <si>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</si>
  <si>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</si>
  <si>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</si>
  <si>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</si>
  <si>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</si>
  <si>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</si>
  <si>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</si>
  <si>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</si>
  <si>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</si>
  <si>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</si>
  <si>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</si>
  <si>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</si>
  <si>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</si>
  <si>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</si>
  <si>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</si>
  <si>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</si>
  <si>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</si>
  <si>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</si>
  <si>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</si>
  <si>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</si>
  <si>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</si>
  <si>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</si>
  <si>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</si>
  <si>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</si>
  <si>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</si>
  <si>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</si>
  <si>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</si>
  <si>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</si>
  <si>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</si>
  <si>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</si>
  <si>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</si>
  <si>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</si>
  <si>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</si>
  <si>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</si>
  <si>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</si>
  <si>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</si>
  <si>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</si>
  <si>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</si>
  <si>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</si>
  <si>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</si>
  <si>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</si>
  <si>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</si>
  <si>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</si>
  <si>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</si>
  <si>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</si>
  <si>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</si>
  <si>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</si>
  <si>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</si>
  <si>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</si>
  <si>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</si>
  <si>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</si>
  <si>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</si>
  <si>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</si>
  <si>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</si>
  <si>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</si>
  <si>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</si>
  <si>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</si>
  <si>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</si>
  <si>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</si>
  <si>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</si>
  <si>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</si>
  <si>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</si>
  <si>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</si>
  <si>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</si>
  <si>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</si>
  <si>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</si>
  <si>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</si>
  <si>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</si>
  <si>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</si>
  <si>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</si>
  <si>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</si>
  <si>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</si>
  <si>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</si>
  <si>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</si>
  <si>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</si>
  <si>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</si>
  <si>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</si>
  <si>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</si>
  <si>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</si>
  <si>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</si>
  <si>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</si>
  <si>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</si>
  <si>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</si>
  <si>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</si>
  <si>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</si>
  <si>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</si>
  <si>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</si>
  <si>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</si>
  <si>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</si>
  <si>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昨年度より微増となった。増加した要因として、使用料収入の不足を補填する一般会計繰入金の増額が挙げられる。
　本町では、下水道区域の整備が完了しており、下水道区域外は浄化槽設置で対応している。今後は、設置基数の伸びによる収益増加を見込んでいる。
④企業債残高対事業規模比率
　平成２８年度以降は０％になっている。決算状況調査で計上する数値を適正化するように、国の指針を受けたことに起因する。具体的には、分流式下水道等に要する経費について、企業債元利償還額の算定を６０％から１００％とした。
⑤経費回収率　⑥汚水処理原価
　平成２８年度以降、経費回収率は８割を超えているが、汚水処理原価は類似団体の平均値を下回っている。投資の効率化や維持管理費の削減を要する。
⑦施設利用率
　令和元年度の利用率は、類似団体の平均を僅かに下回った。設置基数の総数で算定しているため、今後も５０～６０％で推移していくと分析する。
⑧水洗化率
　本町の浄化槽事業は「市町村設置型浄化槽」である。浄化槽設置申請者を対象としているため、必然的に水洗化率は１００％となる。</t>
    <rPh sb="15" eb="17">
      <t>ビゾウ</t>
    </rPh>
    <rPh sb="22" eb="24">
      <t>ゾウカ</t>
    </rPh>
    <rPh sb="190" eb="191">
      <t>クニ</t>
    </rPh>
    <rPh sb="192" eb="194">
      <t>シシン</t>
    </rPh>
    <rPh sb="195" eb="196">
      <t>ウ</t>
    </rPh>
    <rPh sb="201" eb="203">
      <t>キイン</t>
    </rPh>
    <rPh sb="206" eb="209">
      <t>グタイテキ</t>
    </rPh>
    <rPh sb="239" eb="241">
      <t>サンテイ</t>
    </rPh>
    <rPh sb="291" eb="292">
      <t>コ</t>
    </rPh>
    <rPh sb="351" eb="353">
      <t>レイワ</t>
    </rPh>
    <rPh sb="353" eb="354">
      <t>ガン</t>
    </rPh>
    <rPh sb="373" eb="375">
      <t>シタマワ</t>
    </rPh>
    <rPh sb="378" eb="380">
      <t>セッチ</t>
    </rPh>
    <rPh sb="380" eb="382">
      <t>キスウ</t>
    </rPh>
    <rPh sb="383" eb="385">
      <t>ソウスウ</t>
    </rPh>
    <rPh sb="386" eb="388">
      <t>サンテイ</t>
    </rPh>
    <rPh sb="395" eb="397">
      <t>コンゴ</t>
    </rPh>
    <rPh sb="405" eb="407">
      <t>スイイ</t>
    </rPh>
    <rPh sb="412" eb="414">
      <t>ブンセキ</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</si>
  <si>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台帳整備や計画策定については、法適化に合わせて準備を進めている。</t>
    <rPh sb="1" eb="2">
      <t>ホン</t>
    </rPh>
    <rPh sb="4" eb="7">
      <t>ジョウカソウ</t>
    </rPh>
    <rPh sb="7" eb="9">
      <t>ジギョウ</t>
    </rPh>
    <rPh sb="25" eb="28">
      <t>ジョウカソウ</t>
    </rPh>
    <rPh sb="29" eb="31">
      <t>タイヨウ</t>
    </rPh>
    <rPh sb="31" eb="33">
      <t>ネンスウ</t>
    </rPh>
    <rPh sb="34" eb="35">
      <t>ヤク</t>
    </rPh>
    <rPh sb="37" eb="38">
      <t>ネン</t>
    </rPh>
    <rPh sb="42" eb="43">
      <t>イマ</t>
    </rPh>
    <rPh sb="44" eb="46">
      <t>タイヨウ</t>
    </rPh>
    <rPh sb="46" eb="48">
      <t>ネンスウ</t>
    </rPh>
    <rPh sb="49" eb="50">
      <t>タッ</t>
    </rPh>
    <rPh sb="75" eb="76">
      <t>サイ</t>
    </rPh>
    <rPh sb="92" eb="95">
      <t>ジョウカソウ</t>
    </rPh>
    <rPh sb="96" eb="98">
      <t>カンリ</t>
    </rPh>
    <rPh sb="104" eb="106">
      <t>ギョウシャ</t>
    </rPh>
    <rPh sb="107" eb="109">
      <t>イタク</t>
    </rPh>
    <rPh sb="109" eb="111">
      <t>ケイヤク</t>
    </rPh>
    <rPh sb="112" eb="114">
      <t>テイケツ</t>
    </rPh>
    <rPh sb="116" eb="118">
      <t>テンケン</t>
    </rPh>
    <rPh sb="119" eb="121">
      <t>セイソウ</t>
    </rPh>
    <rPh sb="122" eb="123">
      <t>オコナ</t>
    </rPh>
    <rPh sb="130" eb="132">
      <t>ダイチョウ</t>
    </rPh>
    <rPh sb="132" eb="134">
      <t>セイビ</t>
    </rPh>
    <rPh sb="135" eb="137">
      <t>ケイカク</t>
    </rPh>
    <rPh sb="137" eb="139">
      <t>サクテイ</t>
    </rPh>
    <phoneticPr fontId="4"/>
  </si>
  <si>
    <t>　浄化槽使用料について、当初は維持管理費を賄える金額で算定したが、十分とはいえない状況である。今後は下水道使用料改定と合わせて同程度の負担額になるよう精査する。
　東日本大震災後に原材料費・労務単価が高騰したことにより、維持管理費及び建設費が増加し、懸念材料となっている。
　本町では、平成２８年度に下水道事業経営戦略を策定した。経営戦略に基づいた計画的・効率的な事業運営を展開している。令和３年度に経営戦略の見直しを予定している。
　地方公営企業会計適用については、令和６年度の法適化を目指し、導入準備を進めている。法適化により、自団体の経理内容を明確化し、透明性を高めることで、経営の安定化に努める。</t>
    <rPh sb="12" eb="14">
      <t>トウショ</t>
    </rPh>
    <rPh sb="187" eb="189">
      <t>テンカイ</t>
    </rPh>
    <rPh sb="200" eb="202">
      <t>ケイエイ</t>
    </rPh>
    <rPh sb="209" eb="2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</si>
</sst>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6-4061-8BAF-BD462AC317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96-4061-8BAF-BD462AC317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59.3</c:v>
                </c:pt>
                <c:pt idx="1">
                  <c:v>57.5</c:v>
                </c:pt>
                <c:pt idx="2">
                  <c:v>56.45</c:v>
                </c:pt>
                <c:pt idx="3">
                  <c:v>56.36</c:v>
                </c:pt>
                <c:pt idx="4">
                  <c:v>55.28</c:v>
                </c:pt>
              </c:numCache>
            </c:numRef>
          </c:val>
          <c:extLst>
            <c:ext xmlns:c16="http://schemas.microsoft.com/office/drawing/2014/chart" uri="{C3380CC4-5D6E-409C-BE32-E72D297353CC}">
              <c16:uniqueId val="{00000000-C16F-4FE7-9A05-5A2A61E7AF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C16F-4FE7-9A05-5A2A61E7AF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DC-4CF4-9037-C4BA920A0D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55DC-4CF4-9037-C4BA920A0D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89.47</c:v>
                </c:pt>
                <c:pt idx="1">
                  <c:v>107.25</c:v>
                </c:pt>
                <c:pt idx="2">
                  <c:v>91.65</c:v>
                </c:pt>
                <c:pt idx="3">
                  <c:v>100.37</c:v>
                </c:pt>
                <c:pt idx="4">
                  <c:v>101.84</c:v>
                </c:pt>
              </c:numCache>
            </c:numRef>
          </c:val>
          <c:extLst>
            <c:ext xmlns:c16="http://schemas.microsoft.com/office/drawing/2014/chart" uri="{C3380CC4-5D6E-409C-BE32-E72D297353CC}">
              <c16:uniqueId val="{00000000-42E4-48E1-8212-78581A9BE9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4-48E1-8212-78581A9BE9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5-4FBD-AE11-DB3D8376ED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5-4FBD-AE11-DB3D8376ED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1-4810-962F-3F1F0BC293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1-4810-962F-3F1F0BC293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4-47A9-BFA7-3ED71DAD60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4-47A9-BFA7-3ED71DAD60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9-4807-A01C-A960D3F27A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9-4807-A01C-A960D3F27A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415.45</c:v>
                </c:pt>
                <c:pt idx="1">
                  <c:v>0</c:v>
                </c:pt>
                <c:pt idx="2">
                  <c:v>0</c:v>
                </c:pt>
                <c:pt idx="3">
                  <c:v>0</c:v>
                </c:pt>
                <c:pt idx="4">
                  <c:v>0</c:v>
                </c:pt>
              </c:numCache>
            </c:numRef>
          </c:val>
          <c:extLst>
            <c:ext xmlns:c16="http://schemas.microsoft.com/office/drawing/2014/chart" uri="{C3380CC4-5D6E-409C-BE32-E72D297353CC}">
              <c16:uniqueId val="{00000000-D5B5-407A-864F-5AA4E1C343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D5B5-407A-864F-5AA4E1C343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72.13</c:v>
                </c:pt>
                <c:pt idx="1">
                  <c:v>85.34</c:v>
                </c:pt>
                <c:pt idx="2">
                  <c:v>83.95</c:v>
                </c:pt>
                <c:pt idx="3">
                  <c:v>83.39</c:v>
                </c:pt>
                <c:pt idx="4">
                  <c:v>81.06</c:v>
                </c:pt>
              </c:numCache>
            </c:numRef>
          </c:val>
          <c:extLst>
            <c:ext xmlns:c16="http://schemas.microsoft.com/office/drawing/2014/chart" uri="{C3380CC4-5D6E-409C-BE32-E72D297353CC}">
              <c16:uniqueId val="{00000000-DF58-4EBB-81DB-0165187AA3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DF58-4EBB-81DB-0165187AA3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202.36</c:v>
                </c:pt>
                <c:pt idx="1">
                  <c:v>175.66</c:v>
                </c:pt>
                <c:pt idx="2">
                  <c:v>181.34</c:v>
                </c:pt>
                <c:pt idx="3">
                  <c:v>184.59</c:v>
                </c:pt>
                <c:pt idx="4">
                  <c:v>192.75</c:v>
                </c:pt>
              </c:numCache>
            </c:numRef>
          </c:val>
          <c:extLst>
            <c:ext xmlns:c16="http://schemas.microsoft.com/office/drawing/2014/chart" uri="{C3380CC4-5D6E-409C-BE32-E72D297353CC}">
              <c16:uniqueId val="{00000000-5B5D-4E6A-BA5F-4BE5C06A6D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5B5D-4E6A-BA5F-4BE5C06A6D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加美町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22992</v>
      </c>
      <c r="AM8" s="51"/>
      <c r="AN8" s="51"/>
      <c r="AO8" s="51"/>
      <c r="AP8" s="51"/>
      <c r="AQ8" s="51"/>
      <c r="AR8" s="51"/>
      <c r="AS8" s="51"/>
      <c r="AT8" s="46">
        <f>データ!T6</f>
        <v>460.67</v>
      </c>
      <c r="AU8" s="46"/>
      <c r="AV8" s="46"/>
      <c r="AW8" s="46"/>
      <c r="AX8" s="46"/>
      <c r="AY8" s="46"/>
      <c r="AZ8" s="46"/>
      <c r="BA8" s="46"/>
      <c r="BB8" s="46">
        <f>データ!U6</f>
        <v>49.91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11.22</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2563</v>
      </c>
      <c r="AM10" s="51"/>
      <c r="AN10" s="51"/>
      <c r="AO10" s="51"/>
      <c r="AP10" s="51"/>
      <c r="AQ10" s="51"/>
      <c r="AR10" s="51"/>
      <c r="AS10" s="51"/>
      <c r="AT10" s="46">
        <f>データ!W6</f>
        <v>0.82</v>
      </c>
      <c r="AU10" s="46"/>
      <c r="AV10" s="46"/>
      <c r="AW10" s="46"/>
      <c r="AX10" s="46"/>
      <c r="AY10" s="46"/>
      <c r="AZ10" s="46"/>
      <c r="BA10" s="46"/>
      <c r="BB10" s="46">
        <f>データ!X6</f>
        <v>3125.61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OoOnr571j5fwBsnl7wgwoEQJLu33yrJVEJuhrN+QOFSrgIMfHAL3ls/3rHSD/wgoYubTT741MNQlr1XyeRlv8Q==" saltValue="mRpPLvJnroFY6vXdJ5OS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44458</v>
      </c>
      <c r="D6" s="33">
        <f t="shared" si="3"/>
        <v>47</v>
      </c>
      <c r="E6" s="33">
        <f t="shared" si="3"/>
        <v>18</v>
      </c>
      <c r="F6" s="33">
        <f t="shared" si="3"/>
        <v>0</v>
      </c>
      <c r="G6" s="33">
        <f t="shared" si="3"/>
        <v>0</v>
      </c>
      <c r="H6" s="33" t="str">
        <f t="shared" si="3"/>
        <v>宮城県　加美町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11.22</v>
      </c>
      <c r="Q6" s="34">
        <f t="shared" si="3"/>
        <v>100</v>
      </c>
      <c r="R6" s="34">
        <f t="shared" si="3"/>
        <v>3352</v>
      </c>
      <c r="S6" s="34">
        <f t="shared" si="3"/>
        <v>22992</v>
      </c>
      <c r="T6" s="34">
        <f t="shared" si="3"/>
        <v>460.67</v>
      </c>
      <c r="U6" s="34">
        <f t="shared" si="3"/>
        <v>49.91</v>
      </c>
      <c r="V6" s="34">
        <f t="shared" si="3"/>
        <v>2563</v>
      </c>
      <c r="W6" s="34">
        <f t="shared" si="3"/>
        <v>0.82</v>
      </c>
      <c r="X6" s="34">
        <f t="shared" si="3"/>
        <v>3125.61</v>
      </c>
      <c r="Y6" s="35">
        <f>IF(Y7="",NA(),Y7)</f>
        <v>89.47</v>
      </c>
      <c r="Z6" s="35">
        <f t="shared" ref="Z6:AH6" si="4">IF(Z7="",NA(),Z7)</f>
        <v>107.25</v>
      </c>
      <c r="AA6" s="35">
        <f t="shared" si="4"/>
        <v>91.65</v>
      </c>
      <c r="AB6" s="35">
        <f t="shared" si="4"/>
        <v>100.37</v>
      </c>
      <c r="AC6" s="35">
        <f t="shared" si="4"/>
        <v>101.84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415.45</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72.13</v>
      </c>
      <c r="BR6" s="35">
        <f t="shared" ref="BR6:BZ6" si="8">IF(BR7="",NA(),BR7)</f>
        <v>85.34</v>
      </c>
      <c r="BS6" s="35">
        <f t="shared" si="8"/>
        <v>83.95</v>
      </c>
      <c r="BT6" s="35">
        <f t="shared" si="8"/>
        <v>83.39</v>
      </c>
      <c r="BU6" s="35">
        <f t="shared" si="8"/>
        <v>81.06</v>
      </c>
      <c r="BV6" s="35">
        <f t="shared" si="8"/>
        <v>57.03</v>
      </c>
      <c r="BW6" s="35">
        <f t="shared" si="8"/>
        <v>55.84</v>
      </c>
      <c r="BX6" s="35">
        <f t="shared" si="8"/>
        <v>57.08</v>
      </c>
      <c r="BY6" s="35">
        <f t="shared" si="8"/>
        <v>55.85</v>
      </c>
      <c r="BZ6" s="35">
        <f t="shared" si="8"/>
        <v>53.23</v>
      </c>
      <c r="CA6" s="34" t="str">
        <f>IF(CA7="","",IF(CA7="-","【-】","【"&amp;SUBSTITUTE(TEXT(CA7,"#,##0.00"),"-","△")&amp;"】"))</f>
        <v>【59.98】</v>
      </c>
      <c r="CB6" s="35">
        <f>IF(CB7="",NA(),CB7)</f>
        <v>202.36</v>
      </c>
      <c r="CC6" s="35">
        <f t="shared" ref="CC6:CK6" si="9">IF(CC7="",NA(),CC7)</f>
        <v>175.66</v>
      </c>
      <c r="CD6" s="35">
        <f t="shared" si="9"/>
        <v>181.34</v>
      </c>
      <c r="CE6" s="35">
        <f t="shared" si="9"/>
        <v>184.59</v>
      </c>
      <c r="CF6" s="35">
        <f t="shared" si="9"/>
        <v>192.75</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59.3</v>
      </c>
      <c r="CN6" s="35">
        <f t="shared" ref="CN6:CV6" si="10">IF(CN7="",NA(),CN7)</f>
        <v>57.5</v>
      </c>
      <c r="CO6" s="35">
        <f t="shared" si="10"/>
        <v>56.45</v>
      </c>
      <c r="CP6" s="35">
        <f t="shared" si="10"/>
        <v>56.36</v>
      </c>
      <c r="CQ6" s="35">
        <f t="shared" si="10"/>
        <v>55.28</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44458</v>
      </c>
      <c r="D7" s="37">
        <v>47</v>
      </c>
      <c r="E7" s="37">
        <v>18</v>
      </c>
      <c r="F7" s="37">
        <v>0</v>
      </c>
      <c r="G7" s="37">
        <v>0</v>
      </c>
      <c r="H7" s="37" t="s">
        <v>98</v>
      </c>
      <c r="I7" s="37" t="s">
        <v>99</v>
      </c>
      <c r="J7" s="37" t="s">
        <v>100</v>
      </c>
      <c r="K7" s="37" t="s">
        <v>101</v>
      </c>
      <c r="L7" s="37" t="s">
        <v>102</v>
      </c>
      <c r="M7" s="37" t="s">
        <v>103</v>
      </c>
      <c r="N7" s="38" t="s">
        <v>104</v>
      </c>
      <c r="O7" s="38" t="s">
        <v>105</v>
      </c>
      <c r="P7" s="38">
        <v>11.22</v>
      </c>
      <c r="Q7" s="38">
        <v>100</v>
      </c>
      <c r="R7" s="38">
        <v>3352</v>
      </c>
      <c r="S7" s="38">
        <v>22992</v>
      </c>
      <c r="T7" s="38">
        <v>460.67</v>
      </c>
      <c r="U7" s="38">
        <v>49.91</v>
      </c>
      <c r="V7" s="38">
        <v>2563</v>
      </c>
      <c r="W7" s="38">
        <v>0.82</v>
      </c>
      <c r="X7" s="38">
        <v>3125.61</v>
      </c>
      <c r="Y7" s="38">
        <v>89.47</v>
      </c>
      <c r="Z7" s="38">
        <v>107.25</v>
      </c>
      <c r="AA7" s="38">
        <v>91.65</v>
      </c>
      <c r="AB7" s="38">
        <v>100.37</v>
      </c>
      <c r="AC7" s="38">
        <v>101.84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415.45</v>
      </c>
      <c r="BG7" s="38">
        <v>0</v>
      </c>
      <c r="BH7" s="38">
        <v>0</v>
      </c>
      <c r="BI7" s="38">
        <v>0</v>
      </c>
      <c r="BJ7" s="38">
        <v>0</v>
      </c>
      <c r="BK7" s="38">
        <v>392.19</v>
      </c>
      <c r="BL7" s="38">
        <v>413.5</v>
      </c>
      <c r="BM7" s="38">
        <v>407.42</v>
      </c>
      <c r="BN7" s="38">
        <v>386.46</v>
      </c>
      <c r="BO7" s="38">
        <v>421.25</v>
      </c>
      <c r="BP7" s="38">
        <v>307.23</v>
      </c>
      <c r="BQ7" s="38">
        <v>72.13</v>
      </c>
      <c r="BR7" s="38">
        <v>85.34</v>
      </c>
      <c r="BS7" s="38">
        <v>83.95</v>
      </c>
      <c r="BT7" s="38">
        <v>83.39</v>
      </c>
      <c r="BU7" s="38">
        <v>81.06</v>
      </c>
      <c r="BV7" s="38">
        <v>57.03</v>
      </c>
      <c r="BW7" s="38">
        <v>55.84</v>
      </c>
      <c r="BX7" s="38">
        <v>57.08</v>
      </c>
      <c r="BY7" s="38">
        <v>55.85</v>
      </c>
      <c r="BZ7" s="38">
        <v>53.23</v>
      </c>
      <c r="CA7" s="38">
        <v>59.98</v>
      </c>
      <c r="CB7" s="38">
        <v>202.36</v>
      </c>
      <c r="CC7" s="38">
        <v>175.66</v>
      </c>
      <c r="CD7" s="38">
        <v>181.34</v>
      </c>
      <c r="CE7" s="38">
        <v>184.59</v>
      </c>
      <c r="CF7" s="38">
        <v>192.75</v>
      </c>
      <c r="CG7" s="38">
        <v>283.73</v>
      </c>
      <c r="CH7" s="38">
        <v>287.57</v>
      </c>
      <c r="CI7" s="38">
        <v>286.86</v>
      </c>
      <c r="CJ7" s="38">
        <v>287.91000000000003</v>
      </c>
      <c r="CK7" s="38">
        <v>283.3</v>
      </c>
      <c r="CL7" s="38">
        <v>272.98</v>
      </c>
      <c r="CM7" s="38">
        <v>59.3</v>
      </c>
      <c r="CN7" s="38">
        <v>57.5</v>
      </c>
      <c r="CO7" s="38">
        <v>56.45</v>
      </c>
      <c r="CP7" s="38">
        <v>56.36</v>
      </c>
      <c r="CQ7" s="38">
        <v>55.28</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2021-01-25T04:51:08Z</cp:lastPrinted>
  <dcterms:created xsi:type="dcterms:W3CDTF">2020-12-04T03:15:31Z</dcterms:created>
  <dcterms:modified xsi:type="dcterms:W3CDTF">2021-01-26T00:29:47Z</dcterms:modified>
  <cp:category/>
</cp:coreProperties>
</file>