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nfilesv\90000000上下水道部\旧　下水道課ファイルサーバー\200-150 経営比較分析関係\R2公営企業に係る「経営比較分析表」の分析調査（3.1.14）\02　県回答\"/>
    </mc:Choice>
  </mc:AlternateContent>
  <workbookProtection workbookAlgorithmName="SHA-512" workbookHashValue="W0j47IT8tGIbTrRn0TqHK4bLXMvxFPVQqaY3gYPjevhRYNRvtP32EroTM3X+mxrqPWG1kooAP53MKXdwygpbdg==" workbookSaltValue="jI2CLeJkf4KamoZO4orChA==" workbookSpinCount="100000" lockStructure="1"/>
  <bookViews>
    <workbookView xWindow="0" yWindow="0" windowWidth="28800" windowHeight="122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T8" i="4"/>
  <c r="AL8" i="4"/>
  <c r="AD8" i="4"/>
  <c r="P8" i="4"/>
  <c r="I8" i="4"/>
  <c r="B8" i="4"/>
</calcChain>
</file>

<file path=xl/sharedStrings.xml><?xml version="1.0" encoding="utf-8"?>
<sst xmlns="http://schemas.openxmlformats.org/spreadsheetml/2006/main" count="247" uniqueCount="123">
  <si>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</si>
  <si>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</si>
  <si>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</si>
  <si>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</si>
  <si>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</si>
  <si>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</si>
  <si>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</si>
  <si>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</si>
  <si>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</si>
  <si>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</si>
  <si>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</si>
  <si>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</si>
  <si>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</si>
  <si>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</si>
  <si>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</si>
  <si>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</si>
  <si>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</si>
  <si>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</si>
  <si>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</si>
  <si>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</si>
  <si>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</si>
  <si>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</si>
  <si>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</si>
  <si>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</si>
  <si>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</si>
  <si>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</si>
  <si>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</si>
  <si>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</si>
  <si>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</si>
  <si>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</si>
  <si>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</si>
  <si>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</si>
  <si>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</si>
  <si>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</si>
  <si>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</si>
  <si>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</si>
  <si>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</si>
  <si>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</si>
  <si>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</si>
  <si>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</si>
  <si>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</si>
  <si>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</si>
  <si>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</si>
  <si>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</si>
  <si>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</si>
  <si>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</si>
  <si>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</si>
  <si>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</si>
  <si>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</si>
  <si>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</si>
  <si>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</si>
  <si>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</si>
  <si>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</si>
  <si>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</si>
  <si>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</si>
  <si>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</si>
  <si>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</si>
  <si>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</si>
  <si>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</si>
  <si>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</si>
  <si>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</si>
  <si>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</si>
  <si>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</si>
  <si>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</si>
  <si>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</si>
  <si>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</si>
  <si>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</si>
  <si>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</si>
  <si>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</si>
  <si>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</si>
  <si>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</si>
  <si>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</si>
  <si>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</si>
  <si>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</si>
  <si>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</si>
  <si>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</si>
  <si>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</si>
  <si>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</si>
  <si>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</si>
  <si>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</si>
  <si>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</si>
  <si>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</si>
  <si>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</si>
  <si>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</si>
  <si>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</si>
  <si>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</si>
  <si>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</si>
  <si>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</si>
  <si>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</si>
  <si>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</si>
  <si>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</si>
  <si>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</si>
  <si>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</si>
  <si>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</si>
  <si>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</si>
  <si>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</si>
  <si>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</si>
  <si>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</si>
  <si>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</si>
  <si>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</si>
  <si>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登米市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</si>
  <si>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</si>
  <si>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</si>
  <si>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</si>
  <si>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</si>
  <si>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</si>
  <si>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</si>
  <si>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</si>
  <si>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</si>
  <si>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</si>
  <si>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</si>
  <si>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</si>
  <si>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</si>
  <si>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</si>
  <si>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</si>
  <si>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</si>
  <si>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</si>
  <si>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</si>
  <si>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</si>
  <si>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</si>
  <si>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市管理型の浄化槽については、まだ耐用年数には至っていないため、老朽化による劣化は少ないが、点検等により不具合や故障等が見つかれば、適時修繕等を行うなど、適切な管理を行っている。</t>
    <phoneticPr fontId="4"/>
  </si>
  <si>
    <t>①収益的収支比率
　前年度と比べ6.96ポイント上回っている。総収益のうち分流式下水道に要する経費等の一般会計繰入金が増加したことなどが要因となっている。
④企業債残高対事業規模比率
　前年度と比べ比率が上回っており、地方債残高が増加したことが主な要因となっている。
⑤経費回収率　⑥汚水処理原価
　回収率は前年度に比べ1.57ポイント上回り、汚水処理原価は前年度を37.61円下回っている。維持管理費の割合が減少しているが、汚水処理費用を使用料で賄えていない状況となっている。
⑦施設利用率
　利用率が前年度から2.36ポイント上回っている。浄化槽接続者の増加等により汚水処理水量が増加したことが主な要因と考えられる。
⑧水洗化率
　本市では、排水設備工事申請と浄化槽設置申請を同時に提出することにより浄化槽設置工事を実施しているため、水洗化率は100％となっている。
　総合的な分析において、令和元年度は令和２年度からの地方公営企業法適用に伴う打切決算のため前年度以前との比較・分析は難しいが、経費回収率、汚水処理原価及び施設利用率が類似団体の平均を下回っていることから、今後も引き続き、接続促進による水洗化率向上や経営改善を進める必要があると考える。</t>
    <rPh sb="1" eb="3">
      <t>シュウエキ</t>
    </rPh>
    <rPh sb="3" eb="4">
      <t>テキ</t>
    </rPh>
    <rPh sb="4" eb="6">
      <t>シュウシ</t>
    </rPh>
    <rPh sb="6" eb="8">
      <t>ヒリツ</t>
    </rPh>
    <rPh sb="24" eb="25">
      <t>ウエ</t>
    </rPh>
    <rPh sb="59" eb="61">
      <t>ゾウカ</t>
    </rPh>
    <rPh sb="102" eb="103">
      <t>ウエ</t>
    </rPh>
    <rPh sb="112" eb="114">
      <t>ザンダカ</t>
    </rPh>
    <rPh sb="115" eb="117">
      <t>ゾウカ</t>
    </rPh>
    <rPh sb="265" eb="266">
      <t>ウエ</t>
    </rPh>
    <rPh sb="272" eb="275">
      <t>ジョウカソウ</t>
    </rPh>
    <rPh sb="275" eb="277">
      <t>セツゾク</t>
    </rPh>
    <rPh sb="277" eb="278">
      <t>シャ</t>
    </rPh>
    <rPh sb="279" eb="281">
      <t>ゾウカ</t>
    </rPh>
    <rPh sb="281" eb="282">
      <t>トウ</t>
    </rPh>
    <rPh sb="285" eb="287">
      <t>オスイ</t>
    </rPh>
    <rPh sb="442" eb="444">
      <t>ブンセキ</t>
    </rPh>
    <rPh sb="450" eb="452">
      <t>ケイヒ</t>
    </rPh>
    <rPh sb="452" eb="454">
      <t>カイシュウ</t>
    </rPh>
    <rPh sb="454" eb="455">
      <t>リツ</t>
    </rPh>
    <rPh sb="456" eb="458">
      <t>オスイ</t>
    </rPh>
    <rPh sb="458" eb="460">
      <t>ショリ</t>
    </rPh>
    <rPh sb="460" eb="462">
      <t>ゲンカ</t>
    </rPh>
    <rPh sb="462" eb="463">
      <t>オヨ</t>
    </rPh>
    <rPh sb="464" eb="466">
      <t>シセツ</t>
    </rPh>
    <rPh sb="466" eb="468">
      <t>リヨウ</t>
    </rPh>
    <rPh sb="468" eb="469">
      <t>リツ</t>
    </rPh>
    <phoneticPr fontId="4"/>
  </si>
  <si>
    <t>　本市の特定地域生活排水処理整備は、平成14年度に着手し、令和元年度では70基を整備している。浄化槽施設は設置コストが低いものの、管理コストが使用料を上回る状況となっている。今後も維持管理費等の縮減に努めて、持続的な下水道サービスを提供できるよう取り組むこととし、併せて、現行使用料体系と施設管理費等を分析しながら、適正時期の使用料の改定に向けても検討する。</t>
    <rPh sb="29" eb="31">
      <t>レイワ</t>
    </rPh>
    <rPh sb="31" eb="32">
      <t>モト</t>
    </rPh>
    <rPh sb="32" eb="34">
      <t>ネンド</t>
    </rPh>
    <rPh sb="160" eb="162">
      <t>ジキ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</si>
</sst>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56-43EE-BAD6-B558B6DC3CF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B56-43EE-BAD6-B558B6DC3CF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49.64</c:v>
                </c:pt>
                <c:pt idx="1">
                  <c:v>49.95</c:v>
                </c:pt>
                <c:pt idx="2">
                  <c:v>50.02</c:v>
                </c:pt>
                <c:pt idx="3">
                  <c:v>52.97</c:v>
                </c:pt>
                <c:pt idx="4">
                  <c:v>55.33</c:v>
                </c:pt>
              </c:numCache>
            </c:numRef>
          </c:val>
          <c:extLst>
            <c:ext xmlns:c16="http://schemas.microsoft.com/office/drawing/2014/chart" uri="{C3380CC4-5D6E-409C-BE32-E72D297353CC}">
              <c16:uniqueId val="{00000000-490D-41EB-AC0A-F4BA073AD4B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61.79</c:v>
                </c:pt>
                <c:pt idx="3">
                  <c:v>59.94</c:v>
                </c:pt>
                <c:pt idx="4">
                  <c:v>59.64</c:v>
                </c:pt>
              </c:numCache>
            </c:numRef>
          </c:val>
          <c:smooth val="0"/>
          <c:extLst>
            <c:ext xmlns:c16="http://schemas.microsoft.com/office/drawing/2014/chart" uri="{C3380CC4-5D6E-409C-BE32-E72D297353CC}">
              <c16:uniqueId val="{00000001-490D-41EB-AC0A-F4BA073AD4B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C10-4CB6-B9DA-B1B77BB9D0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92.44</c:v>
                </c:pt>
                <c:pt idx="3">
                  <c:v>89.66</c:v>
                </c:pt>
                <c:pt idx="4">
                  <c:v>90.63</c:v>
                </c:pt>
              </c:numCache>
            </c:numRef>
          </c:val>
          <c:smooth val="0"/>
          <c:extLst>
            <c:ext xmlns:c16="http://schemas.microsoft.com/office/drawing/2014/chart" uri="{C3380CC4-5D6E-409C-BE32-E72D297353CC}">
              <c16:uniqueId val="{00000001-0C10-4CB6-B9DA-B1B77BB9D0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93.56</c:v>
                </c:pt>
                <c:pt idx="1">
                  <c:v>95.59</c:v>
                </c:pt>
                <c:pt idx="2">
                  <c:v>92.89</c:v>
                </c:pt>
                <c:pt idx="3">
                  <c:v>102.91</c:v>
                </c:pt>
                <c:pt idx="4">
                  <c:v>109.87</c:v>
                </c:pt>
              </c:numCache>
            </c:numRef>
          </c:val>
          <c:extLst>
            <c:ext xmlns:c16="http://schemas.microsoft.com/office/drawing/2014/chart" uri="{C3380CC4-5D6E-409C-BE32-E72D297353CC}">
              <c16:uniqueId val="{00000000-5F86-498E-9B72-3D095C7D7C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86-498E-9B72-3D095C7D7C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D0-493A-AB77-4C22784D0E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D0-493A-AB77-4C22784D0E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19-417E-837A-4014744C242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19-417E-837A-4014744C242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D2-4A30-9451-B2DCF9B341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D2-4A30-9451-B2DCF9B341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90-4BA6-A9E4-9B2A2E3A967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90-4BA6-A9E4-9B2A2E3A967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411.81</c:v>
                </c:pt>
                <c:pt idx="1">
                  <c:v>211.78</c:v>
                </c:pt>
                <c:pt idx="2">
                  <c:v>283.49</c:v>
                </c:pt>
                <c:pt idx="3">
                  <c:v>161.47999999999999</c:v>
                </c:pt>
                <c:pt idx="4">
                  <c:v>221.24</c:v>
                </c:pt>
              </c:numCache>
            </c:numRef>
          </c:val>
          <c:extLst>
            <c:ext xmlns:c16="http://schemas.microsoft.com/office/drawing/2014/chart" uri="{C3380CC4-5D6E-409C-BE32-E72D297353CC}">
              <c16:uniqueId val="{00000000-C892-444B-8D0D-2640BE2AEE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244.85</c:v>
                </c:pt>
                <c:pt idx="3">
                  <c:v>296.89</c:v>
                </c:pt>
                <c:pt idx="4">
                  <c:v>270.57</c:v>
                </c:pt>
              </c:numCache>
            </c:numRef>
          </c:val>
          <c:smooth val="0"/>
          <c:extLst>
            <c:ext xmlns:c16="http://schemas.microsoft.com/office/drawing/2014/chart" uri="{C3380CC4-5D6E-409C-BE32-E72D297353CC}">
              <c16:uniqueId val="{00000001-C892-444B-8D0D-2640BE2AEE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50.18</c:v>
                </c:pt>
                <c:pt idx="1">
                  <c:v>48.78</c:v>
                </c:pt>
                <c:pt idx="2">
                  <c:v>44.76</c:v>
                </c:pt>
                <c:pt idx="3">
                  <c:v>46.99</c:v>
                </c:pt>
                <c:pt idx="4">
                  <c:v>48.56</c:v>
                </c:pt>
              </c:numCache>
            </c:numRef>
          </c:val>
          <c:extLst>
            <c:ext xmlns:c16="http://schemas.microsoft.com/office/drawing/2014/chart" uri="{C3380CC4-5D6E-409C-BE32-E72D297353CC}">
              <c16:uniqueId val="{00000000-770C-4D10-91CA-2107D324FE4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64.78</c:v>
                </c:pt>
                <c:pt idx="3">
                  <c:v>63.06</c:v>
                </c:pt>
                <c:pt idx="4">
                  <c:v>62.5</c:v>
                </c:pt>
              </c:numCache>
            </c:numRef>
          </c:val>
          <c:smooth val="0"/>
          <c:extLst>
            <c:ext xmlns:c16="http://schemas.microsoft.com/office/drawing/2014/chart" uri="{C3380CC4-5D6E-409C-BE32-E72D297353CC}">
              <c16:uniqueId val="{00000001-770C-4D10-91CA-2107D324FE4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320.23</c:v>
                </c:pt>
                <c:pt idx="1">
                  <c:v>330.38</c:v>
                </c:pt>
                <c:pt idx="2">
                  <c:v>361.11</c:v>
                </c:pt>
                <c:pt idx="3">
                  <c:v>343.38</c:v>
                </c:pt>
                <c:pt idx="4">
                  <c:v>305.77</c:v>
                </c:pt>
              </c:numCache>
            </c:numRef>
          </c:val>
          <c:extLst>
            <c:ext xmlns:c16="http://schemas.microsoft.com/office/drawing/2014/chart" uri="{C3380CC4-5D6E-409C-BE32-E72D297353CC}">
              <c16:uniqueId val="{00000000-1269-4CEE-8011-AD557AD7BC0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250.21</c:v>
                </c:pt>
                <c:pt idx="3">
                  <c:v>264.77</c:v>
                </c:pt>
                <c:pt idx="4">
                  <c:v>269.33</c:v>
                </c:pt>
              </c:numCache>
            </c:numRef>
          </c:val>
          <c:smooth val="0"/>
          <c:extLst>
            <c:ext xmlns:c16="http://schemas.microsoft.com/office/drawing/2014/chart" uri="{C3380CC4-5D6E-409C-BE32-E72D297353CC}">
              <c16:uniqueId val="{00000001-1269-4CEE-8011-AD557AD7BC0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登米市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78596</v>
      </c>
      <c r="AM8" s="69"/>
      <c r="AN8" s="69"/>
      <c r="AO8" s="69"/>
      <c r="AP8" s="69"/>
      <c r="AQ8" s="69"/>
      <c r="AR8" s="69"/>
      <c r="AS8" s="69"/>
      <c r="AT8" s="68">
        <f>データ!T6</f>
        <v>536.12</v>
      </c>
      <c r="AU8" s="68"/>
      <c r="AV8" s="68"/>
      <c r="AW8" s="68"/>
      <c r="AX8" s="68"/>
      <c r="AY8" s="68"/>
      <c r="AZ8" s="68"/>
      <c r="BA8" s="68"/>
      <c r="BB8" s="68">
        <f>データ!U6</f>
        <v>146.6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8.18</v>
      </c>
      <c r="Q10" s="68"/>
      <c r="R10" s="68"/>
      <c r="S10" s="68"/>
      <c r="T10" s="68"/>
      <c r="U10" s="68"/>
      <c r="V10" s="68"/>
      <c r="W10" s="68">
        <f>データ!Q6</f>
        <v>100</v>
      </c>
      <c r="X10" s="68"/>
      <c r="Y10" s="68"/>
      <c r="Z10" s="68"/>
      <c r="AA10" s="68"/>
      <c r="AB10" s="68"/>
      <c r="AC10" s="68"/>
      <c r="AD10" s="69">
        <f>データ!R6</f>
        <v>3141</v>
      </c>
      <c r="AE10" s="69"/>
      <c r="AF10" s="69"/>
      <c r="AG10" s="69"/>
      <c r="AH10" s="69"/>
      <c r="AI10" s="69"/>
      <c r="AJ10" s="69"/>
      <c r="AK10" s="2"/>
      <c r="AL10" s="69">
        <f>データ!V6</f>
        <v>6380</v>
      </c>
      <c r="AM10" s="69"/>
      <c r="AN10" s="69"/>
      <c r="AO10" s="69"/>
      <c r="AP10" s="69"/>
      <c r="AQ10" s="69"/>
      <c r="AR10" s="69"/>
      <c r="AS10" s="69"/>
      <c r="AT10" s="68">
        <f>データ!W6</f>
        <v>1.71</v>
      </c>
      <c r="AU10" s="68"/>
      <c r="AV10" s="68"/>
      <c r="AW10" s="68"/>
      <c r="AX10" s="68"/>
      <c r="AY10" s="68"/>
      <c r="AZ10" s="68"/>
      <c r="BA10" s="68"/>
      <c r="BB10" s="68">
        <f>データ!X6</f>
        <v>3730.99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121</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45</v>
      </c>
      <c r="N86" s="26" t="s">
        <v>46</v>
      </c>
      <c r="O86" s="26" t="str">
        <f>データ!EO6</f>
        <v>【-】</v>
      </c>
    </row>
  </sheetData>
  <sheetProtection algorithmName="SHA-512" hashValue="u77eQLoqBj0IoJ2kfBOB7A7RoJF76GrccF9I7L84lpRDM7mw5um4wClmQl8c4aydUnO67aeMV7JGWgYEyHF7og==" saltValue="mU59NTnjVG/4BDmQZcH7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7" t="s">
        <v>56</v>
      </c>
      <c r="I3" s="78"/>
      <c r="J3" s="78"/>
      <c r="K3" s="78"/>
      <c r="L3" s="78"/>
      <c r="M3" s="78"/>
      <c r="N3" s="78"/>
      <c r="O3" s="78"/>
      <c r="P3" s="78"/>
      <c r="Q3" s="78"/>
      <c r="R3" s="78"/>
      <c r="S3" s="78"/>
      <c r="T3" s="78"/>
      <c r="U3" s="78"/>
      <c r="V3" s="78"/>
      <c r="W3" s="78"/>
      <c r="X3" s="79"/>
      <c r="Y3" s="83" t="s">
        <v>57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59</v>
      </c>
      <c r="B4" s="30"/>
      <c r="C4" s="30"/>
      <c r="D4" s="30"/>
      <c r="E4" s="30"/>
      <c r="F4" s="30"/>
      <c r="G4" s="30"/>
      <c r="H4" s="80"/>
      <c r="I4" s="81"/>
      <c r="J4" s="81"/>
      <c r="K4" s="81"/>
      <c r="L4" s="81"/>
      <c r="M4" s="81"/>
      <c r="N4" s="81"/>
      <c r="O4" s="81"/>
      <c r="P4" s="81"/>
      <c r="Q4" s="81"/>
      <c r="R4" s="81"/>
      <c r="S4" s="81"/>
      <c r="T4" s="81"/>
      <c r="U4" s="81"/>
      <c r="V4" s="81"/>
      <c r="W4" s="81"/>
      <c r="X4" s="82"/>
      <c r="Y4" s="76" t="s">
        <v>60</v>
      </c>
      <c r="Z4" s="76"/>
      <c r="AA4" s="76"/>
      <c r="AB4" s="76"/>
      <c r="AC4" s="76"/>
      <c r="AD4" s="76"/>
      <c r="AE4" s="76"/>
      <c r="AF4" s="76"/>
      <c r="AG4" s="76"/>
      <c r="AH4" s="76"/>
      <c r="AI4" s="76"/>
      <c r="AJ4" s="76" t="s">
        <v>61</v>
      </c>
      <c r="AK4" s="76"/>
      <c r="AL4" s="76"/>
      <c r="AM4" s="76"/>
      <c r="AN4" s="76"/>
      <c r="AO4" s="76"/>
      <c r="AP4" s="76"/>
      <c r="AQ4" s="76"/>
      <c r="AR4" s="76"/>
      <c r="AS4" s="76"/>
      <c r="AT4" s="76"/>
      <c r="AU4" s="76" t="s">
        <v>62</v>
      </c>
      <c r="AV4" s="76"/>
      <c r="AW4" s="76"/>
      <c r="AX4" s="76"/>
      <c r="AY4" s="76"/>
      <c r="AZ4" s="76"/>
      <c r="BA4" s="76"/>
      <c r="BB4" s="76"/>
      <c r="BC4" s="76"/>
      <c r="BD4" s="76"/>
      <c r="BE4" s="76"/>
      <c r="BF4" s="76" t="s">
        <v>63</v>
      </c>
      <c r="BG4" s="76"/>
      <c r="BH4" s="76"/>
      <c r="BI4" s="76"/>
      <c r="BJ4" s="76"/>
      <c r="BK4" s="76"/>
      <c r="BL4" s="76"/>
      <c r="BM4" s="76"/>
      <c r="BN4" s="76"/>
      <c r="BO4" s="76"/>
      <c r="BP4" s="76"/>
      <c r="BQ4" s="76" t="s">
        <v>64</v>
      </c>
      <c r="BR4" s="76"/>
      <c r="BS4" s="76"/>
      <c r="BT4" s="76"/>
      <c r="BU4" s="76"/>
      <c r="BV4" s="76"/>
      <c r="BW4" s="76"/>
      <c r="BX4" s="76"/>
      <c r="BY4" s="76"/>
      <c r="BZ4" s="76"/>
      <c r="CA4" s="76"/>
      <c r="CB4" s="76" t="s">
        <v>65</v>
      </c>
      <c r="CC4" s="76"/>
      <c r="CD4" s="76"/>
      <c r="CE4" s="76"/>
      <c r="CF4" s="76"/>
      <c r="CG4" s="76"/>
      <c r="CH4" s="76"/>
      <c r="CI4" s="76"/>
      <c r="CJ4" s="76"/>
      <c r="CK4" s="76"/>
      <c r="CL4" s="76"/>
      <c r="CM4" s="76" t="s">
        <v>66</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2019</v>
      </c>
      <c r="C6" s="33">
        <f t="shared" ref="C6:X6" si="3">C7</f>
        <v>42129</v>
      </c>
      <c r="D6" s="33">
        <f t="shared" si="3"/>
        <v>47</v>
      </c>
      <c r="E6" s="33">
        <f t="shared" si="3"/>
        <v>18</v>
      </c>
      <c r="F6" s="33">
        <f t="shared" si="3"/>
        <v>0</v>
      </c>
      <c r="G6" s="33">
        <f t="shared" si="3"/>
        <v>0</v>
      </c>
      <c r="H6" s="33" t="str">
        <f t="shared" si="3"/>
        <v>宮城県　登米市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8.18</v>
      </c>
      <c r="Q6" s="34">
        <f t="shared" si="3"/>
        <v>100</v>
      </c>
      <c r="R6" s="34">
        <f t="shared" si="3"/>
        <v>3141</v>
      </c>
      <c r="S6" s="34">
        <f t="shared" si="3"/>
        <v>78596</v>
      </c>
      <c r="T6" s="34">
        <f t="shared" si="3"/>
        <v>536.12</v>
      </c>
      <c r="U6" s="34">
        <f t="shared" si="3"/>
        <v>146.6</v>
      </c>
      <c r="V6" s="34">
        <f t="shared" si="3"/>
        <v>6380</v>
      </c>
      <c r="W6" s="34">
        <f t="shared" si="3"/>
        <v>1.71</v>
      </c>
      <c r="X6" s="34">
        <f t="shared" si="3"/>
        <v>3730.99</v>
      </c>
      <c r="Y6" s="35">
        <f>IF(Y7="",NA(),Y7)</f>
        <v>93.56</v>
      </c>
      <c r="Z6" s="35">
        <f t="shared" ref="Z6:AH6" si="4">IF(Z7="",NA(),Z7)</f>
        <v>95.59</v>
      </c>
      <c r="AA6" s="35">
        <f t="shared" si="4"/>
        <v>92.89</v>
      </c>
      <c r="AB6" s="35">
        <f t="shared" si="4"/>
        <v>102.91</v>
      </c>
      <c r="AC6" s="35">
        <f t="shared" si="4"/>
        <v>109.87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411.81</v>
      </c>
      <c r="BG6" s="35">
        <f t="shared" ref="BG6:BO6" si="7">IF(BG7="",NA(),BG7)</f>
        <v>211.78</v>
      </c>
      <c r="BH6" s="35">
        <f t="shared" si="7"/>
        <v>283.49</v>
      </c>
      <c r="BI6" s="35">
        <f t="shared" si="7"/>
        <v>161.47999999999999</v>
      </c>
      <c r="BJ6" s="35">
        <f t="shared" si="7"/>
        <v>221.24</v>
      </c>
      <c r="BK6" s="35">
        <f t="shared" si="7"/>
        <v>392.19</v>
      </c>
      <c r="BL6" s="35">
        <f t="shared" si="7"/>
        <v>413.5</v>
      </c>
      <c r="BM6" s="35">
        <f t="shared" si="7"/>
        <v>244.85</v>
      </c>
      <c r="BN6" s="35">
        <f t="shared" si="7"/>
        <v>296.89</v>
      </c>
      <c r="BO6" s="35">
        <f t="shared" si="7"/>
        <v>270.57</v>
      </c>
      <c r="BP6" s="34" t="str">
        <f>IF(BP7="","",IF(BP7="-","【-】","【"&amp;SUBSTITUTE(TEXT(BP7,"#,##0.00"),"-","△")&amp;"】"))</f>
        <v>【307.23】</v>
      </c>
      <c r="BQ6" s="35">
        <f>IF(BQ7="",NA(),BQ7)</f>
        <v>50.18</v>
      </c>
      <c r="BR6" s="35">
        <f t="shared" ref="BR6:BZ6" si="8">IF(BR7="",NA(),BR7)</f>
        <v>48.78</v>
      </c>
      <c r="BS6" s="35">
        <f t="shared" si="8"/>
        <v>44.76</v>
      </c>
      <c r="BT6" s="35">
        <f t="shared" si="8"/>
        <v>46.99</v>
      </c>
      <c r="BU6" s="35">
        <f t="shared" si="8"/>
        <v>48.56</v>
      </c>
      <c r="BV6" s="35">
        <f t="shared" si="8"/>
        <v>57.03</v>
      </c>
      <c r="BW6" s="35">
        <f t="shared" si="8"/>
        <v>55.84</v>
      </c>
      <c r="BX6" s="35">
        <f t="shared" si="8"/>
        <v>64.78</v>
      </c>
      <c r="BY6" s="35">
        <f t="shared" si="8"/>
        <v>63.06</v>
      </c>
      <c r="BZ6" s="35">
        <f t="shared" si="8"/>
        <v>62.5</v>
      </c>
      <c r="CA6" s="34" t="str">
        <f>IF(CA7="","",IF(CA7="-","【-】","【"&amp;SUBSTITUTE(TEXT(CA7,"#,##0.00"),"-","△")&amp;"】"))</f>
        <v>【59.98】</v>
      </c>
      <c r="CB6" s="35">
        <f>IF(CB7="",NA(),CB7)</f>
        <v>320.23</v>
      </c>
      <c r="CC6" s="35">
        <f t="shared" ref="CC6:CK6" si="9">IF(CC7="",NA(),CC7)</f>
        <v>330.38</v>
      </c>
      <c r="CD6" s="35">
        <f t="shared" si="9"/>
        <v>361.11</v>
      </c>
      <c r="CE6" s="35">
        <f t="shared" si="9"/>
        <v>343.38</v>
      </c>
      <c r="CF6" s="35">
        <f t="shared" si="9"/>
        <v>305.77</v>
      </c>
      <c r="CG6" s="35">
        <f t="shared" si="9"/>
        <v>283.73</v>
      </c>
      <c r="CH6" s="35">
        <f t="shared" si="9"/>
        <v>287.57</v>
      </c>
      <c r="CI6" s="35">
        <f t="shared" si="9"/>
        <v>250.21</v>
      </c>
      <c r="CJ6" s="35">
        <f t="shared" si="9"/>
        <v>264.77</v>
      </c>
      <c r="CK6" s="35">
        <f t="shared" si="9"/>
        <v>269.33</v>
      </c>
      <c r="CL6" s="34" t="str">
        <f>IF(CL7="","",IF(CL7="-","【-】","【"&amp;SUBSTITUTE(TEXT(CL7,"#,##0.00"),"-","△")&amp;"】"))</f>
        <v>【272.98】</v>
      </c>
      <c r="CM6" s="35">
        <f>IF(CM7="",NA(),CM7)</f>
        <v>49.64</v>
      </c>
      <c r="CN6" s="35">
        <f t="shared" ref="CN6:CV6" si="10">IF(CN7="",NA(),CN7)</f>
        <v>49.95</v>
      </c>
      <c r="CO6" s="35">
        <f t="shared" si="10"/>
        <v>50.02</v>
      </c>
      <c r="CP6" s="35">
        <f t="shared" si="10"/>
        <v>52.97</v>
      </c>
      <c r="CQ6" s="35">
        <f t="shared" si="10"/>
        <v>55.33</v>
      </c>
      <c r="CR6" s="35">
        <f t="shared" si="10"/>
        <v>58.25</v>
      </c>
      <c r="CS6" s="35">
        <f t="shared" si="10"/>
        <v>61.55</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42129</v>
      </c>
      <c r="D7" s="37">
        <v>47</v>
      </c>
      <c r="E7" s="37">
        <v>18</v>
      </c>
      <c r="F7" s="37">
        <v>0</v>
      </c>
      <c r="G7" s="37">
        <v>0</v>
      </c>
      <c r="H7" s="37" t="s">
        <v>100</v>
      </c>
      <c r="I7" s="37" t="s">
        <v>101</v>
      </c>
      <c r="J7" s="37" t="s">
        <v>102</v>
      </c>
      <c r="K7" s="37" t="s">
        <v>103</v>
      </c>
      <c r="L7" s="37" t="s">
        <v>104</v>
      </c>
      <c r="M7" s="37" t="s">
        <v>105</v>
      </c>
      <c r="N7" s="38" t="s">
        <v>106</v>
      </c>
      <c r="O7" s="38" t="s">
        <v>107</v>
      </c>
      <c r="P7" s="38">
        <v>8.18</v>
      </c>
      <c r="Q7" s="38">
        <v>100</v>
      </c>
      <c r="R7" s="38">
        <v>3141</v>
      </c>
      <c r="S7" s="38">
        <v>78596</v>
      </c>
      <c r="T7" s="38">
        <v>536.12</v>
      </c>
      <c r="U7" s="38">
        <v>146.6</v>
      </c>
      <c r="V7" s="38">
        <v>6380</v>
      </c>
      <c r="W7" s="38">
        <v>1.71</v>
      </c>
      <c r="X7" s="38">
        <v>3730.99</v>
      </c>
      <c r="Y7" s="38">
        <v>93.56</v>
      </c>
      <c r="Z7" s="38">
        <v>95.59</v>
      </c>
      <c r="AA7" s="38">
        <v>92.89</v>
      </c>
      <c r="AB7" s="38">
        <v>102.91</v>
      </c>
      <c r="AC7" s="38">
        <v>109.87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411.81</v>
      </c>
      <c r="BG7" s="38">
        <v>211.78</v>
      </c>
      <c r="BH7" s="38">
        <v>283.49</v>
      </c>
      <c r="BI7" s="38">
        <v>161.47999999999999</v>
      </c>
      <c r="BJ7" s="38">
        <v>221.24</v>
      </c>
      <c r="BK7" s="38">
        <v>392.19</v>
      </c>
      <c r="BL7" s="38">
        <v>413.5</v>
      </c>
      <c r="BM7" s="38">
        <v>244.85</v>
      </c>
      <c r="BN7" s="38">
        <v>296.89</v>
      </c>
      <c r="BO7" s="38">
        <v>270.57</v>
      </c>
      <c r="BP7" s="38">
        <v>307.23</v>
      </c>
      <c r="BQ7" s="38">
        <v>50.18</v>
      </c>
      <c r="BR7" s="38">
        <v>48.78</v>
      </c>
      <c r="BS7" s="38">
        <v>44.76</v>
      </c>
      <c r="BT7" s="38">
        <v>46.99</v>
      </c>
      <c r="BU7" s="38">
        <v>48.56</v>
      </c>
      <c r="BV7" s="38">
        <v>57.03</v>
      </c>
      <c r="BW7" s="38">
        <v>55.84</v>
      </c>
      <c r="BX7" s="38">
        <v>64.78</v>
      </c>
      <c r="BY7" s="38">
        <v>63.06</v>
      </c>
      <c r="BZ7" s="38">
        <v>62.5</v>
      </c>
      <c r="CA7" s="38">
        <v>59.98</v>
      </c>
      <c r="CB7" s="38">
        <v>320.23</v>
      </c>
      <c r="CC7" s="38">
        <v>330.38</v>
      </c>
      <c r="CD7" s="38">
        <v>361.11</v>
      </c>
      <c r="CE7" s="38">
        <v>343.38</v>
      </c>
      <c r="CF7" s="38">
        <v>305.77</v>
      </c>
      <c r="CG7" s="38">
        <v>283.73</v>
      </c>
      <c r="CH7" s="38">
        <v>287.57</v>
      </c>
      <c r="CI7" s="38">
        <v>250.21</v>
      </c>
      <c r="CJ7" s="38">
        <v>264.77</v>
      </c>
      <c r="CK7" s="38">
        <v>269.33</v>
      </c>
      <c r="CL7" s="38">
        <v>272.98</v>
      </c>
      <c r="CM7" s="38">
        <v>49.64</v>
      </c>
      <c r="CN7" s="38">
        <v>49.95</v>
      </c>
      <c r="CO7" s="38">
        <v>50.02</v>
      </c>
      <c r="CP7" s="38">
        <v>52.97</v>
      </c>
      <c r="CQ7" s="38">
        <v>55.33</v>
      </c>
      <c r="CR7" s="38">
        <v>58.25</v>
      </c>
      <c r="CS7" s="38">
        <v>61.55</v>
      </c>
      <c r="CT7" s="38">
        <v>61.79</v>
      </c>
      <c r="CU7" s="38">
        <v>59.94</v>
      </c>
      <c r="CV7" s="38">
        <v>59.64</v>
      </c>
      <c r="CW7" s="38">
        <v>58.71</v>
      </c>
      <c r="CX7" s="38">
        <v>100</v>
      </c>
      <c r="CY7" s="38">
        <v>100</v>
      </c>
      <c r="CZ7" s="38">
        <v>100</v>
      </c>
      <c r="DA7" s="38">
        <v>100</v>
      </c>
      <c r="DB7" s="38">
        <v>100</v>
      </c>
      <c r="DC7" s="38">
        <v>68.150000000000006</v>
      </c>
      <c r="DD7" s="38">
        <v>67.489999999999995</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106</v>
      </c>
      <c r="EF7" s="38" t="s">
        <v>106</v>
      </c>
      <c r="EG7" s="38" t="s">
        <v>106</v>
      </c>
      <c r="EH7" s="38" t="s">
        <v>106</v>
      </c>
      <c r="EI7" s="38" t="s">
        <v>106</v>
      </c>
      <c r="EJ7" s="38" t="s">
        <v>106</v>
      </c>
      <c r="EK7" s="38" t="s">
        <v>106</v>
      </c>
      <c r="EL7" s="38" t="s">
        <v>106</v>
      </c>
      <c r="EM7" s="38" t="s">
        <v>106</v>
      </c>
      <c r="EN7" s="38" t="s">
        <v>106</v>
      </c>
      <c r="EO7" s="38" t="s">
        <v>106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113</v>
      </c>
    </row>
    <row r="12" spans="1:145" x14ac:dyDescent="0.15">
      <c r="B12">
        <v>1</v>
      </c>
      <c r="C12">
        <v>1</v>
      </c>
      <c r="D12">
        <v>1</v>
      </c>
      <c r="E12">
        <v>1</v>
      </c>
      <c r="F12">
        <v>1</v>
      </c>
      <c r="G12" t="s">
        <v>114</v>
      </c>
    </row>
    <row r="13" spans="1:145" x14ac:dyDescent="0.15">
      <c r="B13" t="s">
        <v>115</v>
      </c>
      <c r="C13" t="s">
        <v>116</v>
      </c>
      <c r="D13" t="s">
        <v>115</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菅原　淳</cp:lastModifiedBy>
  <cp:lastPrinted>2021-01-28T04:29:44Z</cp:lastPrinted>
  <dcterms:created xsi:type="dcterms:W3CDTF">2020-12-04T03:15:23Z</dcterms:created>
  <dcterms:modified xsi:type="dcterms:W3CDTF">2021-01-28T04:29:47Z</dcterms:modified>
  <cp:category/>
</cp:coreProperties>
</file>