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27 大和町★\"/>
    </mc:Choice>
  </mc:AlternateContent>
  <bookViews>
    <workbookView xWindow="-105" yWindow="-105" windowWidth="19425" windowHeight="122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CO34" i="10" s="1"/>
  <c r="BE35"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s="1"/>
  <c r="AM34" i="10"/>
  <c r="AM35" i="10" s="1"/>
</calcChain>
</file>

<file path=xl/sharedStrings.xml><?xml version="1.0" encoding="utf-8"?>
<sst xmlns="http://schemas.openxmlformats.org/spreadsheetml/2006/main" count="1127" uniqueCount="569">
  <si>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</si>
  <si>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</si>
  <si>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</si>
  <si>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</si>
  <si>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</si>
  <si>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</si>
  <si>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</si>
  <si>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</si>
  <si>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</si>
  <si>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</si>
  <si>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</si>
  <si>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</si>
  <si>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</si>
  <si>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</si>
  <si>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</si>
  <si>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</si>
  <si>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</si>
  <si>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</si>
  <si>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</si>
  <si>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</si>
  <si>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</si>
  <si>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</si>
  <si>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</si>
  <si>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</si>
  <si>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</si>
  <si>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</si>
  <si>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</si>
  <si>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</si>
  <si>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</si>
  <si>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</si>
  <si>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</si>
  <si>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</si>
  <si>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</si>
  <si>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</si>
  <si>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</si>
  <si>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</si>
  <si>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</si>
  <si>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</si>
  <si>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</si>
  <si>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</si>
  <si>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</si>
  <si>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</si>
  <si>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</si>
  <si>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</si>
  <si>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</si>
  <si>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</si>
  <si>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</si>
  <si>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</si>
  <si>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</si>
  <si>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</si>
  <si>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</si>
  <si>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</si>
  <si>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</si>
  <si>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</si>
  <si>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</si>
  <si>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</si>
  <si>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</si>
  <si>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</si>
  <si>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</si>
  <si>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</si>
  <si>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</si>
  <si>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</si>
  <si>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</si>
  <si>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</si>
  <si>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</si>
  <si>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</si>
  <si>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</si>
  <si>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</si>
  <si>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</si>
  <si>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</si>
  <si>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</si>
  <si>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</si>
  <si>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</si>
  <si>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</si>
  <si>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</si>
  <si>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</si>
  <si>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</si>
  <si>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</si>
  <si>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</si>
  <si>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</si>
  <si>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</si>
  <si>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</si>
  <si>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</si>
  <si>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</si>
  <si>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</si>
  <si>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</si>
  <si>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</si>
  <si>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</si>
  <si>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</si>
  <si>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</si>
  <si>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</si>
  <si>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</si>
  <si>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</si>
  <si>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</si>
  <si>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</si>
  <si>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</si>
  <si>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</si>
  <si>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</si>
  <si>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</si>
  <si>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</si>
  <si>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</si>
  <si>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</si>
  <si>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</si>
  <si>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</si>
  <si>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</si>
  <si>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</si>
  <si>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</si>
  <si>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</si>
  <si>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</si>
  <si>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</si>
  <si>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</si>
  <si>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</si>
  <si>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</si>
  <si>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</si>
  <si>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</si>
  <si>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</si>
  <si>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</si>
  <si>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</si>
  <si>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</si>
  <si>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</si>
  <si>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</si>
  <si>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</si>
  <si>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</si>
  <si>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</si>
  <si>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</si>
  <si>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</si>
  <si>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</si>
  <si>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</si>
  <si>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</si>
  <si>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</si>
  <si>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</si>
  <si>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</si>
  <si>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</si>
  <si>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</si>
  <si>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</si>
  <si>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</si>
  <si>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</si>
  <si>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</si>
  <si>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</si>
  <si>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</si>
  <si>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</si>
  <si>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</si>
  <si>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</si>
  <si>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</si>
  <si>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</si>
  <si>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</si>
  <si>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</si>
  <si>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</si>
  <si>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</si>
  <si>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</si>
  <si>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</si>
  <si>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</si>
  <si>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</si>
  <si>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</si>
  <si>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</si>
  <si>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</si>
  <si>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</si>
  <si>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</si>
  <si>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</si>
  <si>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</si>
  <si>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</si>
  <si>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</si>
  <si>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</si>
  <si>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</si>
  <si>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</si>
  <si>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</si>
  <si>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</si>
  <si>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</si>
  <si>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</si>
  <si>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</si>
  <si>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</si>
  <si>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</si>
  <si>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</si>
  <si>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</si>
  <si>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</si>
  <si>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</si>
  <si>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</si>
  <si>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</si>
  <si>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</si>
  <si>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</si>
  <si>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</si>
  <si>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</si>
  <si>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</si>
  <si>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</si>
  <si>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</si>
  <si>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</si>
  <si>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</si>
  <si>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</si>
  <si>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</si>
  <si>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</si>
  <si>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</si>
  <si>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</si>
  <si>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</si>
  <si>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</si>
  <si>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</si>
  <si>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</si>
  <si>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</si>
  <si>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</si>
  <si>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</si>
  <si>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</si>
  <si>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</si>
  <si>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</si>
  <si>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</si>
  <si>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</si>
  <si>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宮城県大和町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</si>
  <si>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</si>
  <si>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</si>
  <si>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</si>
  <si>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</si>
  <si>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</si>
  <si>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</si>
  <si>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</si>
  <si>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</si>
  <si>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</si>
  <si>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</si>
  <si>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</si>
  <si>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</si>
  <si>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</si>
  <si>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</si>
  <si>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</si>
  <si>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</si>
  <si>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</si>
  <si>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</si>
  <si>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</si>
  <si>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</si>
  <si>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</si>
  <si>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</si>
  <si>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</si>
  <si>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</si>
  <si>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</si>
  <si>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</si>
  <si>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</si>
  <si>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</si>
  <si>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</si>
  <si>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</si>
  <si>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</si>
  <si>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</si>
  <si>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</si>
  <si>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</si>
  <si>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</si>
  <si>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</si>
  <si>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</si>
  <si>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</si>
  <si>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</si>
  <si>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</si>
  <si>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</si>
  <si>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</si>
  <si>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</si>
  <si>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</si>
  <si>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</si>
  <si>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</si>
  <si>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</si>
  <si>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</si>
  <si>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</si>
  <si>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</si>
  <si>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</si>
  <si>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</si>
  <si>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</si>
  <si>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</si>
  <si>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</si>
  <si>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</si>
  <si>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</si>
  <si>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</si>
  <si>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</si>
  <si>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</si>
  <si>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</si>
  <si>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</si>
  <si>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</si>
  <si>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</si>
  <si>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</si>
  <si>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</si>
  <si>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</si>
  <si>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</si>
  <si>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</si>
  <si>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</si>
  <si>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</si>
  <si>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</si>
  <si>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</si>
  <si>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</si>
  <si>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</si>
  <si>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</si>
  <si>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</si>
  <si>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</si>
  <si>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</si>
  <si>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</si>
  <si>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</si>
  <si>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</si>
  <si>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</si>
  <si>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</si>
  <si>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</si>
  <si>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</si>
  <si>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</si>
  <si>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</si>
  <si>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</si>
  <si>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</si>
  <si>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</si>
  <si>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</si>
  <si>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</si>
  <si>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</si>
  <si>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</si>
  <si>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</si>
  <si>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</si>
  <si>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</si>
  <si>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</si>
  <si>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</si>
  <si>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</si>
  <si>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</si>
  <si>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</si>
  <si>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</si>
  <si>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</si>
  <si>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</si>
  <si>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</si>
  <si>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</si>
  <si>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</si>
  <si>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</si>
  <si>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</si>
  <si>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</si>
  <si>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</si>
  <si>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</si>
  <si>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</si>
  <si>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</si>
  <si>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</si>
  <si>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</si>
  <si>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</si>
  <si>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</si>
  <si>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</si>
  <si>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</si>
  <si>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</si>
  <si>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</si>
  <si>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</si>
  <si>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</si>
  <si>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</si>
  <si>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</si>
  <si>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</si>
  <si>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</si>
  <si>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</si>
  <si>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</si>
  <si>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</si>
  <si>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</si>
  <si>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</si>
  <si>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</si>
  <si>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</si>
  <si>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</si>
  <si>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</si>
  <si>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</si>
  <si>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</si>
  <si>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</si>
  <si>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</si>
  <si>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</si>
  <si>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</si>
  <si>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</si>
  <si>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</si>
  <si>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</si>
  <si>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</si>
  <si>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</si>
  <si>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宮城県大和町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</si>
  <si>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</si>
  <si>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</si>
  <si>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</si>
  <si>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</si>
  <si>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</si>
  <si>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</si>
  <si>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</si>
  <si>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</si>
  <si>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</si>
  <si>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</si>
  <si>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</si>
  <si>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</si>
  <si>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</si>
  <si>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</si>
  <si>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</si>
  <si>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</si>
  <si>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</si>
  <si>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</si>
  <si>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</si>
  <si>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大和町一般会計</t>
    <phoneticPr fontId="5"/>
  </si>
  <si>
    <t>大和町奨学事業特別会計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</si>
  <si>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</si>
  <si>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</si>
  <si>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</si>
  <si>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</si>
  <si>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</si>
  <si>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</si>
  <si>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</si>
  <si>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</si>
  <si>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</si>
  <si>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</si>
  <si>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</si>
  <si>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</si>
  <si>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</si>
  <si>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大和町国民健康保険事業勘定特別会計</t>
    <phoneticPr fontId="5"/>
  </si>
  <si>
    <t>大和町介護保険事業勘定特別会計</t>
    <phoneticPr fontId="5"/>
  </si>
  <si>
    <t>大和町後期高齢者医療特別会計</t>
    <phoneticPr fontId="5"/>
  </si>
  <si>
    <t>大和町水道事業会計</t>
    <phoneticPr fontId="5"/>
  </si>
  <si>
    <t>法適用企業</t>
    <phoneticPr fontId="5"/>
  </si>
  <si>
    <t>大和町下水道事業会計</t>
    <phoneticPr fontId="5"/>
  </si>
  <si>
    <t>大和町吉岡西部土地区画整理事業特別会計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</si>
  <si>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</si>
  <si>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</si>
  <si>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</si>
  <si>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</si>
  <si>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</si>
  <si>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</si>
  <si>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</si>
  <si>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</si>
  <si>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</si>
  <si>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</si>
  <si>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</si>
  <si>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</si>
  <si>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</si>
  <si>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</si>
  <si>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</si>
  <si>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</si>
  <si>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</si>
  <si>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</si>
  <si>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</si>
  <si>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</si>
  <si>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</si>
  <si>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</si>
  <si>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</si>
  <si>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</si>
  <si>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</si>
  <si>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</si>
  <si>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</si>
  <si>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</si>
  <si>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</si>
  <si>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</si>
  <si>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</si>
  <si>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</si>
  <si>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</si>
  <si>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</si>
  <si>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</si>
  <si>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</si>
  <si>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</si>
  <si>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</si>
  <si>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</si>
  <si>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</si>
  <si>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</si>
  <si>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</si>
  <si>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</si>
  <si>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</si>
  <si>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</si>
  <si>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</si>
  <si>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</si>
  <si>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</si>
  <si>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</si>
  <si>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</si>
  <si>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</si>
  <si>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</si>
  <si>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</si>
  <si>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</si>
  <si>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</si>
  <si>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</si>
  <si>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</si>
  <si>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</si>
  <si>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</si>
  <si>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</si>
  <si>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</si>
  <si>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</si>
  <si>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</si>
  <si>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</si>
  <si>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</si>
  <si>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</si>
  <si>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</si>
  <si>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</si>
  <si>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</si>
  <si>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</si>
  <si>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</si>
  <si>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</si>
  <si>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</si>
  <si>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</si>
  <si>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</si>
  <si>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</si>
  <si>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</si>
  <si>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</si>
  <si>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</si>
  <si>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</si>
  <si>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</si>
  <si>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</si>
  <si>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</si>
  <si>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</si>
  <si>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</si>
  <si>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</si>
  <si>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</si>
  <si>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</si>
  <si>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</si>
  <si>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</si>
  <si>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</si>
  <si>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</si>
  <si>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</si>
  <si>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</si>
  <si>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</si>
  <si>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</si>
  <si>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</si>
  <si>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</si>
  <si>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</si>
  <si>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</si>
  <si>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</si>
  <si>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</si>
  <si>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</si>
  <si>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</si>
  <si>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</si>
  <si>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</si>
  <si>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</si>
  <si>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</si>
  <si>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</si>
  <si>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</si>
  <si>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</si>
  <si>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</si>
  <si>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</si>
  <si>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</si>
  <si>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</si>
  <si>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</si>
  <si>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</si>
  <si>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</si>
  <si>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</si>
  <si>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</si>
  <si>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</si>
  <si>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</si>
  <si>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</si>
  <si>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</si>
  <si>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</si>
  <si>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</si>
  <si>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</si>
  <si>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</si>
  <si>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</si>
  <si>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</si>
  <si>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</si>
  <si>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</si>
  <si>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</si>
  <si>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</si>
  <si>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</si>
  <si>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</si>
  <si>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9.18</t>
  </si>
  <si>
    <t>▲ 5.83</t>
  </si>
  <si>
    <t>▲ 9.77</t>
  </si>
  <si>
    <t>大和町一般会計</t>
  </si>
  <si>
    <t>大和町水道事業会計</t>
  </si>
  <si>
    <t>大和町下水道事業会計</t>
  </si>
  <si>
    <t>大和町介護保険事業勘定特別会計</t>
  </si>
  <si>
    <t>大和町国民健康保険事業勘定特別会計</t>
  </si>
  <si>
    <t>大和町後期高齢者医療特別会計</t>
  </si>
  <si>
    <t>大和町奨学事業特別会計</t>
  </si>
  <si>
    <t>大和町吉岡西部土地区画整理事業特別会計</t>
  </si>
  <si>
    <t>その他会計（赤字）</t>
  </si>
  <si>
    <t>その他会計（黒字）</t>
  </si>
  <si>
    <t>R01</t>
    <phoneticPr fontId="5"/>
  </si>
  <si>
    <t>R02</t>
    <phoneticPr fontId="5"/>
  </si>
  <si>
    <t>R03</t>
    <phoneticPr fontId="5"/>
  </si>
  <si>
    <t>R04</t>
    <phoneticPr fontId="5"/>
  </si>
  <si>
    <t>R05</t>
    <phoneticPr fontId="5"/>
  </si>
  <si>
    <t>大和町特定防衛施設周辺整備調整交付金事業基金</t>
  </si>
  <si>
    <t>大和町まちづくり基金</t>
    <rPh sb="0" eb="3">
      <t>タイワチョウ</t>
    </rPh>
    <rPh sb="8" eb="10">
      <t>キキン</t>
    </rPh>
    <phoneticPr fontId="5"/>
  </si>
  <si>
    <t>学校校舎建設基金</t>
    <rPh sb="0" eb="4">
      <t>ガッコウコウシャ</t>
    </rPh>
    <rPh sb="4" eb="6">
      <t>ケンセツ</t>
    </rPh>
    <rPh sb="6" eb="8">
      <t>キキン</t>
    </rPh>
    <phoneticPr fontId="2"/>
  </si>
  <si>
    <t>大和町ふるさと応援基金</t>
    <phoneticPr fontId="2"/>
  </si>
  <si>
    <t>大和町長寿社会対策基金</t>
    <phoneticPr fontId="2"/>
  </si>
  <si>
    <t>-</t>
    <phoneticPr fontId="2"/>
  </si>
  <si>
    <t>黒川地域行政事務組合(普通会計)</t>
    <rPh sb="11" eb="13">
      <t>フツウ</t>
    </rPh>
    <rPh sb="13" eb="15">
      <t>カイケイ</t>
    </rPh>
    <phoneticPr fontId="10"/>
  </si>
  <si>
    <t>黒川地域行政事務組合：病院事業会計</t>
    <phoneticPr fontId="10"/>
  </si>
  <si>
    <t>黒川地域行政事務組合：介護事業会計</t>
    <phoneticPr fontId="10"/>
  </si>
  <si>
    <t>宮城県市町村職員退職手当組合</t>
    <phoneticPr fontId="10"/>
  </si>
  <si>
    <t>宮城県市町村非常勤消防団員補償報償組合</t>
    <phoneticPr fontId="10"/>
  </si>
  <si>
    <t>宮城県市町村自治振興センター</t>
    <phoneticPr fontId="10"/>
  </si>
  <si>
    <t>宮城県後期高齢者医療広域連合</t>
    <phoneticPr fontId="10"/>
  </si>
  <si>
    <t>吉田川流域溜池大和町外３市３ヶ町村組合</t>
    <phoneticPr fontId="10"/>
  </si>
  <si>
    <t>大衡村外一町牛野ダム管理組合</t>
    <phoneticPr fontId="10"/>
  </si>
  <si>
    <t>㈱大和町地域振興公社</t>
    <rPh sb="1" eb="4">
      <t>タイワチョウ</t>
    </rPh>
    <rPh sb="4" eb="6">
      <t>チイキ</t>
    </rPh>
    <rPh sb="6" eb="8">
      <t>シンコウ</t>
    </rPh>
    <rPh sb="8" eb="10">
      <t>コウシャ</t>
    </rPh>
    <phoneticPr fontId="10"/>
  </si>
  <si>
    <t>宮城県後期高齢者医療事業会計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</si>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</sst>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7774-475E-A3AB-89F86F454B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67777</c:v>
                </c:pt>
                <c:pt idx="1">
                  <c:v>54296</c:v>
                </c:pt>
                <c:pt idx="2">
                  <c:v>57753</c:v>
                </c:pt>
                <c:pt idx="3">
                  <c:v>43449</c:v>
                </c:pt>
                <c:pt idx="4">
                  <c:v>85016</c:v>
                </c:pt>
              </c:numCache>
            </c:numRef>
          </c:val>
          <c:smooth val="0"/>
          <c:extLst>
            <c:ext xmlns:c16="http://schemas.microsoft.com/office/drawing/2014/chart" uri="{C3380CC4-5D6E-409C-BE32-E72D297353CC}">
              <c16:uniqueId val="{00000001-7774-475E-A3AB-89F86F454B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6.02</c:v>
                </c:pt>
                <c:pt idx="1">
                  <c:v>10.35</c:v>
                </c:pt>
                <c:pt idx="2">
                  <c:v>4.47</c:v>
                </c:pt>
                <c:pt idx="3">
                  <c:v>6.91</c:v>
                </c:pt>
                <c:pt idx="4">
                  <c:v>7.58</c:v>
                </c:pt>
              </c:numCache>
            </c:numRef>
          </c:val>
          <c:extLst>
            <c:ext xmlns:c16="http://schemas.microsoft.com/office/drawing/2014/chart" uri="{C3380CC4-5D6E-409C-BE32-E72D297353CC}">
              <c16:uniqueId val="{00000000-1656-4D34-ACED-279E4A4DFA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35.729999999999997</c:v>
                </c:pt>
                <c:pt idx="1">
                  <c:v>35.18</c:v>
                </c:pt>
                <c:pt idx="2">
                  <c:v>34.24</c:v>
                </c:pt>
                <c:pt idx="3">
                  <c:v>35.81</c:v>
                </c:pt>
                <c:pt idx="4">
                  <c:v>35.19</c:v>
                </c:pt>
              </c:numCache>
            </c:numRef>
          </c:val>
          <c:extLst>
            <c:ext xmlns:c16="http://schemas.microsoft.com/office/drawing/2014/chart" uri="{C3380CC4-5D6E-409C-BE32-E72D297353CC}">
              <c16:uniqueId val="{00000001-1656-4D34-ACED-279E4A4DFA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-9.18</c:v>
                </c:pt>
                <c:pt idx="1">
                  <c:v>-5.83</c:v>
                </c:pt>
                <c:pt idx="2">
                  <c:v>-9.77</c:v>
                </c:pt>
                <c:pt idx="3">
                  <c:v>1.1299999999999999</c:v>
                </c:pt>
                <c:pt idx="4">
                  <c:v>4.34</c:v>
                </c:pt>
              </c:numCache>
            </c:numRef>
          </c:val>
          <c:smooth val="0"/>
          <c:extLst>
            <c:ext xmlns:c16="http://schemas.microsoft.com/office/drawing/2014/chart" uri="{C3380CC4-5D6E-409C-BE32-E72D297353CC}">
              <c16:uniqueId val="{00000002-1656-4D34-ACED-279E4A4DFA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0.49</c:v>
                </c:pt>
                <c:pt idx="4">
                  <c:v>#N/A</c:v>
                </c:pt>
                <c:pt idx="5">
                  <c:v>0.25</c:v>
                </c:pt>
                <c:pt idx="6">
                  <c:v>0</c:v>
                </c:pt>
                <c:pt idx="7">
                  <c:v>0</c:v>
                </c:pt>
                <c:pt idx="8">
                  <c:v>0</c:v>
                </c:pt>
                <c:pt idx="9">
                  <c:v>0</c:v>
                </c:pt>
              </c:numCache>
            </c:numRef>
          </c:val>
          <c:extLst>
            <c:ext xmlns:c16="http://schemas.microsoft.com/office/drawing/2014/chart" uri="{C3380CC4-5D6E-409C-BE32-E72D297353CC}">
              <c16:uniqueId val="{00000000-6458-4B9C-AF14-133F5E32E3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58-4B9C-AF14-133F5E32E3BF}"/>
            </c:ext>
          </c:extLst>
        </c:ser>
        <c:ser>
          <c:idx val="2"/>
          <c:order val="2"/>
          <c:tx>
            <c:strRef>
              <c:f>データシート!$A$29</c:f>
              <c:strCache>
                <c:ptCount val="1"/>
                <c:pt idx="0">
                  <c:v>大和町吉岡西部土地区画整理事業特別会計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6458-4B9C-AF14-133F5E32E3BF}"/>
            </c:ext>
          </c:extLst>
        </c:ser>
        <c:ser>
          <c:idx val="3"/>
          <c:order val="3"/>
          <c:tx>
            <c:strRef>
              <c:f>データシート!$A$30</c:f>
              <c:strCache>
                <c:ptCount val="1"/>
                <c:pt idx="0">
                  <c:v>大和町奨学事業特別会計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6458-4B9C-AF14-133F5E32E3BF}"/>
            </c:ext>
          </c:extLst>
        </c:ser>
        <c:ser>
          <c:idx val="4"/>
          <c:order val="4"/>
          <c:tx>
            <c:strRef>
              <c:f>データシート!$A$31</c:f>
              <c:strCache>
                <c:ptCount val="1"/>
                <c:pt idx="0">
                  <c:v>大和町後期高齢者医療特別会計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7.0000000000000007E-2</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4-6458-4B9C-AF14-133F5E32E3BF}"/>
            </c:ext>
          </c:extLst>
        </c:ser>
        <c:ser>
          <c:idx val="5"/>
          <c:order val="5"/>
          <c:tx>
            <c:strRef>
              <c:f>データシート!$A$32</c:f>
              <c:strCache>
                <c:ptCount val="1"/>
                <c:pt idx="0">
                  <c:v>大和町国民健康保険事業勘定特別会計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1.31</c:v>
                </c:pt>
                <c:pt idx="2">
                  <c:v>#N/A</c:v>
                </c:pt>
                <c:pt idx="3">
                  <c:v>0.84</c:v>
                </c:pt>
                <c:pt idx="4">
                  <c:v>#N/A</c:v>
                </c:pt>
                <c:pt idx="5">
                  <c:v>0.88</c:v>
                </c:pt>
                <c:pt idx="6">
                  <c:v>#N/A</c:v>
                </c:pt>
                <c:pt idx="7">
                  <c:v>0.56999999999999995</c:v>
                </c:pt>
                <c:pt idx="8">
                  <c:v>#N/A</c:v>
                </c:pt>
                <c:pt idx="9">
                  <c:v>0.2</c:v>
                </c:pt>
              </c:numCache>
            </c:numRef>
          </c:val>
          <c:extLst>
            <c:ext xmlns:c16="http://schemas.microsoft.com/office/drawing/2014/chart" uri="{C3380CC4-5D6E-409C-BE32-E72D297353CC}">
              <c16:uniqueId val="{00000005-6458-4B9C-AF14-133F5E32E3BF}"/>
            </c:ext>
          </c:extLst>
        </c:ser>
        <c:ser>
          <c:idx val="6"/>
          <c:order val="6"/>
          <c:tx>
            <c:strRef>
              <c:f>データシート!$A$33</c:f>
              <c:strCache>
                <c:ptCount val="1"/>
                <c:pt idx="0">
                  <c:v>大和町介護保険事業勘定特別会計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0.51</c:v>
                </c:pt>
                <c:pt idx="2">
                  <c:v>#N/A</c:v>
                </c:pt>
                <c:pt idx="3">
                  <c:v>0.39</c:v>
                </c:pt>
                <c:pt idx="4">
                  <c:v>#N/A</c:v>
                </c:pt>
                <c:pt idx="5">
                  <c:v>0.89</c:v>
                </c:pt>
                <c:pt idx="6">
                  <c:v>#N/A</c:v>
                </c:pt>
                <c:pt idx="7">
                  <c:v>1.38</c:v>
                </c:pt>
                <c:pt idx="8">
                  <c:v>#N/A</c:v>
                </c:pt>
                <c:pt idx="9">
                  <c:v>0.34</c:v>
                </c:pt>
              </c:numCache>
            </c:numRef>
          </c:val>
          <c:extLst>
            <c:ext xmlns:c16="http://schemas.microsoft.com/office/drawing/2014/chart" uri="{C3380CC4-5D6E-409C-BE32-E72D297353CC}">
              <c16:uniqueId val="{00000006-6458-4B9C-AF14-133F5E32E3BF}"/>
            </c:ext>
          </c:extLst>
        </c:ser>
        <c:ser>
          <c:idx val="7"/>
          <c:order val="7"/>
          <c:tx>
            <c:strRef>
              <c:f>データシート!$A$34</c:f>
              <c:strCache>
                <c:ptCount val="1"/>
                <c:pt idx="0">
                  <c:v>大和町下水道事業会計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2.64</c:v>
                </c:pt>
                <c:pt idx="8">
                  <c:v>#N/A</c:v>
                </c:pt>
                <c:pt idx="9">
                  <c:v>3.98</c:v>
                </c:pt>
              </c:numCache>
            </c:numRef>
          </c:val>
          <c:extLst>
            <c:ext xmlns:c16="http://schemas.microsoft.com/office/drawing/2014/chart" uri="{C3380CC4-5D6E-409C-BE32-E72D297353CC}">
              <c16:uniqueId val="{00000007-6458-4B9C-AF14-133F5E32E3BF}"/>
            </c:ext>
          </c:extLst>
        </c:ser>
        <c:ser>
          <c:idx val="8"/>
          <c:order val="8"/>
          <c:tx>
            <c:strRef>
              <c:f>データシート!$A$35</c:f>
              <c:strCache>
                <c:ptCount val="1"/>
                <c:pt idx="0">
                  <c:v>大和町水道事業会計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3.72</c:v>
                </c:pt>
                <c:pt idx="2">
                  <c:v>#N/A</c:v>
                </c:pt>
                <c:pt idx="3">
                  <c:v>4.76</c:v>
                </c:pt>
                <c:pt idx="4">
                  <c:v>#N/A</c:v>
                </c:pt>
                <c:pt idx="5">
                  <c:v>4.67</c:v>
                </c:pt>
                <c:pt idx="6">
                  <c:v>#N/A</c:v>
                </c:pt>
                <c:pt idx="7">
                  <c:v>5.26</c:v>
                </c:pt>
                <c:pt idx="8">
                  <c:v>#N/A</c:v>
                </c:pt>
                <c:pt idx="9">
                  <c:v>4.6100000000000003</c:v>
                </c:pt>
              </c:numCache>
            </c:numRef>
          </c:val>
          <c:extLst>
            <c:ext xmlns:c16="http://schemas.microsoft.com/office/drawing/2014/chart" uri="{C3380CC4-5D6E-409C-BE32-E72D297353CC}">
              <c16:uniqueId val="{00000008-6458-4B9C-AF14-133F5E32E3BF}"/>
            </c:ext>
          </c:extLst>
        </c:ser>
        <c:ser>
          <c:idx val="9"/>
          <c:order val="9"/>
          <c:tx>
            <c:strRef>
              <c:f>データシート!$A$36</c:f>
              <c:strCache>
                <c:ptCount val="1"/>
                <c:pt idx="0">
                  <c:v>大和町一般会計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c:v>
                </c:pt>
                <c:pt idx="2">
                  <c:v>#N/A</c:v>
                </c:pt>
                <c:pt idx="3">
                  <c:v>10.34</c:v>
                </c:pt>
                <c:pt idx="4">
                  <c:v>#N/A</c:v>
                </c:pt>
                <c:pt idx="5">
                  <c:v>4.45</c:v>
                </c:pt>
                <c:pt idx="6">
                  <c:v>#N/A</c:v>
                </c:pt>
                <c:pt idx="7">
                  <c:v>6.89</c:v>
                </c:pt>
                <c:pt idx="8">
                  <c:v>#N/A</c:v>
                </c:pt>
                <c:pt idx="9">
                  <c:v>7.58</c:v>
                </c:pt>
              </c:numCache>
            </c:numRef>
          </c:val>
          <c:extLst>
            <c:ext xmlns:c16="http://schemas.microsoft.com/office/drawing/2014/chart" uri="{C3380CC4-5D6E-409C-BE32-E72D297353CC}">
              <c16:uniqueId val="{00000009-6458-4B9C-AF14-133F5E32E3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890</c:v>
                </c:pt>
                <c:pt idx="5">
                  <c:v>877</c:v>
                </c:pt>
                <c:pt idx="8">
                  <c:v>803</c:v>
                </c:pt>
                <c:pt idx="11">
                  <c:v>847</c:v>
                </c:pt>
                <c:pt idx="14">
                  <c:v>860</c:v>
                </c:pt>
              </c:numCache>
            </c:numRef>
          </c:val>
          <c:extLst>
            <c:ext xmlns:c16="http://schemas.microsoft.com/office/drawing/2014/chart" uri="{C3380CC4-5D6E-409C-BE32-E72D297353CC}">
              <c16:uniqueId val="{00000000-42FB-459A-8563-FAAE1A7C71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FB-459A-8563-FAAE1A7C71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FB-459A-8563-FAAE1A7C71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174</c:v>
                </c:pt>
                <c:pt idx="3">
                  <c:v>168</c:v>
                </c:pt>
                <c:pt idx="6">
                  <c:v>152</c:v>
                </c:pt>
                <c:pt idx="9">
                  <c:v>154</c:v>
                </c:pt>
                <c:pt idx="12">
                  <c:v>167</c:v>
                </c:pt>
              </c:numCache>
            </c:numRef>
          </c:val>
          <c:extLst>
            <c:ext xmlns:c16="http://schemas.microsoft.com/office/drawing/2014/chart" uri="{C3380CC4-5D6E-409C-BE32-E72D297353CC}">
              <c16:uniqueId val="{00000003-42FB-459A-8563-FAAE1A7C71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271</c:v>
                </c:pt>
                <c:pt idx="3">
                  <c:v>215</c:v>
                </c:pt>
                <c:pt idx="6">
                  <c:v>181</c:v>
                </c:pt>
                <c:pt idx="9">
                  <c:v>317</c:v>
                </c:pt>
                <c:pt idx="12">
                  <c:v>324</c:v>
                </c:pt>
              </c:numCache>
            </c:numRef>
          </c:val>
          <c:extLst>
            <c:ext xmlns:c16="http://schemas.microsoft.com/office/drawing/2014/chart" uri="{C3380CC4-5D6E-409C-BE32-E72D297353CC}">
              <c16:uniqueId val="{00000004-42FB-459A-8563-FAAE1A7C71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FB-459A-8563-FAAE1A7C71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FB-459A-8563-FAAE1A7C71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528</c:v>
                </c:pt>
                <c:pt idx="3">
                  <c:v>521</c:v>
                </c:pt>
                <c:pt idx="6">
                  <c:v>603</c:v>
                </c:pt>
                <c:pt idx="9">
                  <c:v>619</c:v>
                </c:pt>
                <c:pt idx="12">
                  <c:v>611</c:v>
                </c:pt>
              </c:numCache>
            </c:numRef>
          </c:val>
          <c:extLst>
            <c:ext xmlns:c16="http://schemas.microsoft.com/office/drawing/2014/chart" uri="{C3380CC4-5D6E-409C-BE32-E72D297353CC}">
              <c16:uniqueId val="{00000007-42FB-459A-8563-FAAE1A7C71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c:v>
                </c:pt>
                <c:pt idx="2">
                  <c:v>#N/A</c:v>
                </c:pt>
                <c:pt idx="3">
                  <c:v>#N/A</c:v>
                </c:pt>
                <c:pt idx="4">
                  <c:v>27</c:v>
                </c:pt>
                <c:pt idx="5">
                  <c:v>#N/A</c:v>
                </c:pt>
                <c:pt idx="6">
                  <c:v>#N/A</c:v>
                </c:pt>
                <c:pt idx="7">
                  <c:v>133</c:v>
                </c:pt>
                <c:pt idx="8">
                  <c:v>#N/A</c:v>
                </c:pt>
                <c:pt idx="9">
                  <c:v>#N/A</c:v>
                </c:pt>
                <c:pt idx="10">
                  <c:v>243</c:v>
                </c:pt>
                <c:pt idx="11">
                  <c:v>#N/A</c:v>
                </c:pt>
                <c:pt idx="12">
                  <c:v>#N/A</c:v>
                </c:pt>
                <c:pt idx="13">
                  <c:v>242</c:v>
                </c:pt>
                <c:pt idx="14">
                  <c:v>#N/A</c:v>
                </c:pt>
              </c:numCache>
            </c:numRef>
          </c:val>
          <c:smooth val="0"/>
          <c:extLst>
            <c:ext xmlns:c16="http://schemas.microsoft.com/office/drawing/2014/chart" uri="{C3380CC4-5D6E-409C-BE32-E72D297353CC}">
              <c16:uniqueId val="{00000008-42FB-459A-8563-FAAE1A7C71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7794</c:v>
                </c:pt>
                <c:pt idx="5">
                  <c:v>7495</c:v>
                </c:pt>
                <c:pt idx="8">
                  <c:v>7023</c:v>
                </c:pt>
                <c:pt idx="11">
                  <c:v>6563</c:v>
                </c:pt>
                <c:pt idx="14">
                  <c:v>7300</c:v>
                </c:pt>
              </c:numCache>
            </c:numRef>
          </c:val>
          <c:extLst>
            <c:ext xmlns:c16="http://schemas.microsoft.com/office/drawing/2014/chart" uri="{C3380CC4-5D6E-409C-BE32-E72D297353CC}">
              <c16:uniqueId val="{00000000-200D-4346-A79E-C7A945A50A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2283</c:v>
                </c:pt>
                <c:pt idx="5">
                  <c:v>1122</c:v>
                </c:pt>
                <c:pt idx="8">
                  <c:v>952</c:v>
                </c:pt>
                <c:pt idx="11">
                  <c:v>1121</c:v>
                </c:pt>
                <c:pt idx="14">
                  <c:v>823</c:v>
                </c:pt>
              </c:numCache>
            </c:numRef>
          </c:val>
          <c:extLst>
            <c:ext xmlns:c16="http://schemas.microsoft.com/office/drawing/2014/chart" uri="{C3380CC4-5D6E-409C-BE32-E72D297353CC}">
              <c16:uniqueId val="{00000001-200D-4346-A79E-C7A945A50A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5494</c:v>
                </c:pt>
                <c:pt idx="5">
                  <c:v>5853</c:v>
                </c:pt>
                <c:pt idx="8">
                  <c:v>6675</c:v>
                </c:pt>
                <c:pt idx="11">
                  <c:v>6631</c:v>
                </c:pt>
                <c:pt idx="14">
                  <c:v>6512</c:v>
                </c:pt>
              </c:numCache>
            </c:numRef>
          </c:val>
          <c:extLst>
            <c:ext xmlns:c16="http://schemas.microsoft.com/office/drawing/2014/chart" uri="{C3380CC4-5D6E-409C-BE32-E72D297353CC}">
              <c16:uniqueId val="{00000002-200D-4346-A79E-C7A945A50A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0D-4346-A79E-C7A945A50A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0D-4346-A79E-C7A945A50A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0D-4346-A79E-C7A945A50A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812</c:v>
                </c:pt>
                <c:pt idx="3">
                  <c:v>808</c:v>
                </c:pt>
                <c:pt idx="6">
                  <c:v>774</c:v>
                </c:pt>
                <c:pt idx="9">
                  <c:v>695</c:v>
                </c:pt>
                <c:pt idx="12">
                  <c:v>685</c:v>
                </c:pt>
              </c:numCache>
            </c:numRef>
          </c:val>
          <c:extLst>
            <c:ext xmlns:c16="http://schemas.microsoft.com/office/drawing/2014/chart" uri="{C3380CC4-5D6E-409C-BE32-E72D297353CC}">
              <c16:uniqueId val="{00000006-200D-4346-A79E-C7A945A50A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1652</c:v>
                </c:pt>
                <c:pt idx="3">
                  <c:v>1440</c:v>
                </c:pt>
                <c:pt idx="6">
                  <c:v>1443</c:v>
                </c:pt>
                <c:pt idx="9">
                  <c:v>1323</c:v>
                </c:pt>
                <c:pt idx="12">
                  <c:v>1134</c:v>
                </c:pt>
              </c:numCache>
            </c:numRef>
          </c:val>
          <c:extLst>
            <c:ext xmlns:c16="http://schemas.microsoft.com/office/drawing/2014/chart" uri="{C3380CC4-5D6E-409C-BE32-E72D297353CC}">
              <c16:uniqueId val="{00000007-200D-4346-A79E-C7A945A50A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2877</c:v>
                </c:pt>
                <c:pt idx="3">
                  <c:v>2606</c:v>
                </c:pt>
                <c:pt idx="6">
                  <c:v>2258</c:v>
                </c:pt>
                <c:pt idx="9">
                  <c:v>2503</c:v>
                </c:pt>
                <c:pt idx="12">
                  <c:v>3213</c:v>
                </c:pt>
              </c:numCache>
            </c:numRef>
          </c:val>
          <c:extLst>
            <c:ext xmlns:c16="http://schemas.microsoft.com/office/drawing/2014/chart" uri="{C3380CC4-5D6E-409C-BE32-E72D297353CC}">
              <c16:uniqueId val="{00000008-200D-4346-A79E-C7A945A50A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0D-4346-A79E-C7A945A50A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5630</c:v>
                </c:pt>
                <c:pt idx="3">
                  <c:v>5407</c:v>
                </c:pt>
                <c:pt idx="6">
                  <c:v>5153</c:v>
                </c:pt>
                <c:pt idx="9">
                  <c:v>4827</c:v>
                </c:pt>
                <c:pt idx="12">
                  <c:v>6447</c:v>
                </c:pt>
              </c:numCache>
            </c:numRef>
          </c:val>
          <c:extLst>
            <c:ext xmlns:c16="http://schemas.microsoft.com/office/drawing/2014/chart" uri="{C3380CC4-5D6E-409C-BE32-E72D297353CC}">
              <c16:uniqueId val="{0000000A-200D-4346-A79E-C7A945A50A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0D-4346-A79E-C7A945A50A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2740</c:v>
                </c:pt>
                <c:pt idx="1">
                  <c:v>2822</c:v>
                </c:pt>
                <c:pt idx="2">
                  <c:v>3339</c:v>
                </c:pt>
              </c:numCache>
            </c:numRef>
          </c:val>
          <c:extLst>
            <c:ext xmlns:c16="http://schemas.microsoft.com/office/drawing/2014/chart" uri="{C3380CC4-5D6E-409C-BE32-E72D297353CC}">
              <c16:uniqueId val="{00000000-86D9-4F88-8E48-8D3A9721F9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86D9-4F88-8E48-8D3A9721F9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3656</c:v>
                </c:pt>
                <c:pt idx="1">
                  <c:v>3432</c:v>
                </c:pt>
                <c:pt idx="2">
                  <c:v>2708</c:v>
                </c:pt>
              </c:numCache>
            </c:numRef>
          </c:val>
          <c:extLst>
            <c:ext xmlns:c16="http://schemas.microsoft.com/office/drawing/2014/chart" uri="{C3380CC4-5D6E-409C-BE32-E72D297353CC}">
              <c16:uniqueId val="{00000002-86D9-4F88-8E48-8D3A9721F9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27,964
27,570
225.49
15,764,999
14,306,854
719,579
9,487,640
6,446,845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財政力指数は前年度から</a:t>
          </a:r>
          <a:r>
            <a:rPr kumimoji="1" lang="en-US" altLang="ja-JP" sz="1000">
              <a:solidFill>
                <a:schemeClr val="dk1"/>
              </a:solidFill>
              <a:effectLst/>
              <a:latin typeface="+mn-lt"/>
              <a:ea typeface="+mn-ea"/>
              <a:cs typeface="+mn-cs"/>
            </a:rPr>
            <a:t>0.06</a:t>
          </a:r>
          <a:r>
            <a:rPr kumimoji="1" lang="ja-JP" altLang="ja-JP" sz="1000">
              <a:solidFill>
                <a:schemeClr val="dk1"/>
              </a:solidFill>
              <a:effectLst/>
              <a:latin typeface="+mn-lt"/>
              <a:ea typeface="+mn-ea"/>
              <a:cs typeface="+mn-cs"/>
            </a:rPr>
            <a:t>ポイント</a:t>
          </a:r>
          <a:r>
            <a:rPr kumimoji="1" lang="ja-JP" altLang="ja-JP" sz="1000" baseline="0">
              <a:solidFill>
                <a:schemeClr val="dk1"/>
              </a:solidFill>
              <a:effectLst/>
              <a:latin typeface="+mn-lt"/>
              <a:ea typeface="+mn-ea"/>
              <a:cs typeface="+mn-cs"/>
            </a:rPr>
            <a:t>増加し</a:t>
          </a:r>
          <a:r>
            <a:rPr kumimoji="1" lang="en-US" altLang="ja-JP" sz="1000" baseline="0">
              <a:solidFill>
                <a:schemeClr val="dk1"/>
              </a:solidFill>
              <a:effectLst/>
              <a:latin typeface="+mn-lt"/>
              <a:ea typeface="+mn-ea"/>
              <a:cs typeface="+mn-cs"/>
            </a:rPr>
            <a:t>1.05</a:t>
          </a:r>
          <a:r>
            <a:rPr kumimoji="1" lang="ja-JP" altLang="ja-JP" sz="1000" baseline="0">
              <a:solidFill>
                <a:schemeClr val="dk1"/>
              </a:solidFill>
              <a:effectLst/>
              <a:latin typeface="+mn-lt"/>
              <a:ea typeface="+mn-ea"/>
              <a:cs typeface="+mn-cs"/>
            </a:rPr>
            <a:t>となり，類似の</a:t>
          </a:r>
          <a:r>
            <a:rPr kumimoji="1" lang="en-US" altLang="ja-JP" sz="1000" baseline="0">
              <a:solidFill>
                <a:schemeClr val="dk1"/>
              </a:solidFill>
              <a:effectLst/>
              <a:latin typeface="+mn-lt"/>
              <a:ea typeface="+mn-ea"/>
              <a:cs typeface="+mn-cs"/>
            </a:rPr>
            <a:t>99</a:t>
          </a:r>
          <a:r>
            <a:rPr kumimoji="1" lang="ja-JP" altLang="ja-JP" sz="1000" baseline="0">
              <a:solidFill>
                <a:schemeClr val="dk1"/>
              </a:solidFill>
              <a:effectLst/>
              <a:latin typeface="+mn-lt"/>
              <a:ea typeface="+mn-ea"/>
              <a:cs typeface="+mn-cs"/>
            </a:rPr>
            <a:t>団体中</a:t>
          </a:r>
          <a:r>
            <a:rPr kumimoji="1" lang="en-US" altLang="ja-JP" sz="1000" baseline="0">
              <a:solidFill>
                <a:schemeClr val="dk1"/>
              </a:solidFill>
              <a:effectLst/>
              <a:latin typeface="+mn-lt"/>
              <a:ea typeface="+mn-ea"/>
              <a:cs typeface="+mn-cs"/>
            </a:rPr>
            <a:t>6</a:t>
          </a:r>
          <a:r>
            <a:rPr kumimoji="1" lang="ja-JP" altLang="ja-JP" sz="1000" baseline="0">
              <a:solidFill>
                <a:schemeClr val="dk1"/>
              </a:solidFill>
              <a:effectLst/>
              <a:latin typeface="+mn-lt"/>
              <a:ea typeface="+mn-ea"/>
              <a:cs typeface="+mn-cs"/>
            </a:rPr>
            <a:t>位となって</a:t>
          </a:r>
          <a:r>
            <a:rPr kumimoji="1" lang="ja-JP" altLang="ja-JP" sz="1000">
              <a:solidFill>
                <a:schemeClr val="dk1"/>
              </a:solidFill>
              <a:effectLst/>
              <a:latin typeface="+mn-lt"/>
              <a:ea typeface="+mn-ea"/>
              <a:cs typeface="+mn-cs"/>
            </a:rPr>
            <a:t>いる。平成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年度から令和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年度までは普通交付税の不交付団体であったが，令和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年度は交付団体，令和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年度は年度当初は不交付と算定されていたが，年度中に臨時経済対策費の追加加算があり，交付団体となった。</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年度は再び不交付団体となっているが，</a:t>
          </a:r>
          <a:r>
            <a:rPr kumimoji="1" lang="ja-JP" altLang="ja-JP" sz="1000">
              <a:solidFill>
                <a:schemeClr val="dk1"/>
              </a:solidFill>
              <a:effectLst/>
              <a:latin typeface="+mn-lt"/>
              <a:ea typeface="+mn-ea"/>
              <a:cs typeface="+mn-cs"/>
            </a:rPr>
            <a:t>財政力指数の上昇は町税，とりわけ法人町民税</a:t>
          </a:r>
          <a:r>
            <a:rPr kumimoji="1" lang="ja-JP" altLang="en-US" sz="1000">
              <a:solidFill>
                <a:schemeClr val="dk1"/>
              </a:solidFill>
              <a:effectLst/>
              <a:latin typeface="+mn-lt"/>
              <a:ea typeface="+mn-ea"/>
              <a:cs typeface="+mn-cs"/>
            </a:rPr>
            <a:t>の増収が</a:t>
          </a:r>
          <a:r>
            <a:rPr kumimoji="1" lang="ja-JP" altLang="ja-JP" sz="1000">
              <a:solidFill>
                <a:schemeClr val="dk1"/>
              </a:solidFill>
              <a:effectLst/>
              <a:latin typeface="+mn-lt"/>
              <a:ea typeface="+mn-ea"/>
              <a:cs typeface="+mn-cs"/>
            </a:rPr>
            <a:t>主な要因であ</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，単年度決算でみると法人町民税は経済情勢に大きく左右されるため，歳入については現年度税収等のみならず，基金と起債などのバランスを意識して，中長期的な視点で財政運営を図っていく必要がある。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33161</xdr:rowOff>
    </xdr:from>
    <xdr:to>
      <xdr:col>11</xdr:col>
      <xdr:colOff>82550</xdr:colOff>
      <xdr:row>39</xdr:row>
      <xdr:rowOff>134761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144938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a:t>
          </a:r>
          <a:r>
            <a:rPr kumimoji="1" lang="ja-JP" altLang="en-US" sz="1000">
              <a:solidFill>
                <a:schemeClr val="dk1"/>
              </a:solidFill>
              <a:effectLst/>
              <a:latin typeface="+mn-lt"/>
              <a:ea typeface="+mn-ea"/>
              <a:cs typeface="+mn-cs"/>
            </a:rPr>
            <a:t>比</a:t>
          </a:r>
          <a:r>
            <a:rPr kumimoji="1" lang="ja-JP" altLang="ja-JP" sz="1000">
              <a:solidFill>
                <a:schemeClr val="dk1"/>
              </a:solidFill>
              <a:effectLst/>
              <a:latin typeface="+mn-lt"/>
              <a:ea typeface="+mn-ea"/>
              <a:cs typeface="+mn-cs"/>
            </a:rPr>
            <a:t>率は前年度より</a:t>
          </a:r>
          <a:r>
            <a:rPr kumimoji="1" lang="en-US" altLang="ja-JP" sz="1000">
              <a:solidFill>
                <a:schemeClr val="dk1"/>
              </a:solidFill>
              <a:effectLst/>
              <a:latin typeface="+mn-lt"/>
              <a:ea typeface="+mn-ea"/>
              <a:cs typeface="+mn-cs"/>
            </a:rPr>
            <a:t>5.4</a:t>
          </a:r>
          <a:r>
            <a:rPr kumimoji="1" lang="ja-JP" altLang="ja-JP" sz="1000">
              <a:solidFill>
                <a:schemeClr val="dk1"/>
              </a:solidFill>
              <a:effectLst/>
              <a:latin typeface="+mn-lt"/>
              <a:ea typeface="+mn-ea"/>
              <a:cs typeface="+mn-cs"/>
            </a:rPr>
            <a:t>ポイント増加し</a:t>
          </a:r>
          <a:r>
            <a:rPr kumimoji="1" lang="en-US" altLang="ja-JP" sz="1000">
              <a:solidFill>
                <a:schemeClr val="dk1"/>
              </a:solidFill>
              <a:effectLst/>
              <a:latin typeface="+mn-lt"/>
              <a:ea typeface="+mn-ea"/>
              <a:cs typeface="+mn-cs"/>
            </a:rPr>
            <a:t>90.7</a:t>
          </a:r>
          <a:r>
            <a:rPr kumimoji="1" lang="ja-JP" altLang="ja-JP" sz="1000">
              <a:solidFill>
                <a:schemeClr val="dk1"/>
              </a:solidFill>
              <a:effectLst/>
              <a:latin typeface="+mn-lt"/>
              <a:ea typeface="+mn-ea"/>
              <a:cs typeface="+mn-cs"/>
            </a:rPr>
            <a:t>ポイントとなり，類似の</a:t>
          </a:r>
          <a:r>
            <a:rPr kumimoji="1" lang="en-US" altLang="ja-JP" sz="1000">
              <a:solidFill>
                <a:schemeClr val="dk1"/>
              </a:solidFill>
              <a:effectLst/>
              <a:latin typeface="+mn-lt"/>
              <a:ea typeface="+mn-ea"/>
              <a:cs typeface="+mn-cs"/>
            </a:rPr>
            <a:t>99</a:t>
          </a:r>
          <a:r>
            <a:rPr kumimoji="1" lang="ja-JP" altLang="ja-JP" sz="1000">
              <a:solidFill>
                <a:schemeClr val="dk1"/>
              </a:solidFill>
              <a:effectLst/>
              <a:latin typeface="+mn-lt"/>
              <a:ea typeface="+mn-ea"/>
              <a:cs typeface="+mn-cs"/>
            </a:rPr>
            <a:t>団体中</a:t>
          </a:r>
          <a:r>
            <a:rPr kumimoji="1" lang="en-US" altLang="ja-JP" sz="1000">
              <a:solidFill>
                <a:schemeClr val="dk1"/>
              </a:solidFill>
              <a:effectLst/>
              <a:latin typeface="+mn-lt"/>
              <a:ea typeface="+mn-ea"/>
              <a:cs typeface="+mn-cs"/>
            </a:rPr>
            <a:t>43</a:t>
          </a:r>
          <a:r>
            <a:rPr kumimoji="1" lang="ja-JP" altLang="ja-JP" sz="1000">
              <a:solidFill>
                <a:schemeClr val="dk1"/>
              </a:solidFill>
              <a:effectLst/>
              <a:latin typeface="+mn-lt"/>
              <a:ea typeface="+mn-ea"/>
              <a:cs typeface="+mn-cs"/>
            </a:rPr>
            <a:t>位となっている。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経常収支比率は，経常経費充当一般財源（分子）を経常的一般財源（分母）で除して算出されるが，令和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年度では，分母となる地方税が</a:t>
          </a:r>
          <a:r>
            <a:rPr kumimoji="1" lang="ja-JP" altLang="en-US" sz="1000">
              <a:solidFill>
                <a:schemeClr val="dk1"/>
              </a:solidFill>
              <a:effectLst/>
              <a:latin typeface="+mn-lt"/>
              <a:ea typeface="+mn-ea"/>
              <a:cs typeface="+mn-cs"/>
            </a:rPr>
            <a:t>前年度と比較し</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958</a:t>
          </a:r>
          <a:r>
            <a:rPr kumimoji="1" lang="ja-JP" altLang="ja-JP" sz="1000">
              <a:solidFill>
                <a:schemeClr val="dk1"/>
              </a:solidFill>
              <a:effectLst/>
              <a:latin typeface="+mn-lt"/>
              <a:ea typeface="+mn-ea"/>
              <a:cs typeface="+mn-cs"/>
            </a:rPr>
            <a:t>百万円減少したことが影響している。</a:t>
          </a:r>
          <a:endParaRPr kumimoji="1" lang="en-US" altLang="ja-JP" sz="1000">
            <a:solidFill>
              <a:schemeClr val="dk1"/>
            </a:solidFill>
            <a:effectLst/>
            <a:latin typeface="+mn-lt"/>
            <a:ea typeface="+mn-ea"/>
            <a:cs typeface="+mn-cs"/>
          </a:endParaRPr>
        </a:p>
        <a:p>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経常収支比率の中で大きな割合を占める公債費については引き続き抑制していく必要があり</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総合計画に沿って優先順位付けを行い</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プライマリーバランスを考慮し過大な負担とならないように慎重な起債発行に努める。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63</xdr:row>
      <xdr:rowOff>35878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11472"/>
          <a:ext cx="8382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53022</xdr:rowOff>
    </xdr:from>
    <xdr:to>
      <xdr:col>19</xdr:col>
      <xdr:colOff>133350</xdr:colOff>
      <xdr:row>63</xdr:row>
      <xdr:rowOff>53975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11472"/>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55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17505"/>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156528</xdr:rowOff>
    </xdr:from>
    <xdr:to>
      <xdr:col>23</xdr:col>
      <xdr:colOff>184150</xdr:colOff>
      <xdr:row>63</xdr:row>
      <xdr:rowOff>86678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2222</xdr:rowOff>
    </xdr:from>
    <xdr:to>
      <xdr:col>19</xdr:col>
      <xdr:colOff>184150</xdr:colOff>
      <xdr:row>61</xdr:row>
      <xdr:rowOff>103822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120032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人当たり人件費・物件費等決算額は前年度より</a:t>
          </a:r>
          <a:r>
            <a:rPr kumimoji="1" lang="en-US" altLang="ja-JP" sz="1100">
              <a:solidFill>
                <a:schemeClr val="dk1"/>
              </a:solidFill>
              <a:effectLst/>
              <a:latin typeface="+mn-lt"/>
              <a:ea typeface="+mn-ea"/>
              <a:cs typeface="+mn-cs"/>
            </a:rPr>
            <a:t>10,681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158,975</a:t>
          </a:r>
          <a:r>
            <a:rPr kumimoji="1" lang="ja-JP" altLang="ja-JP" sz="1100">
              <a:solidFill>
                <a:schemeClr val="dk1"/>
              </a:solidFill>
              <a:effectLst/>
              <a:latin typeface="+mn-lt"/>
              <a:ea typeface="+mn-ea"/>
              <a:cs typeface="+mn-cs"/>
            </a:rPr>
            <a:t>円となり，類似の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類似団体より増加している要因として，物件費</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，吉岡小学校改築事業に伴う仮設校舎等賃貸借</a:t>
          </a:r>
          <a:r>
            <a:rPr kumimoji="1" lang="ja-JP" altLang="en-US" sz="1100">
              <a:solidFill>
                <a:schemeClr val="dk1"/>
              </a:solidFill>
              <a:effectLst/>
              <a:latin typeface="+mn-lt"/>
              <a:ea typeface="+mn-ea"/>
              <a:cs typeface="+mn-cs"/>
            </a:rPr>
            <a:t>や一般廃棄物収集運搬業務に係る経費，公共施設の維持管理費用が大きいことが</a:t>
          </a:r>
          <a:r>
            <a:rPr kumimoji="1" lang="ja-JP" altLang="ja-JP" sz="1100">
              <a:solidFill>
                <a:schemeClr val="dk1"/>
              </a:solidFill>
              <a:effectLst/>
              <a:latin typeface="+mn-lt"/>
              <a:ea typeface="+mn-ea"/>
              <a:cs typeface="+mn-cs"/>
            </a:rPr>
            <a:t>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公共施設等総合管理計画に基づき，公共施設の統廃合等の検討を進め，</a:t>
          </a:r>
          <a:r>
            <a:rPr kumimoji="1" lang="ja-JP" altLang="ja-JP" sz="1100">
              <a:solidFill>
                <a:schemeClr val="dk1"/>
              </a:solidFill>
              <a:effectLst/>
              <a:latin typeface="+mn-lt"/>
              <a:ea typeface="+mn-ea"/>
              <a:cs typeface="+mn-cs"/>
            </a:rPr>
            <a:t>適正な施設管理及び経費の削減に努める。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106814</xdr:rowOff>
    </xdr:from>
    <xdr:to>
      <xdr:col>23</xdr:col>
      <xdr:colOff>133350</xdr:colOff>
      <xdr:row>82</xdr:row>
      <xdr:rowOff>158359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65714"/>
          <a:ext cx="838200" cy="5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106321</xdr:rowOff>
    </xdr:from>
    <xdr:to>
      <xdr:col>19</xdr:col>
      <xdr:colOff>133350</xdr:colOff>
      <xdr:row>82</xdr:row>
      <xdr:rowOff>158359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65221"/>
          <a:ext cx="889000" cy="5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100270</xdr:rowOff>
    </xdr:from>
    <xdr:to>
      <xdr:col>15</xdr:col>
      <xdr:colOff>82550</xdr:colOff>
      <xdr:row>82</xdr:row>
      <xdr:rowOff>106321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59170"/>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152034</xdr:rowOff>
    </xdr:from>
    <xdr:to>
      <xdr:col>11</xdr:col>
      <xdr:colOff>31750</xdr:colOff>
      <xdr:row>82</xdr:row>
      <xdr:rowOff>100270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9484"/>
          <a:ext cx="889000" cy="1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56014</xdr:rowOff>
    </xdr:from>
    <xdr:to>
      <xdr:col>23</xdr:col>
      <xdr:colOff>184150</xdr:colOff>
      <xdr:row>82</xdr:row>
      <xdr:rowOff>157614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28091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8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107559</xdr:rowOff>
    </xdr:from>
    <xdr:to>
      <xdr:col>19</xdr:col>
      <xdr:colOff>184150</xdr:colOff>
      <xdr:row>83</xdr:row>
      <xdr:rowOff>37709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22486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5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55521</xdr:rowOff>
    </xdr:from>
    <xdr:to>
      <xdr:col>15</xdr:col>
      <xdr:colOff>133350</xdr:colOff>
      <xdr:row>82</xdr:row>
      <xdr:rowOff>157121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141898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49470</xdr:rowOff>
    </xdr:from>
    <xdr:to>
      <xdr:col>11</xdr:col>
      <xdr:colOff>82550</xdr:colOff>
      <xdr:row>82</xdr:row>
      <xdr:rowOff>151070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135847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101234</xdr:rowOff>
    </xdr:from>
    <xdr:to>
      <xdr:col>7</xdr:col>
      <xdr:colOff>31750</xdr:colOff>
      <xdr:row>82</xdr:row>
      <xdr:rowOff>31384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95.3</a:t>
          </a:r>
          <a:r>
            <a:rPr kumimoji="1" lang="ja-JP" altLang="ja-JP" sz="1100">
              <a:solidFill>
                <a:schemeClr val="dk1"/>
              </a:solidFill>
              <a:effectLst/>
              <a:latin typeface="+mn-lt"/>
              <a:ea typeface="+mn-ea"/>
              <a:cs typeface="+mn-cs"/>
            </a:rPr>
            <a:t>となり，全国市平均及び全国町村平均を下回っている。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今後も人事院勧告に準拠し，適正化に努める。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136172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1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31750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3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111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109361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人当たりの職員数は前年度から</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ポイント増加し</a:t>
          </a:r>
          <a:r>
            <a:rPr kumimoji="1" lang="en-US" altLang="ja-JP" sz="1000">
              <a:solidFill>
                <a:schemeClr val="dk1"/>
              </a:solidFill>
              <a:effectLst/>
              <a:latin typeface="+mn-lt"/>
              <a:ea typeface="+mn-ea"/>
              <a:cs typeface="+mn-cs"/>
            </a:rPr>
            <a:t>6.97</a:t>
          </a:r>
          <a:r>
            <a:rPr kumimoji="1" lang="ja-JP" altLang="ja-JP" sz="1000">
              <a:solidFill>
                <a:schemeClr val="dk1"/>
              </a:solidFill>
              <a:effectLst/>
              <a:latin typeface="+mn-lt"/>
              <a:ea typeface="+mn-ea"/>
              <a:cs typeface="+mn-cs"/>
            </a:rPr>
            <a:t>人となり，類似</a:t>
          </a:r>
          <a:r>
            <a:rPr kumimoji="1" lang="en-US" altLang="ja-JP" sz="1000">
              <a:solidFill>
                <a:schemeClr val="dk1"/>
              </a:solidFill>
              <a:effectLst/>
              <a:latin typeface="+mn-lt"/>
              <a:ea typeface="+mn-ea"/>
              <a:cs typeface="+mn-cs"/>
            </a:rPr>
            <a:t>99</a:t>
          </a:r>
          <a:r>
            <a:rPr kumimoji="1" lang="ja-JP" altLang="ja-JP" sz="1000">
              <a:solidFill>
                <a:schemeClr val="dk1"/>
              </a:solidFill>
              <a:effectLst/>
              <a:latin typeface="+mn-lt"/>
              <a:ea typeface="+mn-ea"/>
              <a:cs typeface="+mn-cs"/>
            </a:rPr>
            <a:t>団体中</a:t>
          </a:r>
          <a:r>
            <a:rPr kumimoji="1" lang="en-US" altLang="ja-JP" sz="1000">
              <a:solidFill>
                <a:schemeClr val="dk1"/>
              </a:solidFill>
              <a:effectLst/>
              <a:latin typeface="+mn-lt"/>
              <a:ea typeface="+mn-ea"/>
              <a:cs typeface="+mn-cs"/>
            </a:rPr>
            <a:t>63</a:t>
          </a:r>
          <a:r>
            <a:rPr kumimoji="1" lang="ja-JP" altLang="ja-JP" sz="1000">
              <a:solidFill>
                <a:schemeClr val="dk1"/>
              </a:solidFill>
              <a:effectLst/>
              <a:latin typeface="+mn-lt"/>
              <a:ea typeface="+mn-ea"/>
              <a:cs typeface="+mn-cs"/>
            </a:rPr>
            <a:t>位となっている。</a:t>
          </a:r>
          <a:endParaRPr lang="ja-JP" altLang="ja-JP" sz="1000">
            <a:effectLst/>
          </a:endParaRPr>
        </a:p>
        <a:p>
          <a:r>
            <a:rPr kumimoji="1" lang="ja-JP" altLang="ja-JP" sz="1000">
              <a:solidFill>
                <a:schemeClr val="dk1"/>
              </a:solidFill>
              <a:effectLst/>
              <a:latin typeface="+mn-lt"/>
              <a:ea typeface="+mn-ea"/>
              <a:cs typeface="+mn-cs"/>
            </a:rPr>
            <a:t>　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人当たりの職員数は全国平均及び宮城県平均を下回った状態が続いているが，退職職員の増加等に対応するため職員採用を進めていることが増加傾向の要因となっている。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今後も職員平均年齢の推移や将来の人口動向を考慮したうえで，</a:t>
          </a:r>
          <a:r>
            <a:rPr lang="ja-JP" altLang="ja-JP" sz="1000" b="0" i="0" baseline="0">
              <a:solidFill>
                <a:schemeClr val="dk1"/>
              </a:solidFill>
              <a:effectLst/>
              <a:latin typeface="+mn-lt"/>
              <a:ea typeface="+mn-ea"/>
              <a:cs typeface="+mn-cs"/>
            </a:rPr>
            <a:t>住民サービスの低下を招くことのないような水準を維持しながら人口規模に見合った職員数の適正化に努めていく。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156391</xdr:rowOff>
    </xdr:from>
    <xdr:to>
      <xdr:col>81</xdr:col>
      <xdr:colOff>44450</xdr:colOff>
      <xdr:row>60</xdr:row>
      <xdr:rowOff>158115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4339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151221</xdr:rowOff>
    </xdr:from>
    <xdr:to>
      <xdr:col>77</xdr:col>
      <xdr:colOff>44450</xdr:colOff>
      <xdr:row>60</xdr:row>
      <xdr:rowOff>156391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38221"/>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151221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960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137432</xdr:rowOff>
    </xdr:from>
    <xdr:to>
      <xdr:col>68</xdr:col>
      <xdr:colOff>152400</xdr:colOff>
      <xdr:row>60</xdr:row>
      <xdr:rowOff>142603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443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79392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105591</xdr:rowOff>
    </xdr:from>
    <xdr:to>
      <xdr:col>77</xdr:col>
      <xdr:colOff>95250</xdr:colOff>
      <xdr:row>61</xdr:row>
      <xdr:rowOff>35741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20518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100421</xdr:rowOff>
    </xdr:from>
    <xdr:to>
      <xdr:col>73</xdr:col>
      <xdr:colOff>44450</xdr:colOff>
      <xdr:row>61</xdr:row>
      <xdr:rowOff>30571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86632</xdr:rowOff>
    </xdr:from>
    <xdr:to>
      <xdr:col>64</xdr:col>
      <xdr:colOff>152400</xdr:colOff>
      <xdr:row>61</xdr:row>
      <xdr:rowOff>16782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全国平均及び宮城県平均を下回っており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算定式の分子となる元利償還金の増によるものである。近年，元利償還金は償還終了により減少してきたが，不交付団体であった令和元年度に歳入不足（町税の減収）を理由に減収補てん債還を借り入れ，その元金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年度から始まったことによる増加である。また，</a:t>
          </a:r>
          <a:r>
            <a:rPr kumimoji="1" lang="ja-JP" altLang="en-US" sz="1100">
              <a:solidFill>
                <a:schemeClr val="dk1"/>
              </a:solidFill>
              <a:effectLst/>
              <a:latin typeface="+mn-lt"/>
              <a:ea typeface="+mn-ea"/>
              <a:cs typeface="+mn-cs"/>
            </a:rPr>
            <a:t>公営企業</a:t>
          </a:r>
          <a:r>
            <a:rPr kumimoji="1" lang="ja-JP" altLang="ja-JP" sz="1100">
              <a:solidFill>
                <a:schemeClr val="dk1"/>
              </a:solidFill>
              <a:effectLst/>
              <a:latin typeface="+mn-lt"/>
              <a:ea typeface="+mn-ea"/>
              <a:cs typeface="+mn-cs"/>
            </a:rPr>
            <a:t>会計において地方債の財源に充てたと認められる繰入金の増</a:t>
          </a:r>
          <a:r>
            <a:rPr kumimoji="1" lang="ja-JP" altLang="en-US" sz="1100">
              <a:solidFill>
                <a:schemeClr val="dk1"/>
              </a:solidFill>
              <a:effectLst/>
              <a:latin typeface="+mn-lt"/>
              <a:ea typeface="+mn-ea"/>
              <a:cs typeface="+mn-cs"/>
            </a:rPr>
            <a:t>加も</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の要因となっている。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146685</xdr:rowOff>
    </xdr:from>
    <xdr:to>
      <xdr:col>81</xdr:col>
      <xdr:colOff>44450</xdr:colOff>
      <xdr:row>38</xdr:row>
      <xdr:rowOff>23495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49033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146685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4420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98425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4300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98425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4300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144145</xdr:rowOff>
    </xdr:from>
    <xdr:to>
      <xdr:col>81</xdr:col>
      <xdr:colOff>95250</xdr:colOff>
      <xdr:row>38</xdr:row>
      <xdr:rowOff>74295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160672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33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95885</xdr:rowOff>
    </xdr:from>
    <xdr:to>
      <xdr:col>77</xdr:col>
      <xdr:colOff>95250</xdr:colOff>
      <xdr:row>38</xdr:row>
      <xdr:rowOff>26035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36212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20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159402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159402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将来負担比率は将来負担額を充当可能財源等が上回り算定されなかった。</a:t>
          </a:r>
          <a:endParaRPr lang="ja-JP" altLang="ja-JP" sz="1400">
            <a:effectLst/>
          </a:endParaRPr>
        </a:p>
        <a:p>
          <a:r>
            <a:rPr kumimoji="1" lang="ja-JP" altLang="ja-JP" sz="1100">
              <a:solidFill>
                <a:schemeClr val="dk1"/>
              </a:solidFill>
              <a:effectLst/>
              <a:latin typeface="+mn-lt"/>
              <a:ea typeface="+mn-ea"/>
              <a:cs typeface="+mn-cs"/>
            </a:rPr>
            <a:t>　各年度の地方税の増減に伴う減収補てん債の発行，公共施設の老朽化に伴う更新及び自然災害の発生等により地方債の発行額が増加傾向にある。</a:t>
          </a:r>
          <a:endParaRPr lang="ja-JP" altLang="ja-JP" sz="1400">
            <a:effectLst/>
          </a:endParaRPr>
        </a:p>
        <a:p>
          <a:r>
            <a:rPr kumimoji="1" lang="ja-JP" altLang="ja-JP" sz="1100">
              <a:solidFill>
                <a:schemeClr val="dk1"/>
              </a:solidFill>
              <a:effectLst/>
              <a:latin typeface="+mn-lt"/>
              <a:ea typeface="+mn-ea"/>
              <a:cs typeface="+mn-cs"/>
            </a:rPr>
            <a:t>　引き続き，地方債の適正な発行と財政健全化に努める。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27,964
27,570
225.49
15,764,999
14,306,854
719,579
9,487,640
6,446,845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費に</a:t>
          </a:r>
          <a:r>
            <a:rPr kumimoji="1" lang="ja-JP" altLang="en-US" sz="1100">
              <a:solidFill>
                <a:schemeClr val="dk1"/>
              </a:solidFill>
              <a:effectLst/>
              <a:latin typeface="+mn-lt"/>
              <a:ea typeface="+mn-ea"/>
              <a:cs typeface="+mn-cs"/>
            </a:rPr>
            <a:t>ついては，前年度と同水準の規模となっているが，引き続き</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の採用</a:t>
          </a:r>
          <a:r>
            <a:rPr kumimoji="1" lang="ja-JP" altLang="ja-JP" sz="1100">
              <a:solidFill>
                <a:schemeClr val="dk1"/>
              </a:solidFill>
              <a:effectLst/>
              <a:latin typeface="+mn-lt"/>
              <a:ea typeface="+mn-ea"/>
              <a:cs typeface="+mn-cs"/>
            </a:rPr>
            <a:t>及び職員の定員管理について，</a:t>
          </a:r>
          <a:r>
            <a:rPr lang="ja-JP" altLang="ja-JP" sz="1100" b="0" i="0" baseline="0">
              <a:solidFill>
                <a:schemeClr val="dk1"/>
              </a:solidFill>
              <a:effectLst/>
              <a:latin typeface="+mn-lt"/>
              <a:ea typeface="+mn-ea"/>
              <a:cs typeface="+mn-cs"/>
            </a:rPr>
            <a:t>住民サービスの低下を招くことのないような水準を維持しながら人口規模に見合った職員数の適正化に努めていく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4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84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37338</xdr:rowOff>
    </xdr:from>
    <xdr:to>
      <xdr:col>24</xdr:col>
      <xdr:colOff>76200</xdr:colOff>
      <xdr:row>35</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117365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物件費は前年度より</a:t>
          </a:r>
          <a:r>
            <a:rPr kumimoji="1" lang="en-US" altLang="ja-JP" sz="1050">
              <a:solidFill>
                <a:schemeClr val="dk1"/>
              </a:solidFill>
              <a:effectLst/>
              <a:latin typeface="+mn-lt"/>
              <a:ea typeface="+mn-ea"/>
              <a:cs typeface="+mn-cs"/>
            </a:rPr>
            <a:t>4.2</a:t>
          </a:r>
          <a:r>
            <a:rPr kumimoji="1" lang="ja-JP" altLang="ja-JP" sz="1050">
              <a:solidFill>
                <a:schemeClr val="dk1"/>
              </a:solidFill>
              <a:effectLst/>
              <a:latin typeface="+mn-lt"/>
              <a:ea typeface="+mn-ea"/>
              <a:cs typeface="+mn-cs"/>
            </a:rPr>
            <a:t>ポイント増加し</a:t>
          </a:r>
          <a:r>
            <a:rPr kumimoji="1" lang="en-US" altLang="ja-JP" sz="1050">
              <a:solidFill>
                <a:schemeClr val="dk1"/>
              </a:solidFill>
              <a:effectLst/>
              <a:latin typeface="+mn-lt"/>
              <a:ea typeface="+mn-ea"/>
              <a:cs typeface="+mn-cs"/>
            </a:rPr>
            <a:t>26.7</a:t>
          </a:r>
          <a:r>
            <a:rPr kumimoji="1" lang="ja-JP" altLang="ja-JP" sz="1050">
              <a:solidFill>
                <a:schemeClr val="dk1"/>
              </a:solidFill>
              <a:effectLst/>
              <a:latin typeface="+mn-lt"/>
              <a:ea typeface="+mn-ea"/>
              <a:cs typeface="+mn-cs"/>
            </a:rPr>
            <a:t>％となり，類似の</a:t>
          </a:r>
          <a:r>
            <a:rPr kumimoji="1" lang="en-US" altLang="ja-JP" sz="1050">
              <a:solidFill>
                <a:schemeClr val="dk1"/>
              </a:solidFill>
              <a:effectLst/>
              <a:latin typeface="+mn-lt"/>
              <a:ea typeface="+mn-ea"/>
              <a:cs typeface="+mn-cs"/>
            </a:rPr>
            <a:t>99</a:t>
          </a:r>
          <a:r>
            <a:rPr kumimoji="1" lang="ja-JP" altLang="ja-JP" sz="1050">
              <a:solidFill>
                <a:schemeClr val="dk1"/>
              </a:solidFill>
              <a:effectLst/>
              <a:latin typeface="+mn-lt"/>
              <a:ea typeface="+mn-ea"/>
              <a:cs typeface="+mn-cs"/>
            </a:rPr>
            <a:t>団体中</a:t>
          </a:r>
          <a:r>
            <a:rPr kumimoji="1" lang="en-US" altLang="ja-JP" sz="1050">
              <a:solidFill>
                <a:schemeClr val="dk1"/>
              </a:solidFill>
              <a:effectLst/>
              <a:latin typeface="+mn-lt"/>
              <a:ea typeface="+mn-ea"/>
              <a:cs typeface="+mn-cs"/>
            </a:rPr>
            <a:t>98</a:t>
          </a:r>
          <a:r>
            <a:rPr kumimoji="1" lang="ja-JP" altLang="ja-JP" sz="1050">
              <a:solidFill>
                <a:schemeClr val="dk1"/>
              </a:solidFill>
              <a:effectLst/>
              <a:latin typeface="+mn-lt"/>
              <a:ea typeface="+mn-ea"/>
              <a:cs typeface="+mn-cs"/>
            </a:rPr>
            <a:t>位となっている。</a:t>
          </a:r>
          <a:endParaRPr lang="ja-JP" altLang="ja-JP" sz="1050">
            <a:effectLst/>
          </a:endParaRPr>
        </a:p>
        <a:p>
          <a:r>
            <a:rPr kumimoji="1" lang="ja-JP" altLang="ja-JP" sz="1050">
              <a:solidFill>
                <a:schemeClr val="dk1"/>
              </a:solidFill>
              <a:effectLst/>
              <a:latin typeface="+mn-lt"/>
              <a:ea typeface="+mn-ea"/>
              <a:cs typeface="+mn-cs"/>
            </a:rPr>
            <a:t>　これは吉岡小学校改築事業に伴う仮設校舎等賃貸借</a:t>
          </a:r>
          <a:r>
            <a:rPr kumimoji="1" lang="ja-JP" altLang="en-US" sz="1050">
              <a:solidFill>
                <a:schemeClr val="dk1"/>
              </a:solidFill>
              <a:effectLst/>
              <a:latin typeface="+mn-lt"/>
              <a:ea typeface="+mn-ea"/>
              <a:cs typeface="+mn-cs"/>
            </a:rPr>
            <a:t>や物価高騰による経費の増額もあるが，物件費に対する</a:t>
          </a:r>
          <a:r>
            <a:rPr kumimoji="1" lang="ja-JP" altLang="ja-JP" sz="1050">
              <a:solidFill>
                <a:schemeClr val="dk1"/>
              </a:solidFill>
              <a:effectLst/>
              <a:latin typeface="+mn-lt"/>
              <a:ea typeface="+mn-ea"/>
              <a:cs typeface="+mn-cs"/>
            </a:rPr>
            <a:t>特定財源の減少</a:t>
          </a:r>
          <a:r>
            <a:rPr kumimoji="1" lang="ja-JP" altLang="en-US" sz="1050">
              <a:solidFill>
                <a:schemeClr val="dk1"/>
              </a:solidFill>
              <a:effectLst/>
              <a:latin typeface="+mn-lt"/>
              <a:ea typeface="+mn-ea"/>
              <a:cs typeface="+mn-cs"/>
            </a:rPr>
            <a:t>も影響しており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これは</a:t>
          </a:r>
          <a:r>
            <a:rPr kumimoji="1" lang="ja-JP" altLang="ja-JP" sz="1050">
              <a:solidFill>
                <a:schemeClr val="dk1"/>
              </a:solidFill>
              <a:effectLst/>
              <a:latin typeface="+mn-lt"/>
              <a:ea typeface="+mn-ea"/>
              <a:cs typeface="+mn-cs"/>
            </a:rPr>
            <a:t>年度によって変動が生じるため，令和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年度の数値が継続するものではないが，全国平均及び宮城県平均を大きく上回り，物件費に係る経常収支比率も上昇傾向であるため，事業見直しと経費削減に努めていく。</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20</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750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75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19</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073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19</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073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xdr:rowOff>
    </xdr:from>
    <xdr:to>
      <xdr:col>82</xdr:col>
      <xdr:colOff>158750</xdr:colOff>
      <xdr:row>20</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95267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5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非課税世帯等生活支援給付事業等による増加もあるが，扶助費における</a:t>
          </a:r>
          <a:r>
            <a:rPr kumimoji="1" lang="ja-JP" altLang="ja-JP" sz="1100">
              <a:solidFill>
                <a:schemeClr val="dk1"/>
              </a:solidFill>
              <a:effectLst/>
              <a:latin typeface="+mn-lt"/>
              <a:ea typeface="+mn-ea"/>
              <a:cs typeface="+mn-cs"/>
            </a:rPr>
            <a:t>子育て支援，高齢者福祉</a:t>
          </a:r>
          <a:r>
            <a:rPr kumimoji="1" lang="ja-JP" altLang="en-US" sz="1100">
              <a:solidFill>
                <a:schemeClr val="dk1"/>
              </a:solidFill>
              <a:effectLst/>
              <a:latin typeface="+mn-lt"/>
              <a:ea typeface="+mn-ea"/>
              <a:cs typeface="+mn-cs"/>
            </a:rPr>
            <a:t>の占める割合は依然として高い状況である。また，</a:t>
          </a:r>
          <a:r>
            <a:rPr kumimoji="1" lang="ja-JP" altLang="ja-JP" sz="1100">
              <a:solidFill>
                <a:schemeClr val="dk1"/>
              </a:solidFill>
              <a:effectLst/>
              <a:latin typeface="+mn-lt"/>
              <a:ea typeface="+mn-ea"/>
              <a:cs typeface="+mn-cs"/>
            </a:rPr>
            <a:t>障害福祉については対象者一人当たりの経費が大きいことから，対象者数の増減により年度間の増減差が大きくなる傾向にある。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今後も適正な事業運用に努める。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58</xdr:row>
      <xdr:rowOff>83457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26815"/>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58</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832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その他は前年度より</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a:t>
          </a:r>
          <a:r>
            <a:rPr kumimoji="1" lang="en-US" altLang="ja-JP" sz="900">
              <a:solidFill>
                <a:schemeClr val="dk1"/>
              </a:solidFill>
              <a:effectLst/>
              <a:latin typeface="+mn-lt"/>
              <a:ea typeface="+mn-ea"/>
              <a:cs typeface="+mn-cs"/>
            </a:rPr>
            <a:t>11.4</a:t>
          </a:r>
          <a:r>
            <a:rPr kumimoji="1" lang="ja-JP" altLang="ja-JP" sz="900">
              <a:solidFill>
                <a:schemeClr val="dk1"/>
              </a:solidFill>
              <a:effectLst/>
              <a:latin typeface="+mn-lt"/>
              <a:ea typeface="+mn-ea"/>
              <a:cs typeface="+mn-cs"/>
            </a:rPr>
            <a:t>％となり，類似の</a:t>
          </a:r>
          <a:r>
            <a:rPr kumimoji="1" lang="en-US" altLang="ja-JP" sz="900">
              <a:solidFill>
                <a:schemeClr val="dk1"/>
              </a:solidFill>
              <a:effectLst/>
              <a:latin typeface="+mn-lt"/>
              <a:ea typeface="+mn-ea"/>
              <a:cs typeface="+mn-cs"/>
            </a:rPr>
            <a:t>99</a:t>
          </a:r>
          <a:r>
            <a:rPr kumimoji="1" lang="ja-JP" altLang="ja-JP" sz="900">
              <a:solidFill>
                <a:schemeClr val="dk1"/>
              </a:solidFill>
              <a:effectLst/>
              <a:latin typeface="+mn-lt"/>
              <a:ea typeface="+mn-ea"/>
              <a:cs typeface="+mn-cs"/>
            </a:rPr>
            <a:t>団体中</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位となっている。</a:t>
          </a:r>
          <a:endParaRPr lang="ja-JP" altLang="ja-JP" sz="900">
            <a:effectLst/>
          </a:endParaRPr>
        </a:p>
        <a:p>
          <a:r>
            <a:rPr kumimoji="1" lang="ja-JP" altLang="ja-JP" sz="900">
              <a:solidFill>
                <a:schemeClr val="dk1"/>
              </a:solidFill>
              <a:effectLst/>
              <a:latin typeface="+mn-lt"/>
              <a:ea typeface="+mn-ea"/>
              <a:cs typeface="+mn-cs"/>
            </a:rPr>
            <a:t>　要因としては，その他の内訳である維持補修費（主に除排雪）に係る経常経費充当一般財源が前年度から</a:t>
          </a:r>
          <a:r>
            <a:rPr kumimoji="1" lang="en-US" altLang="ja-JP" sz="900">
              <a:solidFill>
                <a:schemeClr val="dk1"/>
              </a:solidFill>
              <a:effectLst/>
              <a:latin typeface="+mn-lt"/>
              <a:ea typeface="+mn-ea"/>
              <a:cs typeface="+mn-cs"/>
            </a:rPr>
            <a:t>67,056</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（対前年度比</a:t>
          </a:r>
          <a:r>
            <a:rPr kumimoji="1" lang="en-US" altLang="ja-JP" sz="900">
              <a:solidFill>
                <a:schemeClr val="dk1"/>
              </a:solidFill>
              <a:effectLst/>
              <a:latin typeface="+mn-lt"/>
              <a:ea typeface="+mn-ea"/>
              <a:cs typeface="+mn-cs"/>
            </a:rPr>
            <a:t>78.5</a:t>
          </a:r>
          <a:r>
            <a:rPr kumimoji="1" lang="ja-JP" altLang="ja-JP" sz="900">
              <a:solidFill>
                <a:schemeClr val="dk1"/>
              </a:solidFill>
              <a:effectLst/>
              <a:latin typeface="+mn-lt"/>
              <a:ea typeface="+mn-ea"/>
              <a:cs typeface="+mn-cs"/>
            </a:rPr>
            <a:t>％）したことによるものである。</a:t>
          </a:r>
          <a:endParaRPr lang="ja-JP" altLang="ja-JP" sz="900">
            <a:effectLst/>
          </a:endParaRPr>
        </a:p>
        <a:p>
          <a:r>
            <a:rPr kumimoji="1" lang="ja-JP" altLang="ja-JP" sz="900">
              <a:solidFill>
                <a:schemeClr val="dk1"/>
              </a:solidFill>
              <a:effectLst/>
              <a:latin typeface="+mn-lt"/>
              <a:ea typeface="+mn-ea"/>
              <a:cs typeface="+mn-cs"/>
            </a:rPr>
            <a:t>　除排雪については，天候に左右されることもあることから事業の適正化を図るとともに，その他の維持補修費として分類される施設の維持管理も適切に行い，維持補修費の抑制に努める。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59</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6557"/>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59</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6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47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2722</xdr:rowOff>
    </xdr:from>
    <xdr:to>
      <xdr:col>74</xdr:col>
      <xdr:colOff>31750</xdr:colOff>
      <xdr:row>59</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89099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黒川地域行政事務組合への負担金の増加のほか，</a:t>
          </a:r>
          <a:r>
            <a:rPr kumimoji="1" lang="ja-JP" altLang="ja-JP" sz="1100">
              <a:solidFill>
                <a:schemeClr val="dk1"/>
              </a:solidFill>
              <a:effectLst/>
              <a:latin typeface="+mn-lt"/>
              <a:ea typeface="+mn-ea"/>
              <a:cs typeface="+mn-cs"/>
            </a:rPr>
            <a:t>補助費等に係る経常経費充当一般財源が前年度から</a:t>
          </a:r>
          <a:r>
            <a:rPr kumimoji="1" lang="en-US" altLang="ja-JP" sz="1100">
              <a:solidFill>
                <a:schemeClr val="dk1"/>
              </a:solidFill>
              <a:effectLst/>
              <a:latin typeface="+mn-lt"/>
              <a:ea typeface="+mn-ea"/>
              <a:cs typeface="+mn-cs"/>
            </a:rPr>
            <a:t>33,044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102.3</a:t>
          </a:r>
          <a:r>
            <a:rPr kumimoji="1" lang="ja-JP" altLang="ja-JP" sz="1100">
              <a:solidFill>
                <a:schemeClr val="dk1"/>
              </a:solidFill>
              <a:effectLst/>
              <a:latin typeface="+mn-lt"/>
              <a:ea typeface="+mn-ea"/>
              <a:cs typeface="+mn-cs"/>
            </a:rPr>
            <a:t>％）していることが挙げられる。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全国平均及び宮城県平均を上回り，補助費等に係る経常収支比率も上昇傾向であるため，</a:t>
          </a:r>
          <a:r>
            <a:rPr kumimoji="1" lang="ja-JP" altLang="en-US" sz="1100">
              <a:solidFill>
                <a:schemeClr val="dk1"/>
              </a:solidFill>
              <a:effectLst/>
              <a:latin typeface="+mn-lt"/>
              <a:ea typeface="+mn-ea"/>
              <a:cs typeface="+mn-cs"/>
            </a:rPr>
            <a:t>事業見直しと</a:t>
          </a:r>
          <a:r>
            <a:rPr kumimoji="1" lang="ja-JP" altLang="ja-JP" sz="1100">
              <a:solidFill>
                <a:schemeClr val="dk1"/>
              </a:solidFill>
              <a:effectLst/>
              <a:latin typeface="+mn-lt"/>
              <a:ea typeface="+mn-ea"/>
              <a:cs typeface="+mn-cs"/>
            </a:rPr>
            <a:t>経費削減に努めていく。</a:t>
          </a:r>
          <a:endParaRPr lang="ja-JP" altLang="ja-JP">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506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60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38</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86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38</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043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a:t>
          </a:r>
          <a:r>
            <a:rPr kumimoji="1" lang="ja-JP" altLang="en-US" sz="1100">
              <a:solidFill>
                <a:schemeClr val="dk1"/>
              </a:solidFill>
              <a:effectLst/>
              <a:latin typeface="+mn-lt"/>
              <a:ea typeface="+mn-ea"/>
              <a:cs typeface="+mn-cs"/>
            </a:rPr>
            <a:t>と同ポイントで</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全国平均及び宮城県平均と比べても低水準となっているが，吉岡小学校改築事業やその他公共施設の長寿命化事業により今後増額が見込まれており，引き続き</a:t>
          </a:r>
          <a:r>
            <a:rPr lang="ja-JP" altLang="ja-JP" sz="1100" b="0" i="0" baseline="0">
              <a:solidFill>
                <a:schemeClr val="dk1"/>
              </a:solidFill>
              <a:effectLst/>
              <a:latin typeface="+mn-lt"/>
              <a:ea typeface="+mn-ea"/>
              <a:cs typeface="+mn-cs"/>
            </a:rPr>
            <a:t>新規発行についてはプライマリーバランスを考慮しながら慎重な地方債発行に努め</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33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74422</xdr:rowOff>
    </xdr:from>
    <xdr:to>
      <xdr:col>19</xdr:col>
      <xdr:colOff>187325</xdr:colOff>
      <xdr:row>75</xdr:row>
      <xdr:rowOff>106426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33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24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55626</xdr:rowOff>
    </xdr:from>
    <xdr:to>
      <xdr:col>15</xdr:col>
      <xdr:colOff>149225</xdr:colOff>
      <xdr:row>75</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167403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公債費以外は前年度より</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83.1</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物価高騰等</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影響は引き続き継続する見込みである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今後は実施事業や事務体制を見直し、人件費や物件費の節減に努める。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79</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9494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79</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949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235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04087"/>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91964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68826</xdr:rowOff>
    </xdr:from>
    <xdr:to>
      <xdr:col>29</xdr:col>
      <xdr:colOff>127000</xdr:colOff>
      <xdr:row>18</xdr:row>
      <xdr:rowOff>94758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02551"/>
          <a:ext cx="647700" cy="2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92100</xdr:rowOff>
    </xdr:from>
    <xdr:to>
      <xdr:col>26</xdr:col>
      <xdr:colOff>50800</xdr:colOff>
      <xdr:row>18</xdr:row>
      <xdr:rowOff>94758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25825"/>
          <a:ext cx="698500" cy="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92100</xdr:rowOff>
    </xdr:from>
    <xdr:to>
      <xdr:col>22</xdr:col>
      <xdr:colOff>114300</xdr:colOff>
      <xdr:row>18</xdr:row>
      <xdr:rowOff>98687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25825"/>
          <a:ext cx="698500" cy="6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97615</xdr:rowOff>
    </xdr:from>
    <xdr:to>
      <xdr:col>18</xdr:col>
      <xdr:colOff>177800</xdr:colOff>
      <xdr:row>18</xdr:row>
      <xdr:rowOff>98687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31340"/>
          <a:ext cx="698500" cy="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18026</xdr:rowOff>
    </xdr:from>
    <xdr:to>
      <xdr:col>29</xdr:col>
      <xdr:colOff>177800</xdr:colOff>
      <xdr:row>18</xdr:row>
      <xdr:rowOff>119626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5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161553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43958</xdr:rowOff>
    </xdr:from>
    <xdr:to>
      <xdr:col>26</xdr:col>
      <xdr:colOff>101600</xdr:colOff>
      <xdr:row>18</xdr:row>
      <xdr:rowOff>145558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7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130335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6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41300</xdr:rowOff>
    </xdr:from>
    <xdr:to>
      <xdr:col>22</xdr:col>
      <xdr:colOff>165100</xdr:colOff>
      <xdr:row>18</xdr:row>
      <xdr:rowOff>142901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750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127678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47887</xdr:rowOff>
    </xdr:from>
    <xdr:to>
      <xdr:col>19</xdr:col>
      <xdr:colOff>38100</xdr:colOff>
      <xdr:row>18</xdr:row>
      <xdr:rowOff>149487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8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134264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6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46815</xdr:rowOff>
    </xdr:from>
    <xdr:to>
      <xdr:col>15</xdr:col>
      <xdr:colOff>101600</xdr:colOff>
      <xdr:row>18</xdr:row>
      <xdr:rowOff>148415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8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133192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57353</xdr:rowOff>
    </xdr:from>
    <xdr:to>
      <xdr:col>29</xdr:col>
      <xdr:colOff>127000</xdr:colOff>
      <xdr:row>36</xdr:row>
      <xdr:rowOff>58268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10603"/>
          <a:ext cx="6477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58268</xdr:rowOff>
    </xdr:from>
    <xdr:to>
      <xdr:col>26</xdr:col>
      <xdr:colOff>50800</xdr:colOff>
      <xdr:row>36</xdr:row>
      <xdr:rowOff>132372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11518"/>
          <a:ext cx="698500" cy="7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132372</xdr:rowOff>
    </xdr:from>
    <xdr:to>
      <xdr:col>22</xdr:col>
      <xdr:colOff>114300</xdr:colOff>
      <xdr:row>37</xdr:row>
      <xdr:rowOff>32321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85622"/>
          <a:ext cx="698500" cy="7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167005</xdr:rowOff>
    </xdr:from>
    <xdr:to>
      <xdr:col>18</xdr:col>
      <xdr:colOff>177800</xdr:colOff>
      <xdr:row>37</xdr:row>
      <xdr:rowOff>32321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20255"/>
          <a:ext cx="698500" cy="3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6553</xdr:rowOff>
    </xdr:from>
    <xdr:to>
      <xdr:col>29</xdr:col>
      <xdr:colOff>177800</xdr:colOff>
      <xdr:row>36</xdr:row>
      <xdr:rowOff>108153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321530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3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7468</xdr:rowOff>
    </xdr:from>
    <xdr:to>
      <xdr:col>26</xdr:col>
      <xdr:colOff>101600</xdr:colOff>
      <xdr:row>36</xdr:row>
      <xdr:rowOff>109068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93845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47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81572</xdr:rowOff>
    </xdr:from>
    <xdr:to>
      <xdr:col>22</xdr:col>
      <xdr:colOff>165100</xdr:colOff>
      <xdr:row>37</xdr:row>
      <xdr:rowOff>11722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3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167949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152971</xdr:rowOff>
    </xdr:from>
    <xdr:to>
      <xdr:col>19</xdr:col>
      <xdr:colOff>38100</xdr:colOff>
      <xdr:row>37</xdr:row>
      <xdr:rowOff>83121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0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67898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9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116205</xdr:rowOff>
    </xdr:from>
    <xdr:to>
      <xdr:col>15</xdr:col>
      <xdr:colOff>101600</xdr:colOff>
      <xdr:row>37</xdr:row>
      <xdr:rowOff>46355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31132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27,964
27,570
225.49
15,764,999
14,306,854
719,579
9,487,640
6,446,845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16958</xdr:rowOff>
    </xdr:from>
    <xdr:to>
      <xdr:col>24</xdr:col>
      <xdr:colOff>63500</xdr:colOff>
      <xdr:row>38</xdr:row>
      <xdr:rowOff>24485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32058"/>
          <a:ext cx="8382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24485</xdr:rowOff>
    </xdr:from>
    <xdr:to>
      <xdr:col>19</xdr:col>
      <xdr:colOff>177800</xdr:colOff>
      <xdr:row>38</xdr:row>
      <xdr:rowOff>28617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39585"/>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28617</xdr:rowOff>
    </xdr:from>
    <xdr:to>
      <xdr:col>15</xdr:col>
      <xdr:colOff>50800</xdr:colOff>
      <xdr:row>38</xdr:row>
      <xdr:rowOff>41190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371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41190</xdr:rowOff>
    </xdr:from>
    <xdr:to>
      <xdr:col>10</xdr:col>
      <xdr:colOff>114300</xdr:colOff>
      <xdr:row>38</xdr:row>
      <xdr:rowOff>109003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6290"/>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137608</xdr:rowOff>
    </xdr:from>
    <xdr:to>
      <xdr:col>24</xdr:col>
      <xdr:colOff>114300</xdr:colOff>
      <xdr:row>38</xdr:row>
      <xdr:rowOff>67759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1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116035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145136</xdr:rowOff>
    </xdr:from>
    <xdr:to>
      <xdr:col>20</xdr:col>
      <xdr:colOff>38100</xdr:colOff>
      <xdr:row>38</xdr:row>
      <xdr:rowOff>75285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66412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149267</xdr:rowOff>
    </xdr:from>
    <xdr:to>
      <xdr:col>15</xdr:col>
      <xdr:colOff>101600</xdr:colOff>
      <xdr:row>38</xdr:row>
      <xdr:rowOff>79417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70544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161840</xdr:rowOff>
    </xdr:from>
    <xdr:to>
      <xdr:col>10</xdr:col>
      <xdr:colOff>165100</xdr:colOff>
      <xdr:row>38</xdr:row>
      <xdr:rowOff>91990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83117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58203</xdr:rowOff>
    </xdr:from>
    <xdr:to>
      <xdr:col>6</xdr:col>
      <xdr:colOff>38100</xdr:colOff>
      <xdr:row>38</xdr:row>
      <xdr:rowOff>159803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150930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169624</xdr:rowOff>
    </xdr:from>
    <xdr:to>
      <xdr:col>24</xdr:col>
      <xdr:colOff>63500</xdr:colOff>
      <xdr:row>56</xdr:row>
      <xdr:rowOff>40012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99374"/>
          <a:ext cx="838200" cy="4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169624</xdr:rowOff>
    </xdr:from>
    <xdr:to>
      <xdr:col>19</xdr:col>
      <xdr:colOff>177800</xdr:colOff>
      <xdr:row>56</xdr:row>
      <xdr:rowOff>72688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99374"/>
          <a:ext cx="889000" cy="7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57523</xdr:rowOff>
    </xdr:from>
    <xdr:to>
      <xdr:col>15</xdr:col>
      <xdr:colOff>50800</xdr:colOff>
      <xdr:row>56</xdr:row>
      <xdr:rowOff>72688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58723"/>
          <a:ext cx="8890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57523</xdr:rowOff>
    </xdr:from>
    <xdr:to>
      <xdr:col>10</xdr:col>
      <xdr:colOff>114300</xdr:colOff>
      <xdr:row>56</xdr:row>
      <xdr:rowOff>115569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58723"/>
          <a:ext cx="8890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160662</xdr:rowOff>
    </xdr:from>
    <xdr:to>
      <xdr:col>24</xdr:col>
      <xdr:colOff>114300</xdr:colOff>
      <xdr:row>56</xdr:row>
      <xdr:rowOff>90812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12089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118824</xdr:rowOff>
    </xdr:from>
    <xdr:to>
      <xdr:col>20</xdr:col>
      <xdr:colOff>38100</xdr:colOff>
      <xdr:row>56</xdr:row>
      <xdr:rowOff>48974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65501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2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21888</xdr:rowOff>
    </xdr:from>
    <xdr:to>
      <xdr:col>15</xdr:col>
      <xdr:colOff>101600</xdr:colOff>
      <xdr:row>56</xdr:row>
      <xdr:rowOff>123488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140015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6723</xdr:rowOff>
    </xdr:from>
    <xdr:to>
      <xdr:col>10</xdr:col>
      <xdr:colOff>165100</xdr:colOff>
      <xdr:row>56</xdr:row>
      <xdr:rowOff>108323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124850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64769</xdr:rowOff>
    </xdr:from>
    <xdr:to>
      <xdr:col>6</xdr:col>
      <xdr:colOff>38100</xdr:colOff>
      <xdr:row>56</xdr:row>
      <xdr:rowOff>166369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109844</xdr:rowOff>
    </xdr:from>
    <xdr:to>
      <xdr:col>24</xdr:col>
      <xdr:colOff>63500</xdr:colOff>
      <xdr:row>76</xdr:row>
      <xdr:rowOff>59827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68594"/>
          <a:ext cx="838200" cy="1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38019</xdr:rowOff>
    </xdr:from>
    <xdr:to>
      <xdr:col>19</xdr:col>
      <xdr:colOff>177800</xdr:colOff>
      <xdr:row>75</xdr:row>
      <xdr:rowOff>109844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725319"/>
          <a:ext cx="889000" cy="2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38019</xdr:rowOff>
    </xdr:from>
    <xdr:to>
      <xdr:col>15</xdr:col>
      <xdr:colOff>50800</xdr:colOff>
      <xdr:row>75</xdr:row>
      <xdr:rowOff>30795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725319"/>
          <a:ext cx="889000" cy="1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30795</xdr:rowOff>
    </xdr:from>
    <xdr:to>
      <xdr:col>10</xdr:col>
      <xdr:colOff>114300</xdr:colOff>
      <xdr:row>77</xdr:row>
      <xdr:rowOff>69794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889545"/>
          <a:ext cx="889000" cy="3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9027</xdr:rowOff>
    </xdr:from>
    <xdr:to>
      <xdr:col>24</xdr:col>
      <xdr:colOff>114300</xdr:colOff>
      <xdr:row>76</xdr:row>
      <xdr:rowOff>110627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3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31904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9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59044</xdr:rowOff>
    </xdr:from>
    <xdr:to>
      <xdr:col>20</xdr:col>
      <xdr:colOff>38100</xdr:colOff>
      <xdr:row>75</xdr:row>
      <xdr:rowOff>160644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5721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158669</xdr:rowOff>
    </xdr:from>
    <xdr:to>
      <xdr:col>15</xdr:col>
      <xdr:colOff>101600</xdr:colOff>
      <xdr:row>74</xdr:row>
      <xdr:rowOff>88819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6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105346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44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151445</xdr:rowOff>
    </xdr:from>
    <xdr:to>
      <xdr:col>10</xdr:col>
      <xdr:colOff>165100</xdr:colOff>
      <xdr:row>75</xdr:row>
      <xdr:rowOff>81595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98122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18994</xdr:rowOff>
    </xdr:from>
    <xdr:to>
      <xdr:col>6</xdr:col>
      <xdr:colOff>38100</xdr:colOff>
      <xdr:row>77</xdr:row>
      <xdr:rowOff>120594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137121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124713</xdr:rowOff>
    </xdr:from>
    <xdr:to>
      <xdr:col>24</xdr:col>
      <xdr:colOff>63500</xdr:colOff>
      <xdr:row>96</xdr:row>
      <xdr:rowOff>78245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12463"/>
          <a:ext cx="838200" cy="1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5804</xdr:rowOff>
    </xdr:from>
    <xdr:to>
      <xdr:col>19</xdr:col>
      <xdr:colOff>177800</xdr:colOff>
      <xdr:row>96</xdr:row>
      <xdr:rowOff>78245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65004"/>
          <a:ext cx="889000" cy="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5804</xdr:rowOff>
    </xdr:from>
    <xdr:to>
      <xdr:col>15</xdr:col>
      <xdr:colOff>50800</xdr:colOff>
      <xdr:row>97</xdr:row>
      <xdr:rowOff>153479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65004"/>
          <a:ext cx="889000" cy="3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153479</xdr:rowOff>
    </xdr:from>
    <xdr:to>
      <xdr:col>10</xdr:col>
      <xdr:colOff>114300</xdr:colOff>
      <xdr:row>98</xdr:row>
      <xdr:rowOff>9627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84129"/>
          <a:ext cx="889000" cy="2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73913</xdr:rowOff>
    </xdr:from>
    <xdr:to>
      <xdr:col>24</xdr:col>
      <xdr:colOff>114300</xdr:colOff>
      <xdr:row>96</xdr:row>
      <xdr:rowOff>4063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96790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1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27445</xdr:rowOff>
    </xdr:from>
    <xdr:to>
      <xdr:col>20</xdr:col>
      <xdr:colOff>38100</xdr:colOff>
      <xdr:row>96</xdr:row>
      <xdr:rowOff>129045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145572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126454</xdr:rowOff>
    </xdr:from>
    <xdr:to>
      <xdr:col>15</xdr:col>
      <xdr:colOff>101600</xdr:colOff>
      <xdr:row>96</xdr:row>
      <xdr:rowOff>56604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73131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8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102679</xdr:rowOff>
    </xdr:from>
    <xdr:to>
      <xdr:col>10</xdr:col>
      <xdr:colOff>165100</xdr:colOff>
      <xdr:row>98</xdr:row>
      <xdr:rowOff>32829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49356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130277</xdr:rowOff>
    </xdr:from>
    <xdr:to>
      <xdr:col>6</xdr:col>
      <xdr:colOff>38100</xdr:colOff>
      <xdr:row>98</xdr:row>
      <xdr:rowOff>60427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76954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40868</xdr:rowOff>
    </xdr:from>
    <xdr:to>
      <xdr:col>55</xdr:col>
      <xdr:colOff>0</xdr:colOff>
      <xdr:row>36</xdr:row>
      <xdr:rowOff>70968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13068"/>
          <a:ext cx="838200" cy="3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40868</xdr:rowOff>
    </xdr:from>
    <xdr:to>
      <xdr:col>50</xdr:col>
      <xdr:colOff>114300</xdr:colOff>
      <xdr:row>36</xdr:row>
      <xdr:rowOff>78642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13068"/>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84956</xdr:rowOff>
    </xdr:from>
    <xdr:to>
      <xdr:col>45</xdr:col>
      <xdr:colOff>177800</xdr:colOff>
      <xdr:row>36</xdr:row>
      <xdr:rowOff>78642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228456"/>
          <a:ext cx="889000" cy="10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84956</xdr:rowOff>
    </xdr:from>
    <xdr:to>
      <xdr:col>41</xdr:col>
      <xdr:colOff>50800</xdr:colOff>
      <xdr:row>37</xdr:row>
      <xdr:rowOff>153144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228456"/>
          <a:ext cx="889000" cy="126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20168</xdr:rowOff>
    </xdr:from>
    <xdr:to>
      <xdr:col>55</xdr:col>
      <xdr:colOff>50800</xdr:colOff>
      <xdr:row>36</xdr:row>
      <xdr:rowOff>121768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43045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161518</xdr:rowOff>
    </xdr:from>
    <xdr:to>
      <xdr:col>50</xdr:col>
      <xdr:colOff>165100</xdr:colOff>
      <xdr:row>36</xdr:row>
      <xdr:rowOff>91668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108195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27842</xdr:rowOff>
    </xdr:from>
    <xdr:to>
      <xdr:col>46</xdr:col>
      <xdr:colOff>38100</xdr:colOff>
      <xdr:row>36</xdr:row>
      <xdr:rowOff>129442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145969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34156</xdr:rowOff>
    </xdr:from>
    <xdr:to>
      <xdr:col>41</xdr:col>
      <xdr:colOff>101600</xdr:colOff>
      <xdr:row>30</xdr:row>
      <xdr:rowOff>135756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1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152283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495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102344</xdr:rowOff>
    </xdr:from>
    <xdr:to>
      <xdr:col>36</xdr:col>
      <xdr:colOff>165100</xdr:colOff>
      <xdr:row>38</xdr:row>
      <xdr:rowOff>32494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49021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82428</xdr:rowOff>
    </xdr:from>
    <xdr:to>
      <xdr:col>55</xdr:col>
      <xdr:colOff>0</xdr:colOff>
      <xdr:row>57</xdr:row>
      <xdr:rowOff>56269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12178"/>
          <a:ext cx="838200" cy="3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118722</xdr:rowOff>
    </xdr:from>
    <xdr:to>
      <xdr:col>50</xdr:col>
      <xdr:colOff>114300</xdr:colOff>
      <xdr:row>57</xdr:row>
      <xdr:rowOff>56269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19922"/>
          <a:ext cx="889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118722</xdr:rowOff>
    </xdr:from>
    <xdr:to>
      <xdr:col>45</xdr:col>
      <xdr:colOff>177800</xdr:colOff>
      <xdr:row>56</xdr:row>
      <xdr:rowOff>145065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19922"/>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42339</xdr:rowOff>
    </xdr:from>
    <xdr:to>
      <xdr:col>41</xdr:col>
      <xdr:colOff>50800</xdr:colOff>
      <xdr:row>56</xdr:row>
      <xdr:rowOff>145065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43539"/>
          <a:ext cx="889000" cy="10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31628</xdr:rowOff>
    </xdr:from>
    <xdr:to>
      <xdr:col>55</xdr:col>
      <xdr:colOff>50800</xdr:colOff>
      <xdr:row>55</xdr:row>
      <xdr:rowOff>133228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54505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5469</xdr:rowOff>
    </xdr:from>
    <xdr:to>
      <xdr:col>50</xdr:col>
      <xdr:colOff>165100</xdr:colOff>
      <xdr:row>57</xdr:row>
      <xdr:rowOff>107069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5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67922</xdr:rowOff>
    </xdr:from>
    <xdr:to>
      <xdr:col>46</xdr:col>
      <xdr:colOff>38100</xdr:colOff>
      <xdr:row>56</xdr:row>
      <xdr:rowOff>169522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94265</xdr:rowOff>
    </xdr:from>
    <xdr:to>
      <xdr:col>41</xdr:col>
      <xdr:colOff>101600</xdr:colOff>
      <xdr:row>57</xdr:row>
      <xdr:rowOff>24415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40942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162989</xdr:rowOff>
    </xdr:from>
    <xdr:to>
      <xdr:col>36</xdr:col>
      <xdr:colOff>165100</xdr:colOff>
      <xdr:row>56</xdr:row>
      <xdr:rowOff>93139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109666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89656</xdr:rowOff>
    </xdr:from>
    <xdr:to>
      <xdr:col>55</xdr:col>
      <xdr:colOff>0</xdr:colOff>
      <xdr:row>77</xdr:row>
      <xdr:rowOff>122326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948406"/>
          <a:ext cx="838200" cy="37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122326</xdr:rowOff>
    </xdr:from>
    <xdr:to>
      <xdr:col>50</xdr:col>
      <xdr:colOff>114300</xdr:colOff>
      <xdr:row>78</xdr:row>
      <xdr:rowOff>38240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23976"/>
          <a:ext cx="8890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5531</xdr:rowOff>
    </xdr:from>
    <xdr:to>
      <xdr:col>45</xdr:col>
      <xdr:colOff>177800</xdr:colOff>
      <xdr:row>78</xdr:row>
      <xdr:rowOff>38240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35731"/>
          <a:ext cx="889000" cy="3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92970</xdr:rowOff>
    </xdr:from>
    <xdr:to>
      <xdr:col>41</xdr:col>
      <xdr:colOff>50800</xdr:colOff>
      <xdr:row>76</xdr:row>
      <xdr:rowOff>5531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51720"/>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38856</xdr:rowOff>
    </xdr:from>
    <xdr:to>
      <xdr:col>55</xdr:col>
      <xdr:colOff>50800</xdr:colOff>
      <xdr:row>75</xdr:row>
      <xdr:rowOff>140456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8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61733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71526</xdr:rowOff>
    </xdr:from>
    <xdr:to>
      <xdr:col>50</xdr:col>
      <xdr:colOff>165100</xdr:colOff>
      <xdr:row>78</xdr:row>
      <xdr:rowOff>1676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18203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158890</xdr:rowOff>
    </xdr:from>
    <xdr:to>
      <xdr:col>46</xdr:col>
      <xdr:colOff>38100</xdr:colOff>
      <xdr:row>78</xdr:row>
      <xdr:rowOff>89040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80167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126181</xdr:rowOff>
    </xdr:from>
    <xdr:to>
      <xdr:col>41</xdr:col>
      <xdr:colOff>101600</xdr:colOff>
      <xdr:row>76</xdr:row>
      <xdr:rowOff>56331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72858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42170</xdr:rowOff>
    </xdr:from>
    <xdr:to>
      <xdr:col>36</xdr:col>
      <xdr:colOff>165100</xdr:colOff>
      <xdr:row>75</xdr:row>
      <xdr:rowOff>143770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160297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98476</xdr:rowOff>
    </xdr:from>
    <xdr:to>
      <xdr:col>55</xdr:col>
      <xdr:colOff>0</xdr:colOff>
      <xdr:row>98</xdr:row>
      <xdr:rowOff>35534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57676"/>
          <a:ext cx="838200" cy="27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144337</xdr:rowOff>
    </xdr:from>
    <xdr:to>
      <xdr:col>50</xdr:col>
      <xdr:colOff>114300</xdr:colOff>
      <xdr:row>98</xdr:row>
      <xdr:rowOff>35534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74987"/>
          <a:ext cx="889000" cy="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144337</xdr:rowOff>
    </xdr:from>
    <xdr:to>
      <xdr:col>45</xdr:col>
      <xdr:colOff>177800</xdr:colOff>
      <xdr:row>98</xdr:row>
      <xdr:rowOff>31158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74987"/>
          <a:ext cx="889000" cy="5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73298</xdr:rowOff>
    </xdr:from>
    <xdr:to>
      <xdr:col>41</xdr:col>
      <xdr:colOff>50800</xdr:colOff>
      <xdr:row>98</xdr:row>
      <xdr:rowOff>31158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03948"/>
          <a:ext cx="889000" cy="1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47676</xdr:rowOff>
    </xdr:from>
    <xdr:to>
      <xdr:col>55</xdr:col>
      <xdr:colOff>50800</xdr:colOff>
      <xdr:row>96</xdr:row>
      <xdr:rowOff>149276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70553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156184</xdr:rowOff>
    </xdr:from>
    <xdr:to>
      <xdr:col>50</xdr:col>
      <xdr:colOff>165100</xdr:colOff>
      <xdr:row>98</xdr:row>
      <xdr:rowOff>86334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77461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93537</xdr:rowOff>
    </xdr:from>
    <xdr:to>
      <xdr:col>46</xdr:col>
      <xdr:colOff>38100</xdr:colOff>
      <xdr:row>98</xdr:row>
      <xdr:rowOff>23687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40214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4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151808</xdr:rowOff>
    </xdr:from>
    <xdr:to>
      <xdr:col>41</xdr:col>
      <xdr:colOff>101600</xdr:colOff>
      <xdr:row>98</xdr:row>
      <xdr:rowOff>81958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73085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22498</xdr:rowOff>
    </xdr:from>
    <xdr:to>
      <xdr:col>36</xdr:col>
      <xdr:colOff>165100</xdr:colOff>
      <xdr:row>97</xdr:row>
      <xdr:rowOff>124098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140625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19293</xdr:rowOff>
    </xdr:from>
    <xdr:to>
      <xdr:col>85</xdr:col>
      <xdr:colOff>127000</xdr:colOff>
      <xdr:row>39</xdr:row>
      <xdr:rowOff>32095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34393"/>
          <a:ext cx="8382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19293</xdr:rowOff>
    </xdr:from>
    <xdr:to>
      <xdr:col>81</xdr:col>
      <xdr:colOff>50800</xdr:colOff>
      <xdr:row>38</xdr:row>
      <xdr:rowOff>108382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34393"/>
          <a:ext cx="8890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114064</xdr:rowOff>
    </xdr:from>
    <xdr:to>
      <xdr:col>76</xdr:col>
      <xdr:colOff>114300</xdr:colOff>
      <xdr:row>38</xdr:row>
      <xdr:rowOff>108382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5943364"/>
          <a:ext cx="889000" cy="6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114064</xdr:rowOff>
    </xdr:from>
    <xdr:to>
      <xdr:col>71</xdr:col>
      <xdr:colOff>177800</xdr:colOff>
      <xdr:row>36</xdr:row>
      <xdr:rowOff>99434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943364"/>
          <a:ext cx="889000" cy="3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152745</xdr:rowOff>
    </xdr:from>
    <xdr:to>
      <xdr:col>85</xdr:col>
      <xdr:colOff>177800</xdr:colOff>
      <xdr:row>39</xdr:row>
      <xdr:rowOff>82895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112122</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5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139943</xdr:rowOff>
    </xdr:from>
    <xdr:to>
      <xdr:col>81</xdr:col>
      <xdr:colOff>101600</xdr:colOff>
      <xdr:row>38</xdr:row>
      <xdr:rowOff>70093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86620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25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57582</xdr:rowOff>
    </xdr:from>
    <xdr:to>
      <xdr:col>76</xdr:col>
      <xdr:colOff>165100</xdr:colOff>
      <xdr:row>38</xdr:row>
      <xdr:rowOff>159182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4259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3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63264</xdr:rowOff>
    </xdr:from>
    <xdr:to>
      <xdr:col>72</xdr:col>
      <xdr:colOff>38100</xdr:colOff>
      <xdr:row>34</xdr:row>
      <xdr:rowOff>164864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9941</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6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48634</xdr:rowOff>
    </xdr:from>
    <xdr:to>
      <xdr:col>67</xdr:col>
      <xdr:colOff>101600</xdr:colOff>
      <xdr:row>36</xdr:row>
      <xdr:rowOff>150234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2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166761</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9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82860</xdr:rowOff>
    </xdr:from>
    <xdr:to>
      <xdr:col>85</xdr:col>
      <xdr:colOff>127000</xdr:colOff>
      <xdr:row>77</xdr:row>
      <xdr:rowOff>84917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8451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82860</xdr:rowOff>
    </xdr:from>
    <xdr:to>
      <xdr:col>81</xdr:col>
      <xdr:colOff>50800</xdr:colOff>
      <xdr:row>77</xdr:row>
      <xdr:rowOff>92036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8451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92036</xdr:rowOff>
    </xdr:from>
    <xdr:to>
      <xdr:col>76</xdr:col>
      <xdr:colOff>114300</xdr:colOff>
      <xdr:row>77</xdr:row>
      <xdr:rowOff>141692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9368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140467</xdr:rowOff>
    </xdr:from>
    <xdr:to>
      <xdr:col>71</xdr:col>
      <xdr:colOff>177800</xdr:colOff>
      <xdr:row>77</xdr:row>
      <xdr:rowOff>141692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42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34117</xdr:rowOff>
    </xdr:from>
    <xdr:to>
      <xdr:col>85</xdr:col>
      <xdr:colOff>177800</xdr:colOff>
      <xdr:row>77</xdr:row>
      <xdr:rowOff>135717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12544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32060</xdr:rowOff>
    </xdr:from>
    <xdr:to>
      <xdr:col>81</xdr:col>
      <xdr:colOff>101600</xdr:colOff>
      <xdr:row>77</xdr:row>
      <xdr:rowOff>133660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124787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2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41236</xdr:rowOff>
    </xdr:from>
    <xdr:to>
      <xdr:col>76</xdr:col>
      <xdr:colOff>165100</xdr:colOff>
      <xdr:row>77</xdr:row>
      <xdr:rowOff>142836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133963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90892</xdr:rowOff>
    </xdr:from>
    <xdr:to>
      <xdr:col>72</xdr:col>
      <xdr:colOff>38100</xdr:colOff>
      <xdr:row>78</xdr:row>
      <xdr:rowOff>21042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12169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89667</xdr:rowOff>
    </xdr:from>
    <xdr:to>
      <xdr:col>67</xdr:col>
      <xdr:colOff>101600</xdr:colOff>
      <xdr:row>78</xdr:row>
      <xdr:rowOff>19817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10944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84598</xdr:rowOff>
    </xdr:from>
    <xdr:to>
      <xdr:col>85</xdr:col>
      <xdr:colOff>127000</xdr:colOff>
      <xdr:row>98</xdr:row>
      <xdr:rowOff>122070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6698"/>
          <a:ext cx="838200" cy="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165660</xdr:rowOff>
    </xdr:from>
    <xdr:to>
      <xdr:col>81</xdr:col>
      <xdr:colOff>50800</xdr:colOff>
      <xdr:row>98</xdr:row>
      <xdr:rowOff>122070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96310"/>
          <a:ext cx="889000" cy="1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165660</xdr:rowOff>
    </xdr:from>
    <xdr:to>
      <xdr:col>76</xdr:col>
      <xdr:colOff>114300</xdr:colOff>
      <xdr:row>98</xdr:row>
      <xdr:rowOff>9759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96310"/>
          <a:ext cx="889000" cy="1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9759</xdr:rowOff>
    </xdr:from>
    <xdr:to>
      <xdr:col>71</xdr:col>
      <xdr:colOff>177800</xdr:colOff>
      <xdr:row>98</xdr:row>
      <xdr:rowOff>37182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11859"/>
          <a:ext cx="8890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33798</xdr:rowOff>
    </xdr:from>
    <xdr:to>
      <xdr:col>85</xdr:col>
      <xdr:colOff>177800</xdr:colOff>
      <xdr:row>98</xdr:row>
      <xdr:rowOff>135398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71270</xdr:rowOff>
    </xdr:from>
    <xdr:to>
      <xdr:col>81</xdr:col>
      <xdr:colOff>101600</xdr:colOff>
      <xdr:row>99</xdr:row>
      <xdr:rowOff>1420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163997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114860</xdr:rowOff>
    </xdr:from>
    <xdr:to>
      <xdr:col>76</xdr:col>
      <xdr:colOff>165100</xdr:colOff>
      <xdr:row>98</xdr:row>
      <xdr:rowOff>45010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61537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130409</xdr:rowOff>
    </xdr:from>
    <xdr:to>
      <xdr:col>72</xdr:col>
      <xdr:colOff>38100</xdr:colOff>
      <xdr:row>98</xdr:row>
      <xdr:rowOff>60559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77086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157832</xdr:rowOff>
    </xdr:from>
    <xdr:to>
      <xdr:col>67</xdr:col>
      <xdr:colOff>101600</xdr:colOff>
      <xdr:row>98</xdr:row>
      <xdr:rowOff>87982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104509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53015</xdr:rowOff>
    </xdr:from>
    <xdr:to>
      <xdr:col>116</xdr:col>
      <xdr:colOff>63500</xdr:colOff>
      <xdr:row>33</xdr:row>
      <xdr:rowOff>164114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710865"/>
          <a:ext cx="8382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53015</xdr:rowOff>
    </xdr:from>
    <xdr:to>
      <xdr:col>111</xdr:col>
      <xdr:colOff>177800</xdr:colOff>
      <xdr:row>34</xdr:row>
      <xdr:rowOff>115194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710865"/>
          <a:ext cx="8890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115194</xdr:rowOff>
    </xdr:from>
    <xdr:to>
      <xdr:col>107</xdr:col>
      <xdr:colOff>50800</xdr:colOff>
      <xdr:row>34</xdr:row>
      <xdr:rowOff>137048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944494"/>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137048</xdr:rowOff>
    </xdr:from>
    <xdr:to>
      <xdr:col>102</xdr:col>
      <xdr:colOff>114300</xdr:colOff>
      <xdr:row>34</xdr:row>
      <xdr:rowOff>148387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96634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113314</xdr:rowOff>
    </xdr:from>
    <xdr:to>
      <xdr:col>116</xdr:col>
      <xdr:colOff>114300</xdr:colOff>
      <xdr:row>34</xdr:row>
      <xdr:rowOff>43464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7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136191</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62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2215</xdr:rowOff>
    </xdr:from>
    <xdr:to>
      <xdr:col>112</xdr:col>
      <xdr:colOff>38100</xdr:colOff>
      <xdr:row>33</xdr:row>
      <xdr:rowOff>103815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6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120342</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4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64394</xdr:rowOff>
    </xdr:from>
    <xdr:to>
      <xdr:col>107</xdr:col>
      <xdr:colOff>101600</xdr:colOff>
      <xdr:row>34</xdr:row>
      <xdr:rowOff>165994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11071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66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86248</xdr:rowOff>
    </xdr:from>
    <xdr:to>
      <xdr:col>102</xdr:col>
      <xdr:colOff>165100</xdr:colOff>
      <xdr:row>35</xdr:row>
      <xdr:rowOff>16398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32925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69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97587</xdr:rowOff>
    </xdr:from>
    <xdr:to>
      <xdr:col>98</xdr:col>
      <xdr:colOff>38100</xdr:colOff>
      <xdr:row>35</xdr:row>
      <xdr:rowOff>27737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44264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7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133025</xdr:rowOff>
    </xdr:from>
    <xdr:to>
      <xdr:col>116</xdr:col>
      <xdr:colOff>63500</xdr:colOff>
      <xdr:row>57</xdr:row>
      <xdr:rowOff>160365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05675"/>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160365</xdr:rowOff>
    </xdr:from>
    <xdr:to>
      <xdr:col>111</xdr:col>
      <xdr:colOff>177800</xdr:colOff>
      <xdr:row>58</xdr:row>
      <xdr:rowOff>8118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301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148753</xdr:rowOff>
    </xdr:from>
    <xdr:to>
      <xdr:col>107</xdr:col>
      <xdr:colOff>50800</xdr:colOff>
      <xdr:row>58</xdr:row>
      <xdr:rowOff>8118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2140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143632</xdr:rowOff>
    </xdr:from>
    <xdr:to>
      <xdr:col>102</xdr:col>
      <xdr:colOff>114300</xdr:colOff>
      <xdr:row>57</xdr:row>
      <xdr:rowOff>148753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1628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82225</xdr:rowOff>
    </xdr:from>
    <xdr:to>
      <xdr:col>116</xdr:col>
      <xdr:colOff>114300</xdr:colOff>
      <xdr:row>58</xdr:row>
      <xdr:rowOff>12375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105102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109565</xdr:rowOff>
    </xdr:from>
    <xdr:to>
      <xdr:col>112</xdr:col>
      <xdr:colOff>38100</xdr:colOff>
      <xdr:row>58</xdr:row>
      <xdr:rowOff>39715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56242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128768</xdr:rowOff>
    </xdr:from>
    <xdr:to>
      <xdr:col>107</xdr:col>
      <xdr:colOff>101600</xdr:colOff>
      <xdr:row>58</xdr:row>
      <xdr:rowOff>58918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75445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97953</xdr:rowOff>
    </xdr:from>
    <xdr:to>
      <xdr:col>102</xdr:col>
      <xdr:colOff>165100</xdr:colOff>
      <xdr:row>58</xdr:row>
      <xdr:rowOff>28103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44630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4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92832</xdr:rowOff>
    </xdr:from>
    <xdr:to>
      <xdr:col>98</xdr:col>
      <xdr:colOff>38100</xdr:colOff>
      <xdr:row>58</xdr:row>
      <xdr:rowOff>22982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39509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4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15303</xdr:rowOff>
    </xdr:from>
    <xdr:to>
      <xdr:col>116</xdr:col>
      <xdr:colOff>63500</xdr:colOff>
      <xdr:row>78</xdr:row>
      <xdr:rowOff>53251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88403"/>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75482</xdr:rowOff>
    </xdr:from>
    <xdr:to>
      <xdr:col>111</xdr:col>
      <xdr:colOff>177800</xdr:colOff>
      <xdr:row>78</xdr:row>
      <xdr:rowOff>53251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77132"/>
          <a:ext cx="889000" cy="1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66948</xdr:rowOff>
    </xdr:from>
    <xdr:to>
      <xdr:col>107</xdr:col>
      <xdr:colOff>50800</xdr:colOff>
      <xdr:row>77</xdr:row>
      <xdr:rowOff>75482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6859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26296</xdr:rowOff>
    </xdr:from>
    <xdr:to>
      <xdr:col>102</xdr:col>
      <xdr:colOff>114300</xdr:colOff>
      <xdr:row>77</xdr:row>
      <xdr:rowOff>66948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27946"/>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135953</xdr:rowOff>
    </xdr:from>
    <xdr:to>
      <xdr:col>116</xdr:col>
      <xdr:colOff>114300</xdr:colOff>
      <xdr:row>78</xdr:row>
      <xdr:rowOff>66103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50880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2451</xdr:rowOff>
    </xdr:from>
    <xdr:to>
      <xdr:col>112</xdr:col>
      <xdr:colOff>38100</xdr:colOff>
      <xdr:row>78</xdr:row>
      <xdr:rowOff>104051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95178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24682</xdr:rowOff>
    </xdr:from>
    <xdr:to>
      <xdr:col>107</xdr:col>
      <xdr:colOff>101600</xdr:colOff>
      <xdr:row>77</xdr:row>
      <xdr:rowOff>126282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117409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16148</xdr:rowOff>
    </xdr:from>
    <xdr:to>
      <xdr:col>102</xdr:col>
      <xdr:colOff>165100</xdr:colOff>
      <xdr:row>77</xdr:row>
      <xdr:rowOff>117748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108875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146946</xdr:rowOff>
    </xdr:from>
    <xdr:to>
      <xdr:col>98</xdr:col>
      <xdr:colOff>38100</xdr:colOff>
      <xdr:row>77</xdr:row>
      <xdr:rowOff>77096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68223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歳出決算総額は前年度から</a:t>
          </a:r>
          <a:r>
            <a:rPr kumimoji="1" lang="en-US" altLang="ja-JP" sz="1100">
              <a:solidFill>
                <a:schemeClr val="dk1"/>
              </a:solidFill>
              <a:effectLst/>
              <a:latin typeface="+mn-lt"/>
              <a:ea typeface="+mn-ea"/>
              <a:cs typeface="+mn-cs"/>
            </a:rPr>
            <a:t>1,039,800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14,306,854</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107.8%</a:t>
          </a:r>
          <a:r>
            <a:rPr kumimoji="1" lang="ja-JP" altLang="ja-JP" sz="1100">
              <a:solidFill>
                <a:schemeClr val="dk1"/>
              </a:solidFill>
              <a:effectLst/>
              <a:latin typeface="+mn-lt"/>
              <a:ea typeface="+mn-ea"/>
              <a:cs typeface="+mn-cs"/>
            </a:rPr>
            <a:t>）で，人口は</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27,964</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性質別経費の構成項目のうち，人件費については，全国平均及び宮城県平均を大きく下回っていることから，引き続き人事院勧告に準拠した財政運営に努める。物件費は，前年度から</a:t>
          </a:r>
          <a:r>
            <a:rPr kumimoji="1" lang="en-US" altLang="ja-JP" sz="1100">
              <a:solidFill>
                <a:schemeClr val="dk1"/>
              </a:solidFill>
              <a:effectLst/>
              <a:latin typeface="+mn-lt"/>
              <a:ea typeface="+mn-ea"/>
              <a:cs typeface="+mn-cs"/>
            </a:rPr>
            <a:t>9,151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96,804</a:t>
          </a:r>
          <a:r>
            <a:rPr kumimoji="1" lang="ja-JP" altLang="ja-JP" sz="1100">
              <a:solidFill>
                <a:schemeClr val="dk1"/>
              </a:solidFill>
              <a:effectLst/>
              <a:latin typeface="+mn-lt"/>
              <a:ea typeface="+mn-ea"/>
              <a:cs typeface="+mn-cs"/>
            </a:rPr>
            <a:t>円（対前年度比</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％）となっているが，全国平均及び宮城県平均</a:t>
          </a:r>
          <a:r>
            <a:rPr kumimoji="1" lang="ja-JP" altLang="en-US" sz="1100">
              <a:solidFill>
                <a:schemeClr val="dk1"/>
              </a:solidFill>
              <a:effectLst/>
              <a:latin typeface="+mn-lt"/>
              <a:ea typeface="+mn-ea"/>
              <a:cs typeface="+mn-cs"/>
            </a:rPr>
            <a:t>よりも大きくなっている</a:t>
          </a:r>
          <a:r>
            <a:rPr kumimoji="1" lang="ja-JP" altLang="ja-JP" sz="1100">
              <a:solidFill>
                <a:schemeClr val="dk1"/>
              </a:solidFill>
              <a:effectLst/>
              <a:latin typeface="+mn-lt"/>
              <a:ea typeface="+mn-ea"/>
              <a:cs typeface="+mn-cs"/>
            </a:rPr>
            <a:t>ため，事業の見直しまたは平準化などを念頭に適切な財政運営に努める。維持補修費は，例年，全国平均を上回っている。これは，除排雪経費が降雪によって左右されること，各種施設の老朽化等に伴う維持管理経費が生じていることが挙げられる。今後も施設の長寿命化や統廃合等を考慮しながら適切な財政運営に努めていく。</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については，非課税世帯等生活支援給付事業等による増加</a:t>
          </a:r>
          <a:r>
            <a:rPr kumimoji="1" lang="ja-JP" altLang="en-US" sz="1100">
              <a:solidFill>
                <a:schemeClr val="dk1"/>
              </a:solidFill>
              <a:effectLst/>
              <a:latin typeface="+mn-lt"/>
              <a:ea typeface="+mn-ea"/>
              <a:cs typeface="+mn-cs"/>
            </a:rPr>
            <a:t>のほか</a:t>
          </a:r>
          <a:r>
            <a:rPr kumimoji="1" lang="ja-JP" altLang="ja-JP" sz="1100">
              <a:solidFill>
                <a:schemeClr val="dk1"/>
              </a:solidFill>
              <a:effectLst/>
              <a:latin typeface="+mn-lt"/>
              <a:ea typeface="+mn-ea"/>
              <a:cs typeface="+mn-cs"/>
            </a:rPr>
            <a:t>子育て支援，高齢者福祉</a:t>
          </a:r>
          <a:r>
            <a:rPr kumimoji="1" lang="ja-JP" altLang="en-US" sz="1100">
              <a:solidFill>
                <a:schemeClr val="dk1"/>
              </a:solidFill>
              <a:effectLst/>
              <a:latin typeface="+mn-lt"/>
              <a:ea typeface="+mn-ea"/>
              <a:cs typeface="+mn-cs"/>
            </a:rPr>
            <a:t>に係る費用が増加傾向</a:t>
          </a:r>
          <a:r>
            <a:rPr kumimoji="1" lang="ja-JP" altLang="ja-JP" sz="1100">
              <a:solidFill>
                <a:schemeClr val="dk1"/>
              </a:solidFill>
              <a:effectLst/>
              <a:latin typeface="+mn-lt"/>
              <a:ea typeface="+mn-ea"/>
              <a:cs typeface="+mn-cs"/>
            </a:rPr>
            <a:t>である。普通建設事業費（新規整備）は，吉岡小学校改築事業に伴い増加している。普通建設事業全体で事業の平準化を図り，財政運営を図っている。しかしながら，施設の長寿命化等に伴う普通建設事業が後年度に控えていることから，基金への積立て等により財源の平準化に努める。積立金は，</a:t>
          </a:r>
          <a:r>
            <a:rPr kumimoji="1" lang="ja-JP" altLang="en-US" sz="1100">
              <a:solidFill>
                <a:schemeClr val="dk1"/>
              </a:solidFill>
              <a:effectLst/>
              <a:latin typeface="+mn-lt"/>
              <a:ea typeface="+mn-ea"/>
              <a:cs typeface="+mn-cs"/>
            </a:rPr>
            <a:t>財政調整基金への</a:t>
          </a:r>
          <a:r>
            <a:rPr kumimoji="1" lang="ja-JP" altLang="ja-JP" sz="1100">
              <a:solidFill>
                <a:schemeClr val="dk1"/>
              </a:solidFill>
              <a:effectLst/>
              <a:latin typeface="+mn-lt"/>
              <a:ea typeface="+mn-ea"/>
              <a:cs typeface="+mn-cs"/>
            </a:rPr>
            <a:t>積立てを</a:t>
          </a:r>
          <a:r>
            <a:rPr kumimoji="1" lang="ja-JP" altLang="en-US" sz="1100">
              <a:solidFill>
                <a:schemeClr val="dk1"/>
              </a:solidFill>
              <a:effectLst/>
              <a:latin typeface="+mn-lt"/>
              <a:ea typeface="+mn-ea"/>
              <a:cs typeface="+mn-cs"/>
            </a:rPr>
            <a:t>行ったため増加し</a:t>
          </a:r>
          <a:r>
            <a:rPr kumimoji="1" lang="ja-JP" altLang="ja-JP" sz="1100">
              <a:solidFill>
                <a:schemeClr val="dk1"/>
              </a:solidFill>
              <a:effectLst/>
              <a:latin typeface="+mn-lt"/>
              <a:ea typeface="+mn-ea"/>
              <a:cs typeface="+mn-cs"/>
            </a:rPr>
            <a:t>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27,964
27,570
225.49
15,764,999
14,306,854
719,579
9,487,640
6,446,845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33</xdr:row>
      <xdr:rowOff>139700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40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34</xdr:row>
      <xdr:rowOff>18161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40400"/>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18161</xdr:rowOff>
    </xdr:from>
    <xdr:to>
      <xdr:col>15</xdr:col>
      <xdr:colOff>50800</xdr:colOff>
      <xdr:row>34</xdr:row>
      <xdr:rowOff>61976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4746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57023</xdr:rowOff>
    </xdr:from>
    <xdr:to>
      <xdr:col>10</xdr:col>
      <xdr:colOff>114300</xdr:colOff>
      <xdr:row>34</xdr:row>
      <xdr:rowOff>61976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863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88900</xdr:rowOff>
    </xdr:from>
    <xdr:to>
      <xdr:col>24</xdr:col>
      <xdr:colOff>114300</xdr:colOff>
      <xdr:row>34</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138811</xdr:rowOff>
    </xdr:from>
    <xdr:to>
      <xdr:col>15</xdr:col>
      <xdr:colOff>101600</xdr:colOff>
      <xdr:row>34</xdr:row>
      <xdr:rowOff>68961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85488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xdr:rowOff>
    </xdr:from>
    <xdr:to>
      <xdr:col>10</xdr:col>
      <xdr:colOff>165100</xdr:colOff>
      <xdr:row>34</xdr:row>
      <xdr:rowOff>112776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129303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6223</xdr:rowOff>
    </xdr:from>
    <xdr:to>
      <xdr:col>6</xdr:col>
      <xdr:colOff>38100</xdr:colOff>
      <xdr:row>34</xdr:row>
      <xdr:rowOff>107823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124350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39652</xdr:rowOff>
    </xdr:from>
    <xdr:to>
      <xdr:col>24</xdr:col>
      <xdr:colOff>63500</xdr:colOff>
      <xdr:row>58</xdr:row>
      <xdr:rowOff>93278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3752"/>
          <a:ext cx="8382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65816</xdr:rowOff>
    </xdr:from>
    <xdr:to>
      <xdr:col>19</xdr:col>
      <xdr:colOff>177800</xdr:colOff>
      <xdr:row>58</xdr:row>
      <xdr:rowOff>93278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9916"/>
          <a:ext cx="889000" cy="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67759</xdr:rowOff>
    </xdr:from>
    <xdr:to>
      <xdr:col>15</xdr:col>
      <xdr:colOff>50800</xdr:colOff>
      <xdr:row>58</xdr:row>
      <xdr:rowOff>65816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68959"/>
          <a:ext cx="889000" cy="3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67759</xdr:rowOff>
    </xdr:from>
    <xdr:to>
      <xdr:col>10</xdr:col>
      <xdr:colOff>114300</xdr:colOff>
      <xdr:row>58</xdr:row>
      <xdr:rowOff>89209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8959"/>
          <a:ext cx="889000" cy="3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160302</xdr:rowOff>
    </xdr:from>
    <xdr:to>
      <xdr:col>24</xdr:col>
      <xdr:colOff>114300</xdr:colOff>
      <xdr:row>58</xdr:row>
      <xdr:rowOff>90452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11729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42478</xdr:rowOff>
    </xdr:from>
    <xdr:to>
      <xdr:col>20</xdr:col>
      <xdr:colOff>38100</xdr:colOff>
      <xdr:row>58</xdr:row>
      <xdr:rowOff>144078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135205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15016</xdr:rowOff>
    </xdr:from>
    <xdr:to>
      <xdr:col>15</xdr:col>
      <xdr:colOff>101600</xdr:colOff>
      <xdr:row>58</xdr:row>
      <xdr:rowOff>116616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107743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16959</xdr:rowOff>
    </xdr:from>
    <xdr:to>
      <xdr:col>10</xdr:col>
      <xdr:colOff>165100</xdr:colOff>
      <xdr:row>56</xdr:row>
      <xdr:rowOff>118559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135086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38409</xdr:rowOff>
    </xdr:from>
    <xdr:to>
      <xdr:col>6</xdr:col>
      <xdr:colOff>38100</xdr:colOff>
      <xdr:row>58</xdr:row>
      <xdr:rowOff>140009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156536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12621</xdr:rowOff>
    </xdr:from>
    <xdr:to>
      <xdr:col>24</xdr:col>
      <xdr:colOff>63500</xdr:colOff>
      <xdr:row>76</xdr:row>
      <xdr:rowOff>151580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2821"/>
          <a:ext cx="838200" cy="1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122608</xdr:rowOff>
    </xdr:from>
    <xdr:to>
      <xdr:col>19</xdr:col>
      <xdr:colOff>177800</xdr:colOff>
      <xdr:row>76</xdr:row>
      <xdr:rowOff>151580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52808"/>
          <a:ext cx="8890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122608</xdr:rowOff>
    </xdr:from>
    <xdr:to>
      <xdr:col>15</xdr:col>
      <xdr:colOff>50800</xdr:colOff>
      <xdr:row>77</xdr:row>
      <xdr:rowOff>108503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2808"/>
          <a:ext cx="889000" cy="1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108503</xdr:rowOff>
    </xdr:from>
    <xdr:to>
      <xdr:col>10</xdr:col>
      <xdr:colOff>114300</xdr:colOff>
      <xdr:row>78</xdr:row>
      <xdr:rowOff>63278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0153"/>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133271</xdr:rowOff>
    </xdr:from>
    <xdr:to>
      <xdr:col>24</xdr:col>
      <xdr:colOff>114300</xdr:colOff>
      <xdr:row>76</xdr:row>
      <xdr:rowOff>63421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156148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4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100780</xdr:rowOff>
    </xdr:from>
    <xdr:to>
      <xdr:col>20</xdr:col>
      <xdr:colOff>38100</xdr:colOff>
      <xdr:row>77</xdr:row>
      <xdr:rowOff>30930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47457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0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71808</xdr:rowOff>
    </xdr:from>
    <xdr:to>
      <xdr:col>15</xdr:col>
      <xdr:colOff>101600</xdr:colOff>
      <xdr:row>77</xdr:row>
      <xdr:rowOff>1958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164535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57703</xdr:rowOff>
    </xdr:from>
    <xdr:to>
      <xdr:col>10</xdr:col>
      <xdr:colOff>165100</xdr:colOff>
      <xdr:row>77</xdr:row>
      <xdr:rowOff>159303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12478</xdr:rowOff>
    </xdr:from>
    <xdr:to>
      <xdr:col>6</xdr:col>
      <xdr:colOff>38100</xdr:colOff>
      <xdr:row>78</xdr:row>
      <xdr:rowOff>114078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105205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23588</xdr:rowOff>
    </xdr:from>
    <xdr:to>
      <xdr:col>24</xdr:col>
      <xdr:colOff>63500</xdr:colOff>
      <xdr:row>96</xdr:row>
      <xdr:rowOff>85407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482788"/>
          <a:ext cx="838200" cy="6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23588</xdr:rowOff>
    </xdr:from>
    <xdr:to>
      <xdr:col>19</xdr:col>
      <xdr:colOff>177800</xdr:colOff>
      <xdr:row>96</xdr:row>
      <xdr:rowOff>82615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82788"/>
          <a:ext cx="889000" cy="5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132107</xdr:rowOff>
    </xdr:from>
    <xdr:to>
      <xdr:col>15</xdr:col>
      <xdr:colOff>50800</xdr:colOff>
      <xdr:row>96</xdr:row>
      <xdr:rowOff>82615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41985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132107</xdr:rowOff>
    </xdr:from>
    <xdr:to>
      <xdr:col>10</xdr:col>
      <xdr:colOff>114300</xdr:colOff>
      <xdr:row>96</xdr:row>
      <xdr:rowOff>167508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419857"/>
          <a:ext cx="889000" cy="20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34607</xdr:rowOff>
    </xdr:from>
    <xdr:to>
      <xdr:col>24</xdr:col>
      <xdr:colOff>114300</xdr:colOff>
      <xdr:row>96</xdr:row>
      <xdr:rowOff>136207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57484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144238</xdr:rowOff>
    </xdr:from>
    <xdr:to>
      <xdr:col>20</xdr:col>
      <xdr:colOff>38100</xdr:colOff>
      <xdr:row>96</xdr:row>
      <xdr:rowOff>74388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90915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31815</xdr:rowOff>
    </xdr:from>
    <xdr:to>
      <xdr:col>15</xdr:col>
      <xdr:colOff>101600</xdr:colOff>
      <xdr:row>96</xdr:row>
      <xdr:rowOff>133415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149942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6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81307</xdr:rowOff>
    </xdr:from>
    <xdr:to>
      <xdr:col>10</xdr:col>
      <xdr:colOff>165100</xdr:colOff>
      <xdr:row>96</xdr:row>
      <xdr:rowOff>11457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27984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116708</xdr:rowOff>
    </xdr:from>
    <xdr:to>
      <xdr:col>6</xdr:col>
      <xdr:colOff>38100</xdr:colOff>
      <xdr:row>97</xdr:row>
      <xdr:rowOff>46858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63385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162319</xdr:rowOff>
    </xdr:from>
    <xdr:to>
      <xdr:col>55</xdr:col>
      <xdr:colOff>0</xdr:colOff>
      <xdr:row>58</xdr:row>
      <xdr:rowOff>6197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34969"/>
          <a:ext cx="8382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6197</xdr:rowOff>
    </xdr:from>
    <xdr:to>
      <xdr:col>50</xdr:col>
      <xdr:colOff>114300</xdr:colOff>
      <xdr:row>58</xdr:row>
      <xdr:rowOff>19050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50297"/>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19050</xdr:rowOff>
    </xdr:from>
    <xdr:to>
      <xdr:col>45</xdr:col>
      <xdr:colOff>177800</xdr:colOff>
      <xdr:row>58</xdr:row>
      <xdr:rowOff>70777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63150"/>
          <a:ext cx="8890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67183</xdr:rowOff>
    </xdr:from>
    <xdr:to>
      <xdr:col>41</xdr:col>
      <xdr:colOff>50800</xdr:colOff>
      <xdr:row>58</xdr:row>
      <xdr:rowOff>70777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11283"/>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111519</xdr:rowOff>
    </xdr:from>
    <xdr:to>
      <xdr:col>55</xdr:col>
      <xdr:colOff>50800</xdr:colOff>
      <xdr:row>58</xdr:row>
      <xdr:rowOff>41669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134396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126847</xdr:rowOff>
    </xdr:from>
    <xdr:to>
      <xdr:col>50</xdr:col>
      <xdr:colOff>165100</xdr:colOff>
      <xdr:row>58</xdr:row>
      <xdr:rowOff>56997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73524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139700</xdr:rowOff>
    </xdr:from>
    <xdr:to>
      <xdr:col>46</xdr:col>
      <xdr:colOff>38100</xdr:colOff>
      <xdr:row>58</xdr:row>
      <xdr:rowOff>69850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86377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19977</xdr:rowOff>
    </xdr:from>
    <xdr:to>
      <xdr:col>41</xdr:col>
      <xdr:colOff>101600</xdr:colOff>
      <xdr:row>58</xdr:row>
      <xdr:rowOff>121577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138104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16383</xdr:rowOff>
    </xdr:from>
    <xdr:to>
      <xdr:col>36</xdr:col>
      <xdr:colOff>165100</xdr:colOff>
      <xdr:row>58</xdr:row>
      <xdr:rowOff>117983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134510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16942</xdr:rowOff>
    </xdr:from>
    <xdr:to>
      <xdr:col>55</xdr:col>
      <xdr:colOff>0</xdr:colOff>
      <xdr:row>77</xdr:row>
      <xdr:rowOff>53290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18592"/>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13284</xdr:rowOff>
    </xdr:from>
    <xdr:to>
      <xdr:col>50</xdr:col>
      <xdr:colOff>114300</xdr:colOff>
      <xdr:row>77</xdr:row>
      <xdr:rowOff>16942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872034"/>
          <a:ext cx="889000" cy="3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13284</xdr:rowOff>
    </xdr:from>
    <xdr:to>
      <xdr:col>45</xdr:col>
      <xdr:colOff>177800</xdr:colOff>
      <xdr:row>76</xdr:row>
      <xdr:rowOff>3987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872034"/>
          <a:ext cx="8890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3987</xdr:rowOff>
    </xdr:from>
    <xdr:to>
      <xdr:col>41</xdr:col>
      <xdr:colOff>50800</xdr:colOff>
      <xdr:row>77</xdr:row>
      <xdr:rowOff>58662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34187"/>
          <a:ext cx="889000" cy="2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2490</xdr:rowOff>
    </xdr:from>
    <xdr:to>
      <xdr:col>55</xdr:col>
      <xdr:colOff>50800</xdr:colOff>
      <xdr:row>77</xdr:row>
      <xdr:rowOff>104090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25367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137592</xdr:rowOff>
    </xdr:from>
    <xdr:to>
      <xdr:col>50</xdr:col>
      <xdr:colOff>165100</xdr:colOff>
      <xdr:row>77</xdr:row>
      <xdr:rowOff>67742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84269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133934</xdr:rowOff>
    </xdr:from>
    <xdr:to>
      <xdr:col>46</xdr:col>
      <xdr:colOff>38100</xdr:colOff>
      <xdr:row>75</xdr:row>
      <xdr:rowOff>64084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80611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124638</xdr:rowOff>
    </xdr:from>
    <xdr:to>
      <xdr:col>41</xdr:col>
      <xdr:colOff>101600</xdr:colOff>
      <xdr:row>76</xdr:row>
      <xdr:rowOff>54787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83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71315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7862</xdr:rowOff>
    </xdr:from>
    <xdr:to>
      <xdr:col>36</xdr:col>
      <xdr:colOff>165100</xdr:colOff>
      <xdr:row>77</xdr:row>
      <xdr:rowOff>109462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125989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9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69596</xdr:rowOff>
    </xdr:from>
    <xdr:to>
      <xdr:col>55</xdr:col>
      <xdr:colOff>0</xdr:colOff>
      <xdr:row>94</xdr:row>
      <xdr:rowOff>115812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014446"/>
          <a:ext cx="838200" cy="2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89788</xdr:rowOff>
    </xdr:from>
    <xdr:to>
      <xdr:col>50</xdr:col>
      <xdr:colOff>114300</xdr:colOff>
      <xdr:row>94</xdr:row>
      <xdr:rowOff>115812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206088"/>
          <a:ext cx="889000" cy="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89788</xdr:rowOff>
    </xdr:from>
    <xdr:to>
      <xdr:col>45</xdr:col>
      <xdr:colOff>177800</xdr:colOff>
      <xdr:row>94</xdr:row>
      <xdr:rowOff>108941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06088"/>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108941</xdr:rowOff>
    </xdr:from>
    <xdr:to>
      <xdr:col>41</xdr:col>
      <xdr:colOff>50800</xdr:colOff>
      <xdr:row>94</xdr:row>
      <xdr:rowOff>111734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25241"/>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18796</xdr:rowOff>
    </xdr:from>
    <xdr:to>
      <xdr:col>55</xdr:col>
      <xdr:colOff>50800</xdr:colOff>
      <xdr:row>93</xdr:row>
      <xdr:rowOff>120396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9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41673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8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65012</xdr:rowOff>
    </xdr:from>
    <xdr:to>
      <xdr:col>50</xdr:col>
      <xdr:colOff>165100</xdr:colOff>
      <xdr:row>94</xdr:row>
      <xdr:rowOff>166612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1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11689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38988</xdr:rowOff>
    </xdr:from>
    <xdr:to>
      <xdr:col>46</xdr:col>
      <xdr:colOff>38100</xdr:colOff>
      <xdr:row>94</xdr:row>
      <xdr:rowOff>140588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157115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58141</xdr:rowOff>
    </xdr:from>
    <xdr:to>
      <xdr:col>41</xdr:col>
      <xdr:colOff>101600</xdr:colOff>
      <xdr:row>94</xdr:row>
      <xdr:rowOff>159741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4818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60934</xdr:rowOff>
    </xdr:from>
    <xdr:to>
      <xdr:col>36</xdr:col>
      <xdr:colOff>165100</xdr:colOff>
      <xdr:row>94</xdr:row>
      <xdr:rowOff>162534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7611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9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59081</xdr:rowOff>
    </xdr:from>
    <xdr:to>
      <xdr:col>85</xdr:col>
      <xdr:colOff>127000</xdr:colOff>
      <xdr:row>37</xdr:row>
      <xdr:rowOff>121526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02731"/>
          <a:ext cx="838200" cy="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59081</xdr:rowOff>
    </xdr:from>
    <xdr:to>
      <xdr:col>81</xdr:col>
      <xdr:colOff>50800</xdr:colOff>
      <xdr:row>37</xdr:row>
      <xdr:rowOff>105182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0273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105182</xdr:rowOff>
    </xdr:from>
    <xdr:to>
      <xdr:col>76</xdr:col>
      <xdr:colOff>114300</xdr:colOff>
      <xdr:row>37</xdr:row>
      <xdr:rowOff>119393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48832"/>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78702</xdr:rowOff>
    </xdr:from>
    <xdr:to>
      <xdr:col>71</xdr:col>
      <xdr:colOff>177800</xdr:colOff>
      <xdr:row>37</xdr:row>
      <xdr:rowOff>119393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2235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70726</xdr:rowOff>
    </xdr:from>
    <xdr:to>
      <xdr:col>85</xdr:col>
      <xdr:colOff>177800</xdr:colOff>
      <xdr:row>38</xdr:row>
      <xdr:rowOff>876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93603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8281</xdr:rowOff>
    </xdr:from>
    <xdr:to>
      <xdr:col>81</xdr:col>
      <xdr:colOff>101600</xdr:colOff>
      <xdr:row>37</xdr:row>
      <xdr:rowOff>109881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54382</xdr:rowOff>
    </xdr:from>
    <xdr:to>
      <xdr:col>76</xdr:col>
      <xdr:colOff>165100</xdr:colOff>
      <xdr:row>37</xdr:row>
      <xdr:rowOff>155982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68593</xdr:rowOff>
    </xdr:from>
    <xdr:to>
      <xdr:col>72</xdr:col>
      <xdr:colOff>38100</xdr:colOff>
      <xdr:row>37</xdr:row>
      <xdr:rowOff>170193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161320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27902</xdr:rowOff>
    </xdr:from>
    <xdr:to>
      <xdr:col>67</xdr:col>
      <xdr:colOff>101600</xdr:colOff>
      <xdr:row>37</xdr:row>
      <xdr:rowOff>129502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146029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54775</xdr:rowOff>
    </xdr:from>
    <xdr:to>
      <xdr:col>85</xdr:col>
      <xdr:colOff>127000</xdr:colOff>
      <xdr:row>56</xdr:row>
      <xdr:rowOff>55514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5975"/>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66136</xdr:rowOff>
    </xdr:from>
    <xdr:to>
      <xdr:col>81</xdr:col>
      <xdr:colOff>50800</xdr:colOff>
      <xdr:row>56</xdr:row>
      <xdr:rowOff>55514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95886"/>
          <a:ext cx="889000" cy="16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66136</xdr:rowOff>
    </xdr:from>
    <xdr:to>
      <xdr:col>76</xdr:col>
      <xdr:colOff>114300</xdr:colOff>
      <xdr:row>56</xdr:row>
      <xdr:rowOff>43033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95886"/>
          <a:ext cx="889000" cy="14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128743</xdr:rowOff>
    </xdr:from>
    <xdr:to>
      <xdr:col>71</xdr:col>
      <xdr:colOff>177800</xdr:colOff>
      <xdr:row>56</xdr:row>
      <xdr:rowOff>43033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58493"/>
          <a:ext cx="889000" cy="8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3975</xdr:rowOff>
    </xdr:from>
    <xdr:to>
      <xdr:col>85</xdr:col>
      <xdr:colOff>177800</xdr:colOff>
      <xdr:row>56</xdr:row>
      <xdr:rowOff>105575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26852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4714</xdr:rowOff>
    </xdr:from>
    <xdr:to>
      <xdr:col>81</xdr:col>
      <xdr:colOff>101600</xdr:colOff>
      <xdr:row>56</xdr:row>
      <xdr:rowOff>106314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122841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15336</xdr:rowOff>
    </xdr:from>
    <xdr:to>
      <xdr:col>76</xdr:col>
      <xdr:colOff>165100</xdr:colOff>
      <xdr:row>55</xdr:row>
      <xdr:rowOff>116936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4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133463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163683</xdr:rowOff>
    </xdr:from>
    <xdr:to>
      <xdr:col>72</xdr:col>
      <xdr:colOff>38100</xdr:colOff>
      <xdr:row>56</xdr:row>
      <xdr:rowOff>93833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110360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77943</xdr:rowOff>
    </xdr:from>
    <xdr:to>
      <xdr:col>67</xdr:col>
      <xdr:colOff>101600</xdr:colOff>
      <xdr:row>56</xdr:row>
      <xdr:rowOff>8093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24620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19293</xdr:rowOff>
    </xdr:from>
    <xdr:to>
      <xdr:col>85</xdr:col>
      <xdr:colOff>127000</xdr:colOff>
      <xdr:row>79</xdr:row>
      <xdr:rowOff>32094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392393"/>
          <a:ext cx="8382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19293</xdr:rowOff>
    </xdr:from>
    <xdr:to>
      <xdr:col>81</xdr:col>
      <xdr:colOff>50800</xdr:colOff>
      <xdr:row>78</xdr:row>
      <xdr:rowOff>108383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392393"/>
          <a:ext cx="889000" cy="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114064</xdr:rowOff>
    </xdr:from>
    <xdr:to>
      <xdr:col>76</xdr:col>
      <xdr:colOff>114300</xdr:colOff>
      <xdr:row>78</xdr:row>
      <xdr:rowOff>108383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2801364"/>
          <a:ext cx="889000" cy="68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114064</xdr:rowOff>
    </xdr:from>
    <xdr:to>
      <xdr:col>71</xdr:col>
      <xdr:colOff>177800</xdr:colOff>
      <xdr:row>76</xdr:row>
      <xdr:rowOff>99434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801364"/>
          <a:ext cx="889000" cy="3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152744</xdr:rowOff>
    </xdr:from>
    <xdr:to>
      <xdr:col>85</xdr:col>
      <xdr:colOff>177800</xdr:colOff>
      <xdr:row>79</xdr:row>
      <xdr:rowOff>82894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112121</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139943</xdr:rowOff>
    </xdr:from>
    <xdr:to>
      <xdr:col>81</xdr:col>
      <xdr:colOff>101600</xdr:colOff>
      <xdr:row>78</xdr:row>
      <xdr:rowOff>70093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3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86620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1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57583</xdr:rowOff>
    </xdr:from>
    <xdr:to>
      <xdr:col>76</xdr:col>
      <xdr:colOff>165100</xdr:colOff>
      <xdr:row>78</xdr:row>
      <xdr:rowOff>159183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4260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63264</xdr:rowOff>
    </xdr:from>
    <xdr:to>
      <xdr:col>72</xdr:col>
      <xdr:colOff>38100</xdr:colOff>
      <xdr:row>74</xdr:row>
      <xdr:rowOff>164864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9941</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252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48634</xdr:rowOff>
    </xdr:from>
    <xdr:to>
      <xdr:col>67</xdr:col>
      <xdr:colOff>101600</xdr:colOff>
      <xdr:row>76</xdr:row>
      <xdr:rowOff>150234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0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166760</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8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82860</xdr:rowOff>
    </xdr:from>
    <xdr:to>
      <xdr:col>85</xdr:col>
      <xdr:colOff>127000</xdr:colOff>
      <xdr:row>97</xdr:row>
      <xdr:rowOff>84917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1351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82860</xdr:rowOff>
    </xdr:from>
    <xdr:to>
      <xdr:col>81</xdr:col>
      <xdr:colOff>50800</xdr:colOff>
      <xdr:row>97</xdr:row>
      <xdr:rowOff>92036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1351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92036</xdr:rowOff>
    </xdr:from>
    <xdr:to>
      <xdr:col>76</xdr:col>
      <xdr:colOff>114300</xdr:colOff>
      <xdr:row>97</xdr:row>
      <xdr:rowOff>141692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2268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140467</xdr:rowOff>
    </xdr:from>
    <xdr:to>
      <xdr:col>71</xdr:col>
      <xdr:colOff>177800</xdr:colOff>
      <xdr:row>97</xdr:row>
      <xdr:rowOff>141692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71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34117</xdr:rowOff>
    </xdr:from>
    <xdr:to>
      <xdr:col>85</xdr:col>
      <xdr:colOff>177800</xdr:colOff>
      <xdr:row>97</xdr:row>
      <xdr:rowOff>135717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12544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32060</xdr:rowOff>
    </xdr:from>
    <xdr:to>
      <xdr:col>81</xdr:col>
      <xdr:colOff>101600</xdr:colOff>
      <xdr:row>97</xdr:row>
      <xdr:rowOff>133660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124787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5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41236</xdr:rowOff>
    </xdr:from>
    <xdr:to>
      <xdr:col>76</xdr:col>
      <xdr:colOff>165100</xdr:colOff>
      <xdr:row>97</xdr:row>
      <xdr:rowOff>142836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133963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90892</xdr:rowOff>
    </xdr:from>
    <xdr:to>
      <xdr:col>72</xdr:col>
      <xdr:colOff>38100</xdr:colOff>
      <xdr:row>98</xdr:row>
      <xdr:rowOff>21042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89667</xdr:rowOff>
    </xdr:from>
    <xdr:to>
      <xdr:col>67</xdr:col>
      <xdr:colOff>101600</xdr:colOff>
      <xdr:row>98</xdr:row>
      <xdr:rowOff>19817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10944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歳出決算総額は前年度から</a:t>
          </a:r>
          <a:r>
            <a:rPr kumimoji="1" lang="en-US" altLang="ja-JP" sz="1100">
              <a:solidFill>
                <a:schemeClr val="dk1"/>
              </a:solidFill>
              <a:effectLst/>
              <a:latin typeface="+mn-lt"/>
              <a:ea typeface="+mn-ea"/>
              <a:cs typeface="+mn-cs"/>
            </a:rPr>
            <a:t>1,039,800</a:t>
          </a:r>
          <a:r>
            <a:rPr kumimoji="1" lang="ja-JP" altLang="ja-JP" sz="1100">
              <a:solidFill>
                <a:schemeClr val="dk1"/>
              </a:solidFill>
              <a:effectLst/>
              <a:latin typeface="+mn-lt"/>
              <a:ea typeface="+mn-ea"/>
              <a:cs typeface="+mn-cs"/>
            </a:rPr>
            <a:t>千円増加し，</a:t>
          </a:r>
          <a:r>
            <a:rPr kumimoji="1" lang="en-US" altLang="ja-JP" sz="1100">
              <a:solidFill>
                <a:schemeClr val="dk1"/>
              </a:solidFill>
              <a:effectLst/>
              <a:latin typeface="+mn-lt"/>
              <a:ea typeface="+mn-ea"/>
              <a:cs typeface="+mn-cs"/>
            </a:rPr>
            <a:t>14,306,854</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107.8%</a:t>
          </a:r>
          <a:r>
            <a:rPr kumimoji="1" lang="ja-JP" altLang="ja-JP" sz="1100">
              <a:solidFill>
                <a:schemeClr val="dk1"/>
              </a:solidFill>
              <a:effectLst/>
              <a:latin typeface="+mn-lt"/>
              <a:ea typeface="+mn-ea"/>
              <a:cs typeface="+mn-cs"/>
            </a:rPr>
            <a:t>）で，人口は</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人減少し</a:t>
          </a:r>
          <a:r>
            <a:rPr kumimoji="1" lang="en-US" altLang="ja-JP" sz="1100">
              <a:solidFill>
                <a:schemeClr val="dk1"/>
              </a:solidFill>
              <a:effectLst/>
              <a:latin typeface="+mn-lt"/>
              <a:ea typeface="+mn-ea"/>
              <a:cs typeface="+mn-cs"/>
            </a:rPr>
            <a:t>27,964</a:t>
          </a:r>
          <a:r>
            <a:rPr kumimoji="1" lang="ja-JP" altLang="ja-JP" sz="1100">
              <a:solidFill>
                <a:schemeClr val="dk1"/>
              </a:solidFill>
              <a:effectLst/>
              <a:latin typeface="+mn-lt"/>
              <a:ea typeface="+mn-ea"/>
              <a:cs typeface="+mn-cs"/>
            </a:rPr>
            <a:t>人となっている。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総務費は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16,421</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70,636</a:t>
          </a:r>
          <a:r>
            <a:rPr kumimoji="1" lang="ja-JP" altLang="ja-JP"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130.3</a:t>
          </a:r>
          <a:r>
            <a:rPr kumimoji="1" lang="ja-JP" altLang="ja-JP" sz="1100">
              <a:solidFill>
                <a:sysClr val="windowText" lastClr="000000"/>
              </a:solidFill>
              <a:effectLst/>
              <a:latin typeface="+mn-lt"/>
              <a:ea typeface="+mn-ea"/>
              <a:cs typeface="+mn-cs"/>
            </a:rPr>
            <a:t>％）となった。これ</a:t>
          </a:r>
          <a:r>
            <a:rPr kumimoji="1" lang="ja-JP" altLang="en-US" sz="1100">
              <a:solidFill>
                <a:sysClr val="windowText" lastClr="000000"/>
              </a:solidFill>
              <a:effectLst/>
              <a:latin typeface="+mn-lt"/>
              <a:ea typeface="+mn-ea"/>
              <a:cs typeface="+mn-cs"/>
            </a:rPr>
            <a:t>は，ふるさと納税に対する返礼品費用の増加、自治体情報システム標準化への対応及び財政調整基金への積立額（令和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237,145</a:t>
          </a:r>
          <a:r>
            <a:rPr kumimoji="1" lang="ja-JP" altLang="en-US" sz="1100">
              <a:solidFill>
                <a:sysClr val="windowText" lastClr="000000"/>
              </a:solidFill>
              <a:effectLst/>
              <a:latin typeface="+mn-lt"/>
              <a:ea typeface="+mn-ea"/>
              <a:cs typeface="+mn-cs"/>
            </a:rPr>
            <a:t>千円積立）の増加によるものである。民生</a:t>
          </a:r>
          <a:r>
            <a:rPr kumimoji="1" lang="ja-JP" altLang="ja-JP" sz="1100">
              <a:solidFill>
                <a:sysClr val="windowText" lastClr="000000"/>
              </a:solidFill>
              <a:effectLst/>
              <a:latin typeface="+mn-lt"/>
              <a:ea typeface="+mn-ea"/>
              <a:cs typeface="+mn-cs"/>
            </a:rPr>
            <a:t>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18,236</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171,677</a:t>
          </a:r>
          <a:r>
            <a:rPr kumimoji="1" lang="ja-JP" altLang="ja-JP"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111.9</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新型コロナウイルス</a:t>
          </a:r>
          <a:r>
            <a:rPr kumimoji="1" lang="ja-JP" altLang="en-US" sz="1100">
              <a:solidFill>
                <a:sysClr val="windowText" lastClr="000000"/>
              </a:solidFill>
              <a:effectLst/>
              <a:latin typeface="+mn-lt"/>
              <a:ea typeface="+mn-ea"/>
              <a:cs typeface="+mn-cs"/>
            </a:rPr>
            <a:t>感染症対応地方創生臨時交付金及び物価高騰対応重点支援地方創生臨時交付金に係る事業の実施によるもの</a:t>
          </a:r>
          <a:r>
            <a:rPr kumimoji="1" lang="ja-JP" altLang="ja-JP" sz="1100">
              <a:solidFill>
                <a:sysClr val="windowText" lastClr="000000"/>
              </a:solidFill>
              <a:effectLst/>
              <a:latin typeface="+mn-lt"/>
              <a:ea typeface="+mn-ea"/>
              <a:cs typeface="+mn-cs"/>
            </a:rPr>
            <a:t>である。</a:t>
          </a:r>
          <a:r>
            <a:rPr kumimoji="1" lang="ja-JP" altLang="en-US" sz="1100">
              <a:solidFill>
                <a:sysClr val="windowText" lastClr="000000"/>
              </a:solidFill>
              <a:effectLst/>
              <a:latin typeface="+mn-lt"/>
              <a:ea typeface="+mn-ea"/>
              <a:cs typeface="+mn-cs"/>
            </a:rPr>
            <a:t>衛生費は，前年度から</a:t>
          </a:r>
          <a:r>
            <a:rPr kumimoji="1" lang="en-US" altLang="ja-JP" sz="1100">
              <a:solidFill>
                <a:sysClr val="windowText" lastClr="000000"/>
              </a:solidFill>
              <a:effectLst/>
              <a:latin typeface="+mn-lt"/>
              <a:ea typeface="+mn-ea"/>
              <a:cs typeface="+mn-cs"/>
            </a:rPr>
            <a:t>3,786</a:t>
          </a:r>
          <a:r>
            <a:rPr kumimoji="1" lang="ja-JP" altLang="en-US" sz="1100">
              <a:solidFill>
                <a:sysClr val="windowText" lastClr="000000"/>
              </a:solidFill>
              <a:effectLst/>
              <a:latin typeface="+mn-lt"/>
              <a:ea typeface="+mn-ea"/>
              <a:cs typeface="+mn-cs"/>
            </a:rPr>
            <a:t>円減少し</a:t>
          </a:r>
          <a:r>
            <a:rPr kumimoji="1" lang="en-US" altLang="ja-JP" sz="1100">
              <a:solidFill>
                <a:sysClr val="windowText" lastClr="000000"/>
              </a:solidFill>
              <a:effectLst/>
              <a:latin typeface="+mn-lt"/>
              <a:ea typeface="+mn-ea"/>
              <a:cs typeface="+mn-cs"/>
            </a:rPr>
            <a:t>52,325</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93.3</a:t>
          </a:r>
          <a:r>
            <a:rPr kumimoji="1" lang="ja-JP" altLang="en-US" sz="1100">
              <a:solidFill>
                <a:sysClr val="windowText" lastClr="000000"/>
              </a:solidFill>
              <a:effectLst/>
              <a:latin typeface="+mn-lt"/>
              <a:ea typeface="+mn-ea"/>
              <a:cs typeface="+mn-cs"/>
            </a:rPr>
            <a:t>％）となった。これは，新型コロナウイルスワクチン接種事業の減が影響している。土木費は，前年度から</a:t>
          </a:r>
          <a:r>
            <a:rPr kumimoji="1" lang="en-US" altLang="ja-JP" sz="1100">
              <a:solidFill>
                <a:sysClr val="windowText" lastClr="000000"/>
              </a:solidFill>
              <a:effectLst/>
              <a:latin typeface="+mn-lt"/>
              <a:ea typeface="+mn-ea"/>
              <a:cs typeface="+mn-cs"/>
            </a:rPr>
            <a:t>17,139</a:t>
          </a:r>
          <a:r>
            <a:rPr kumimoji="1" lang="ja-JP" altLang="en-US" sz="1100">
              <a:solidFill>
                <a:sysClr val="windowText" lastClr="000000"/>
              </a:solidFill>
              <a:effectLst/>
              <a:latin typeface="+mn-lt"/>
              <a:ea typeface="+mn-ea"/>
              <a:cs typeface="+mn-cs"/>
            </a:rPr>
            <a:t>円増加し</a:t>
          </a:r>
          <a:r>
            <a:rPr kumimoji="1" lang="en-US" altLang="ja-JP" sz="1100">
              <a:solidFill>
                <a:sysClr val="windowText" lastClr="000000"/>
              </a:solidFill>
              <a:effectLst/>
              <a:latin typeface="+mn-lt"/>
              <a:ea typeface="+mn-ea"/>
              <a:cs typeface="+mn-cs"/>
            </a:rPr>
            <a:t>79,020</a:t>
          </a:r>
          <a:r>
            <a:rPr kumimoji="1" lang="ja-JP" altLang="en-US"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127.7</a:t>
          </a:r>
          <a:r>
            <a:rPr kumimoji="1" lang="ja-JP" altLang="en-US" sz="1100">
              <a:solidFill>
                <a:sysClr val="windowText" lastClr="000000"/>
              </a:solidFill>
              <a:effectLst/>
              <a:latin typeface="+mn-lt"/>
              <a:ea typeface="+mn-ea"/>
              <a:cs typeface="+mn-cs"/>
            </a:rPr>
            <a:t>％）となった。これは，道路新設改良費の増が影響している。消防費は，前年度から</a:t>
          </a:r>
          <a:r>
            <a:rPr kumimoji="1" lang="en-US" altLang="ja-JP" sz="1100">
              <a:solidFill>
                <a:sysClr val="windowText" lastClr="000000"/>
              </a:solidFill>
              <a:effectLst/>
              <a:latin typeface="+mn-lt"/>
              <a:ea typeface="+mn-ea"/>
              <a:cs typeface="+mn-cs"/>
            </a:rPr>
            <a:t>1,639</a:t>
          </a:r>
          <a:r>
            <a:rPr kumimoji="1" lang="ja-JP" altLang="en-US" sz="1100">
              <a:solidFill>
                <a:sysClr val="windowText" lastClr="000000"/>
              </a:solidFill>
              <a:effectLst/>
              <a:latin typeface="+mn-lt"/>
              <a:ea typeface="+mn-ea"/>
              <a:cs typeface="+mn-cs"/>
            </a:rPr>
            <a:t>円減少し</a:t>
          </a:r>
          <a:r>
            <a:rPr kumimoji="1" lang="en-US" altLang="ja-JP" sz="1100">
              <a:solidFill>
                <a:sysClr val="windowText" lastClr="000000"/>
              </a:solidFill>
              <a:effectLst/>
              <a:latin typeface="+mn-lt"/>
              <a:ea typeface="+mn-ea"/>
              <a:cs typeface="+mn-cs"/>
            </a:rPr>
            <a:t>16,977</a:t>
          </a:r>
          <a:r>
            <a:rPr kumimoji="1" lang="ja-JP" altLang="en-US" sz="1100">
              <a:solidFill>
                <a:sysClr val="windowText" lastClr="000000"/>
              </a:solidFill>
              <a:effectLst/>
              <a:latin typeface="+mn-lt"/>
              <a:ea typeface="+mn-ea"/>
              <a:cs typeface="+mn-cs"/>
            </a:rPr>
            <a:t>円（前年度比</a:t>
          </a:r>
          <a:r>
            <a:rPr kumimoji="1" lang="en-US" altLang="ja-JP" sz="1100">
              <a:solidFill>
                <a:sysClr val="windowText" lastClr="000000"/>
              </a:solidFill>
              <a:effectLst/>
              <a:latin typeface="+mn-lt"/>
              <a:ea typeface="+mn-ea"/>
              <a:cs typeface="+mn-cs"/>
            </a:rPr>
            <a:t>91.2</a:t>
          </a:r>
          <a:r>
            <a:rPr kumimoji="1" lang="ja-JP" altLang="en-US" sz="1100">
              <a:solidFill>
                <a:sysClr val="windowText" lastClr="000000"/>
              </a:solidFill>
              <a:effectLst/>
              <a:latin typeface="+mn-lt"/>
              <a:ea typeface="+mn-ea"/>
              <a:cs typeface="+mn-cs"/>
            </a:rPr>
            <a:t>％）となった。これは，令和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年度に消防団本部積載車（</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台）及び小型ポンプ自動車（</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台）の更新を行ったことによるものである。</a:t>
          </a:r>
          <a:r>
            <a:rPr kumimoji="1" lang="ja-JP" altLang="ja-JP" sz="1100">
              <a:solidFill>
                <a:sysClr val="windowText" lastClr="000000"/>
              </a:solidFill>
              <a:effectLst/>
              <a:latin typeface="+mn-lt"/>
              <a:ea typeface="+mn-ea"/>
              <a:cs typeface="+mn-cs"/>
            </a:rPr>
            <a:t>教育費は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とほぼ同水準の</a:t>
          </a:r>
          <a:r>
            <a:rPr kumimoji="1" lang="en-US" altLang="ja-JP" sz="1100">
              <a:solidFill>
                <a:sysClr val="windowText" lastClr="000000"/>
              </a:solidFill>
              <a:effectLst/>
              <a:latin typeface="+mn-lt"/>
              <a:ea typeface="+mn-ea"/>
              <a:cs typeface="+mn-cs"/>
            </a:rPr>
            <a:t>66,145</a:t>
          </a:r>
          <a:r>
            <a:rPr kumimoji="1" lang="ja-JP" altLang="ja-JP"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100.1</a:t>
          </a:r>
          <a:r>
            <a:rPr kumimoji="1" lang="ja-JP" altLang="ja-JP" sz="1100">
              <a:solidFill>
                <a:sysClr val="windowText" lastClr="000000"/>
              </a:solidFill>
              <a:effectLst/>
              <a:latin typeface="+mn-lt"/>
              <a:ea typeface="+mn-ea"/>
              <a:cs typeface="+mn-cs"/>
            </a:rPr>
            <a:t>％）となっ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これは，令和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年度に引き続き</a:t>
          </a:r>
          <a:r>
            <a:rPr kumimoji="1" lang="ja-JP" altLang="ja-JP" sz="1100">
              <a:solidFill>
                <a:sysClr val="windowText" lastClr="000000"/>
              </a:solidFill>
              <a:effectLst/>
              <a:latin typeface="+mn-lt"/>
              <a:ea typeface="+mn-ea"/>
              <a:cs typeface="+mn-cs"/>
            </a:rPr>
            <a:t>吉岡小学校</a:t>
          </a:r>
          <a:r>
            <a:rPr kumimoji="1" lang="ja-JP" altLang="en-US" sz="1100">
              <a:solidFill>
                <a:sysClr val="windowText" lastClr="000000"/>
              </a:solidFill>
              <a:effectLst/>
              <a:latin typeface="+mn-lt"/>
              <a:ea typeface="+mn-ea"/>
              <a:cs typeface="+mn-cs"/>
            </a:rPr>
            <a:t>改築事業を実施しているものである</a:t>
          </a:r>
          <a:r>
            <a:rPr kumimoji="1" lang="ja-JP" altLang="ja-JP" sz="1100">
              <a:solidFill>
                <a:sysClr val="windowText" lastClr="000000"/>
              </a:solidFill>
              <a:effectLst/>
              <a:latin typeface="+mn-lt"/>
              <a:ea typeface="+mn-ea"/>
              <a:cs typeface="+mn-cs"/>
            </a:rPr>
            <a:t>。災害復旧費は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5,642</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2,045</a:t>
          </a:r>
          <a:r>
            <a:rPr kumimoji="1" lang="ja-JP" altLang="ja-JP"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26.6%</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月地震及び令和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月大雨に関連した業務及び災害復旧工事</a:t>
          </a:r>
          <a:r>
            <a:rPr kumimoji="1" lang="ja-JP" altLang="en-US" sz="1100">
              <a:solidFill>
                <a:sysClr val="windowText" lastClr="000000"/>
              </a:solidFill>
              <a:effectLst/>
              <a:latin typeface="+mn-lt"/>
              <a:ea typeface="+mn-ea"/>
              <a:cs typeface="+mn-cs"/>
            </a:rPr>
            <a:t>を行ったこと</a:t>
          </a:r>
          <a:r>
            <a:rPr kumimoji="1" lang="ja-JP" altLang="ja-JP" sz="110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不交付団体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ため，当該年度の財源不足を補うために取崩し額が積立額を上回った</a:t>
          </a:r>
          <a:r>
            <a:rPr kumimoji="1" lang="ja-JP" altLang="en-US" sz="1100">
              <a:solidFill>
                <a:schemeClr val="dk1"/>
              </a:solidFill>
              <a:effectLst/>
              <a:latin typeface="+mn-lt"/>
              <a:ea typeface="+mn-ea"/>
              <a:cs typeface="+mn-cs"/>
            </a:rPr>
            <a:t>ことにより減少傾向となっている</a:t>
          </a:r>
          <a:r>
            <a:rPr kumimoji="1" lang="ja-JP" altLang="ja-JP" sz="1100">
              <a:solidFill>
                <a:schemeClr val="dk1"/>
              </a:solidFill>
              <a:effectLst/>
              <a:latin typeface="+mn-lt"/>
              <a:ea typeface="+mn-ea"/>
              <a:cs typeface="+mn-cs"/>
            </a:rPr>
            <a:t>。この先，施設の老朽化対策等に係る取崩しも想定されるため，今後も計画的に基金を運用していく必要がある。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の増加は，形式収支額の増によるものである。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の増加に</a:t>
          </a:r>
          <a:r>
            <a:rPr kumimoji="1" lang="ja-JP" altLang="ja-JP" sz="1100">
              <a:solidFill>
                <a:schemeClr val="dk1"/>
              </a:solidFill>
              <a:effectLst/>
              <a:latin typeface="+mn-lt"/>
              <a:ea typeface="+mn-ea"/>
              <a:cs typeface="+mn-cs"/>
            </a:rPr>
            <a:t>ついては、</a:t>
          </a:r>
          <a:r>
            <a:rPr kumimoji="1" lang="ja-JP" altLang="en-US" sz="1100">
              <a:solidFill>
                <a:schemeClr val="dk1"/>
              </a:solidFill>
              <a:effectLst/>
              <a:latin typeface="+mn-lt"/>
              <a:ea typeface="+mn-ea"/>
              <a:cs typeface="+mn-cs"/>
            </a:rPr>
            <a:t>財政調整基金の取り崩しを行わなかったことによるものである。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すべての会計において黒字となって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，特に一般会計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ja-JP" altLang="en-US" sz="1100">
              <a:solidFill>
                <a:schemeClr val="dk1"/>
              </a:solidFill>
              <a:effectLst/>
              <a:latin typeface="+mn-lt"/>
              <a:ea typeface="+mn-ea"/>
              <a:cs typeface="+mn-cs"/>
            </a:rPr>
            <a:t>及び下水道事業会計</a:t>
          </a:r>
          <a:r>
            <a:rPr kumimoji="1" lang="ja-JP" altLang="ja-JP" sz="1100">
              <a:solidFill>
                <a:schemeClr val="dk1"/>
              </a:solidFill>
              <a:effectLst/>
              <a:latin typeface="+mn-lt"/>
              <a:ea typeface="+mn-ea"/>
              <a:cs typeface="+mn-cs"/>
            </a:rPr>
            <a:t>の黒字額が大きくなっている。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町内企業の業績が好調であり，法人町民税が伸びていたが，法人町民税については国の税制改正等による減収のほか，経済の動向に左右され年度ごとの増減幅が大きくなるため，注視していく必要がある。</a:t>
          </a:r>
          <a:endParaRPr lang="ja-JP" altLang="ja-JP" sz="1400">
            <a:effectLst/>
          </a:endParaRPr>
        </a:p>
        <a:p>
          <a:r>
            <a:rPr kumimoji="1" lang="ja-JP" altLang="ja-JP" sz="1100">
              <a:solidFill>
                <a:schemeClr val="dk1"/>
              </a:solidFill>
              <a:effectLst/>
              <a:latin typeface="+mn-lt"/>
              <a:ea typeface="+mn-ea"/>
              <a:cs typeface="+mn-cs"/>
            </a:rPr>
            <a:t>　引き続き各会計で赤字が発生しないよう健全な財政運営に努めていく。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分子構造について，年々減少していた元利償還金が令和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増加に転じ</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は前年度比</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の減少となった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年度以前と比べると金額が大きくなっており，</a:t>
          </a:r>
          <a:r>
            <a:rPr kumimoji="1" lang="ja-JP" altLang="ja-JP" sz="1100">
              <a:solidFill>
                <a:schemeClr val="dk1"/>
              </a:solidFill>
              <a:effectLst/>
              <a:latin typeface="+mn-lt"/>
              <a:ea typeface="+mn-ea"/>
              <a:cs typeface="+mn-cs"/>
            </a:rPr>
            <a:t>これは普通交付税の不交付であった令和元年度に町税の減収を理由として借り入れた減収補てん債（約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千万円）の元金償還が始まったこと</a:t>
          </a:r>
          <a:r>
            <a:rPr kumimoji="1" lang="ja-JP" altLang="en-US" sz="1100">
              <a:solidFill>
                <a:schemeClr val="dk1"/>
              </a:solidFill>
              <a:effectLst/>
              <a:latin typeface="+mn-lt"/>
              <a:ea typeface="+mn-ea"/>
              <a:cs typeface="+mn-cs"/>
            </a:rPr>
            <a:t>が要因である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引き続き，地方債の適正な発行と財政健全化に努めていく。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発行抑制に努めていたこともあり，元利償還金額は年々減少してきたが，普通交付税の不交付団体であった令和元年度において地方税の減少に伴う減収補てん債の借入を余儀なくされたことから，一般会計等に係る地方債の現在高が令和元年度に一時的に増加し，その後は適正に償還している。</a:t>
          </a:r>
          <a:endParaRPr lang="ja-JP" altLang="ja-JP" sz="1400">
            <a:effectLst/>
          </a:endParaRPr>
        </a:p>
        <a:p>
          <a:r>
            <a:rPr kumimoji="1" lang="ja-JP" altLang="ja-JP" sz="1100">
              <a:solidFill>
                <a:schemeClr val="dk1"/>
              </a:solidFill>
              <a:effectLst/>
              <a:latin typeface="+mn-lt"/>
              <a:ea typeface="+mn-ea"/>
              <a:cs typeface="+mn-cs"/>
            </a:rPr>
            <a:t>　今後も地方債の適正な発行と財政健全化に努めていくこととするが，普通交付税の算定にあたり不確定要素の多い法人町民税が算定基準となっていることから，今後も不交付（または少額交付）に伴う減収補てん債の借入を余儀なくされる可能性があるため，地方債現在高のみならず，基金の運用についてもしっかり管理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年度以降増加傾向となって</a:t>
          </a:r>
          <a:r>
            <a:rPr kumimoji="1" lang="ja-JP" altLang="ja-JP"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年度から始まる大規模な普通建設事業（</a:t>
          </a:r>
          <a:r>
            <a:rPr kumimoji="1" lang="ja-JP" altLang="en-US" sz="1100">
              <a:solidFill>
                <a:schemeClr val="dk1"/>
              </a:solidFill>
              <a:effectLst/>
              <a:latin typeface="+mn-lt"/>
              <a:ea typeface="+mn-ea"/>
              <a:cs typeface="+mn-cs"/>
            </a:rPr>
            <a:t>吉岡</a:t>
          </a:r>
          <a:r>
            <a:rPr kumimoji="1" lang="ja-JP" altLang="ja-JP" sz="1100">
              <a:solidFill>
                <a:schemeClr val="dk1"/>
              </a:solidFill>
              <a:effectLst/>
              <a:latin typeface="+mn-lt"/>
              <a:ea typeface="+mn-ea"/>
              <a:cs typeface="+mn-cs"/>
            </a:rPr>
            <a:t>小学校改築事業）に備えて特定目的基金への積立てを行ったことにより基金全体額が増加していたが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吉岡小学校改築事業の実施により</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しを行い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年度では前年度比</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百万円減額となった。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を確保することとし，地方税の増収が見込まれる年度では今後見込まれる公共施設等の維持・修繕及び長寿命化等に対応するために目的基金への積立てをするとともに，地方債の発行と調整しつつ，適正な基金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年度は主に次の基金について事業を行っている。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）学校校舎建設基金・・・・・・吉岡小学校改築事業（</a:t>
          </a:r>
          <a:r>
            <a:rPr kumimoji="1" lang="en-US" altLang="ja-JP" sz="1100">
              <a:solidFill>
                <a:schemeClr val="dk1"/>
              </a:solidFill>
              <a:effectLst/>
              <a:latin typeface="+mn-lt"/>
              <a:ea typeface="+mn-ea"/>
              <a:cs typeface="+mn-cs"/>
            </a:rPr>
            <a:t>670,000</a:t>
          </a:r>
          <a:r>
            <a:rPr kumimoji="1" lang="ja-JP" altLang="en-US"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）大和町特定防衛施設周辺整備調整交付金事業基金・・・あんしん子育て医療費助成事業（</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千円），学校</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環境整備事業（</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）大和町長寿社会対策基金・・・敬老事業（</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）大和町ふるさと応援基金・・・</a:t>
          </a:r>
          <a:r>
            <a:rPr kumimoji="1" lang="ja-JP" altLang="en-US" sz="1100">
              <a:solidFill>
                <a:schemeClr val="dk1"/>
              </a:solidFill>
              <a:effectLst/>
              <a:latin typeface="+mn-lt"/>
              <a:ea typeface="+mn-ea"/>
              <a:cs typeface="+mn-cs"/>
            </a:rPr>
            <a:t>四十八滝運動公園遊具新設工事，防犯灯具交換　</a:t>
          </a:r>
          <a:r>
            <a:rPr kumimoji="1" lang="ja-JP" altLang="ja-JP" sz="1100">
              <a:solidFill>
                <a:schemeClr val="dk1"/>
              </a:solidFill>
              <a:effectLst/>
              <a:latin typeface="+mn-lt"/>
              <a:ea typeface="+mn-ea"/>
              <a:cs typeface="+mn-cs"/>
            </a:rPr>
            <a:t>他（</a:t>
          </a:r>
          <a:r>
            <a:rPr kumimoji="1" lang="en-US" altLang="ja-JP" sz="1100">
              <a:solidFill>
                <a:schemeClr val="dk1"/>
              </a:solidFill>
              <a:effectLst/>
              <a:latin typeface="+mn-lt"/>
              <a:ea typeface="+mn-ea"/>
              <a:cs typeface="+mn-cs"/>
            </a:rPr>
            <a:t>27,888</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）森林環境譲与税基金・・・・・林道整備　他（</a:t>
          </a:r>
          <a:r>
            <a:rPr kumimoji="1" lang="en-US" altLang="ja-JP" sz="1100">
              <a:solidFill>
                <a:schemeClr val="dk1"/>
              </a:solidFill>
              <a:effectLst/>
              <a:latin typeface="+mn-lt"/>
              <a:ea typeface="+mn-ea"/>
              <a:cs typeface="+mn-cs"/>
            </a:rPr>
            <a:t>11,246</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723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2,708</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減額の主な要因は，</a:t>
          </a:r>
          <a:r>
            <a:rPr kumimoji="1" lang="ja-JP" altLang="en-US" sz="1100">
              <a:solidFill>
                <a:schemeClr val="dk1"/>
              </a:solidFill>
              <a:effectLst/>
              <a:latin typeface="+mn-lt"/>
              <a:ea typeface="+mn-ea"/>
              <a:cs typeface="+mn-cs"/>
            </a:rPr>
            <a:t>吉岡小学校改築事業に伴い学校校舎建設基金</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億円の取崩しを行なったことによるもの</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動向に注視しながら，施設の長寿命化等に伴う普通建設事業が控えていることから，目的基金への積立てを行うことにより財源の平準化に努める。また，基金の目的が類似するものについては，廃止・統合を行い，より弾力的な運用が図られるよう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517</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3,339</a:t>
          </a:r>
          <a:r>
            <a:rPr kumimoji="1" lang="ja-JP" altLang="ja-JP" sz="1100">
              <a:solidFill>
                <a:schemeClr val="dk1"/>
              </a:solidFill>
              <a:effectLst/>
              <a:latin typeface="+mn-lt"/>
              <a:ea typeface="+mn-ea"/>
              <a:cs typeface="+mn-cs"/>
            </a:rPr>
            <a:t>百万円で，標準財政規模の</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％を確保した。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％程度を確保することに努める。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百万円で推移している。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財政調整基金の動向を注視しながら，財政健全化に努める。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77</v>
      </c>
      <c r="C2" s="178"/>
      <c r="D2" s="179"/>
    </row>
    <row r="3" spans="1:119" ht="18.75" customHeight="1" thickBot="1" x14ac:dyDescent="0.2">
      <c r="A3" s="177"/>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15764999</v>
      </c>
      <c r="BO4" s="371"/>
      <c r="BP4" s="371"/>
      <c r="BQ4" s="371"/>
      <c r="BR4" s="371"/>
      <c r="BS4" s="371"/>
      <c r="BT4" s="371"/>
      <c r="BU4" s="372"/>
      <c r="BV4" s="370">
        <v>14266665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6.9</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14306854</v>
      </c>
      <c r="BO5" s="408"/>
      <c r="BP5" s="408"/>
      <c r="BQ5" s="408"/>
      <c r="BR5" s="408"/>
      <c r="BS5" s="408"/>
      <c r="BT5" s="408"/>
      <c r="BU5" s="409"/>
      <c r="BV5" s="407">
        <v>13267054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90.7</v>
      </c>
      <c r="CU5" s="405"/>
      <c r="CV5" s="405"/>
      <c r="CW5" s="405"/>
      <c r="CX5" s="405"/>
      <c r="CY5" s="405"/>
      <c r="CZ5" s="405"/>
      <c r="DA5" s="406"/>
      <c r="DB5" s="404">
        <v>85.3</v>
      </c>
      <c r="DC5" s="405"/>
      <c r="DD5" s="405"/>
      <c r="DE5" s="405"/>
      <c r="DF5" s="405"/>
      <c r="DG5" s="405"/>
      <c r="DH5" s="405"/>
      <c r="DI5" s="406"/>
    </row>
    <row r="6" spans="1:119" ht="18.75" customHeight="1" x14ac:dyDescent="0.15">
      <c r="A6" s="177"/>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119</v>
      </c>
      <c r="AV6" s="440"/>
      <c r="AW6" s="440"/>
      <c r="AX6" s="440"/>
      <c r="AY6" s="441" t="s">
        <v>98</v>
      </c>
      <c r="AZ6" s="442"/>
      <c r="BA6" s="442"/>
      <c r="BB6" s="442"/>
      <c r="BC6" s="442"/>
      <c r="BD6" s="442"/>
      <c r="BE6" s="442"/>
      <c r="BF6" s="442"/>
      <c r="BG6" s="442"/>
      <c r="BH6" s="442"/>
      <c r="BI6" s="442"/>
      <c r="BJ6" s="442"/>
      <c r="BK6" s="442"/>
      <c r="BL6" s="442"/>
      <c r="BM6" s="443"/>
      <c r="BN6" s="407">
        <v>1458145</v>
      </c>
      <c r="BO6" s="408"/>
      <c r="BP6" s="408"/>
      <c r="BQ6" s="408"/>
      <c r="BR6" s="408"/>
      <c r="BS6" s="408"/>
      <c r="BT6" s="408"/>
      <c r="BU6" s="409"/>
      <c r="BV6" s="407">
        <v>999611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102.4</v>
      </c>
      <c r="CU6" s="445"/>
      <c r="CV6" s="445"/>
      <c r="CW6" s="445"/>
      <c r="CX6" s="445"/>
      <c r="CY6" s="445"/>
      <c r="CZ6" s="445"/>
      <c r="DA6" s="446"/>
      <c r="DB6" s="444">
        <v>85.3</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738566</v>
      </c>
      <c r="BO7" s="408"/>
      <c r="BP7" s="408"/>
      <c r="BQ7" s="408"/>
      <c r="BR7" s="408"/>
      <c r="BS7" s="408"/>
      <c r="BT7" s="408"/>
      <c r="BU7" s="409"/>
      <c r="BV7" s="407">
        <v>455037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9487640</v>
      </c>
      <c r="CU7" s="408"/>
      <c r="CV7" s="408"/>
      <c r="CW7" s="408"/>
      <c r="CX7" s="408"/>
      <c r="CY7" s="408"/>
      <c r="CZ7" s="408"/>
      <c r="DA7" s="409"/>
      <c r="DB7" s="407">
        <v>7880804</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719579</v>
      </c>
      <c r="BO8" s="408"/>
      <c r="BP8" s="408"/>
      <c r="BQ8" s="408"/>
      <c r="BR8" s="408"/>
      <c r="BS8" s="408"/>
      <c r="BT8" s="408"/>
      <c r="BU8" s="409"/>
      <c r="BV8" s="407">
        <v>544574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1.05</v>
      </c>
      <c r="CU8" s="448"/>
      <c r="CV8" s="448"/>
      <c r="CW8" s="448"/>
      <c r="CX8" s="448"/>
      <c r="CY8" s="448"/>
      <c r="CZ8" s="448"/>
      <c r="DA8" s="449"/>
      <c r="DB8" s="447">
        <v>0.99</v>
      </c>
      <c r="DC8" s="448"/>
      <c r="DD8" s="448"/>
      <c r="DE8" s="448"/>
      <c r="DF8" s="448"/>
      <c r="DG8" s="448"/>
      <c r="DH8" s="448"/>
      <c r="DI8" s="449"/>
    </row>
    <row r="9" spans="1:119" ht="18.75" customHeight="1" thickBot="1" x14ac:dyDescent="0.2">
      <c r="A9" s="177"/>
      <c r="B9" s="401" t="s">
        <v>106</v>
      </c>
      <c r="C9" s="402"/>
      <c r="D9" s="402"/>
      <c r="E9" s="402"/>
      <c r="F9" s="402"/>
      <c r="G9" s="402"/>
      <c r="H9" s="402"/>
      <c r="I9" s="402"/>
      <c r="J9" s="402"/>
      <c r="K9" s="450"/>
      <c r="L9" s="451" t="s">
        <v>107</v>
      </c>
      <c r="M9" s="452"/>
      <c r="N9" s="452"/>
      <c r="O9" s="452"/>
      <c r="P9" s="452"/>
      <c r="Q9" s="453"/>
      <c r="R9" s="454">
        <v>28786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175005</v>
      </c>
      <c r="BO9" s="408"/>
      <c r="BP9" s="408"/>
      <c r="BQ9" s="408"/>
      <c r="BR9" s="408"/>
      <c r="BS9" s="408"/>
      <c r="BT9" s="408"/>
      <c r="BU9" s="409"/>
      <c r="BV9" s="407">
        <v>187156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5.4</v>
      </c>
      <c r="CU9" s="405"/>
      <c r="CV9" s="405"/>
      <c r="CW9" s="405"/>
      <c r="CX9" s="405"/>
      <c r="CY9" s="405"/>
      <c r="CZ9" s="405"/>
      <c r="DA9" s="406"/>
      <c r="DB9" s="404">
        <v>6</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112</v>
      </c>
      <c r="M10" s="437"/>
      <c r="N10" s="437"/>
      <c r="O10" s="437"/>
      <c r="P10" s="437"/>
      <c r="Q10" s="438"/>
      <c r="R10" s="458">
        <v>28244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237145</v>
      </c>
      <c r="BO10" s="408"/>
      <c r="BP10" s="408"/>
      <c r="BQ10" s="408"/>
      <c r="BR10" s="408"/>
      <c r="BS10" s="408"/>
      <c r="BT10" s="408"/>
      <c r="BU10" s="409"/>
      <c r="BV10" s="407">
        <v>6455</v>
      </c>
      <c r="BW10" s="408"/>
      <c r="BX10" s="408"/>
      <c r="BY10" s="408"/>
      <c r="BZ10" s="408"/>
      <c r="CA10" s="408"/>
      <c r="CB10" s="408"/>
      <c r="CC10" s="409"/>
      <c r="CD10" s="180" t="s">
        <v>115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77"/>
      <c r="B12" s="467" t="s">
        <v>123</v>
      </c>
      <c r="C12" s="468"/>
      <c r="D12" s="468"/>
      <c r="E12" s="468"/>
      <c r="F12" s="468"/>
      <c r="G12" s="468"/>
      <c r="H12" s="468"/>
      <c r="I12" s="468"/>
      <c r="J12" s="468"/>
      <c r="K12" s="469"/>
      <c r="L12" s="476" t="s">
        <v>124</v>
      </c>
      <c r="M12" s="477"/>
      <c r="N12" s="477"/>
      <c r="O12" s="477"/>
      <c r="P12" s="477"/>
      <c r="Q12" s="478"/>
      <c r="R12" s="479">
        <v>27964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104245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130</v>
      </c>
      <c r="N13" s="499"/>
      <c r="O13" s="499"/>
      <c r="P13" s="499"/>
      <c r="Q13" s="500"/>
      <c r="R13" s="491">
        <v>27570</v>
      </c>
      <c r="S13" s="492"/>
      <c r="T13" s="492"/>
      <c r="U13" s="492"/>
      <c r="V13" s="493"/>
      <c r="W13" s="423" t="s">
        <v>131</v>
      </c>
      <c r="X13" s="424"/>
      <c r="Y13" s="424"/>
      <c r="Z13" s="424"/>
      <c r="AA13" s="424"/>
      <c r="AB13" s="414"/>
      <c r="AC13" s="458">
        <v>630</v>
      </c>
      <c r="AD13" s="459"/>
      <c r="AE13" s="459"/>
      <c r="AF13" s="459"/>
      <c r="AG13" s="501"/>
      <c r="AH13" s="458">
        <v>669</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412150</v>
      </c>
      <c r="BO13" s="408"/>
      <c r="BP13" s="408"/>
      <c r="BQ13" s="408"/>
      <c r="BR13" s="408"/>
      <c r="BS13" s="408"/>
      <c r="BT13" s="408"/>
      <c r="BU13" s="409"/>
      <c r="BV13" s="407">
        <v>89366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2.6</v>
      </c>
      <c r="CU13" s="405"/>
      <c r="CV13" s="405"/>
      <c r="CW13" s="405"/>
      <c r="CX13" s="405"/>
      <c r="CY13" s="405"/>
      <c r="CZ13" s="405"/>
      <c r="DA13" s="406"/>
      <c r="DB13" s="404">
        <v>1.8</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135</v>
      </c>
      <c r="M14" s="489"/>
      <c r="N14" s="489"/>
      <c r="O14" s="489"/>
      <c r="P14" s="489"/>
      <c r="Q14" s="490"/>
      <c r="R14" s="491">
        <v>28179</v>
      </c>
      <c r="S14" s="492"/>
      <c r="T14" s="492"/>
      <c r="U14" s="492"/>
      <c r="V14" s="493"/>
      <c r="W14" s="397"/>
      <c r="X14" s="398"/>
      <c r="Y14" s="398"/>
      <c r="Z14" s="398"/>
      <c r="AA14" s="398"/>
      <c r="AB14" s="387"/>
      <c r="AC14" s="494">
        <v>4.4000000000000004</v>
      </c>
      <c r="AD14" s="495"/>
      <c r="AE14" s="495"/>
      <c r="AF14" s="495"/>
      <c r="AG14" s="496"/>
      <c r="AH14" s="494">
        <v>4.9000000000000004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130</v>
      </c>
      <c r="N15" s="499"/>
      <c r="O15" s="499"/>
      <c r="P15" s="499"/>
      <c r="Q15" s="500"/>
      <c r="R15" s="491">
        <v>27768</v>
      </c>
      <c r="S15" s="492"/>
      <c r="T15" s="492"/>
      <c r="U15" s="492"/>
      <c r="V15" s="493"/>
      <c r="W15" s="423" t="s">
        <v>137</v>
      </c>
      <c r="X15" s="424"/>
      <c r="Y15" s="424"/>
      <c r="Z15" s="424"/>
      <c r="AA15" s="424"/>
      <c r="AB15" s="414"/>
      <c r="AC15" s="458">
        <v>4806</v>
      </c>
      <c r="AD15" s="459"/>
      <c r="AE15" s="459"/>
      <c r="AF15" s="459"/>
      <c r="AG15" s="501"/>
      <c r="AH15" s="458">
        <v>4302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7342553</v>
      </c>
      <c r="BO15" s="371"/>
      <c r="BP15" s="371"/>
      <c r="BQ15" s="371"/>
      <c r="BR15" s="371"/>
      <c r="BS15" s="371"/>
      <c r="BT15" s="371"/>
      <c r="BU15" s="372"/>
      <c r="BV15" s="370">
        <v>6115147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33.799999999999997</v>
      </c>
      <c r="AD16" s="495"/>
      <c r="AE16" s="495"/>
      <c r="AF16" s="495"/>
      <c r="AG16" s="496"/>
      <c r="AH16" s="494">
        <v>31.3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6227980</v>
      </c>
      <c r="BO16" s="408"/>
      <c r="BP16" s="408"/>
      <c r="BQ16" s="408"/>
      <c r="BR16" s="408"/>
      <c r="BS16" s="408"/>
      <c r="BT16" s="408"/>
      <c r="BU16" s="409"/>
      <c r="BV16" s="407">
        <v>6128866</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143</v>
      </c>
      <c r="N17" s="519"/>
      <c r="O17" s="519"/>
      <c r="P17" s="519"/>
      <c r="Q17" s="520"/>
      <c r="R17" s="513" t="s">
        <v>144</v>
      </c>
      <c r="S17" s="514"/>
      <c r="T17" s="514"/>
      <c r="U17" s="514"/>
      <c r="V17" s="515"/>
      <c r="W17" s="423" t="s">
        <v>145</v>
      </c>
      <c r="X17" s="424"/>
      <c r="Y17" s="424"/>
      <c r="Z17" s="424"/>
      <c r="AA17" s="424"/>
      <c r="AB17" s="414"/>
      <c r="AC17" s="458">
        <v>8764</v>
      </c>
      <c r="AD17" s="459"/>
      <c r="AE17" s="459"/>
      <c r="AF17" s="459"/>
      <c r="AG17" s="501"/>
      <c r="AH17" s="458">
        <v>8769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9487640</v>
      </c>
      <c r="BO17" s="408"/>
      <c r="BP17" s="408"/>
      <c r="BQ17" s="408"/>
      <c r="BR17" s="408"/>
      <c r="BS17" s="408"/>
      <c r="BT17" s="408"/>
      <c r="BU17" s="409"/>
      <c r="BV17" s="407">
        <v>7867085</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29" t="s">
        <v>147</v>
      </c>
      <c r="C18" s="450"/>
      <c r="D18" s="450"/>
      <c r="E18" s="530"/>
      <c r="F18" s="530"/>
      <c r="G18" s="530"/>
      <c r="H18" s="530"/>
      <c r="I18" s="530"/>
      <c r="J18" s="530"/>
      <c r="K18" s="530"/>
      <c r="L18" s="531">
        <v>225.49</v>
      </c>
      <c r="M18" s="531"/>
      <c r="N18" s="531"/>
      <c r="O18" s="531"/>
      <c r="P18" s="531"/>
      <c r="Q18" s="531"/>
      <c r="R18" s="532"/>
      <c r="S18" s="532"/>
      <c r="T18" s="532"/>
      <c r="U18" s="532"/>
      <c r="V18" s="533"/>
      <c r="W18" s="425"/>
      <c r="X18" s="426"/>
      <c r="Y18" s="426"/>
      <c r="Z18" s="426"/>
      <c r="AA18" s="426"/>
      <c r="AB18" s="417"/>
      <c r="AC18" s="534">
        <v>61.7</v>
      </c>
      <c r="AD18" s="535"/>
      <c r="AE18" s="535"/>
      <c r="AF18" s="535"/>
      <c r="AG18" s="536"/>
      <c r="AH18" s="534">
        <v>63.8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7246120</v>
      </c>
      <c r="BO18" s="408"/>
      <c r="BP18" s="408"/>
      <c r="BQ18" s="408"/>
      <c r="BR18" s="408"/>
      <c r="BS18" s="408"/>
      <c r="BT18" s="408"/>
      <c r="BU18" s="409"/>
      <c r="BV18" s="407">
        <v>6915558</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29" t="s">
        <v>149</v>
      </c>
      <c r="C19" s="450"/>
      <c r="D19" s="450"/>
      <c r="E19" s="530"/>
      <c r="F19" s="530"/>
      <c r="G19" s="530"/>
      <c r="H19" s="530"/>
      <c r="I19" s="530"/>
      <c r="J19" s="530"/>
      <c r="K19" s="530"/>
      <c r="L19" s="538">
        <v>128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11243943</v>
      </c>
      <c r="BO19" s="408"/>
      <c r="BP19" s="408"/>
      <c r="BQ19" s="408"/>
      <c r="BR19" s="408"/>
      <c r="BS19" s="408"/>
      <c r="BT19" s="408"/>
      <c r="BU19" s="409"/>
      <c r="BV19" s="407">
        <v>10201958</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29" t="s">
        <v>151</v>
      </c>
      <c r="C20" s="450"/>
      <c r="D20" s="450"/>
      <c r="E20" s="530"/>
      <c r="F20" s="530"/>
      <c r="G20" s="530"/>
      <c r="H20" s="530"/>
      <c r="I20" s="530"/>
      <c r="J20" s="530"/>
      <c r="K20" s="530"/>
      <c r="L20" s="538">
        <v>11441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6446845</v>
      </c>
      <c r="BO22" s="371"/>
      <c r="BP22" s="371"/>
      <c r="BQ22" s="371"/>
      <c r="BR22" s="371"/>
      <c r="BS22" s="371"/>
      <c r="BT22" s="371"/>
      <c r="BU22" s="372"/>
      <c r="BV22" s="370">
        <v>4827363</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3899303</v>
      </c>
      <c r="BO23" s="408"/>
      <c r="BP23" s="408"/>
      <c r="BQ23" s="408"/>
      <c r="BR23" s="408"/>
      <c r="BS23" s="408"/>
      <c r="BT23" s="408"/>
      <c r="BU23" s="409"/>
      <c r="BV23" s="407">
        <v>3537936</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161</v>
      </c>
      <c r="F24" s="437"/>
      <c r="G24" s="437"/>
      <c r="H24" s="437"/>
      <c r="I24" s="437"/>
      <c r="J24" s="437"/>
      <c r="K24" s="438"/>
      <c r="L24" s="458">
        <v>1</v>
      </c>
      <c r="M24" s="459"/>
      <c r="N24" s="459"/>
      <c r="O24" s="459"/>
      <c r="P24" s="501"/>
      <c r="Q24" s="458">
        <v>7612</v>
      </c>
      <c r="R24" s="459"/>
      <c r="S24" s="459"/>
      <c r="T24" s="459"/>
      <c r="U24" s="459"/>
      <c r="V24" s="501"/>
      <c r="W24" s="553"/>
      <c r="X24" s="554"/>
      <c r="Y24" s="555"/>
      <c r="Z24" s="457" t="s">
        <v>162</v>
      </c>
      <c r="AA24" s="437"/>
      <c r="AB24" s="437"/>
      <c r="AC24" s="437"/>
      <c r="AD24" s="437"/>
      <c r="AE24" s="437"/>
      <c r="AF24" s="437"/>
      <c r="AG24" s="438"/>
      <c r="AH24" s="458">
        <v>193</v>
      </c>
      <c r="AI24" s="459"/>
      <c r="AJ24" s="459"/>
      <c r="AK24" s="459"/>
      <c r="AL24" s="501"/>
      <c r="AM24" s="458">
        <v>518398</v>
      </c>
      <c r="AN24" s="459"/>
      <c r="AO24" s="459"/>
      <c r="AP24" s="459"/>
      <c r="AQ24" s="459"/>
      <c r="AR24" s="501"/>
      <c r="AS24" s="458">
        <v>2686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4611404</v>
      </c>
      <c r="BO24" s="408"/>
      <c r="BP24" s="408"/>
      <c r="BQ24" s="408"/>
      <c r="BR24" s="408"/>
      <c r="BS24" s="408"/>
      <c r="BT24" s="408"/>
      <c r="BU24" s="409"/>
      <c r="BV24" s="407">
        <v>2718812</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164</v>
      </c>
      <c r="F25" s="437"/>
      <c r="G25" s="437"/>
      <c r="H25" s="437"/>
      <c r="I25" s="437"/>
      <c r="J25" s="437"/>
      <c r="K25" s="438"/>
      <c r="L25" s="458">
        <v>1</v>
      </c>
      <c r="M25" s="459"/>
      <c r="N25" s="459"/>
      <c r="O25" s="459"/>
      <c r="P25" s="501"/>
      <c r="Q25" s="458">
        <v>6030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7084530</v>
      </c>
      <c r="BO25" s="371"/>
      <c r="BP25" s="371"/>
      <c r="BQ25" s="371"/>
      <c r="BR25" s="371"/>
      <c r="BS25" s="371"/>
      <c r="BT25" s="371"/>
      <c r="BU25" s="372"/>
      <c r="BV25" s="370">
        <v>3848940</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167</v>
      </c>
      <c r="F26" s="437"/>
      <c r="G26" s="437"/>
      <c r="H26" s="437"/>
      <c r="I26" s="437"/>
      <c r="J26" s="437"/>
      <c r="K26" s="438"/>
      <c r="L26" s="458">
        <v>1</v>
      </c>
      <c r="M26" s="459"/>
      <c r="N26" s="459"/>
      <c r="O26" s="459"/>
      <c r="P26" s="501"/>
      <c r="Q26" s="458">
        <v>5145</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171</v>
      </c>
      <c r="F27" s="437"/>
      <c r="G27" s="437"/>
      <c r="H27" s="437"/>
      <c r="I27" s="437"/>
      <c r="J27" s="437"/>
      <c r="K27" s="438"/>
      <c r="L27" s="458">
        <v>1</v>
      </c>
      <c r="M27" s="459"/>
      <c r="N27" s="459"/>
      <c r="O27" s="459"/>
      <c r="P27" s="501"/>
      <c r="Q27" s="458">
        <v>3090</v>
      </c>
      <c r="R27" s="459"/>
      <c r="S27" s="459"/>
      <c r="T27" s="459"/>
      <c r="U27" s="459"/>
      <c r="V27" s="501"/>
      <c r="W27" s="553"/>
      <c r="X27" s="554"/>
      <c r="Y27" s="555"/>
      <c r="Z27" s="457" t="s">
        <v>172</v>
      </c>
      <c r="AA27" s="437"/>
      <c r="AB27" s="437"/>
      <c r="AC27" s="437"/>
      <c r="AD27" s="437"/>
      <c r="AE27" s="437"/>
      <c r="AF27" s="437"/>
      <c r="AG27" s="438"/>
      <c r="AH27" s="458">
        <v>2</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174</v>
      </c>
      <c r="F28" s="437"/>
      <c r="G28" s="437"/>
      <c r="H28" s="437"/>
      <c r="I28" s="437"/>
      <c r="J28" s="437"/>
      <c r="K28" s="438"/>
      <c r="L28" s="458">
        <v>1</v>
      </c>
      <c r="M28" s="459"/>
      <c r="N28" s="459"/>
      <c r="O28" s="459"/>
      <c r="P28" s="501"/>
      <c r="Q28" s="458">
        <v>2550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3339126</v>
      </c>
      <c r="BO28" s="371"/>
      <c r="BP28" s="371"/>
      <c r="BQ28" s="371"/>
      <c r="BR28" s="371"/>
      <c r="BS28" s="371"/>
      <c r="BT28" s="371"/>
      <c r="BU28" s="372"/>
      <c r="BV28" s="370">
        <v>2821980</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177</v>
      </c>
      <c r="F29" s="437"/>
      <c r="G29" s="437"/>
      <c r="H29" s="437"/>
      <c r="I29" s="437"/>
      <c r="J29" s="437"/>
      <c r="K29" s="438"/>
      <c r="L29" s="458">
        <v>16</v>
      </c>
      <c r="M29" s="459"/>
      <c r="N29" s="459"/>
      <c r="O29" s="459"/>
      <c r="P29" s="501"/>
      <c r="Q29" s="458">
        <v>2400</v>
      </c>
      <c r="R29" s="459"/>
      <c r="S29" s="459"/>
      <c r="T29" s="459"/>
      <c r="U29" s="459"/>
      <c r="V29" s="501"/>
      <c r="W29" s="556"/>
      <c r="X29" s="557"/>
      <c r="Y29" s="558"/>
      <c r="Z29" s="457" t="s">
        <v>178</v>
      </c>
      <c r="AA29" s="437"/>
      <c r="AB29" s="437"/>
      <c r="AC29" s="437"/>
      <c r="AD29" s="437"/>
      <c r="AE29" s="437"/>
      <c r="AF29" s="437"/>
      <c r="AG29" s="438"/>
      <c r="AH29" s="458">
        <v>195</v>
      </c>
      <c r="AI29" s="459"/>
      <c r="AJ29" s="459"/>
      <c r="AK29" s="459"/>
      <c r="AL29" s="501"/>
      <c r="AM29" s="458">
        <v>525870</v>
      </c>
      <c r="AN29" s="459"/>
      <c r="AO29" s="459"/>
      <c r="AP29" s="459"/>
      <c r="AQ29" s="459"/>
      <c r="AR29" s="501"/>
      <c r="AS29" s="458">
        <v>2697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40606</v>
      </c>
      <c r="BO29" s="408"/>
      <c r="BP29" s="408"/>
      <c r="BQ29" s="408"/>
      <c r="BR29" s="408"/>
      <c r="BS29" s="408"/>
      <c r="BT29" s="408"/>
      <c r="BU29" s="409"/>
      <c r="BV29" s="407">
        <v>40605</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2708083</v>
      </c>
      <c r="BO30" s="527"/>
      <c r="BP30" s="527"/>
      <c r="BQ30" s="527"/>
      <c r="BR30" s="527"/>
      <c r="BS30" s="527"/>
      <c r="BT30" s="527"/>
      <c r="BU30" s="528"/>
      <c r="BV30" s="526">
        <v>3431530</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187</v>
      </c>
      <c r="D33" s="431"/>
      <c r="E33" s="396" t="s">
        <v>188</v>
      </c>
      <c r="F33" s="396"/>
      <c r="G33" s="396"/>
      <c r="H33" s="396"/>
      <c r="I33" s="396"/>
      <c r="J33" s="396"/>
      <c r="K33" s="396"/>
      <c r="L33" s="396"/>
      <c r="M33" s="396"/>
      <c r="N33" s="396"/>
      <c r="O33" s="396"/>
      <c r="P33" s="396"/>
      <c r="Q33" s="396"/>
      <c r="R33" s="396"/>
      <c r="S33" s="396"/>
      <c r="T33" s="202"/>
      <c r="U33" s="431" t="s">
        <v>187</v>
      </c>
      <c r="V33" s="431"/>
      <c r="W33" s="396" t="s">
        <v>188</v>
      </c>
      <c r="X33" s="396"/>
      <c r="Y33" s="396"/>
      <c r="Z33" s="396"/>
      <c r="AA33" s="396"/>
      <c r="AB33" s="396"/>
      <c r="AC33" s="396"/>
      <c r="AD33" s="396"/>
      <c r="AE33" s="396"/>
      <c r="AF33" s="396"/>
      <c r="AG33" s="396"/>
      <c r="AH33" s="396"/>
      <c r="AI33" s="396"/>
      <c r="AJ33" s="396"/>
      <c r="AK33" s="396"/>
      <c r="AL33" s="202"/>
      <c r="AM33" s="431" t="s">
        <v>187</v>
      </c>
      <c r="AN33" s="431"/>
      <c r="AO33" s="396" t="s">
        <v>188</v>
      </c>
      <c r="AP33" s="396"/>
      <c r="AQ33" s="396"/>
      <c r="AR33" s="396"/>
      <c r="AS33" s="396"/>
      <c r="AT33" s="396"/>
      <c r="AU33" s="396"/>
      <c r="AV33" s="396"/>
      <c r="AW33" s="396"/>
      <c r="AX33" s="396"/>
      <c r="AY33" s="396"/>
      <c r="AZ33" s="396"/>
      <c r="BA33" s="396"/>
      <c r="BB33" s="396"/>
      <c r="BC33" s="396"/>
      <c r="BD33" s="203"/>
      <c r="BE33" s="396" t="s">
        <v>189</v>
      </c>
      <c r="BF33" s="396"/>
      <c r="BG33" s="396" t="s">
        <v>190</v>
      </c>
      <c r="BH33" s="396"/>
      <c r="BI33" s="396"/>
      <c r="BJ33" s="396"/>
      <c r="BK33" s="396"/>
      <c r="BL33" s="396"/>
      <c r="BM33" s="396"/>
      <c r="BN33" s="396"/>
      <c r="BO33" s="396"/>
      <c r="BP33" s="396"/>
      <c r="BQ33" s="396"/>
      <c r="BR33" s="396"/>
      <c r="BS33" s="396"/>
      <c r="BT33" s="396"/>
      <c r="BU33" s="396"/>
      <c r="BV33" s="203"/>
      <c r="BW33" s="431" t="s">
        <v>189</v>
      </c>
      <c r="BX33" s="431"/>
      <c r="BY33" s="396" t="s">
        <v>191</v>
      </c>
      <c r="BZ33" s="396"/>
      <c r="CA33" s="396"/>
      <c r="CB33" s="396"/>
      <c r="CC33" s="396"/>
      <c r="CD33" s="396"/>
      <c r="CE33" s="396"/>
      <c r="CF33" s="396"/>
      <c r="CG33" s="396"/>
      <c r="CH33" s="396"/>
      <c r="CI33" s="396"/>
      <c r="CJ33" s="396"/>
      <c r="CK33" s="396"/>
      <c r="CL33" s="396"/>
      <c r="CM33" s="396"/>
      <c r="CN33" s="202"/>
      <c r="CO33" s="431" t="s">
        <v>187</v>
      </c>
      <c r="CP33" s="431"/>
      <c r="CQ33" s="396" t="s">
        <v>192</v>
      </c>
      <c r="CR33" s="396"/>
      <c r="CS33" s="396"/>
      <c r="CT33" s="396"/>
      <c r="CU33" s="396"/>
      <c r="CV33" s="396"/>
      <c r="CW33" s="396"/>
      <c r="CX33" s="396"/>
      <c r="CY33" s="396"/>
      <c r="CZ33" s="396"/>
      <c r="DA33" s="396"/>
      <c r="DB33" s="396"/>
      <c r="DC33" s="396"/>
      <c r="DD33" s="396"/>
      <c r="DE33" s="396"/>
      <c r="DF33" s="202"/>
      <c r="DG33" s="596" t="s">
        <v>193</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大和町一般会計</v>
      </c>
      <c r="F34" s="598"/>
      <c r="G34" s="598"/>
      <c r="H34" s="598"/>
      <c r="I34" s="598"/>
      <c r="J34" s="598"/>
      <c r="K34" s="598"/>
      <c r="L34" s="598"/>
      <c r="M34" s="598"/>
      <c r="N34" s="598"/>
      <c r="O34" s="598"/>
      <c r="P34" s="598"/>
      <c r="Q34" s="598"/>
      <c r="R34" s="598"/>
      <c r="S34" s="598"/>
      <c r="T34" s="177"/>
      <c r="U34" s="597">
        <f>IF(W34="","",MAX(C34:D43)+1)</f>
        <v>3</v>
      </c>
      <c r="V34" s="597"/>
      <c r="W34" s="598" t="str">
        <f>IF('各会計、関係団体の財政状況及び健全化判断比率'!B28="","",'各会計、関係団体の財政状況及び健全化判断比率'!B28)</f>
        <v>大和町国民健康保険事業勘定特別会計</v>
      </c>
      <c r="X34" s="598"/>
      <c r="Y34" s="598"/>
      <c r="Z34" s="598"/>
      <c r="AA34" s="598"/>
      <c r="AB34" s="598"/>
      <c r="AC34" s="598"/>
      <c r="AD34" s="598"/>
      <c r="AE34" s="598"/>
      <c r="AF34" s="598"/>
      <c r="AG34" s="598"/>
      <c r="AH34" s="598"/>
      <c r="AI34" s="598"/>
      <c r="AJ34" s="598"/>
      <c r="AK34" s="598"/>
      <c r="AL34" s="177"/>
      <c r="AM34" s="597">
        <f>IF(AO34="","",MAX(C34:D43,U34:V43)+1)</f>
        <v>6</v>
      </c>
      <c r="AN34" s="597"/>
      <c r="AO34" s="598" t="str">
        <f>IF('各会計、関係団体の財政状況及び健全化判断比率'!B31="","",'各会計、関係団体の財政状況及び健全化判断比率'!B31)</f>
        <v>大和町水道事業会計</v>
      </c>
      <c r="AP34" s="598"/>
      <c r="AQ34" s="598"/>
      <c r="AR34" s="598"/>
      <c r="AS34" s="598"/>
      <c r="AT34" s="598"/>
      <c r="AU34" s="598"/>
      <c r="AV34" s="598"/>
      <c r="AW34" s="598"/>
      <c r="AX34" s="598"/>
      <c r="AY34" s="598"/>
      <c r="AZ34" s="598"/>
      <c r="BA34" s="598"/>
      <c r="BB34" s="598"/>
      <c r="BC34" s="598"/>
      <c r="BD34" s="177"/>
      <c r="BE34" s="597">
        <f>IF(BG34="","",MAX(C34:D43,U34:V43,AM34:AN43)+1)</f>
        <v>8</v>
      </c>
      <c r="BF34" s="597"/>
      <c r="BG34" s="598" t="str">
        <f>IF('各会計、関係団体の財政状況及び健全化判断比率'!B33="","",'各会計、関係団体の財政状況及び健全化判断比率'!B33)</f>
        <v>大和町吉岡西部土地区画整理事業特別会計</v>
      </c>
      <c r="BH34" s="598"/>
      <c r="BI34" s="598"/>
      <c r="BJ34" s="598"/>
      <c r="BK34" s="598"/>
      <c r="BL34" s="598"/>
      <c r="BM34" s="598"/>
      <c r="BN34" s="598"/>
      <c r="BO34" s="598"/>
      <c r="BP34" s="598"/>
      <c r="BQ34" s="598"/>
      <c r="BR34" s="598"/>
      <c r="BS34" s="598"/>
      <c r="BT34" s="598"/>
      <c r="BU34" s="598"/>
      <c r="BV34" s="177"/>
      <c r="BW34" s="597">
        <f>IF(BY34="","",MAX(C34:D43,U34:V43,AM34:AN43,BE34:BF43)+1)</f>
        <v>9</v>
      </c>
      <c r="BX34" s="597"/>
      <c r="BY34" s="598" t="str">
        <f>IF('各会計、関係団体の財政状況及び健全化判断比率'!B68="","",'各会計、関係団体の財政状況及び健全化判断比率'!B68)</f>
        <v>黒川地域行政事務組合(普通会計)</v>
      </c>
      <c r="BZ34" s="598"/>
      <c r="CA34" s="598"/>
      <c r="CB34" s="598"/>
      <c r="CC34" s="598"/>
      <c r="CD34" s="598"/>
      <c r="CE34" s="598"/>
      <c r="CF34" s="598"/>
      <c r="CG34" s="598"/>
      <c r="CH34" s="598"/>
      <c r="CI34" s="598"/>
      <c r="CJ34" s="598"/>
      <c r="CK34" s="598"/>
      <c r="CL34" s="598"/>
      <c r="CM34" s="598"/>
      <c r="CN34" s="177"/>
      <c r="CO34" s="597">
        <f>IF(CQ34="","",MAX(C34:D43,U34:V43,AM34:AN43,BE34:BF43,BW34:BX43)+1)</f>
        <v>19</v>
      </c>
      <c r="CP34" s="597"/>
      <c r="CQ34" s="598" t="str">
        <f>IF('各会計、関係団体の財政状況及び健全化判断比率'!BS7="","",'各会計、関係団体の財政状況及び健全化判断比率'!BS7)</f>
        <v>㈱大和町地域振興公社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f>IF(E35="","",C34+1)</f>
        <v>2</v>
      </c>
      <c r="D35" s="597"/>
      <c r="E35" s="598" t="str">
        <f>IF('各会計、関係団体の財政状況及び健全化判断比率'!B8="","",'各会計、関係団体の財政状況及び健全化判断比率'!B8)</f>
        <v>大和町奨学事業特別会計</v>
      </c>
      <c r="F35" s="598"/>
      <c r="G35" s="598"/>
      <c r="H35" s="598"/>
      <c r="I35" s="598"/>
      <c r="J35" s="598"/>
      <c r="K35" s="598"/>
      <c r="L35" s="598"/>
      <c r="M35" s="598"/>
      <c r="N35" s="598"/>
      <c r="O35" s="598"/>
      <c r="P35" s="598"/>
      <c r="Q35" s="598"/>
      <c r="R35" s="598"/>
      <c r="S35" s="598"/>
      <c r="T35" s="177"/>
      <c r="U35" s="597">
        <f>IF(W35="","",U34+1)</f>
        <v>4</v>
      </c>
      <c r="V35" s="597"/>
      <c r="W35" s="598" t="str">
        <f>IF('各会計、関係団体の財政状況及び健全化判断比率'!B29="","",'各会計、関係団体の財政状況及び健全化判断比率'!B29)</f>
        <v>大和町介護保険事業勘定特別会計</v>
      </c>
      <c r="X35" s="598"/>
      <c r="Y35" s="598"/>
      <c r="Z35" s="598"/>
      <c r="AA35" s="598"/>
      <c r="AB35" s="598"/>
      <c r="AC35" s="598"/>
      <c r="AD35" s="598"/>
      <c r="AE35" s="598"/>
      <c r="AF35" s="598"/>
      <c r="AG35" s="598"/>
      <c r="AH35" s="598"/>
      <c r="AI35" s="598"/>
      <c r="AJ35" s="598"/>
      <c r="AK35" s="598"/>
      <c r="AL35" s="177"/>
      <c r="AM35" s="597">
        <f t="shared" ref="AM35:AM43" si="0">IF(AO35="","",AM34+1)</f>
        <v>7</v>
      </c>
      <c r="AN35" s="597"/>
      <c r="AO35" s="598" t="str">
        <f>IF('各会計、関係団体の財政状況及び健全化判断比率'!B32="","",'各会計、関係団体の財政状況及び健全化判断比率'!B32)</f>
        <v>大和町下水道事業会計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10</v>
      </c>
      <c r="BX35" s="597"/>
      <c r="BY35" s="598" t="str">
        <f>IF('各会計、関係団体の財政状況及び健全化判断比率'!B69="","",'各会計、関係団体の財政状況及び健全化判断比率'!B69)</f>
        <v>黒川地域行政事務組合：病院事業会計</v>
      </c>
      <c r="BZ35" s="598"/>
      <c r="CA35" s="598"/>
      <c r="CB35" s="598"/>
      <c r="CC35" s="598"/>
      <c r="CD35" s="598"/>
      <c r="CE35" s="598"/>
      <c r="CF35" s="598"/>
      <c r="CG35" s="598"/>
      <c r="CH35" s="598"/>
      <c r="CI35" s="598"/>
      <c r="CJ35" s="598"/>
      <c r="CK35" s="598"/>
      <c r="CL35" s="598"/>
      <c r="CM35" s="598"/>
      <c r="CN35" s="177"/>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5</v>
      </c>
      <c r="V36" s="597"/>
      <c r="W36" s="598" t="str">
        <f>IF('各会計、関係団体の財政状況及び健全化判断比率'!B30="","",'各会計、関係団体の財政状況及び健全化判断比率'!B30)</f>
        <v>大和町後期高齢者医療特別会計</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11</v>
      </c>
      <c r="BX36" s="597"/>
      <c r="BY36" s="598" t="str">
        <f>IF('各会計、関係団体の財政状況及び健全化判断比率'!B70="","",'各会計、関係団体の財政状況及び健全化判断比率'!B70)</f>
        <v>黒川地域行政事務組合：介護事業会計</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12</v>
      </c>
      <c r="BX37" s="597"/>
      <c r="BY37" s="598" t="str">
        <f>IF('各会計、関係団体の財政状況及び健全化判断比率'!B71="","",'各会計、関係団体の財政状況及び健全化判断比率'!B71)</f>
        <v>宮城県市町村職員退職手当組合</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13</v>
      </c>
      <c r="BX38" s="597"/>
      <c r="BY38" s="598" t="str">
        <f>IF('各会計、関係団体の財政状況及び健全化判断比率'!B72="","",'各会計、関係団体の財政状況及び健全化判断比率'!B72)</f>
        <v>宮城県市町村非常勤消防団員補償報償組合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14</v>
      </c>
      <c r="BX39" s="597"/>
      <c r="BY39" s="598" t="str">
        <f>IF('各会計、関係団体の財政状況及び健全化判断比率'!B73="","",'各会計、関係団体の財政状況及び健全化判断比率'!B73)</f>
        <v>宮城県市町村自治振興センター</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15</v>
      </c>
      <c r="BX40" s="597"/>
      <c r="BY40" s="598" t="str">
        <f>IF('各会計、関係団体の財政状況及び健全化判断比率'!B74="","",'各会計、関係団体の財政状況及び健全化判断比率'!B74)</f>
        <v>宮城県後期高齢者医療広域連合</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16</v>
      </c>
      <c r="BX41" s="597"/>
      <c r="BY41" s="598" t="str">
        <f>IF('各会計、関係団体の財政状況及び健全化判断比率'!B75="","",'各会計、関係団体の財政状況及び健全化判断比率'!B75)</f>
        <v>宮城県後期高齢者医療事業会計</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f t="shared" si="2"/>
        <v>17</v>
      </c>
      <c r="BX42" s="597"/>
      <c r="BY42" s="598" t="str">
        <f>IF('各会計、関係団体の財政状況及び健全化判断比率'!B76="","",'各会計、関係団体の財政状況及び健全化判断比率'!B76)</f>
        <v>吉田川流域溜池大和町外３市３ヶ町村組合</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f t="shared" si="2"/>
        <v>18</v>
      </c>
      <c r="BX43" s="597"/>
      <c r="BY43" s="598" t="str">
        <f>IF('各会計、関係団体の財政状況及び健全化判断比率'!B77="","",'各会計、関係団体の財政状況及び健全化判断比率'!B77)</f>
        <v>大衡村外一町牛野ダム管理組合</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wNw6dGomTwfvC45fEsBhpDut5GEmNH4sRLx2WusrJ6jSuomyAhjoxS7eWmlhMe2QQA1oYTRxLxPXXrEiblplw==" saltValue="xDhCO4UVV4/jmrje2F9n8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203</v>
      </c>
      <c r="DI1" s="603"/>
      <c r="DJ1" s="603"/>
      <c r="DK1" s="603"/>
      <c r="DL1" s="603"/>
      <c r="DM1" s="603"/>
      <c r="DN1" s="604"/>
      <c r="DO1" s="210"/>
      <c r="DP1" s="602" t="s">
        <v>204</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205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6205962</v>
      </c>
      <c r="S5" s="613"/>
      <c r="T5" s="613"/>
      <c r="U5" s="613"/>
      <c r="V5" s="613"/>
      <c r="W5" s="613"/>
      <c r="X5" s="613"/>
      <c r="Y5" s="614"/>
      <c r="Z5" s="615">
        <v>39.4</v>
      </c>
      <c r="AA5" s="615"/>
      <c r="AB5" s="615"/>
      <c r="AC5" s="615"/>
      <c r="AD5" s="616">
        <v>5900158</v>
      </c>
      <c r="AE5" s="616"/>
      <c r="AF5" s="616"/>
      <c r="AG5" s="616"/>
      <c r="AH5" s="616"/>
      <c r="AI5" s="616"/>
      <c r="AJ5" s="616"/>
      <c r="AK5" s="616"/>
      <c r="AL5" s="617">
        <v>83.4</v>
      </c>
      <c r="AM5" s="618"/>
      <c r="AN5" s="618"/>
      <c r="AO5" s="619"/>
      <c r="AP5" s="609" t="s">
        <v>217</v>
      </c>
      <c r="AQ5" s="610"/>
      <c r="AR5" s="610"/>
      <c r="AS5" s="610"/>
      <c r="AT5" s="610"/>
      <c r="AU5" s="610"/>
      <c r="AV5" s="610"/>
      <c r="AW5" s="610"/>
      <c r="AX5" s="610"/>
      <c r="AY5" s="610"/>
      <c r="AZ5" s="610"/>
      <c r="BA5" s="610"/>
      <c r="BB5" s="610"/>
      <c r="BC5" s="610"/>
      <c r="BD5" s="610"/>
      <c r="BE5" s="610"/>
      <c r="BF5" s="611"/>
      <c r="BG5" s="623">
        <v>5900158</v>
      </c>
      <c r="BH5" s="624"/>
      <c r="BI5" s="624"/>
      <c r="BJ5" s="624"/>
      <c r="BK5" s="624"/>
      <c r="BL5" s="624"/>
      <c r="BM5" s="624"/>
      <c r="BN5" s="625"/>
      <c r="BO5" s="626">
        <v>95.1</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151079</v>
      </c>
      <c r="S6" s="624"/>
      <c r="T6" s="624"/>
      <c r="U6" s="624"/>
      <c r="V6" s="624"/>
      <c r="W6" s="624"/>
      <c r="X6" s="624"/>
      <c r="Y6" s="625"/>
      <c r="Z6" s="626">
        <v>1</v>
      </c>
      <c r="AA6" s="626"/>
      <c r="AB6" s="626"/>
      <c r="AC6" s="626"/>
      <c r="AD6" s="627">
        <v>151079</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5900158</v>
      </c>
      <c r="BH6" s="624"/>
      <c r="BI6" s="624"/>
      <c r="BJ6" s="624"/>
      <c r="BK6" s="624"/>
      <c r="BL6" s="624"/>
      <c r="BM6" s="624"/>
      <c r="BN6" s="625"/>
      <c r="BO6" s="626">
        <v>95.1</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124432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124432</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928</v>
      </c>
      <c r="S7" s="624"/>
      <c r="T7" s="624"/>
      <c r="U7" s="624"/>
      <c r="V7" s="624"/>
      <c r="W7" s="624"/>
      <c r="X7" s="624"/>
      <c r="Y7" s="625"/>
      <c r="Z7" s="626">
        <v>0</v>
      </c>
      <c r="AA7" s="626"/>
      <c r="AB7" s="626"/>
      <c r="AC7" s="626"/>
      <c r="AD7" s="627">
        <v>928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2023504</v>
      </c>
      <c r="BH7" s="624"/>
      <c r="BI7" s="624"/>
      <c r="BJ7" s="624"/>
      <c r="BK7" s="624"/>
      <c r="BL7" s="624"/>
      <c r="BM7" s="624"/>
      <c r="BN7" s="625"/>
      <c r="BO7" s="626">
        <v>32.6</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1975268</v>
      </c>
      <c r="CS7" s="624"/>
      <c r="CT7" s="624"/>
      <c r="CU7" s="624"/>
      <c r="CV7" s="624"/>
      <c r="CW7" s="624"/>
      <c r="CX7" s="624"/>
      <c r="CY7" s="625"/>
      <c r="CZ7" s="626">
        <v>13.8</v>
      </c>
      <c r="DA7" s="626"/>
      <c r="DB7" s="626"/>
      <c r="DC7" s="626"/>
      <c r="DD7" s="632">
        <v>148333</v>
      </c>
      <c r="DE7" s="624"/>
      <c r="DF7" s="624"/>
      <c r="DG7" s="624"/>
      <c r="DH7" s="624"/>
      <c r="DI7" s="624"/>
      <c r="DJ7" s="624"/>
      <c r="DK7" s="624"/>
      <c r="DL7" s="624"/>
      <c r="DM7" s="624"/>
      <c r="DN7" s="624"/>
      <c r="DO7" s="624"/>
      <c r="DP7" s="625"/>
      <c r="DQ7" s="632">
        <v>1627533</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14144</v>
      </c>
      <c r="S8" s="624"/>
      <c r="T8" s="624"/>
      <c r="U8" s="624"/>
      <c r="V8" s="624"/>
      <c r="W8" s="624"/>
      <c r="X8" s="624"/>
      <c r="Y8" s="625"/>
      <c r="Z8" s="626">
        <v>0.1</v>
      </c>
      <c r="AA8" s="626"/>
      <c r="AB8" s="626"/>
      <c r="AC8" s="626"/>
      <c r="AD8" s="627">
        <v>14144</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52868</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4800775</v>
      </c>
      <c r="CS8" s="624"/>
      <c r="CT8" s="624"/>
      <c r="CU8" s="624"/>
      <c r="CV8" s="624"/>
      <c r="CW8" s="624"/>
      <c r="CX8" s="624"/>
      <c r="CY8" s="625"/>
      <c r="CZ8" s="626">
        <v>33.6</v>
      </c>
      <c r="DA8" s="626"/>
      <c r="DB8" s="626"/>
      <c r="DC8" s="626"/>
      <c r="DD8" s="632">
        <v>141099</v>
      </c>
      <c r="DE8" s="624"/>
      <c r="DF8" s="624"/>
      <c r="DG8" s="624"/>
      <c r="DH8" s="624"/>
      <c r="DI8" s="624"/>
      <c r="DJ8" s="624"/>
      <c r="DK8" s="624"/>
      <c r="DL8" s="624"/>
      <c r="DM8" s="624"/>
      <c r="DN8" s="624"/>
      <c r="DO8" s="624"/>
      <c r="DP8" s="625"/>
      <c r="DQ8" s="632">
        <v>2647976</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16366</v>
      </c>
      <c r="S9" s="624"/>
      <c r="T9" s="624"/>
      <c r="U9" s="624"/>
      <c r="V9" s="624"/>
      <c r="W9" s="624"/>
      <c r="X9" s="624"/>
      <c r="Y9" s="625"/>
      <c r="Z9" s="626">
        <v>0.1</v>
      </c>
      <c r="AA9" s="626"/>
      <c r="AB9" s="626"/>
      <c r="AC9" s="626"/>
      <c r="AD9" s="627">
        <v>16366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1384553</v>
      </c>
      <c r="BH9" s="624"/>
      <c r="BI9" s="624"/>
      <c r="BJ9" s="624"/>
      <c r="BK9" s="624"/>
      <c r="BL9" s="624"/>
      <c r="BM9" s="624"/>
      <c r="BN9" s="625"/>
      <c r="BO9" s="626">
        <v>22.3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1463219</v>
      </c>
      <c r="CS9" s="624"/>
      <c r="CT9" s="624"/>
      <c r="CU9" s="624"/>
      <c r="CV9" s="624"/>
      <c r="CW9" s="624"/>
      <c r="CX9" s="624"/>
      <c r="CY9" s="625"/>
      <c r="CZ9" s="626">
        <v>10.199999999999999</v>
      </c>
      <c r="DA9" s="626"/>
      <c r="DB9" s="626"/>
      <c r="DC9" s="626"/>
      <c r="DD9" s="632">
        <v>1045</v>
      </c>
      <c r="DE9" s="624"/>
      <c r="DF9" s="624"/>
      <c r="DG9" s="624"/>
      <c r="DH9" s="624"/>
      <c r="DI9" s="624"/>
      <c r="DJ9" s="624"/>
      <c r="DK9" s="624"/>
      <c r="DL9" s="624"/>
      <c r="DM9" s="624"/>
      <c r="DN9" s="624"/>
      <c r="DO9" s="624"/>
      <c r="DP9" s="625"/>
      <c r="DQ9" s="632">
        <v>1310385</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122324</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781201</v>
      </c>
      <c r="S11" s="624"/>
      <c r="T11" s="624"/>
      <c r="U11" s="624"/>
      <c r="V11" s="624"/>
      <c r="W11" s="624"/>
      <c r="X11" s="624"/>
      <c r="Y11" s="625"/>
      <c r="Z11" s="628">
        <v>5</v>
      </c>
      <c r="AA11" s="629"/>
      <c r="AB11" s="629"/>
      <c r="AC11" s="635"/>
      <c r="AD11" s="632">
        <v>781201</v>
      </c>
      <c r="AE11" s="624"/>
      <c r="AF11" s="624"/>
      <c r="AG11" s="624"/>
      <c r="AH11" s="624"/>
      <c r="AI11" s="624"/>
      <c r="AJ11" s="624"/>
      <c r="AK11" s="625"/>
      <c r="AL11" s="628">
        <v>11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463759</v>
      </c>
      <c r="BH11" s="624"/>
      <c r="BI11" s="624"/>
      <c r="BJ11" s="624"/>
      <c r="BK11" s="624"/>
      <c r="BL11" s="624"/>
      <c r="BM11" s="624"/>
      <c r="BN11" s="625"/>
      <c r="BO11" s="626">
        <v>7.5</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495503</v>
      </c>
      <c r="CS11" s="624"/>
      <c r="CT11" s="624"/>
      <c r="CU11" s="624"/>
      <c r="CV11" s="624"/>
      <c r="CW11" s="624"/>
      <c r="CX11" s="624"/>
      <c r="CY11" s="625"/>
      <c r="CZ11" s="626">
        <v>3.5</v>
      </c>
      <c r="DA11" s="626"/>
      <c r="DB11" s="626"/>
      <c r="DC11" s="626"/>
      <c r="DD11" s="632">
        <v>81771</v>
      </c>
      <c r="DE11" s="624"/>
      <c r="DF11" s="624"/>
      <c r="DG11" s="624"/>
      <c r="DH11" s="624"/>
      <c r="DI11" s="624"/>
      <c r="DJ11" s="624"/>
      <c r="DK11" s="624"/>
      <c r="DL11" s="624"/>
      <c r="DM11" s="624"/>
      <c r="DN11" s="624"/>
      <c r="DO11" s="624"/>
      <c r="DP11" s="625"/>
      <c r="DQ11" s="632">
        <v>337238</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21525</v>
      </c>
      <c r="S12" s="624"/>
      <c r="T12" s="624"/>
      <c r="U12" s="624"/>
      <c r="V12" s="624"/>
      <c r="W12" s="624"/>
      <c r="X12" s="624"/>
      <c r="Y12" s="625"/>
      <c r="Z12" s="626">
        <v>0.1</v>
      </c>
      <c r="AA12" s="626"/>
      <c r="AB12" s="626"/>
      <c r="AC12" s="626"/>
      <c r="AD12" s="627">
        <v>21525</v>
      </c>
      <c r="AE12" s="627"/>
      <c r="AF12" s="627"/>
      <c r="AG12" s="627"/>
      <c r="AH12" s="627"/>
      <c r="AI12" s="627"/>
      <c r="AJ12" s="627"/>
      <c r="AK12" s="627"/>
      <c r="AL12" s="628">
        <v>0.3</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3440360</v>
      </c>
      <c r="BH12" s="624"/>
      <c r="BI12" s="624"/>
      <c r="BJ12" s="624"/>
      <c r="BK12" s="624"/>
      <c r="BL12" s="624"/>
      <c r="BM12" s="624"/>
      <c r="BN12" s="625"/>
      <c r="BO12" s="626">
        <v>55.4</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245197</v>
      </c>
      <c r="CS12" s="624"/>
      <c r="CT12" s="624"/>
      <c r="CU12" s="624"/>
      <c r="CV12" s="624"/>
      <c r="CW12" s="624"/>
      <c r="CX12" s="624"/>
      <c r="CY12" s="625"/>
      <c r="CZ12" s="626">
        <v>1.7</v>
      </c>
      <c r="DA12" s="626"/>
      <c r="DB12" s="626"/>
      <c r="DC12" s="626"/>
      <c r="DD12" s="632">
        <v>18822</v>
      </c>
      <c r="DE12" s="624"/>
      <c r="DF12" s="624"/>
      <c r="DG12" s="624"/>
      <c r="DH12" s="624"/>
      <c r="DI12" s="624"/>
      <c r="DJ12" s="624"/>
      <c r="DK12" s="624"/>
      <c r="DL12" s="624"/>
      <c r="DM12" s="624"/>
      <c r="DN12" s="624"/>
      <c r="DO12" s="624"/>
      <c r="DP12" s="625"/>
      <c r="DQ12" s="632">
        <v>160603</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3404598</v>
      </c>
      <c r="BH13" s="624"/>
      <c r="BI13" s="624"/>
      <c r="BJ13" s="624"/>
      <c r="BK13" s="624"/>
      <c r="BL13" s="624"/>
      <c r="BM13" s="624"/>
      <c r="BN13" s="625"/>
      <c r="BO13" s="626">
        <v>54.9</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2209711</v>
      </c>
      <c r="CS13" s="624"/>
      <c r="CT13" s="624"/>
      <c r="CU13" s="624"/>
      <c r="CV13" s="624"/>
      <c r="CW13" s="624"/>
      <c r="CX13" s="624"/>
      <c r="CY13" s="625"/>
      <c r="CZ13" s="626">
        <v>15.4</v>
      </c>
      <c r="DA13" s="626"/>
      <c r="DB13" s="626"/>
      <c r="DC13" s="626"/>
      <c r="DD13" s="632">
        <v>1371127</v>
      </c>
      <c r="DE13" s="624"/>
      <c r="DF13" s="624"/>
      <c r="DG13" s="624"/>
      <c r="DH13" s="624"/>
      <c r="DI13" s="624"/>
      <c r="DJ13" s="624"/>
      <c r="DK13" s="624"/>
      <c r="DL13" s="624"/>
      <c r="DM13" s="624"/>
      <c r="DN13" s="624"/>
      <c r="DO13" s="624"/>
      <c r="DP13" s="625"/>
      <c r="DQ13" s="632">
        <v>1251768</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1488</v>
      </c>
      <c r="S14" s="624"/>
      <c r="T14" s="624"/>
      <c r="U14" s="624"/>
      <c r="V14" s="624"/>
      <c r="W14" s="624"/>
      <c r="X14" s="624"/>
      <c r="Y14" s="625"/>
      <c r="Z14" s="626">
        <v>0</v>
      </c>
      <c r="AA14" s="626"/>
      <c r="AB14" s="626"/>
      <c r="AC14" s="626"/>
      <c r="AD14" s="627">
        <v>1488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100228</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474754</v>
      </c>
      <c r="CS14" s="624"/>
      <c r="CT14" s="624"/>
      <c r="CU14" s="624"/>
      <c r="CV14" s="624"/>
      <c r="CW14" s="624"/>
      <c r="CX14" s="624"/>
      <c r="CY14" s="625"/>
      <c r="CZ14" s="626">
        <v>3.3</v>
      </c>
      <c r="DA14" s="626"/>
      <c r="DB14" s="626"/>
      <c r="DC14" s="626"/>
      <c r="DD14" s="632">
        <v>6666</v>
      </c>
      <c r="DE14" s="624"/>
      <c r="DF14" s="624"/>
      <c r="DG14" s="624"/>
      <c r="DH14" s="624"/>
      <c r="DI14" s="624"/>
      <c r="DJ14" s="624"/>
      <c r="DK14" s="624"/>
      <c r="DL14" s="624"/>
      <c r="DM14" s="624"/>
      <c r="DN14" s="624"/>
      <c r="DO14" s="624"/>
      <c r="DP14" s="625"/>
      <c r="DQ14" s="632">
        <v>470919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336066</v>
      </c>
      <c r="BH15" s="624"/>
      <c r="BI15" s="624"/>
      <c r="BJ15" s="624"/>
      <c r="BK15" s="624"/>
      <c r="BL15" s="624"/>
      <c r="BM15" s="624"/>
      <c r="BN15" s="625"/>
      <c r="BO15" s="626">
        <v>5.4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1849670</v>
      </c>
      <c r="CS15" s="624"/>
      <c r="CT15" s="624"/>
      <c r="CU15" s="624"/>
      <c r="CV15" s="624"/>
      <c r="CW15" s="624"/>
      <c r="CX15" s="624"/>
      <c r="CY15" s="625"/>
      <c r="CZ15" s="626">
        <v>12.9</v>
      </c>
      <c r="DA15" s="626"/>
      <c r="DB15" s="626"/>
      <c r="DC15" s="626"/>
      <c r="DD15" s="632">
        <v>608538</v>
      </c>
      <c r="DE15" s="624"/>
      <c r="DF15" s="624"/>
      <c r="DG15" s="624"/>
      <c r="DH15" s="624"/>
      <c r="DI15" s="624"/>
      <c r="DJ15" s="624"/>
      <c r="DK15" s="624"/>
      <c r="DL15" s="624"/>
      <c r="DM15" s="624"/>
      <c r="DN15" s="624"/>
      <c r="DO15" s="624"/>
      <c r="DP15" s="625"/>
      <c r="DQ15" s="632">
        <v>1231130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15245</v>
      </c>
      <c r="S16" s="624"/>
      <c r="T16" s="624"/>
      <c r="U16" s="624"/>
      <c r="V16" s="624"/>
      <c r="W16" s="624"/>
      <c r="X16" s="624"/>
      <c r="Y16" s="625"/>
      <c r="Z16" s="626">
        <v>0.1</v>
      </c>
      <c r="AA16" s="626"/>
      <c r="AB16" s="626"/>
      <c r="AC16" s="626"/>
      <c r="AD16" s="627">
        <v>15245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57179</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17546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103200</v>
      </c>
      <c r="S17" s="624"/>
      <c r="T17" s="624"/>
      <c r="U17" s="624"/>
      <c r="V17" s="624"/>
      <c r="W17" s="624"/>
      <c r="X17" s="624"/>
      <c r="Y17" s="625"/>
      <c r="Z17" s="626">
        <v>0.7</v>
      </c>
      <c r="AA17" s="626"/>
      <c r="AB17" s="626"/>
      <c r="AC17" s="626"/>
      <c r="AD17" s="627">
        <v>103200</v>
      </c>
      <c r="AE17" s="627"/>
      <c r="AF17" s="627"/>
      <c r="AG17" s="627"/>
      <c r="AH17" s="627"/>
      <c r="AI17" s="627"/>
      <c r="AJ17" s="627"/>
      <c r="AK17" s="627"/>
      <c r="AL17" s="628">
        <v>1.5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611146</v>
      </c>
      <c r="CS17" s="624"/>
      <c r="CT17" s="624"/>
      <c r="CU17" s="624"/>
      <c r="CV17" s="624"/>
      <c r="CW17" s="624"/>
      <c r="CX17" s="624"/>
      <c r="CY17" s="625"/>
      <c r="CZ17" s="626">
        <v>4.3</v>
      </c>
      <c r="DA17" s="626"/>
      <c r="DB17" s="626"/>
      <c r="DC17" s="626"/>
      <c r="DD17" s="632" t="s">
        <v>122</v>
      </c>
      <c r="DE17" s="624"/>
      <c r="DF17" s="624"/>
      <c r="DG17" s="624"/>
      <c r="DH17" s="624"/>
      <c r="DI17" s="624"/>
      <c r="DJ17" s="624"/>
      <c r="DK17" s="624"/>
      <c r="DL17" s="624"/>
      <c r="DM17" s="624"/>
      <c r="DN17" s="624"/>
      <c r="DO17" s="624"/>
      <c r="DP17" s="625"/>
      <c r="DQ17" s="632">
        <v>606268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30091</v>
      </c>
      <c r="S18" s="624"/>
      <c r="T18" s="624"/>
      <c r="U18" s="624"/>
      <c r="V18" s="624"/>
      <c r="W18" s="624"/>
      <c r="X18" s="624"/>
      <c r="Y18" s="625"/>
      <c r="Z18" s="626">
        <v>0.2</v>
      </c>
      <c r="AA18" s="626"/>
      <c r="AB18" s="626"/>
      <c r="AC18" s="626"/>
      <c r="AD18" s="627">
        <v>30091</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29557</v>
      </c>
      <c r="S19" s="624"/>
      <c r="T19" s="624"/>
      <c r="U19" s="624"/>
      <c r="V19" s="624"/>
      <c r="W19" s="624"/>
      <c r="X19" s="624"/>
      <c r="Y19" s="625"/>
      <c r="Z19" s="626">
        <v>0.2</v>
      </c>
      <c r="AA19" s="626"/>
      <c r="AB19" s="626"/>
      <c r="AC19" s="626"/>
      <c r="AD19" s="627">
        <v>29557</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305804</v>
      </c>
      <c r="BH19" s="624"/>
      <c r="BI19" s="624"/>
      <c r="BJ19" s="624"/>
      <c r="BK19" s="624"/>
      <c r="BL19" s="624"/>
      <c r="BM19" s="624"/>
      <c r="BN19" s="625"/>
      <c r="BO19" s="626">
        <v>4.9000000000000004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534</v>
      </c>
      <c r="S20" s="624"/>
      <c r="T20" s="624"/>
      <c r="U20" s="624"/>
      <c r="V20" s="624"/>
      <c r="W20" s="624"/>
      <c r="X20" s="624"/>
      <c r="Y20" s="625"/>
      <c r="Z20" s="626">
        <v>0</v>
      </c>
      <c r="AA20" s="626"/>
      <c r="AB20" s="626"/>
      <c r="AC20" s="626"/>
      <c r="AD20" s="627">
        <v>534</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305804</v>
      </c>
      <c r="BH20" s="624"/>
      <c r="BI20" s="624"/>
      <c r="BJ20" s="624"/>
      <c r="BK20" s="624"/>
      <c r="BL20" s="624"/>
      <c r="BM20" s="624"/>
      <c r="BN20" s="625"/>
      <c r="BO20" s="626">
        <v>4.9000000000000004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14306854</v>
      </c>
      <c r="CS20" s="624"/>
      <c r="CT20" s="624"/>
      <c r="CU20" s="624"/>
      <c r="CV20" s="624"/>
      <c r="CW20" s="624"/>
      <c r="CX20" s="624"/>
      <c r="CY20" s="625"/>
      <c r="CZ20" s="626">
        <v>100</v>
      </c>
      <c r="DA20" s="626"/>
      <c r="DB20" s="626"/>
      <c r="DC20" s="626"/>
      <c r="DD20" s="632">
        <v>2377401</v>
      </c>
      <c r="DE20" s="624"/>
      <c r="DF20" s="624"/>
      <c r="DG20" s="624"/>
      <c r="DH20" s="624"/>
      <c r="DI20" s="624"/>
      <c r="DJ20" s="624"/>
      <c r="DK20" s="624"/>
      <c r="DL20" s="624"/>
      <c r="DM20" s="624"/>
      <c r="DN20" s="624"/>
      <c r="DO20" s="624"/>
      <c r="DP20" s="625"/>
      <c r="DQ20" s="632">
        <v>9785798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640068</v>
      </c>
      <c r="S21" s="624"/>
      <c r="T21" s="624"/>
      <c r="U21" s="624"/>
      <c r="V21" s="624"/>
      <c r="W21" s="624"/>
      <c r="X21" s="624"/>
      <c r="Y21" s="625"/>
      <c r="Z21" s="626">
        <v>4.0999999999999996</v>
      </c>
      <c r="AA21" s="626"/>
      <c r="AB21" s="626"/>
      <c r="AC21" s="626"/>
      <c r="AD21" s="627" t="s">
        <v>122</v>
      </c>
      <c r="AE21" s="627"/>
      <c r="AF21" s="627"/>
      <c r="AG21" s="627"/>
      <c r="AH21" s="627"/>
      <c r="AI21" s="627"/>
      <c r="AJ21" s="627"/>
      <c r="AK21" s="627"/>
      <c r="AL21" s="628" t="s">
        <v>122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278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112069</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305526</v>
      </c>
      <c r="BH23" s="624"/>
      <c r="BI23" s="624"/>
      <c r="BJ23" s="624"/>
      <c r="BK23" s="624"/>
      <c r="BL23" s="624"/>
      <c r="BM23" s="624"/>
      <c r="BN23" s="625"/>
      <c r="BO23" s="626">
        <v>4.9000000000000004</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527999</v>
      </c>
      <c r="S24" s="624"/>
      <c r="T24" s="624"/>
      <c r="U24" s="624"/>
      <c r="V24" s="624"/>
      <c r="W24" s="624"/>
      <c r="X24" s="624"/>
      <c r="Y24" s="625"/>
      <c r="Z24" s="626">
        <v>3.3</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5174788</v>
      </c>
      <c r="CS24" s="613"/>
      <c r="CT24" s="613"/>
      <c r="CU24" s="613"/>
      <c r="CV24" s="613"/>
      <c r="CW24" s="613"/>
      <c r="CX24" s="613"/>
      <c r="CY24" s="614"/>
      <c r="CZ24" s="617">
        <v>36.200000000000003</v>
      </c>
      <c r="DA24" s="618"/>
      <c r="DB24" s="618"/>
      <c r="DC24" s="634"/>
      <c r="DD24" s="658">
        <v>3155962</v>
      </c>
      <c r="DE24" s="613"/>
      <c r="DF24" s="613"/>
      <c r="DG24" s="613"/>
      <c r="DH24" s="613"/>
      <c r="DI24" s="613"/>
      <c r="DJ24" s="613"/>
      <c r="DK24" s="614"/>
      <c r="DL24" s="658">
        <v>2706354</v>
      </c>
      <c r="DM24" s="613"/>
      <c r="DN24" s="613"/>
      <c r="DO24" s="613"/>
      <c r="DP24" s="613"/>
      <c r="DQ24" s="613"/>
      <c r="DR24" s="613"/>
      <c r="DS24" s="613"/>
      <c r="DT24" s="613"/>
      <c r="DU24" s="613"/>
      <c r="DV24" s="614"/>
      <c r="DW24" s="617">
        <v>33.9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7981297</v>
      </c>
      <c r="S25" s="624"/>
      <c r="T25" s="624"/>
      <c r="U25" s="624"/>
      <c r="V25" s="624"/>
      <c r="W25" s="624"/>
      <c r="X25" s="624"/>
      <c r="Y25" s="625"/>
      <c r="Z25" s="626">
        <v>50.6</v>
      </c>
      <c r="AA25" s="626"/>
      <c r="AB25" s="626"/>
      <c r="AC25" s="626"/>
      <c r="AD25" s="627">
        <v>7035425</v>
      </c>
      <c r="AE25" s="627"/>
      <c r="AF25" s="627"/>
      <c r="AG25" s="627"/>
      <c r="AH25" s="627"/>
      <c r="AI25" s="627"/>
      <c r="AJ25" s="627"/>
      <c r="AK25" s="627"/>
      <c r="AL25" s="628">
        <v>99.4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1552489</v>
      </c>
      <c r="CS25" s="655"/>
      <c r="CT25" s="655"/>
      <c r="CU25" s="655"/>
      <c r="CV25" s="655"/>
      <c r="CW25" s="655"/>
      <c r="CX25" s="655"/>
      <c r="CY25" s="656"/>
      <c r="CZ25" s="628">
        <v>10.9</v>
      </c>
      <c r="DA25" s="653"/>
      <c r="DB25" s="653"/>
      <c r="DC25" s="657"/>
      <c r="DD25" s="632">
        <v>1445637</v>
      </c>
      <c r="DE25" s="655"/>
      <c r="DF25" s="655"/>
      <c r="DG25" s="655"/>
      <c r="DH25" s="655"/>
      <c r="DI25" s="655"/>
      <c r="DJ25" s="655"/>
      <c r="DK25" s="656"/>
      <c r="DL25" s="632">
        <v>1432936</v>
      </c>
      <c r="DM25" s="655"/>
      <c r="DN25" s="655"/>
      <c r="DO25" s="655"/>
      <c r="DP25" s="655"/>
      <c r="DQ25" s="655"/>
      <c r="DR25" s="655"/>
      <c r="DS25" s="655"/>
      <c r="DT25" s="655"/>
      <c r="DU25" s="655"/>
      <c r="DV25" s="656"/>
      <c r="DW25" s="628">
        <v>17.899999999999999</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3287</v>
      </c>
      <c r="S26" s="624"/>
      <c r="T26" s="624"/>
      <c r="U26" s="624"/>
      <c r="V26" s="624"/>
      <c r="W26" s="624"/>
      <c r="X26" s="624"/>
      <c r="Y26" s="625"/>
      <c r="Z26" s="626">
        <v>0</v>
      </c>
      <c r="AA26" s="626"/>
      <c r="AB26" s="626"/>
      <c r="AC26" s="626"/>
      <c r="AD26" s="627">
        <v>3287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972663</v>
      </c>
      <c r="CS26" s="624"/>
      <c r="CT26" s="624"/>
      <c r="CU26" s="624"/>
      <c r="CV26" s="624"/>
      <c r="CW26" s="624"/>
      <c r="CX26" s="624"/>
      <c r="CY26" s="625"/>
      <c r="CZ26" s="628">
        <v>6.8</v>
      </c>
      <c r="DA26" s="653"/>
      <c r="DB26" s="653"/>
      <c r="DC26" s="657"/>
      <c r="DD26" s="632">
        <v>897824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46678</v>
      </c>
      <c r="S27" s="624"/>
      <c r="T27" s="624"/>
      <c r="U27" s="624"/>
      <c r="V27" s="624"/>
      <c r="W27" s="624"/>
      <c r="X27" s="624"/>
      <c r="Y27" s="625"/>
      <c r="Z27" s="626">
        <v>0.3</v>
      </c>
      <c r="AA27" s="626"/>
      <c r="AB27" s="626"/>
      <c r="AC27" s="626"/>
      <c r="AD27" s="627">
        <v>15</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6205962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3011153</v>
      </c>
      <c r="CS27" s="655"/>
      <c r="CT27" s="655"/>
      <c r="CU27" s="655"/>
      <c r="CV27" s="655"/>
      <c r="CW27" s="655"/>
      <c r="CX27" s="655"/>
      <c r="CY27" s="656"/>
      <c r="CZ27" s="628">
        <v>21</v>
      </c>
      <c r="DA27" s="653"/>
      <c r="DB27" s="653"/>
      <c r="DC27" s="657"/>
      <c r="DD27" s="632">
        <v>1104057</v>
      </c>
      <c r="DE27" s="655"/>
      <c r="DF27" s="655"/>
      <c r="DG27" s="655"/>
      <c r="DH27" s="655"/>
      <c r="DI27" s="655"/>
      <c r="DJ27" s="655"/>
      <c r="DK27" s="656"/>
      <c r="DL27" s="632">
        <v>667150</v>
      </c>
      <c r="DM27" s="655"/>
      <c r="DN27" s="655"/>
      <c r="DO27" s="655"/>
      <c r="DP27" s="655"/>
      <c r="DQ27" s="655"/>
      <c r="DR27" s="655"/>
      <c r="DS27" s="655"/>
      <c r="DT27" s="655"/>
      <c r="DU27" s="655"/>
      <c r="DV27" s="656"/>
      <c r="DW27" s="628">
        <v>8.4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108536</v>
      </c>
      <c r="S28" s="624"/>
      <c r="T28" s="624"/>
      <c r="U28" s="624"/>
      <c r="V28" s="624"/>
      <c r="W28" s="624"/>
      <c r="X28" s="624"/>
      <c r="Y28" s="625"/>
      <c r="Z28" s="626">
        <v>0.7</v>
      </c>
      <c r="AA28" s="626"/>
      <c r="AB28" s="626"/>
      <c r="AC28" s="626"/>
      <c r="AD28" s="627">
        <v>17818</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611146</v>
      </c>
      <c r="CS28" s="624"/>
      <c r="CT28" s="624"/>
      <c r="CU28" s="624"/>
      <c r="CV28" s="624"/>
      <c r="CW28" s="624"/>
      <c r="CX28" s="624"/>
      <c r="CY28" s="625"/>
      <c r="CZ28" s="628">
        <v>4.3</v>
      </c>
      <c r="DA28" s="653"/>
      <c r="DB28" s="653"/>
      <c r="DC28" s="657"/>
      <c r="DD28" s="632">
        <v>606268</v>
      </c>
      <c r="DE28" s="624"/>
      <c r="DF28" s="624"/>
      <c r="DG28" s="624"/>
      <c r="DH28" s="624"/>
      <c r="DI28" s="624"/>
      <c r="DJ28" s="624"/>
      <c r="DK28" s="625"/>
      <c r="DL28" s="632">
        <v>606268</v>
      </c>
      <c r="DM28" s="624"/>
      <c r="DN28" s="624"/>
      <c r="DO28" s="624"/>
      <c r="DP28" s="624"/>
      <c r="DQ28" s="624"/>
      <c r="DR28" s="624"/>
      <c r="DS28" s="624"/>
      <c r="DT28" s="624"/>
      <c r="DU28" s="624"/>
      <c r="DV28" s="625"/>
      <c r="DW28" s="628">
        <v>7.6</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64848</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611146</v>
      </c>
      <c r="CS29" s="655"/>
      <c r="CT29" s="655"/>
      <c r="CU29" s="655"/>
      <c r="CV29" s="655"/>
      <c r="CW29" s="655"/>
      <c r="CX29" s="655"/>
      <c r="CY29" s="656"/>
      <c r="CZ29" s="628">
        <v>4.3</v>
      </c>
      <c r="DA29" s="653"/>
      <c r="DB29" s="653"/>
      <c r="DC29" s="657"/>
      <c r="DD29" s="632">
        <v>606268</v>
      </c>
      <c r="DE29" s="655"/>
      <c r="DF29" s="655"/>
      <c r="DG29" s="655"/>
      <c r="DH29" s="655"/>
      <c r="DI29" s="655"/>
      <c r="DJ29" s="655"/>
      <c r="DK29" s="656"/>
      <c r="DL29" s="632">
        <v>606268</v>
      </c>
      <c r="DM29" s="655"/>
      <c r="DN29" s="655"/>
      <c r="DO29" s="655"/>
      <c r="DP29" s="655"/>
      <c r="DQ29" s="655"/>
      <c r="DR29" s="655"/>
      <c r="DS29" s="655"/>
      <c r="DT29" s="655"/>
      <c r="DU29" s="655"/>
      <c r="DV29" s="656"/>
      <c r="DW29" s="628">
        <v>7.6</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2579633</v>
      </c>
      <c r="S30" s="624"/>
      <c r="T30" s="624"/>
      <c r="U30" s="624"/>
      <c r="V30" s="624"/>
      <c r="W30" s="624"/>
      <c r="X30" s="624"/>
      <c r="Y30" s="625"/>
      <c r="Z30" s="626">
        <v>16.399999999999999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588618</v>
      </c>
      <c r="CS30" s="624"/>
      <c r="CT30" s="624"/>
      <c r="CU30" s="624"/>
      <c r="CV30" s="624"/>
      <c r="CW30" s="624"/>
      <c r="CX30" s="624"/>
      <c r="CY30" s="625"/>
      <c r="CZ30" s="628">
        <v>4.0999999999999996</v>
      </c>
      <c r="DA30" s="653"/>
      <c r="DB30" s="653"/>
      <c r="DC30" s="657"/>
      <c r="DD30" s="632">
        <v>583740</v>
      </c>
      <c r="DE30" s="624"/>
      <c r="DF30" s="624"/>
      <c r="DG30" s="624"/>
      <c r="DH30" s="624"/>
      <c r="DI30" s="624"/>
      <c r="DJ30" s="624"/>
      <c r="DK30" s="625"/>
      <c r="DL30" s="632">
        <v>583740</v>
      </c>
      <c r="DM30" s="624"/>
      <c r="DN30" s="624"/>
      <c r="DO30" s="624"/>
      <c r="DP30" s="624"/>
      <c r="DQ30" s="624"/>
      <c r="DR30" s="624"/>
      <c r="DS30" s="624"/>
      <c r="DT30" s="624"/>
      <c r="DU30" s="624"/>
      <c r="DV30" s="625"/>
      <c r="DW30" s="628">
        <v>7.3</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15026</v>
      </c>
      <c r="S31" s="624"/>
      <c r="T31" s="624"/>
      <c r="U31" s="624"/>
      <c r="V31" s="624"/>
      <c r="W31" s="624"/>
      <c r="X31" s="624"/>
      <c r="Y31" s="625"/>
      <c r="Z31" s="626">
        <v>0.1</v>
      </c>
      <c r="AA31" s="626"/>
      <c r="AB31" s="626"/>
      <c r="AC31" s="626"/>
      <c r="AD31" s="627">
        <v>15026</v>
      </c>
      <c r="AE31" s="627"/>
      <c r="AF31" s="627"/>
      <c r="AG31" s="627"/>
      <c r="AH31" s="627"/>
      <c r="AI31" s="627"/>
      <c r="AJ31" s="627"/>
      <c r="AK31" s="627"/>
      <c r="AL31" s="628">
        <v>0.2</v>
      </c>
      <c r="AM31" s="629"/>
      <c r="AN31" s="629"/>
      <c r="AO31" s="630"/>
      <c r="AP31" s="669" t="s">
        <v>299</v>
      </c>
      <c r="AQ31" s="670"/>
      <c r="AR31" s="670"/>
      <c r="AS31" s="670"/>
      <c r="AT31" s="675" t="s">
        <v>300</v>
      </c>
      <c r="AU31" s="214"/>
      <c r="AV31" s="214"/>
      <c r="AW31" s="214"/>
      <c r="AX31" s="609" t="s">
        <v>178</v>
      </c>
      <c r="AY31" s="610"/>
      <c r="AZ31" s="610"/>
      <c r="BA31" s="610"/>
      <c r="BB31" s="610"/>
      <c r="BC31" s="610"/>
      <c r="BD31" s="610"/>
      <c r="BE31" s="610"/>
      <c r="BF31" s="611"/>
      <c r="BG31" s="679">
        <v>99.5</v>
      </c>
      <c r="BH31" s="667"/>
      <c r="BI31" s="667"/>
      <c r="BJ31" s="667"/>
      <c r="BK31" s="667"/>
      <c r="BL31" s="667"/>
      <c r="BM31" s="618">
        <v>98.6</v>
      </c>
      <c r="BN31" s="667"/>
      <c r="BO31" s="667"/>
      <c r="BP31" s="667"/>
      <c r="BQ31" s="668"/>
      <c r="BR31" s="679">
        <v>99.7</v>
      </c>
      <c r="BS31" s="667"/>
      <c r="BT31" s="667"/>
      <c r="BU31" s="667"/>
      <c r="BV31" s="667"/>
      <c r="BW31" s="667"/>
      <c r="BX31" s="618">
        <v>98.9</v>
      </c>
      <c r="BY31" s="667"/>
      <c r="BZ31" s="667"/>
      <c r="CA31" s="667"/>
      <c r="CB31" s="668"/>
      <c r="CD31" s="661"/>
      <c r="CE31" s="662"/>
      <c r="CF31" s="620" t="s">
        <v>301</v>
      </c>
      <c r="CG31" s="621"/>
      <c r="CH31" s="621"/>
      <c r="CI31" s="621"/>
      <c r="CJ31" s="621"/>
      <c r="CK31" s="621"/>
      <c r="CL31" s="621"/>
      <c r="CM31" s="621"/>
      <c r="CN31" s="621"/>
      <c r="CO31" s="621"/>
      <c r="CP31" s="621"/>
      <c r="CQ31" s="622"/>
      <c r="CR31" s="623">
        <v>22528</v>
      </c>
      <c r="CS31" s="655"/>
      <c r="CT31" s="655"/>
      <c r="CU31" s="655"/>
      <c r="CV31" s="655"/>
      <c r="CW31" s="655"/>
      <c r="CX31" s="655"/>
      <c r="CY31" s="656"/>
      <c r="CZ31" s="628">
        <v>0.2</v>
      </c>
      <c r="DA31" s="653"/>
      <c r="DB31" s="653"/>
      <c r="DC31" s="657"/>
      <c r="DD31" s="632">
        <v>22528</v>
      </c>
      <c r="DE31" s="655"/>
      <c r="DF31" s="655"/>
      <c r="DG31" s="655"/>
      <c r="DH31" s="655"/>
      <c r="DI31" s="655"/>
      <c r="DJ31" s="655"/>
      <c r="DK31" s="656"/>
      <c r="DL31" s="632">
        <v>22528</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883648</v>
      </c>
      <c r="S32" s="624"/>
      <c r="T32" s="624"/>
      <c r="U32" s="624"/>
      <c r="V32" s="624"/>
      <c r="W32" s="624"/>
      <c r="X32" s="624"/>
      <c r="Y32" s="625"/>
      <c r="Z32" s="626">
        <v>5.6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0" t="s">
        <v>303</v>
      </c>
      <c r="AX32" s="620" t="s">
        <v>304</v>
      </c>
      <c r="AY32" s="621"/>
      <c r="AZ32" s="621"/>
      <c r="BA32" s="621"/>
      <c r="BB32" s="621"/>
      <c r="BC32" s="621"/>
      <c r="BD32" s="621"/>
      <c r="BE32" s="621"/>
      <c r="BF32" s="622"/>
      <c r="BG32" s="680">
        <v>99.3</v>
      </c>
      <c r="BH32" s="655"/>
      <c r="BI32" s="655"/>
      <c r="BJ32" s="655"/>
      <c r="BK32" s="655"/>
      <c r="BL32" s="655"/>
      <c r="BM32" s="629">
        <v>98.3</v>
      </c>
      <c r="BN32" s="655"/>
      <c r="BO32" s="655"/>
      <c r="BP32" s="655"/>
      <c r="BQ32" s="678"/>
      <c r="BR32" s="680">
        <v>99.7</v>
      </c>
      <c r="BS32" s="655"/>
      <c r="BT32" s="655"/>
      <c r="BU32" s="655"/>
      <c r="BV32" s="655"/>
      <c r="BW32" s="655"/>
      <c r="BX32" s="629">
        <v>99</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12488</v>
      </c>
      <c r="S33" s="624"/>
      <c r="T33" s="624"/>
      <c r="U33" s="624"/>
      <c r="V33" s="624"/>
      <c r="W33" s="624"/>
      <c r="X33" s="624"/>
      <c r="Y33" s="625"/>
      <c r="Z33" s="626">
        <v>0.1</v>
      </c>
      <c r="AA33" s="626"/>
      <c r="AB33" s="626"/>
      <c r="AC33" s="626"/>
      <c r="AD33" s="627">
        <v>3912</v>
      </c>
      <c r="AE33" s="627"/>
      <c r="AF33" s="627"/>
      <c r="AG33" s="627"/>
      <c r="AH33" s="627"/>
      <c r="AI33" s="627"/>
      <c r="AJ33" s="627"/>
      <c r="AK33" s="627"/>
      <c r="AL33" s="628">
        <v>0.1</v>
      </c>
      <c r="AM33" s="629"/>
      <c r="AN33" s="629"/>
      <c r="AO33" s="630"/>
      <c r="AP33" s="673"/>
      <c r="AQ33" s="674"/>
      <c r="AR33" s="674"/>
      <c r="AS33" s="674"/>
      <c r="AT33" s="677"/>
      <c r="AU33" s="215"/>
      <c r="AV33" s="215"/>
      <c r="AW33" s="215"/>
      <c r="AX33" s="644" t="s">
        <v>307</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99.6</v>
      </c>
      <c r="BS33" s="682"/>
      <c r="BT33" s="682"/>
      <c r="BU33" s="682"/>
      <c r="BV33" s="682"/>
      <c r="BW33" s="682"/>
      <c r="BX33" s="683">
        <v>98.5</v>
      </c>
      <c r="BY33" s="682"/>
      <c r="BZ33" s="682"/>
      <c r="CA33" s="682"/>
      <c r="CB33" s="684"/>
      <c r="CD33" s="620" t="s">
        <v>308</v>
      </c>
      <c r="CE33" s="621"/>
      <c r="CF33" s="621"/>
      <c r="CG33" s="621"/>
      <c r="CH33" s="621"/>
      <c r="CI33" s="621"/>
      <c r="CJ33" s="621"/>
      <c r="CK33" s="621"/>
      <c r="CL33" s="621"/>
      <c r="CM33" s="621"/>
      <c r="CN33" s="621"/>
      <c r="CO33" s="621"/>
      <c r="CP33" s="621"/>
      <c r="CQ33" s="622"/>
      <c r="CR33" s="623">
        <v>6697486</v>
      </c>
      <c r="CS33" s="655"/>
      <c r="CT33" s="655"/>
      <c r="CU33" s="655"/>
      <c r="CV33" s="655"/>
      <c r="CW33" s="655"/>
      <c r="CX33" s="655"/>
      <c r="CY33" s="656"/>
      <c r="CZ33" s="628">
        <v>46.8</v>
      </c>
      <c r="DA33" s="653"/>
      <c r="DB33" s="653"/>
      <c r="DC33" s="657"/>
      <c r="DD33" s="632">
        <v>5842327</v>
      </c>
      <c r="DE33" s="655"/>
      <c r="DF33" s="655"/>
      <c r="DG33" s="655"/>
      <c r="DH33" s="655"/>
      <c r="DI33" s="655"/>
      <c r="DJ33" s="655"/>
      <c r="DK33" s="656"/>
      <c r="DL33" s="632">
        <v>4539766</v>
      </c>
      <c r="DM33" s="655"/>
      <c r="DN33" s="655"/>
      <c r="DO33" s="655"/>
      <c r="DP33" s="655"/>
      <c r="DQ33" s="655"/>
      <c r="DR33" s="655"/>
      <c r="DS33" s="655"/>
      <c r="DT33" s="655"/>
      <c r="DU33" s="655"/>
      <c r="DV33" s="656"/>
      <c r="DW33" s="628">
        <v>56.9</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91434</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310</v>
      </c>
      <c r="CE34" s="621"/>
      <c r="CF34" s="621"/>
      <c r="CG34" s="621"/>
      <c r="CH34" s="621"/>
      <c r="CI34" s="621"/>
      <c r="CJ34" s="621"/>
      <c r="CK34" s="621"/>
      <c r="CL34" s="621"/>
      <c r="CM34" s="621"/>
      <c r="CN34" s="621"/>
      <c r="CO34" s="621"/>
      <c r="CP34" s="621"/>
      <c r="CQ34" s="622"/>
      <c r="CR34" s="623">
        <v>2707041</v>
      </c>
      <c r="CS34" s="624"/>
      <c r="CT34" s="624"/>
      <c r="CU34" s="624"/>
      <c r="CV34" s="624"/>
      <c r="CW34" s="624"/>
      <c r="CX34" s="624"/>
      <c r="CY34" s="625"/>
      <c r="CZ34" s="628">
        <v>18.899999999999999</v>
      </c>
      <c r="DA34" s="653"/>
      <c r="DB34" s="653"/>
      <c r="DC34" s="657"/>
      <c r="DD34" s="632">
        <v>2315612</v>
      </c>
      <c r="DE34" s="624"/>
      <c r="DF34" s="624"/>
      <c r="DG34" s="624"/>
      <c r="DH34" s="624"/>
      <c r="DI34" s="624"/>
      <c r="DJ34" s="624"/>
      <c r="DK34" s="625"/>
      <c r="DL34" s="632">
        <v>2128686</v>
      </c>
      <c r="DM34" s="624"/>
      <c r="DN34" s="624"/>
      <c r="DO34" s="624"/>
      <c r="DP34" s="624"/>
      <c r="DQ34" s="624"/>
      <c r="DR34" s="624"/>
      <c r="DS34" s="624"/>
      <c r="DT34" s="624"/>
      <c r="DU34" s="624"/>
      <c r="DV34" s="625"/>
      <c r="DW34" s="628">
        <v>26.7</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846219</v>
      </c>
      <c r="S35" s="624"/>
      <c r="T35" s="624"/>
      <c r="U35" s="624"/>
      <c r="V35" s="624"/>
      <c r="W35" s="624"/>
      <c r="X35" s="624"/>
      <c r="Y35" s="625"/>
      <c r="Z35" s="626">
        <v>5.4</v>
      </c>
      <c r="AA35" s="626"/>
      <c r="AB35" s="626"/>
      <c r="AC35" s="626"/>
      <c r="AD35" s="627" t="s">
        <v>122</v>
      </c>
      <c r="AE35" s="627"/>
      <c r="AF35" s="627"/>
      <c r="AG35" s="627"/>
      <c r="AH35" s="627"/>
      <c r="AI35" s="627"/>
      <c r="AJ35" s="627"/>
      <c r="AK35" s="627"/>
      <c r="AL35" s="628" t="s">
        <v>122</v>
      </c>
      <c r="AM35" s="629"/>
      <c r="AN35" s="629"/>
      <c r="AO35" s="630"/>
      <c r="AP35" s="218"/>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258575</v>
      </c>
      <c r="CS35" s="655"/>
      <c r="CT35" s="655"/>
      <c r="CU35" s="655"/>
      <c r="CV35" s="655"/>
      <c r="CW35" s="655"/>
      <c r="CX35" s="655"/>
      <c r="CY35" s="656"/>
      <c r="CZ35" s="628">
        <v>1.8</v>
      </c>
      <c r="DA35" s="653"/>
      <c r="DB35" s="653"/>
      <c r="DC35" s="657"/>
      <c r="DD35" s="632">
        <v>251820</v>
      </c>
      <c r="DE35" s="655"/>
      <c r="DF35" s="655"/>
      <c r="DG35" s="655"/>
      <c r="DH35" s="655"/>
      <c r="DI35" s="655"/>
      <c r="DJ35" s="655"/>
      <c r="DK35" s="656"/>
      <c r="DL35" s="632">
        <v>245330</v>
      </c>
      <c r="DM35" s="655"/>
      <c r="DN35" s="655"/>
      <c r="DO35" s="655"/>
      <c r="DP35" s="655"/>
      <c r="DQ35" s="655"/>
      <c r="DR35" s="655"/>
      <c r="DS35" s="655"/>
      <c r="DT35" s="655"/>
      <c r="DU35" s="655"/>
      <c r="DV35" s="656"/>
      <c r="DW35" s="628">
        <v>3.1</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719611</v>
      </c>
      <c r="S36" s="624"/>
      <c r="T36" s="624"/>
      <c r="U36" s="624"/>
      <c r="V36" s="624"/>
      <c r="W36" s="624"/>
      <c r="X36" s="624"/>
      <c r="Y36" s="625"/>
      <c r="Z36" s="626">
        <v>4.5999999999999996</v>
      </c>
      <c r="AA36" s="626"/>
      <c r="AB36" s="626"/>
      <c r="AC36" s="626"/>
      <c r="AD36" s="627" t="s">
        <v>122</v>
      </c>
      <c r="AE36" s="627"/>
      <c r="AF36" s="627"/>
      <c r="AG36" s="627"/>
      <c r="AH36" s="627"/>
      <c r="AI36" s="627"/>
      <c r="AJ36" s="627"/>
      <c r="AK36" s="627"/>
      <c r="AL36" s="628" t="s">
        <v>122</v>
      </c>
      <c r="AM36" s="629"/>
      <c r="AN36" s="629"/>
      <c r="AO36" s="630"/>
      <c r="AP36" s="218"/>
      <c r="AQ36" s="689" t="s">
        <v>316</v>
      </c>
      <c r="AR36" s="690"/>
      <c r="AS36" s="690"/>
      <c r="AT36" s="690"/>
      <c r="AU36" s="690"/>
      <c r="AV36" s="690"/>
      <c r="AW36" s="690"/>
      <c r="AX36" s="690"/>
      <c r="AY36" s="691"/>
      <c r="AZ36" s="612">
        <v>1682388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18990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2231907</v>
      </c>
      <c r="CS36" s="624"/>
      <c r="CT36" s="624"/>
      <c r="CU36" s="624"/>
      <c r="CV36" s="624"/>
      <c r="CW36" s="624"/>
      <c r="CX36" s="624"/>
      <c r="CY36" s="625"/>
      <c r="CZ36" s="628">
        <v>15.6</v>
      </c>
      <c r="DA36" s="653"/>
      <c r="DB36" s="653"/>
      <c r="DC36" s="657"/>
      <c r="DD36" s="632">
        <v>2020847</v>
      </c>
      <c r="DE36" s="624"/>
      <c r="DF36" s="624"/>
      <c r="DG36" s="624"/>
      <c r="DH36" s="624"/>
      <c r="DI36" s="624"/>
      <c r="DJ36" s="624"/>
      <c r="DK36" s="625"/>
      <c r="DL36" s="632">
        <v>1496473</v>
      </c>
      <c r="DM36" s="624"/>
      <c r="DN36" s="624"/>
      <c r="DO36" s="624"/>
      <c r="DP36" s="624"/>
      <c r="DQ36" s="624"/>
      <c r="DR36" s="624"/>
      <c r="DS36" s="624"/>
      <c r="DT36" s="624"/>
      <c r="DU36" s="624"/>
      <c r="DV36" s="625"/>
      <c r="DW36" s="628">
        <v>18.7</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204194</v>
      </c>
      <c r="S37" s="624"/>
      <c r="T37" s="624"/>
      <c r="U37" s="624"/>
      <c r="V37" s="624"/>
      <c r="W37" s="624"/>
      <c r="X37" s="624"/>
      <c r="Y37" s="625"/>
      <c r="Z37" s="626">
        <v>1.3</v>
      </c>
      <c r="AA37" s="626"/>
      <c r="AB37" s="626"/>
      <c r="AC37" s="626"/>
      <c r="AD37" s="627">
        <v>1256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463322</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4179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858099</v>
      </c>
      <c r="CS37" s="655"/>
      <c r="CT37" s="655"/>
      <c r="CU37" s="655"/>
      <c r="CV37" s="655"/>
      <c r="CW37" s="655"/>
      <c r="CX37" s="655"/>
      <c r="CY37" s="656"/>
      <c r="CZ37" s="628">
        <v>6</v>
      </c>
      <c r="DA37" s="653"/>
      <c r="DB37" s="653"/>
      <c r="DC37" s="657"/>
      <c r="DD37" s="632">
        <v>857583</v>
      </c>
      <c r="DE37" s="655"/>
      <c r="DF37" s="655"/>
      <c r="DG37" s="655"/>
      <c r="DH37" s="655"/>
      <c r="DI37" s="655"/>
      <c r="DJ37" s="655"/>
      <c r="DK37" s="656"/>
      <c r="DL37" s="632">
        <v>780049</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2208100</v>
      </c>
      <c r="S38" s="624"/>
      <c r="T38" s="624"/>
      <c r="U38" s="624"/>
      <c r="V38" s="624"/>
      <c r="W38" s="624"/>
      <c r="X38" s="624"/>
      <c r="Y38" s="625"/>
      <c r="Z38" s="626">
        <v>14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268266</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2911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853746</v>
      </c>
      <c r="CS38" s="624"/>
      <c r="CT38" s="624"/>
      <c r="CU38" s="624"/>
      <c r="CV38" s="624"/>
      <c r="CW38" s="624"/>
      <c r="CX38" s="624"/>
      <c r="CY38" s="625"/>
      <c r="CZ38" s="628">
        <v>6</v>
      </c>
      <c r="DA38" s="653"/>
      <c r="DB38" s="653"/>
      <c r="DC38" s="657"/>
      <c r="DD38" s="632">
        <v>704375</v>
      </c>
      <c r="DE38" s="624"/>
      <c r="DF38" s="624"/>
      <c r="DG38" s="624"/>
      <c r="DH38" s="624"/>
      <c r="DI38" s="624"/>
      <c r="DJ38" s="624"/>
      <c r="DK38" s="625"/>
      <c r="DL38" s="632">
        <v>664957</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v>908400</v>
      </c>
      <c r="S39" s="624"/>
      <c r="T39" s="624"/>
      <c r="U39" s="624"/>
      <c r="V39" s="624"/>
      <c r="W39" s="624"/>
      <c r="X39" s="624"/>
      <c r="Y39" s="625"/>
      <c r="Z39" s="626">
        <v>5.8</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97054</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4378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337033</v>
      </c>
      <c r="CS39" s="655"/>
      <c r="CT39" s="655"/>
      <c r="CU39" s="655"/>
      <c r="CV39" s="655"/>
      <c r="CW39" s="655"/>
      <c r="CX39" s="655"/>
      <c r="CY39" s="656"/>
      <c r="CZ39" s="628">
        <v>2.4</v>
      </c>
      <c r="DA39" s="653"/>
      <c r="DB39" s="653"/>
      <c r="DC39" s="657"/>
      <c r="DD39" s="632">
        <v>290189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39418</v>
      </c>
      <c r="BA40" s="624"/>
      <c r="BB40" s="624"/>
      <c r="BC40" s="624"/>
      <c r="BD40" s="655"/>
      <c r="BE40" s="655"/>
      <c r="BF40" s="678"/>
      <c r="BG40" s="671" t="s">
        <v>333</v>
      </c>
      <c r="BH40" s="672"/>
      <c r="BI40" s="672"/>
      <c r="BJ40" s="672"/>
      <c r="BK40" s="672"/>
      <c r="BL40" s="219"/>
      <c r="BM40" s="621" t="s">
        <v>334</v>
      </c>
      <c r="BN40" s="621"/>
      <c r="BO40" s="621"/>
      <c r="BP40" s="621"/>
      <c r="BQ40" s="621"/>
      <c r="BR40" s="621"/>
      <c r="BS40" s="621"/>
      <c r="BT40" s="621"/>
      <c r="BU40" s="622"/>
      <c r="BV40" s="623">
        <v>94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309184</v>
      </c>
      <c r="CS40" s="624"/>
      <c r="CT40" s="624"/>
      <c r="CU40" s="624"/>
      <c r="CV40" s="624"/>
      <c r="CW40" s="624"/>
      <c r="CX40" s="624"/>
      <c r="CY40" s="625"/>
      <c r="CZ40" s="628">
        <v>2.2000000000000002</v>
      </c>
      <c r="DA40" s="653"/>
      <c r="DB40" s="653"/>
      <c r="DC40" s="657"/>
      <c r="DD40" s="632">
        <v>259484</v>
      </c>
      <c r="DE40" s="624"/>
      <c r="DF40" s="624"/>
      <c r="DG40" s="624"/>
      <c r="DH40" s="624"/>
      <c r="DI40" s="624"/>
      <c r="DJ40" s="624"/>
      <c r="DK40" s="625"/>
      <c r="DL40" s="632">
        <v>4320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15764999</v>
      </c>
      <c r="S41" s="696"/>
      <c r="T41" s="696"/>
      <c r="U41" s="696"/>
      <c r="V41" s="696"/>
      <c r="W41" s="696"/>
      <c r="X41" s="696"/>
      <c r="Y41" s="700"/>
      <c r="Z41" s="701">
        <v>100</v>
      </c>
      <c r="AA41" s="701"/>
      <c r="AB41" s="701"/>
      <c r="AC41" s="701"/>
      <c r="AD41" s="702">
        <v>7076739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158771</v>
      </c>
      <c r="BA41" s="624"/>
      <c r="BB41" s="624"/>
      <c r="BC41" s="624"/>
      <c r="BD41" s="655"/>
      <c r="BE41" s="655"/>
      <c r="BF41" s="678"/>
      <c r="BG41" s="671"/>
      <c r="BH41" s="672"/>
      <c r="BI41" s="672"/>
      <c r="BJ41" s="672"/>
      <c r="BK41" s="672"/>
      <c r="BL41" s="219"/>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655557</v>
      </c>
      <c r="BA42" s="696"/>
      <c r="BB42" s="696"/>
      <c r="BC42" s="696"/>
      <c r="BD42" s="682"/>
      <c r="BE42" s="682"/>
      <c r="BF42" s="684"/>
      <c r="BG42" s="673"/>
      <c r="BH42" s="674"/>
      <c r="BI42" s="674"/>
      <c r="BJ42" s="674"/>
      <c r="BK42" s="674"/>
      <c r="BL42" s="220"/>
      <c r="BM42" s="645" t="s">
        <v>341</v>
      </c>
      <c r="BN42" s="645"/>
      <c r="BO42" s="645"/>
      <c r="BP42" s="645"/>
      <c r="BQ42" s="645"/>
      <c r="BR42" s="645"/>
      <c r="BS42" s="645"/>
      <c r="BT42" s="645"/>
      <c r="BU42" s="646"/>
      <c r="BV42" s="695">
        <v>363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2434580</v>
      </c>
      <c r="CS42" s="655"/>
      <c r="CT42" s="655"/>
      <c r="CU42" s="655"/>
      <c r="CV42" s="655"/>
      <c r="CW42" s="655"/>
      <c r="CX42" s="655"/>
      <c r="CY42" s="656"/>
      <c r="CZ42" s="628">
        <v>17</v>
      </c>
      <c r="DA42" s="653"/>
      <c r="DB42" s="653"/>
      <c r="DC42" s="657"/>
      <c r="DD42" s="632">
        <v>787509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0" t="s">
        <v>343</v>
      </c>
      <c r="CD43" s="620" t="s">
        <v>344</v>
      </c>
      <c r="CE43" s="621"/>
      <c r="CF43" s="621"/>
      <c r="CG43" s="621"/>
      <c r="CH43" s="621"/>
      <c r="CI43" s="621"/>
      <c r="CJ43" s="621"/>
      <c r="CK43" s="621"/>
      <c r="CL43" s="621"/>
      <c r="CM43" s="621"/>
      <c r="CN43" s="621"/>
      <c r="CO43" s="621"/>
      <c r="CP43" s="621"/>
      <c r="CQ43" s="622"/>
      <c r="CR43" s="623">
        <v>29312</v>
      </c>
      <c r="CS43" s="655"/>
      <c r="CT43" s="655"/>
      <c r="CU43" s="655"/>
      <c r="CV43" s="655"/>
      <c r="CW43" s="655"/>
      <c r="CX43" s="655"/>
      <c r="CY43" s="656"/>
      <c r="CZ43" s="628">
        <v>0.2</v>
      </c>
      <c r="DA43" s="653"/>
      <c r="DB43" s="653"/>
      <c r="DC43" s="657"/>
      <c r="DD43" s="632">
        <v>29312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2377401</v>
      </c>
      <c r="CS44" s="624"/>
      <c r="CT44" s="624"/>
      <c r="CU44" s="624"/>
      <c r="CV44" s="624"/>
      <c r="CW44" s="624"/>
      <c r="CX44" s="624"/>
      <c r="CY44" s="625"/>
      <c r="CZ44" s="628">
        <v>16.600000000000001</v>
      </c>
      <c r="DA44" s="629"/>
      <c r="DB44" s="629"/>
      <c r="DC44" s="635"/>
      <c r="DD44" s="632">
        <v>769963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1468864</v>
      </c>
      <c r="CS45" s="655"/>
      <c r="CT45" s="655"/>
      <c r="CU45" s="655"/>
      <c r="CV45" s="655"/>
      <c r="CW45" s="655"/>
      <c r="CX45" s="655"/>
      <c r="CY45" s="656"/>
      <c r="CZ45" s="628">
        <v>10.3</v>
      </c>
      <c r="DA45" s="653"/>
      <c r="DB45" s="653"/>
      <c r="DC45" s="657"/>
      <c r="DD45" s="632">
        <v>184245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1"/>
      <c r="CD46" s="661"/>
      <c r="CE46" s="662"/>
      <c r="CF46" s="620" t="s">
        <v>349</v>
      </c>
      <c r="CG46" s="621"/>
      <c r="CH46" s="621"/>
      <c r="CI46" s="621"/>
      <c r="CJ46" s="621"/>
      <c r="CK46" s="621"/>
      <c r="CL46" s="621"/>
      <c r="CM46" s="621"/>
      <c r="CN46" s="621"/>
      <c r="CO46" s="621"/>
      <c r="CP46" s="621"/>
      <c r="CQ46" s="622"/>
      <c r="CR46" s="623">
        <v>893258</v>
      </c>
      <c r="CS46" s="624"/>
      <c r="CT46" s="624"/>
      <c r="CU46" s="624"/>
      <c r="CV46" s="624"/>
      <c r="CW46" s="624"/>
      <c r="CX46" s="624"/>
      <c r="CY46" s="625"/>
      <c r="CZ46" s="628">
        <v>6.2</v>
      </c>
      <c r="DA46" s="629"/>
      <c r="DB46" s="629"/>
      <c r="DC46" s="635"/>
      <c r="DD46" s="632">
        <v>570439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1"/>
      <c r="CD47" s="661"/>
      <c r="CE47" s="662"/>
      <c r="CF47" s="620" t="s">
        <v>350</v>
      </c>
      <c r="CG47" s="621"/>
      <c r="CH47" s="621"/>
      <c r="CI47" s="621"/>
      <c r="CJ47" s="621"/>
      <c r="CK47" s="621"/>
      <c r="CL47" s="621"/>
      <c r="CM47" s="621"/>
      <c r="CN47" s="621"/>
      <c r="CO47" s="621"/>
      <c r="CP47" s="621"/>
      <c r="CQ47" s="622"/>
      <c r="CR47" s="623">
        <v>57179</v>
      </c>
      <c r="CS47" s="655"/>
      <c r="CT47" s="655"/>
      <c r="CU47" s="655"/>
      <c r="CV47" s="655"/>
      <c r="CW47" s="655"/>
      <c r="CX47" s="655"/>
      <c r="CY47" s="656"/>
      <c r="CZ47" s="628">
        <v>0.4</v>
      </c>
      <c r="DA47" s="653"/>
      <c r="DB47" s="653"/>
      <c r="DC47" s="657"/>
      <c r="DD47" s="632">
        <v>17546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1"/>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1"/>
      <c r="CD49" s="644" t="s">
        <v>352</v>
      </c>
      <c r="CE49" s="645"/>
      <c r="CF49" s="645"/>
      <c r="CG49" s="645"/>
      <c r="CH49" s="645"/>
      <c r="CI49" s="645"/>
      <c r="CJ49" s="645"/>
      <c r="CK49" s="645"/>
      <c r="CL49" s="645"/>
      <c r="CM49" s="645"/>
      <c r="CN49" s="645"/>
      <c r="CO49" s="645"/>
      <c r="CP49" s="645"/>
      <c r="CQ49" s="646"/>
      <c r="CR49" s="695">
        <v>14306854</v>
      </c>
      <c r="CS49" s="682"/>
      <c r="CT49" s="682"/>
      <c r="CU49" s="682"/>
      <c r="CV49" s="682"/>
      <c r="CW49" s="682"/>
      <c r="CX49" s="682"/>
      <c r="CY49" s="711"/>
      <c r="CZ49" s="703">
        <v>100</v>
      </c>
      <c r="DA49" s="712"/>
      <c r="DB49" s="712"/>
      <c r="DC49" s="713"/>
      <c r="DD49" s="714">
        <v>9785798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01bttCkden49/RpEGHTmH5hnBiGKNGlkJaeFyG95qzxOPe2fs+NIuBa+SmKblXMfZO/8DfLGaWXMGlG+IoXkw==" saltValue="YfnTFfBRzUlug9IWg8pd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354</v>
      </c>
      <c r="DK2" s="723"/>
      <c r="DL2" s="723"/>
      <c r="DM2" s="723"/>
      <c r="DN2" s="723"/>
      <c r="DO2" s="724"/>
      <c r="DP2" s="224"/>
      <c r="DQ2" s="722" t="s">
        <v>355</v>
      </c>
      <c r="DR2" s="723"/>
      <c r="DS2" s="723"/>
      <c r="DT2" s="723"/>
      <c r="DU2" s="723"/>
      <c r="DV2" s="723"/>
      <c r="DW2" s="723"/>
      <c r="DX2" s="723"/>
      <c r="DY2" s="723"/>
      <c r="DZ2" s="7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28"/>
      <c r="BA5" s="228"/>
      <c r="BB5" s="228"/>
      <c r="BC5" s="228"/>
      <c r="BD5" s="228"/>
      <c r="BE5" s="229"/>
      <c r="BF5" s="229"/>
      <c r="BG5" s="229"/>
      <c r="BH5" s="229"/>
      <c r="BI5" s="229"/>
      <c r="BJ5" s="229"/>
      <c r="BK5" s="229"/>
      <c r="BL5" s="229"/>
      <c r="BM5" s="229"/>
      <c r="BN5" s="229"/>
      <c r="BO5" s="229"/>
      <c r="BP5" s="229"/>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0"/>
    </row>
    <row r="6" spans="1:131" s="231"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15">
      <c r="A7" s="232">
        <v>1</v>
      </c>
      <c r="B7" s="749" t="s">
        <v>375</v>
      </c>
      <c r="C7" s="750"/>
      <c r="D7" s="750"/>
      <c r="E7" s="750"/>
      <c r="F7" s="750"/>
      <c r="G7" s="750"/>
      <c r="H7" s="750"/>
      <c r="I7" s="750"/>
      <c r="J7" s="750"/>
      <c r="K7" s="750"/>
      <c r="L7" s="750"/>
      <c r="M7" s="750"/>
      <c r="N7" s="750"/>
      <c r="O7" s="750"/>
      <c r="P7" s="751"/>
      <c r="Q7" s="752">
        <v>15759</v>
      </c>
      <c r="R7" s="753"/>
      <c r="S7" s="753"/>
      <c r="T7" s="753"/>
      <c r="U7" s="753"/>
      <c r="V7" s="753">
        <v>14301</v>
      </c>
      <c r="W7" s="753"/>
      <c r="X7" s="753"/>
      <c r="Y7" s="753"/>
      <c r="Z7" s="753"/>
      <c r="AA7" s="753">
        <v>1457</v>
      </c>
      <c r="AB7" s="753"/>
      <c r="AC7" s="753"/>
      <c r="AD7" s="753"/>
      <c r="AE7" s="754"/>
      <c r="AF7" s="755">
        <v>719</v>
      </c>
      <c r="AG7" s="756"/>
      <c r="AH7" s="756"/>
      <c r="AI7" s="756"/>
      <c r="AJ7" s="757"/>
      <c r="AK7" s="758">
        <v>833</v>
      </c>
      <c r="AL7" s="759"/>
      <c r="AM7" s="759"/>
      <c r="AN7" s="759"/>
      <c r="AO7" s="759"/>
      <c r="AP7" s="759">
        <v>6447</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c r="BS7" s="746" t="s">
        <v>566</v>
      </c>
      <c r="BT7" s="747"/>
      <c r="BU7" s="747"/>
      <c r="BV7" s="747"/>
      <c r="BW7" s="747"/>
      <c r="BX7" s="747"/>
      <c r="BY7" s="747"/>
      <c r="BZ7" s="747"/>
      <c r="CA7" s="747"/>
      <c r="CB7" s="747"/>
      <c r="CC7" s="747"/>
      <c r="CD7" s="747"/>
      <c r="CE7" s="747"/>
      <c r="CF7" s="747"/>
      <c r="CG7" s="762"/>
      <c r="CH7" s="743">
        <v>11</v>
      </c>
      <c r="CI7" s="744"/>
      <c r="CJ7" s="744"/>
      <c r="CK7" s="744"/>
      <c r="CL7" s="745"/>
      <c r="CM7" s="743">
        <v>159</v>
      </c>
      <c r="CN7" s="744"/>
      <c r="CO7" s="744"/>
      <c r="CP7" s="744"/>
      <c r="CQ7" s="745"/>
      <c r="CR7" s="743">
        <v>9</v>
      </c>
      <c r="CS7" s="744"/>
      <c r="CT7" s="744"/>
      <c r="CU7" s="744"/>
      <c r="CV7" s="745"/>
      <c r="CW7" s="743" t="s">
        <v>556</v>
      </c>
      <c r="CX7" s="744"/>
      <c r="CY7" s="744"/>
      <c r="CZ7" s="744"/>
      <c r="DA7" s="745"/>
      <c r="DB7" s="743" t="s">
        <v>556</v>
      </c>
      <c r="DC7" s="744"/>
      <c r="DD7" s="744"/>
      <c r="DE7" s="744"/>
      <c r="DF7" s="745"/>
      <c r="DG7" s="743" t="s">
        <v>556</v>
      </c>
      <c r="DH7" s="744"/>
      <c r="DI7" s="744"/>
      <c r="DJ7" s="744"/>
      <c r="DK7" s="745"/>
      <c r="DL7" s="743" t="s">
        <v>556</v>
      </c>
      <c r="DM7" s="744"/>
      <c r="DN7" s="744"/>
      <c r="DO7" s="744"/>
      <c r="DP7" s="745"/>
      <c r="DQ7" s="743" t="s">
        <v>556</v>
      </c>
      <c r="DR7" s="744"/>
      <c r="DS7" s="744"/>
      <c r="DT7" s="744"/>
      <c r="DU7" s="745"/>
      <c r="DV7" s="746"/>
      <c r="DW7" s="747"/>
      <c r="DX7" s="747"/>
      <c r="DY7" s="747"/>
      <c r="DZ7" s="748"/>
      <c r="EA7" s="230"/>
    </row>
    <row r="8" spans="1:131" s="231" customFormat="1" ht="26.25" customHeight="1" x14ac:dyDescent="0.15">
      <c r="A8" s="234">
        <v>2</v>
      </c>
      <c r="B8" s="780" t="s">
        <v>376</v>
      </c>
      <c r="C8" s="781"/>
      <c r="D8" s="781"/>
      <c r="E8" s="781"/>
      <c r="F8" s="781"/>
      <c r="G8" s="781"/>
      <c r="H8" s="781"/>
      <c r="I8" s="781"/>
      <c r="J8" s="781"/>
      <c r="K8" s="781"/>
      <c r="L8" s="781"/>
      <c r="M8" s="781"/>
      <c r="N8" s="781"/>
      <c r="O8" s="781"/>
      <c r="P8" s="782"/>
      <c r="Q8" s="783">
        <v>6</v>
      </c>
      <c r="R8" s="784"/>
      <c r="S8" s="784"/>
      <c r="T8" s="784"/>
      <c r="U8" s="784"/>
      <c r="V8" s="784">
        <v>6</v>
      </c>
      <c r="W8" s="784"/>
      <c r="X8" s="784"/>
      <c r="Y8" s="784"/>
      <c r="Z8" s="784"/>
      <c r="AA8" s="784">
        <v>0</v>
      </c>
      <c r="AB8" s="784"/>
      <c r="AC8" s="784"/>
      <c r="AD8" s="784"/>
      <c r="AE8" s="785"/>
      <c r="AF8" s="786">
        <v>0</v>
      </c>
      <c r="AG8" s="787"/>
      <c r="AH8" s="787"/>
      <c r="AI8" s="787"/>
      <c r="AJ8" s="788"/>
      <c r="AK8" s="769" t="s">
        <v>556</v>
      </c>
      <c r="AL8" s="770"/>
      <c r="AM8" s="770"/>
      <c r="AN8" s="770"/>
      <c r="AO8" s="770"/>
      <c r="AP8" s="770" t="s">
        <v>556</v>
      </c>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0"/>
    </row>
    <row r="9" spans="1:131" s="231" customFormat="1" ht="26.25" customHeight="1" x14ac:dyDescent="0.15">
      <c r="A9" s="23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0"/>
    </row>
    <row r="10" spans="1:131" s="231" customFormat="1" ht="26.25" customHeight="1" x14ac:dyDescent="0.15">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0"/>
    </row>
    <row r="11" spans="1:131" s="231" customFormat="1" ht="26.25" customHeight="1" x14ac:dyDescent="0.15">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0"/>
    </row>
    <row r="12" spans="1:131" s="231" customFormat="1" ht="26.25" customHeight="1" x14ac:dyDescent="0.15">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15">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15">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15">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15">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15">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15">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15">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15">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15">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
      <c r="A23" s="236" t="s">
        <v>378</v>
      </c>
      <c r="B23" s="789" t="s">
        <v>379</v>
      </c>
      <c r="C23" s="790"/>
      <c r="D23" s="790"/>
      <c r="E23" s="790"/>
      <c r="F23" s="790"/>
      <c r="G23" s="790"/>
      <c r="H23" s="790"/>
      <c r="I23" s="790"/>
      <c r="J23" s="790"/>
      <c r="K23" s="790"/>
      <c r="L23" s="790"/>
      <c r="M23" s="790"/>
      <c r="N23" s="790"/>
      <c r="O23" s="790"/>
      <c r="P23" s="791"/>
      <c r="Q23" s="792">
        <v>15765</v>
      </c>
      <c r="R23" s="793"/>
      <c r="S23" s="793"/>
      <c r="T23" s="793"/>
      <c r="U23" s="793"/>
      <c r="V23" s="793">
        <v>14307</v>
      </c>
      <c r="W23" s="793"/>
      <c r="X23" s="793"/>
      <c r="Y23" s="793"/>
      <c r="Z23" s="793"/>
      <c r="AA23" s="793">
        <v>1458</v>
      </c>
      <c r="AB23" s="793"/>
      <c r="AC23" s="793"/>
      <c r="AD23" s="793"/>
      <c r="AE23" s="794"/>
      <c r="AF23" s="795">
        <v>720</v>
      </c>
      <c r="AG23" s="793"/>
      <c r="AH23" s="793"/>
      <c r="AI23" s="793"/>
      <c r="AJ23" s="796"/>
      <c r="AK23" s="797"/>
      <c r="AL23" s="798"/>
      <c r="AM23" s="798"/>
      <c r="AN23" s="798"/>
      <c r="AO23" s="798"/>
      <c r="AP23" s="793">
        <v>6447</v>
      </c>
      <c r="AQ23" s="793"/>
      <c r="AR23" s="793"/>
      <c r="AS23" s="793"/>
      <c r="AT23" s="793"/>
      <c r="AU23" s="809"/>
      <c r="AV23" s="809"/>
      <c r="AW23" s="809"/>
      <c r="AX23" s="809"/>
      <c r="AY23" s="810"/>
      <c r="AZ23" s="811" t="s">
        <v>122</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15">
      <c r="A28" s="238">
        <v>1</v>
      </c>
      <c r="B28" s="749" t="s">
        <v>390</v>
      </c>
      <c r="C28" s="750"/>
      <c r="D28" s="750"/>
      <c r="E28" s="750"/>
      <c r="F28" s="750"/>
      <c r="G28" s="750"/>
      <c r="H28" s="750"/>
      <c r="I28" s="750"/>
      <c r="J28" s="750"/>
      <c r="K28" s="750"/>
      <c r="L28" s="750"/>
      <c r="M28" s="750"/>
      <c r="N28" s="750"/>
      <c r="O28" s="750"/>
      <c r="P28" s="751"/>
      <c r="Q28" s="822">
        <v>2256</v>
      </c>
      <c r="R28" s="823"/>
      <c r="S28" s="823"/>
      <c r="T28" s="823"/>
      <c r="U28" s="823"/>
      <c r="V28" s="823">
        <v>2237</v>
      </c>
      <c r="W28" s="823"/>
      <c r="X28" s="823"/>
      <c r="Y28" s="823"/>
      <c r="Z28" s="823"/>
      <c r="AA28" s="823">
        <v>19</v>
      </c>
      <c r="AB28" s="823"/>
      <c r="AC28" s="823"/>
      <c r="AD28" s="823"/>
      <c r="AE28" s="824"/>
      <c r="AF28" s="825">
        <v>19</v>
      </c>
      <c r="AG28" s="823"/>
      <c r="AH28" s="823"/>
      <c r="AI28" s="823"/>
      <c r="AJ28" s="826"/>
      <c r="AK28" s="827">
        <v>191</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15">
      <c r="A29" s="238">
        <v>2</v>
      </c>
      <c r="B29" s="780" t="s">
        <v>391</v>
      </c>
      <c r="C29" s="781"/>
      <c r="D29" s="781"/>
      <c r="E29" s="781"/>
      <c r="F29" s="781"/>
      <c r="G29" s="781"/>
      <c r="H29" s="781"/>
      <c r="I29" s="781"/>
      <c r="J29" s="781"/>
      <c r="K29" s="781"/>
      <c r="L29" s="781"/>
      <c r="M29" s="781"/>
      <c r="N29" s="781"/>
      <c r="O29" s="781"/>
      <c r="P29" s="782"/>
      <c r="Q29" s="783">
        <v>2335</v>
      </c>
      <c r="R29" s="784"/>
      <c r="S29" s="784"/>
      <c r="T29" s="784"/>
      <c r="U29" s="784"/>
      <c r="V29" s="784">
        <v>2302</v>
      </c>
      <c r="W29" s="784"/>
      <c r="X29" s="784"/>
      <c r="Y29" s="784"/>
      <c r="Z29" s="784"/>
      <c r="AA29" s="784">
        <v>33</v>
      </c>
      <c r="AB29" s="784"/>
      <c r="AC29" s="784"/>
      <c r="AD29" s="784"/>
      <c r="AE29" s="785"/>
      <c r="AF29" s="786">
        <v>33</v>
      </c>
      <c r="AG29" s="787"/>
      <c r="AH29" s="787"/>
      <c r="AI29" s="787"/>
      <c r="AJ29" s="788"/>
      <c r="AK29" s="834">
        <v>385</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15">
      <c r="A30" s="238">
        <v>3</v>
      </c>
      <c r="B30" s="780" t="s">
        <v>392</v>
      </c>
      <c r="C30" s="781"/>
      <c r="D30" s="781"/>
      <c r="E30" s="781"/>
      <c r="F30" s="781"/>
      <c r="G30" s="781"/>
      <c r="H30" s="781"/>
      <c r="I30" s="781"/>
      <c r="J30" s="781"/>
      <c r="K30" s="781"/>
      <c r="L30" s="781"/>
      <c r="M30" s="781"/>
      <c r="N30" s="781"/>
      <c r="O30" s="781"/>
      <c r="P30" s="782"/>
      <c r="Q30" s="783">
        <v>275</v>
      </c>
      <c r="R30" s="784"/>
      <c r="S30" s="784"/>
      <c r="T30" s="784"/>
      <c r="U30" s="784"/>
      <c r="V30" s="784">
        <v>268</v>
      </c>
      <c r="W30" s="784"/>
      <c r="X30" s="784"/>
      <c r="Y30" s="784"/>
      <c r="Z30" s="784"/>
      <c r="AA30" s="784">
        <v>7</v>
      </c>
      <c r="AB30" s="784"/>
      <c r="AC30" s="784"/>
      <c r="AD30" s="784"/>
      <c r="AE30" s="785"/>
      <c r="AF30" s="786">
        <v>7</v>
      </c>
      <c r="AG30" s="787"/>
      <c r="AH30" s="787"/>
      <c r="AI30" s="787"/>
      <c r="AJ30" s="788"/>
      <c r="AK30" s="834">
        <v>64</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15">
      <c r="A31" s="238">
        <v>4</v>
      </c>
      <c r="B31" s="780" t="s">
        <v>393</v>
      </c>
      <c r="C31" s="781"/>
      <c r="D31" s="781"/>
      <c r="E31" s="781"/>
      <c r="F31" s="781"/>
      <c r="G31" s="781"/>
      <c r="H31" s="781"/>
      <c r="I31" s="781"/>
      <c r="J31" s="781"/>
      <c r="K31" s="781"/>
      <c r="L31" s="781"/>
      <c r="M31" s="781"/>
      <c r="N31" s="781"/>
      <c r="O31" s="781"/>
      <c r="P31" s="782"/>
      <c r="Q31" s="783">
        <v>903</v>
      </c>
      <c r="R31" s="784"/>
      <c r="S31" s="784"/>
      <c r="T31" s="784"/>
      <c r="U31" s="784"/>
      <c r="V31" s="784">
        <v>881</v>
      </c>
      <c r="W31" s="784"/>
      <c r="X31" s="784"/>
      <c r="Y31" s="784"/>
      <c r="Z31" s="784"/>
      <c r="AA31" s="784">
        <v>22</v>
      </c>
      <c r="AB31" s="784"/>
      <c r="AC31" s="784"/>
      <c r="AD31" s="784"/>
      <c r="AE31" s="785"/>
      <c r="AF31" s="786">
        <v>438</v>
      </c>
      <c r="AG31" s="787"/>
      <c r="AH31" s="787"/>
      <c r="AI31" s="787"/>
      <c r="AJ31" s="788"/>
      <c r="AK31" s="834">
        <v>97</v>
      </c>
      <c r="AL31" s="830"/>
      <c r="AM31" s="830"/>
      <c r="AN31" s="830"/>
      <c r="AO31" s="830"/>
      <c r="AP31" s="830">
        <v>1122</v>
      </c>
      <c r="AQ31" s="830"/>
      <c r="AR31" s="830"/>
      <c r="AS31" s="830"/>
      <c r="AT31" s="830"/>
      <c r="AU31" s="830">
        <v>286</v>
      </c>
      <c r="AV31" s="830"/>
      <c r="AW31" s="830"/>
      <c r="AX31" s="830"/>
      <c r="AY31" s="830"/>
      <c r="AZ31" s="831" t="s">
        <v>556</v>
      </c>
      <c r="BA31" s="831"/>
      <c r="BB31" s="831"/>
      <c r="BC31" s="831"/>
      <c r="BD31" s="831"/>
      <c r="BE31" s="832" t="s">
        <v>394</v>
      </c>
      <c r="BF31" s="832"/>
      <c r="BG31" s="832"/>
      <c r="BH31" s="832"/>
      <c r="BI31" s="833"/>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15">
      <c r="A32" s="238">
        <v>5</v>
      </c>
      <c r="B32" s="780" t="s">
        <v>395</v>
      </c>
      <c r="C32" s="781"/>
      <c r="D32" s="781"/>
      <c r="E32" s="781"/>
      <c r="F32" s="781"/>
      <c r="G32" s="781"/>
      <c r="H32" s="781"/>
      <c r="I32" s="781"/>
      <c r="J32" s="781"/>
      <c r="K32" s="781"/>
      <c r="L32" s="781"/>
      <c r="M32" s="781"/>
      <c r="N32" s="781"/>
      <c r="O32" s="781"/>
      <c r="P32" s="782"/>
      <c r="Q32" s="783">
        <v>913</v>
      </c>
      <c r="R32" s="784"/>
      <c r="S32" s="784"/>
      <c r="T32" s="784"/>
      <c r="U32" s="784"/>
      <c r="V32" s="784">
        <v>827</v>
      </c>
      <c r="W32" s="784"/>
      <c r="X32" s="784"/>
      <c r="Y32" s="784"/>
      <c r="Z32" s="784"/>
      <c r="AA32" s="784">
        <v>86</v>
      </c>
      <c r="AB32" s="784"/>
      <c r="AC32" s="784"/>
      <c r="AD32" s="784"/>
      <c r="AE32" s="785"/>
      <c r="AF32" s="786">
        <v>378</v>
      </c>
      <c r="AG32" s="787"/>
      <c r="AH32" s="787"/>
      <c r="AI32" s="787"/>
      <c r="AJ32" s="788"/>
      <c r="AK32" s="834">
        <v>463</v>
      </c>
      <c r="AL32" s="830"/>
      <c r="AM32" s="830"/>
      <c r="AN32" s="830"/>
      <c r="AO32" s="830"/>
      <c r="AP32" s="830">
        <v>3403</v>
      </c>
      <c r="AQ32" s="830"/>
      <c r="AR32" s="830"/>
      <c r="AS32" s="830"/>
      <c r="AT32" s="830"/>
      <c r="AU32" s="830">
        <v>2539</v>
      </c>
      <c r="AV32" s="830"/>
      <c r="AW32" s="830"/>
      <c r="AX32" s="830"/>
      <c r="AY32" s="830"/>
      <c r="AZ32" s="831" t="s">
        <v>556</v>
      </c>
      <c r="BA32" s="831"/>
      <c r="BB32" s="831"/>
      <c r="BC32" s="831"/>
      <c r="BD32" s="831"/>
      <c r="BE32" s="832" t="s">
        <v>394</v>
      </c>
      <c r="BF32" s="832"/>
      <c r="BG32" s="832"/>
      <c r="BH32" s="832"/>
      <c r="BI32" s="833"/>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15">
      <c r="A33" s="238">
        <v>6</v>
      </c>
      <c r="B33" s="780" t="s">
        <v>396</v>
      </c>
      <c r="C33" s="781"/>
      <c r="D33" s="781"/>
      <c r="E33" s="781"/>
      <c r="F33" s="781"/>
      <c r="G33" s="781"/>
      <c r="H33" s="781"/>
      <c r="I33" s="781"/>
      <c r="J33" s="781"/>
      <c r="K33" s="781"/>
      <c r="L33" s="781"/>
      <c r="M33" s="781"/>
      <c r="N33" s="781"/>
      <c r="O33" s="781"/>
      <c r="P33" s="782"/>
      <c r="Q33" s="783">
        <v>416</v>
      </c>
      <c r="R33" s="784"/>
      <c r="S33" s="784"/>
      <c r="T33" s="784"/>
      <c r="U33" s="784"/>
      <c r="V33" s="784">
        <v>416</v>
      </c>
      <c r="W33" s="784"/>
      <c r="X33" s="784"/>
      <c r="Y33" s="784"/>
      <c r="Z33" s="784"/>
      <c r="AA33" s="784">
        <v>0</v>
      </c>
      <c r="AB33" s="784"/>
      <c r="AC33" s="784"/>
      <c r="AD33" s="784"/>
      <c r="AE33" s="785"/>
      <c r="AF33" s="786" t="s">
        <v>122</v>
      </c>
      <c r="AG33" s="787"/>
      <c r="AH33" s="787"/>
      <c r="AI33" s="787"/>
      <c r="AJ33" s="788"/>
      <c r="AK33" s="834">
        <v>39</v>
      </c>
      <c r="AL33" s="830"/>
      <c r="AM33" s="830"/>
      <c r="AN33" s="830"/>
      <c r="AO33" s="830"/>
      <c r="AP33" s="830">
        <v>388</v>
      </c>
      <c r="AQ33" s="830"/>
      <c r="AR33" s="830"/>
      <c r="AS33" s="830"/>
      <c r="AT33" s="830"/>
      <c r="AU33" s="830">
        <v>388</v>
      </c>
      <c r="AV33" s="830"/>
      <c r="AW33" s="830"/>
      <c r="AX33" s="830"/>
      <c r="AY33" s="830"/>
      <c r="AZ33" s="831" t="s">
        <v>556</v>
      </c>
      <c r="BA33" s="831"/>
      <c r="BB33" s="831"/>
      <c r="BC33" s="831"/>
      <c r="BD33" s="831"/>
      <c r="BE33" s="832" t="s">
        <v>397</v>
      </c>
      <c r="BF33" s="832"/>
      <c r="BG33" s="832"/>
      <c r="BH33" s="832"/>
      <c r="BI33" s="833"/>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15">
      <c r="A34" s="238">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15">
      <c r="A35" s="238">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15">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15">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15">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15">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15">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15">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15">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15">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15">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15">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15">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15">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15">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15">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15">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15">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15">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15">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15">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15">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15">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15">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15">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15">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15">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15">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
      <c r="A63" s="236" t="s">
        <v>378</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875</v>
      </c>
      <c r="AG63" s="844"/>
      <c r="AH63" s="844"/>
      <c r="AI63" s="844"/>
      <c r="AJ63" s="845"/>
      <c r="AK63" s="846"/>
      <c r="AL63" s="841"/>
      <c r="AM63" s="841"/>
      <c r="AN63" s="841"/>
      <c r="AO63" s="841"/>
      <c r="AP63" s="844">
        <v>4913</v>
      </c>
      <c r="AQ63" s="844"/>
      <c r="AR63" s="844"/>
      <c r="AS63" s="844"/>
      <c r="AT63" s="844"/>
      <c r="AU63" s="844">
        <v>3278</v>
      </c>
      <c r="AV63" s="844"/>
      <c r="AW63" s="844"/>
      <c r="AX63" s="844"/>
      <c r="AY63" s="844"/>
      <c r="AZ63" s="848"/>
      <c r="BA63" s="848"/>
      <c r="BB63" s="848"/>
      <c r="BC63" s="848"/>
      <c r="BD63" s="848"/>
      <c r="BE63" s="849"/>
      <c r="BF63" s="849"/>
      <c r="BG63" s="849"/>
      <c r="BH63" s="849"/>
      <c r="BI63" s="850"/>
      <c r="BJ63" s="851" t="s">
        <v>122</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
      <c r="A65" s="228" t="s">
        <v>400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402</v>
      </c>
      <c r="AV66" s="734"/>
      <c r="AW66" s="734"/>
      <c r="AX66" s="734"/>
      <c r="AY66" s="735"/>
      <c r="AZ66" s="733" t="s">
        <v>365</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15">
      <c r="A68" s="232">
        <v>1</v>
      </c>
      <c r="B68" s="869" t="s">
        <v>557</v>
      </c>
      <c r="C68" s="870"/>
      <c r="D68" s="870"/>
      <c r="E68" s="870"/>
      <c r="F68" s="870"/>
      <c r="G68" s="870"/>
      <c r="H68" s="870"/>
      <c r="I68" s="870"/>
      <c r="J68" s="870"/>
      <c r="K68" s="870"/>
      <c r="L68" s="870"/>
      <c r="M68" s="870"/>
      <c r="N68" s="870"/>
      <c r="O68" s="870"/>
      <c r="P68" s="871"/>
      <c r="Q68" s="872">
        <v>2582</v>
      </c>
      <c r="R68" s="866"/>
      <c r="S68" s="866"/>
      <c r="T68" s="866"/>
      <c r="U68" s="866"/>
      <c r="V68" s="866">
        <v>2527</v>
      </c>
      <c r="W68" s="866"/>
      <c r="X68" s="866"/>
      <c r="Y68" s="866"/>
      <c r="Z68" s="866"/>
      <c r="AA68" s="866">
        <v>55</v>
      </c>
      <c r="AB68" s="866"/>
      <c r="AC68" s="866"/>
      <c r="AD68" s="866"/>
      <c r="AE68" s="866"/>
      <c r="AF68" s="866">
        <v>50</v>
      </c>
      <c r="AG68" s="866"/>
      <c r="AH68" s="866"/>
      <c r="AI68" s="866"/>
      <c r="AJ68" s="866"/>
      <c r="AK68" s="866">
        <v>24</v>
      </c>
      <c r="AL68" s="866"/>
      <c r="AM68" s="866"/>
      <c r="AN68" s="866"/>
      <c r="AO68" s="866"/>
      <c r="AP68" s="866">
        <v>1199</v>
      </c>
      <c r="AQ68" s="866"/>
      <c r="AR68" s="866"/>
      <c r="AS68" s="866"/>
      <c r="AT68" s="866"/>
      <c r="AU68" s="866" t="s">
        <v>556</v>
      </c>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15">
      <c r="A69" s="234">
        <v>2</v>
      </c>
      <c r="B69" s="873" t="s">
        <v>558</v>
      </c>
      <c r="C69" s="874"/>
      <c r="D69" s="874"/>
      <c r="E69" s="874"/>
      <c r="F69" s="874"/>
      <c r="G69" s="874"/>
      <c r="H69" s="874"/>
      <c r="I69" s="874"/>
      <c r="J69" s="874"/>
      <c r="K69" s="874"/>
      <c r="L69" s="874"/>
      <c r="M69" s="874"/>
      <c r="N69" s="874"/>
      <c r="O69" s="874"/>
      <c r="P69" s="875"/>
      <c r="Q69" s="876">
        <v>203</v>
      </c>
      <c r="R69" s="830"/>
      <c r="S69" s="830"/>
      <c r="T69" s="830"/>
      <c r="U69" s="830"/>
      <c r="V69" s="830">
        <v>365</v>
      </c>
      <c r="W69" s="830"/>
      <c r="X69" s="830"/>
      <c r="Y69" s="830"/>
      <c r="Z69" s="830"/>
      <c r="AA69" s="830">
        <v>-162</v>
      </c>
      <c r="AB69" s="830"/>
      <c r="AC69" s="830"/>
      <c r="AD69" s="830"/>
      <c r="AE69" s="830"/>
      <c r="AF69" s="830" t="s">
        <v>556</v>
      </c>
      <c r="AG69" s="830"/>
      <c r="AH69" s="830"/>
      <c r="AI69" s="830"/>
      <c r="AJ69" s="830"/>
      <c r="AK69" s="830">
        <v>447</v>
      </c>
      <c r="AL69" s="830"/>
      <c r="AM69" s="830"/>
      <c r="AN69" s="830"/>
      <c r="AO69" s="830"/>
      <c r="AP69" s="830">
        <v>995</v>
      </c>
      <c r="AQ69" s="830"/>
      <c r="AR69" s="830"/>
      <c r="AS69" s="830"/>
      <c r="AT69" s="830"/>
      <c r="AU69" s="830" t="s">
        <v>556</v>
      </c>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15">
      <c r="A70" s="234">
        <v>3</v>
      </c>
      <c r="B70" s="873" t="s">
        <v>559</v>
      </c>
      <c r="C70" s="874"/>
      <c r="D70" s="874"/>
      <c r="E70" s="874"/>
      <c r="F70" s="874"/>
      <c r="G70" s="874"/>
      <c r="H70" s="874"/>
      <c r="I70" s="874"/>
      <c r="J70" s="874"/>
      <c r="K70" s="874"/>
      <c r="L70" s="874"/>
      <c r="M70" s="874"/>
      <c r="N70" s="874"/>
      <c r="O70" s="874"/>
      <c r="P70" s="875"/>
      <c r="Q70" s="876" t="s">
        <v>556</v>
      </c>
      <c r="R70" s="830"/>
      <c r="S70" s="830"/>
      <c r="T70" s="830"/>
      <c r="U70" s="830"/>
      <c r="V70" s="830">
        <v>0</v>
      </c>
      <c r="W70" s="830"/>
      <c r="X70" s="830"/>
      <c r="Y70" s="830"/>
      <c r="Z70" s="830"/>
      <c r="AA70" s="830">
        <v>0</v>
      </c>
      <c r="AB70" s="830"/>
      <c r="AC70" s="830"/>
      <c r="AD70" s="830"/>
      <c r="AE70" s="830"/>
      <c r="AF70" s="830">
        <v>9</v>
      </c>
      <c r="AG70" s="830"/>
      <c r="AH70" s="830"/>
      <c r="AI70" s="830"/>
      <c r="AJ70" s="830"/>
      <c r="AK70" s="830" t="s">
        <v>556</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15">
      <c r="A71" s="234">
        <v>4</v>
      </c>
      <c r="B71" s="873" t="s">
        <v>560</v>
      </c>
      <c r="C71" s="874"/>
      <c r="D71" s="874"/>
      <c r="E71" s="874"/>
      <c r="F71" s="874"/>
      <c r="G71" s="874"/>
      <c r="H71" s="874"/>
      <c r="I71" s="874"/>
      <c r="J71" s="874"/>
      <c r="K71" s="874"/>
      <c r="L71" s="874"/>
      <c r="M71" s="874"/>
      <c r="N71" s="874"/>
      <c r="O71" s="874"/>
      <c r="P71" s="875"/>
      <c r="Q71" s="876">
        <v>10136</v>
      </c>
      <c r="R71" s="830"/>
      <c r="S71" s="830"/>
      <c r="T71" s="830"/>
      <c r="U71" s="830"/>
      <c r="V71" s="830">
        <v>9277</v>
      </c>
      <c r="W71" s="830"/>
      <c r="X71" s="830"/>
      <c r="Y71" s="830"/>
      <c r="Z71" s="830"/>
      <c r="AA71" s="830">
        <v>859</v>
      </c>
      <c r="AB71" s="830"/>
      <c r="AC71" s="830"/>
      <c r="AD71" s="830"/>
      <c r="AE71" s="830"/>
      <c r="AF71" s="830">
        <v>859</v>
      </c>
      <c r="AG71" s="830"/>
      <c r="AH71" s="830"/>
      <c r="AI71" s="830"/>
      <c r="AJ71" s="830"/>
      <c r="AK71" s="830">
        <v>110</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15">
      <c r="A72" s="234">
        <v>5</v>
      </c>
      <c r="B72" s="873" t="s">
        <v>561</v>
      </c>
      <c r="C72" s="874"/>
      <c r="D72" s="874"/>
      <c r="E72" s="874"/>
      <c r="F72" s="874"/>
      <c r="G72" s="874"/>
      <c r="H72" s="874"/>
      <c r="I72" s="874"/>
      <c r="J72" s="874"/>
      <c r="K72" s="874"/>
      <c r="L72" s="874"/>
      <c r="M72" s="874"/>
      <c r="N72" s="874"/>
      <c r="O72" s="874"/>
      <c r="P72" s="875"/>
      <c r="Q72" s="876">
        <v>879</v>
      </c>
      <c r="R72" s="830"/>
      <c r="S72" s="830"/>
      <c r="T72" s="830"/>
      <c r="U72" s="830"/>
      <c r="V72" s="830">
        <v>876</v>
      </c>
      <c r="W72" s="830"/>
      <c r="X72" s="830"/>
      <c r="Y72" s="830"/>
      <c r="Z72" s="830"/>
      <c r="AA72" s="830">
        <v>2</v>
      </c>
      <c r="AB72" s="830"/>
      <c r="AC72" s="830"/>
      <c r="AD72" s="830"/>
      <c r="AE72" s="830"/>
      <c r="AF72" s="830">
        <v>2</v>
      </c>
      <c r="AG72" s="830"/>
      <c r="AH72" s="830"/>
      <c r="AI72" s="830"/>
      <c r="AJ72" s="830"/>
      <c r="AK72" s="830">
        <v>3</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15">
      <c r="A73" s="234">
        <v>6</v>
      </c>
      <c r="B73" s="873" t="s">
        <v>562</v>
      </c>
      <c r="C73" s="874"/>
      <c r="D73" s="874"/>
      <c r="E73" s="874"/>
      <c r="F73" s="874"/>
      <c r="G73" s="874"/>
      <c r="H73" s="874"/>
      <c r="I73" s="874"/>
      <c r="J73" s="874"/>
      <c r="K73" s="874"/>
      <c r="L73" s="874"/>
      <c r="M73" s="874"/>
      <c r="N73" s="874"/>
      <c r="O73" s="874"/>
      <c r="P73" s="875"/>
      <c r="Q73" s="876">
        <v>247</v>
      </c>
      <c r="R73" s="830"/>
      <c r="S73" s="830"/>
      <c r="T73" s="830"/>
      <c r="U73" s="830"/>
      <c r="V73" s="830">
        <v>242</v>
      </c>
      <c r="W73" s="830"/>
      <c r="X73" s="830"/>
      <c r="Y73" s="830"/>
      <c r="Z73" s="830"/>
      <c r="AA73" s="830">
        <v>5</v>
      </c>
      <c r="AB73" s="830"/>
      <c r="AC73" s="830"/>
      <c r="AD73" s="830"/>
      <c r="AE73" s="830"/>
      <c r="AF73" s="830">
        <v>5</v>
      </c>
      <c r="AG73" s="830"/>
      <c r="AH73" s="830"/>
      <c r="AI73" s="830"/>
      <c r="AJ73" s="830"/>
      <c r="AK73" s="830">
        <v>4</v>
      </c>
      <c r="AL73" s="830"/>
      <c r="AM73" s="830"/>
      <c r="AN73" s="830"/>
      <c r="AO73" s="830"/>
      <c r="AP73" s="830" t="s">
        <v>556</v>
      </c>
      <c r="AQ73" s="830"/>
      <c r="AR73" s="830"/>
      <c r="AS73" s="830"/>
      <c r="AT73" s="830"/>
      <c r="AU73" s="830" t="s">
        <v>556</v>
      </c>
      <c r="AV73" s="830"/>
      <c r="AW73" s="830"/>
      <c r="AX73" s="830"/>
      <c r="AY73" s="830"/>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15">
      <c r="A74" s="234">
        <v>7</v>
      </c>
      <c r="B74" s="873" t="s">
        <v>563</v>
      </c>
      <c r="C74" s="874"/>
      <c r="D74" s="874"/>
      <c r="E74" s="874"/>
      <c r="F74" s="874"/>
      <c r="G74" s="874"/>
      <c r="H74" s="874"/>
      <c r="I74" s="874"/>
      <c r="J74" s="874"/>
      <c r="K74" s="874"/>
      <c r="L74" s="874"/>
      <c r="M74" s="874"/>
      <c r="N74" s="874"/>
      <c r="O74" s="874"/>
      <c r="P74" s="875"/>
      <c r="Q74" s="876">
        <v>756</v>
      </c>
      <c r="R74" s="830"/>
      <c r="S74" s="830"/>
      <c r="T74" s="830"/>
      <c r="U74" s="830"/>
      <c r="V74" s="830">
        <v>659</v>
      </c>
      <c r="W74" s="830"/>
      <c r="X74" s="830"/>
      <c r="Y74" s="830"/>
      <c r="Z74" s="830"/>
      <c r="AA74" s="830">
        <v>97</v>
      </c>
      <c r="AB74" s="830"/>
      <c r="AC74" s="830"/>
      <c r="AD74" s="830"/>
      <c r="AE74" s="830"/>
      <c r="AF74" s="830">
        <v>97</v>
      </c>
      <c r="AG74" s="830"/>
      <c r="AH74" s="830"/>
      <c r="AI74" s="830"/>
      <c r="AJ74" s="830"/>
      <c r="AK74" s="830">
        <v>536</v>
      </c>
      <c r="AL74" s="830"/>
      <c r="AM74" s="830"/>
      <c r="AN74" s="830"/>
      <c r="AO74" s="830"/>
      <c r="AP74" s="830" t="s">
        <v>556</v>
      </c>
      <c r="AQ74" s="830"/>
      <c r="AR74" s="830"/>
      <c r="AS74" s="830"/>
      <c r="AT74" s="830"/>
      <c r="AU74" s="830" t="s">
        <v>556</v>
      </c>
      <c r="AV74" s="830"/>
      <c r="AW74" s="830"/>
      <c r="AX74" s="830"/>
      <c r="AY74" s="830"/>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15">
      <c r="A75" s="234">
        <v>8</v>
      </c>
      <c r="B75" s="873" t="s">
        <v>567</v>
      </c>
      <c r="C75" s="874"/>
      <c r="D75" s="874"/>
      <c r="E75" s="874"/>
      <c r="F75" s="874"/>
      <c r="G75" s="874"/>
      <c r="H75" s="874"/>
      <c r="I75" s="874"/>
      <c r="J75" s="874"/>
      <c r="K75" s="874"/>
      <c r="L75" s="874"/>
      <c r="M75" s="874"/>
      <c r="N75" s="874"/>
      <c r="O75" s="874"/>
      <c r="P75" s="875"/>
      <c r="Q75" s="877">
        <v>284221</v>
      </c>
      <c r="R75" s="878"/>
      <c r="S75" s="878"/>
      <c r="T75" s="878"/>
      <c r="U75" s="834"/>
      <c r="V75" s="879">
        <v>278602</v>
      </c>
      <c r="W75" s="878"/>
      <c r="X75" s="878"/>
      <c r="Y75" s="878"/>
      <c r="Z75" s="834"/>
      <c r="AA75" s="879">
        <v>5619</v>
      </c>
      <c r="AB75" s="878"/>
      <c r="AC75" s="878"/>
      <c r="AD75" s="878"/>
      <c r="AE75" s="834"/>
      <c r="AF75" s="879">
        <v>5619</v>
      </c>
      <c r="AG75" s="878"/>
      <c r="AH75" s="878"/>
      <c r="AI75" s="878"/>
      <c r="AJ75" s="834"/>
      <c r="AK75" s="879">
        <v>6621</v>
      </c>
      <c r="AL75" s="878"/>
      <c r="AM75" s="878"/>
      <c r="AN75" s="878"/>
      <c r="AO75" s="834"/>
      <c r="AP75" s="879" t="s">
        <v>568</v>
      </c>
      <c r="AQ75" s="878"/>
      <c r="AR75" s="878"/>
      <c r="AS75" s="878"/>
      <c r="AT75" s="834"/>
      <c r="AU75" s="879" t="s">
        <v>568</v>
      </c>
      <c r="AV75" s="878"/>
      <c r="AW75" s="878"/>
      <c r="AX75" s="878"/>
      <c r="AY75" s="834"/>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15">
      <c r="A76" s="234">
        <v>9</v>
      </c>
      <c r="B76" s="873" t="s">
        <v>564</v>
      </c>
      <c r="C76" s="874"/>
      <c r="D76" s="874"/>
      <c r="E76" s="874"/>
      <c r="F76" s="874"/>
      <c r="G76" s="874"/>
      <c r="H76" s="874"/>
      <c r="I76" s="874"/>
      <c r="J76" s="874"/>
      <c r="K76" s="874"/>
      <c r="L76" s="874"/>
      <c r="M76" s="874"/>
      <c r="N76" s="874"/>
      <c r="O76" s="874"/>
      <c r="P76" s="875"/>
      <c r="Q76" s="877">
        <v>2</v>
      </c>
      <c r="R76" s="878"/>
      <c r="S76" s="878"/>
      <c r="T76" s="878"/>
      <c r="U76" s="834"/>
      <c r="V76" s="879">
        <v>1</v>
      </c>
      <c r="W76" s="878"/>
      <c r="X76" s="878"/>
      <c r="Y76" s="878"/>
      <c r="Z76" s="834"/>
      <c r="AA76" s="879">
        <v>0</v>
      </c>
      <c r="AB76" s="878"/>
      <c r="AC76" s="878"/>
      <c r="AD76" s="878"/>
      <c r="AE76" s="834"/>
      <c r="AF76" s="879">
        <v>0</v>
      </c>
      <c r="AG76" s="878"/>
      <c r="AH76" s="878"/>
      <c r="AI76" s="878"/>
      <c r="AJ76" s="834"/>
      <c r="AK76" s="879" t="s">
        <v>556</v>
      </c>
      <c r="AL76" s="878"/>
      <c r="AM76" s="878"/>
      <c r="AN76" s="878"/>
      <c r="AO76" s="834"/>
      <c r="AP76" s="879" t="s">
        <v>556</v>
      </c>
      <c r="AQ76" s="878"/>
      <c r="AR76" s="878"/>
      <c r="AS76" s="878"/>
      <c r="AT76" s="834"/>
      <c r="AU76" s="879" t="s">
        <v>556</v>
      </c>
      <c r="AV76" s="878"/>
      <c r="AW76" s="878"/>
      <c r="AX76" s="878"/>
      <c r="AY76" s="834"/>
      <c r="AZ76" s="832"/>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15">
      <c r="A77" s="234">
        <v>10</v>
      </c>
      <c r="B77" s="873" t="s">
        <v>565</v>
      </c>
      <c r="C77" s="874"/>
      <c r="D77" s="874"/>
      <c r="E77" s="874"/>
      <c r="F77" s="874"/>
      <c r="G77" s="874"/>
      <c r="H77" s="874"/>
      <c r="I77" s="874"/>
      <c r="J77" s="874"/>
      <c r="K77" s="874"/>
      <c r="L77" s="874"/>
      <c r="M77" s="874"/>
      <c r="N77" s="874"/>
      <c r="O77" s="874"/>
      <c r="P77" s="875"/>
      <c r="Q77" s="877">
        <v>2</v>
      </c>
      <c r="R77" s="878"/>
      <c r="S77" s="878"/>
      <c r="T77" s="878"/>
      <c r="U77" s="834"/>
      <c r="V77" s="879">
        <v>2</v>
      </c>
      <c r="W77" s="878"/>
      <c r="X77" s="878"/>
      <c r="Y77" s="878"/>
      <c r="Z77" s="834"/>
      <c r="AA77" s="879">
        <v>0</v>
      </c>
      <c r="AB77" s="878"/>
      <c r="AC77" s="878"/>
      <c r="AD77" s="878"/>
      <c r="AE77" s="834"/>
      <c r="AF77" s="879">
        <v>0</v>
      </c>
      <c r="AG77" s="878"/>
      <c r="AH77" s="878"/>
      <c r="AI77" s="878"/>
      <c r="AJ77" s="834"/>
      <c r="AK77" s="879" t="s">
        <v>556</v>
      </c>
      <c r="AL77" s="878"/>
      <c r="AM77" s="878"/>
      <c r="AN77" s="878"/>
      <c r="AO77" s="834"/>
      <c r="AP77" s="879" t="s">
        <v>556</v>
      </c>
      <c r="AQ77" s="878"/>
      <c r="AR77" s="878"/>
      <c r="AS77" s="878"/>
      <c r="AT77" s="834"/>
      <c r="AU77" s="879" t="s">
        <v>556</v>
      </c>
      <c r="AV77" s="878"/>
      <c r="AW77" s="878"/>
      <c r="AX77" s="878"/>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15">
      <c r="A78" s="234">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15">
      <c r="A79" s="234">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15">
      <c r="A80" s="234">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15">
      <c r="A81" s="234">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15">
      <c r="A82" s="234">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15">
      <c r="A83" s="234">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15">
      <c r="A84" s="234">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15">
      <c r="A85" s="234">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15">
      <c r="A86" s="234">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15">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
      <c r="A88" s="236" t="s">
        <v>378</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6641</v>
      </c>
      <c r="AG88" s="844"/>
      <c r="AH88" s="844"/>
      <c r="AI88" s="844"/>
      <c r="AJ88" s="844"/>
      <c r="AK88" s="841"/>
      <c r="AL88" s="841"/>
      <c r="AM88" s="841"/>
      <c r="AN88" s="841"/>
      <c r="AO88" s="841"/>
      <c r="AP88" s="844">
        <v>2194</v>
      </c>
      <c r="AQ88" s="844"/>
      <c r="AR88" s="844"/>
      <c r="AS88" s="844"/>
      <c r="AT88" s="844"/>
      <c r="AU88" s="844" t="s">
        <v>556</v>
      </c>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378</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v>
      </c>
      <c r="CS102" s="852"/>
      <c r="CT102" s="852"/>
      <c r="CU102" s="852"/>
      <c r="CV102" s="891"/>
      <c r="CW102" s="890" t="s">
        <v>556</v>
      </c>
      <c r="CX102" s="852"/>
      <c r="CY102" s="852"/>
      <c r="CZ102" s="852"/>
      <c r="DA102" s="891"/>
      <c r="DB102" s="890" t="s">
        <v>556</v>
      </c>
      <c r="DC102" s="852"/>
      <c r="DD102" s="852"/>
      <c r="DE102" s="852"/>
      <c r="DF102" s="891"/>
      <c r="DG102" s="890" t="s">
        <v>556</v>
      </c>
      <c r="DH102" s="852"/>
      <c r="DI102" s="852"/>
      <c r="DJ102" s="852"/>
      <c r="DK102" s="891"/>
      <c r="DL102" s="890" t="s">
        <v>556</v>
      </c>
      <c r="DM102" s="852"/>
      <c r="DN102" s="852"/>
      <c r="DO102" s="852"/>
      <c r="DP102" s="891"/>
      <c r="DQ102" s="890" t="s">
        <v>556</v>
      </c>
      <c r="DR102" s="852"/>
      <c r="DS102" s="852"/>
      <c r="DT102" s="852"/>
      <c r="DU102" s="891"/>
      <c r="DV102" s="789"/>
      <c r="DW102" s="790"/>
      <c r="DX102" s="790"/>
      <c r="DY102" s="790"/>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26"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602509</v>
      </c>
      <c r="AB110" s="900"/>
      <c r="AC110" s="900"/>
      <c r="AD110" s="900"/>
      <c r="AE110" s="901"/>
      <c r="AF110" s="902">
        <v>619409</v>
      </c>
      <c r="AG110" s="900"/>
      <c r="AH110" s="900"/>
      <c r="AI110" s="900"/>
      <c r="AJ110" s="901"/>
      <c r="AK110" s="902">
        <v>611146</v>
      </c>
      <c r="AL110" s="900"/>
      <c r="AM110" s="900"/>
      <c r="AN110" s="900"/>
      <c r="AO110" s="901"/>
      <c r="AP110" s="903">
        <v>7</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5152643</v>
      </c>
      <c r="BR110" s="931"/>
      <c r="BS110" s="931"/>
      <c r="BT110" s="931"/>
      <c r="BU110" s="931"/>
      <c r="BV110" s="931">
        <v>4827363</v>
      </c>
      <c r="BW110" s="931"/>
      <c r="BX110" s="931"/>
      <c r="BY110" s="931"/>
      <c r="BZ110" s="931"/>
      <c r="CA110" s="931">
        <v>6446845</v>
      </c>
      <c r="CB110" s="931"/>
      <c r="CC110" s="931"/>
      <c r="CD110" s="931"/>
      <c r="CE110" s="931"/>
      <c r="CF110" s="944">
        <v>73.599999999999994</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26"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26"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2257695</v>
      </c>
      <c r="BR112" s="926"/>
      <c r="BS112" s="926"/>
      <c r="BT112" s="926"/>
      <c r="BU112" s="926"/>
      <c r="BV112" s="926">
        <v>2503246</v>
      </c>
      <c r="BW112" s="926"/>
      <c r="BX112" s="926"/>
      <c r="BY112" s="926"/>
      <c r="BZ112" s="926"/>
      <c r="CA112" s="926">
        <v>3213138</v>
      </c>
      <c r="CB112" s="926"/>
      <c r="CC112" s="926"/>
      <c r="CD112" s="926"/>
      <c r="CE112" s="926"/>
      <c r="CF112" s="920">
        <v>36.700000000000003</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26"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180537</v>
      </c>
      <c r="AB113" s="938"/>
      <c r="AC113" s="938"/>
      <c r="AD113" s="938"/>
      <c r="AE113" s="939"/>
      <c r="AF113" s="940">
        <v>316698</v>
      </c>
      <c r="AG113" s="938"/>
      <c r="AH113" s="938"/>
      <c r="AI113" s="938"/>
      <c r="AJ113" s="939"/>
      <c r="AK113" s="940">
        <v>324069</v>
      </c>
      <c r="AL113" s="938"/>
      <c r="AM113" s="938"/>
      <c r="AN113" s="938"/>
      <c r="AO113" s="939"/>
      <c r="AP113" s="941">
        <v>3.7</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1442798</v>
      </c>
      <c r="BR113" s="926"/>
      <c r="BS113" s="926"/>
      <c r="BT113" s="926"/>
      <c r="BU113" s="926"/>
      <c r="BV113" s="926">
        <v>1322935</v>
      </c>
      <c r="BW113" s="926"/>
      <c r="BX113" s="926"/>
      <c r="BY113" s="926"/>
      <c r="BZ113" s="926"/>
      <c r="CA113" s="926">
        <v>1133805</v>
      </c>
      <c r="CB113" s="926"/>
      <c r="CC113" s="926"/>
      <c r="CD113" s="926"/>
      <c r="CE113" s="926"/>
      <c r="CF113" s="920">
        <v>12.9</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26"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152192</v>
      </c>
      <c r="AB114" s="959"/>
      <c r="AC114" s="959"/>
      <c r="AD114" s="959"/>
      <c r="AE114" s="960"/>
      <c r="AF114" s="961">
        <v>153594</v>
      </c>
      <c r="AG114" s="959"/>
      <c r="AH114" s="959"/>
      <c r="AI114" s="959"/>
      <c r="AJ114" s="960"/>
      <c r="AK114" s="961">
        <v>167276</v>
      </c>
      <c r="AL114" s="959"/>
      <c r="AM114" s="959"/>
      <c r="AN114" s="959"/>
      <c r="AO114" s="960"/>
      <c r="AP114" s="962">
        <v>1.9</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774001</v>
      </c>
      <c r="BR114" s="926"/>
      <c r="BS114" s="926"/>
      <c r="BT114" s="926"/>
      <c r="BU114" s="926"/>
      <c r="BV114" s="926">
        <v>694973</v>
      </c>
      <c r="BW114" s="926"/>
      <c r="BX114" s="926"/>
      <c r="BY114" s="926"/>
      <c r="BZ114" s="926"/>
      <c r="CA114" s="926">
        <v>685338</v>
      </c>
      <c r="CB114" s="926"/>
      <c r="CC114" s="926"/>
      <c r="CD114" s="926"/>
      <c r="CE114" s="926"/>
      <c r="CF114" s="920">
        <v>7.8</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26"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26"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26"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935238</v>
      </c>
      <c r="AB117" s="979"/>
      <c r="AC117" s="979"/>
      <c r="AD117" s="979"/>
      <c r="AE117" s="980"/>
      <c r="AF117" s="981">
        <v>1089701</v>
      </c>
      <c r="AG117" s="979"/>
      <c r="AH117" s="979"/>
      <c r="AI117" s="979"/>
      <c r="AJ117" s="980"/>
      <c r="AK117" s="981">
        <v>1102491</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26"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26"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47" t="s">
        <v>178</v>
      </c>
      <c r="BA119" s="247"/>
      <c r="BB119" s="247"/>
      <c r="BC119" s="247"/>
      <c r="BD119" s="247"/>
      <c r="BE119" s="247"/>
      <c r="BF119" s="247"/>
      <c r="BG119" s="247"/>
      <c r="BH119" s="247"/>
      <c r="BI119" s="247"/>
      <c r="BJ119" s="247"/>
      <c r="BK119" s="247"/>
      <c r="BL119" s="247"/>
      <c r="BM119" s="247"/>
      <c r="BN119" s="247"/>
      <c r="BO119" s="977" t="s">
        <v>444</v>
      </c>
      <c r="BP119" s="1005"/>
      <c r="BQ119" s="999">
        <v>9627137</v>
      </c>
      <c r="BR119" s="1000"/>
      <c r="BS119" s="1000"/>
      <c r="BT119" s="1000"/>
      <c r="BU119" s="1000"/>
      <c r="BV119" s="1000">
        <v>9348517</v>
      </c>
      <c r="BW119" s="1000"/>
      <c r="BX119" s="1000"/>
      <c r="BY119" s="1000"/>
      <c r="BZ119" s="1000"/>
      <c r="CA119" s="1000">
        <v>11479126</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26"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6674582</v>
      </c>
      <c r="BR120" s="931"/>
      <c r="BS120" s="931"/>
      <c r="BT120" s="931"/>
      <c r="BU120" s="931"/>
      <c r="BV120" s="931">
        <v>6631177</v>
      </c>
      <c r="BW120" s="931"/>
      <c r="BX120" s="931"/>
      <c r="BY120" s="931"/>
      <c r="BZ120" s="931"/>
      <c r="CA120" s="931">
        <v>6512420</v>
      </c>
      <c r="CB120" s="931"/>
      <c r="CC120" s="931"/>
      <c r="CD120" s="931"/>
      <c r="CE120" s="931"/>
      <c r="CF120" s="944">
        <v>74.3</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v>2208628</v>
      </c>
      <c r="DM120" s="931"/>
      <c r="DN120" s="931"/>
      <c r="DO120" s="931"/>
      <c r="DP120" s="931"/>
      <c r="DQ120" s="931">
        <v>2539005</v>
      </c>
      <c r="DR120" s="931"/>
      <c r="DS120" s="931"/>
      <c r="DT120" s="931"/>
      <c r="DU120" s="931"/>
      <c r="DV120" s="932">
        <v>29</v>
      </c>
      <c r="DW120" s="932"/>
      <c r="DX120" s="932"/>
      <c r="DY120" s="932"/>
      <c r="DZ120" s="933"/>
    </row>
    <row r="121" spans="1:130" s="226"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951917</v>
      </c>
      <c r="BR121" s="926"/>
      <c r="BS121" s="926"/>
      <c r="BT121" s="926"/>
      <c r="BU121" s="926"/>
      <c r="BV121" s="926">
        <v>1120975</v>
      </c>
      <c r="BW121" s="926"/>
      <c r="BX121" s="926"/>
      <c r="BY121" s="926"/>
      <c r="BZ121" s="926"/>
      <c r="CA121" s="926">
        <v>823025</v>
      </c>
      <c r="CB121" s="926"/>
      <c r="CC121" s="926"/>
      <c r="CD121" s="926"/>
      <c r="CE121" s="926"/>
      <c r="CF121" s="920">
        <v>9.4</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387900</v>
      </c>
      <c r="DR121" s="926"/>
      <c r="DS121" s="926"/>
      <c r="DT121" s="926"/>
      <c r="DU121" s="926"/>
      <c r="DV121" s="927">
        <v>4.4000000000000004</v>
      </c>
      <c r="DW121" s="927"/>
      <c r="DX121" s="927"/>
      <c r="DY121" s="927"/>
      <c r="DZ121" s="928"/>
    </row>
    <row r="122" spans="1:130" s="226"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7023378</v>
      </c>
      <c r="BR122" s="1000"/>
      <c r="BS122" s="1000"/>
      <c r="BT122" s="1000"/>
      <c r="BU122" s="1000"/>
      <c r="BV122" s="1000">
        <v>6563465</v>
      </c>
      <c r="BW122" s="1000"/>
      <c r="BX122" s="1000"/>
      <c r="BY122" s="1000"/>
      <c r="BZ122" s="1000"/>
      <c r="CA122" s="1000">
        <v>7299842</v>
      </c>
      <c r="CB122" s="1000"/>
      <c r="CC122" s="1000"/>
      <c r="CD122" s="1000"/>
      <c r="CE122" s="1000"/>
      <c r="CF122" s="1017">
        <v>83.3</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303141</v>
      </c>
      <c r="DH122" s="926"/>
      <c r="DI122" s="926"/>
      <c r="DJ122" s="926"/>
      <c r="DK122" s="926"/>
      <c r="DL122" s="926">
        <v>294618</v>
      </c>
      <c r="DM122" s="926"/>
      <c r="DN122" s="926"/>
      <c r="DO122" s="926"/>
      <c r="DP122" s="926"/>
      <c r="DQ122" s="926">
        <v>286233</v>
      </c>
      <c r="DR122" s="926"/>
      <c r="DS122" s="926"/>
      <c r="DT122" s="926"/>
      <c r="DU122" s="926"/>
      <c r="DV122" s="927">
        <v>3.3</v>
      </c>
      <c r="DW122" s="927"/>
      <c r="DX122" s="927"/>
      <c r="DY122" s="927"/>
      <c r="DZ122" s="928"/>
    </row>
    <row r="123" spans="1:130" s="226"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47" t="s">
        <v>178</v>
      </c>
      <c r="BA123" s="247"/>
      <c r="BB123" s="247"/>
      <c r="BC123" s="247"/>
      <c r="BD123" s="247"/>
      <c r="BE123" s="247"/>
      <c r="BF123" s="247"/>
      <c r="BG123" s="247"/>
      <c r="BH123" s="247"/>
      <c r="BI123" s="247"/>
      <c r="BJ123" s="247"/>
      <c r="BK123" s="247"/>
      <c r="BL123" s="247"/>
      <c r="BM123" s="247"/>
      <c r="BN123" s="247"/>
      <c r="BO123" s="977" t="s">
        <v>452</v>
      </c>
      <c r="BP123" s="1005"/>
      <c r="BQ123" s="1063">
        <v>14649877</v>
      </c>
      <c r="BR123" s="1064"/>
      <c r="BS123" s="1064"/>
      <c r="BT123" s="1064"/>
      <c r="BU123" s="1064"/>
      <c r="BV123" s="1064">
        <v>14315617</v>
      </c>
      <c r="BW123" s="1064"/>
      <c r="BX123" s="1064"/>
      <c r="BY123" s="1064"/>
      <c r="BZ123" s="1064"/>
      <c r="CA123" s="1064">
        <v>14635287</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26"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1954554</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26"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26"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26"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28"/>
      <c r="AV127" s="228"/>
      <c r="AW127" s="228"/>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28"/>
      <c r="CB127" s="228"/>
      <c r="CC127" s="228"/>
      <c r="CD127" s="251"/>
      <c r="CE127" s="251"/>
      <c r="CF127" s="251"/>
      <c r="CG127" s="228"/>
      <c r="CH127" s="228"/>
      <c r="CI127" s="228"/>
      <c r="CJ127" s="250"/>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26"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89908</v>
      </c>
      <c r="AB128" s="1046"/>
      <c r="AC128" s="1046"/>
      <c r="AD128" s="1046"/>
      <c r="AE128" s="1047"/>
      <c r="AF128" s="1048">
        <v>151278</v>
      </c>
      <c r="AG128" s="1046"/>
      <c r="AH128" s="1046"/>
      <c r="AI128" s="1046"/>
      <c r="AJ128" s="1047"/>
      <c r="AK128" s="1048">
        <v>132597</v>
      </c>
      <c r="AL128" s="1046"/>
      <c r="AM128" s="1046"/>
      <c r="AN128" s="1046"/>
      <c r="AO128" s="1047"/>
      <c r="AP128" s="1049"/>
      <c r="AQ128" s="1050"/>
      <c r="AR128" s="1050"/>
      <c r="AS128" s="1050"/>
      <c r="AT128" s="1051"/>
      <c r="AU128" s="228"/>
      <c r="AV128" s="228"/>
      <c r="AW128" s="228"/>
      <c r="AX128" s="896" t="s">
        <v>466</v>
      </c>
      <c r="AY128" s="897"/>
      <c r="AZ128" s="897"/>
      <c r="BA128" s="897"/>
      <c r="BB128" s="897"/>
      <c r="BC128" s="897"/>
      <c r="BD128" s="897"/>
      <c r="BE128" s="898"/>
      <c r="BF128" s="1052" t="s">
        <v>122</v>
      </c>
      <c r="BG128" s="1053"/>
      <c r="BH128" s="1053"/>
      <c r="BI128" s="1053"/>
      <c r="BJ128" s="1053"/>
      <c r="BK128" s="1053"/>
      <c r="BL128" s="1054"/>
      <c r="BM128" s="1052">
        <v>13.42</v>
      </c>
      <c r="BN128" s="1053"/>
      <c r="BO128" s="1053"/>
      <c r="BP128" s="1053"/>
      <c r="BQ128" s="1053"/>
      <c r="BR128" s="1053"/>
      <c r="BS128" s="1054"/>
      <c r="BT128" s="1052">
        <v>20</v>
      </c>
      <c r="BU128" s="1053"/>
      <c r="BV128" s="1053"/>
      <c r="BW128" s="1053"/>
      <c r="BX128" s="1053"/>
      <c r="BY128" s="1053"/>
      <c r="BZ128" s="1076"/>
      <c r="CA128" s="251"/>
      <c r="CB128" s="251"/>
      <c r="CC128" s="251"/>
      <c r="CD128" s="251"/>
      <c r="CE128" s="251"/>
      <c r="CF128" s="251"/>
      <c r="CG128" s="228"/>
      <c r="CH128" s="228"/>
      <c r="CI128" s="228"/>
      <c r="CJ128" s="250"/>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26"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8000546</v>
      </c>
      <c r="AB129" s="959"/>
      <c r="AC129" s="959"/>
      <c r="AD129" s="959"/>
      <c r="AE129" s="960"/>
      <c r="AF129" s="961">
        <v>7880804</v>
      </c>
      <c r="AG129" s="959"/>
      <c r="AH129" s="959"/>
      <c r="AI129" s="959"/>
      <c r="AJ129" s="960"/>
      <c r="AK129" s="961">
        <v>9487640</v>
      </c>
      <c r="AL129" s="959"/>
      <c r="AM129" s="959"/>
      <c r="AN129" s="959"/>
      <c r="AO129" s="960"/>
      <c r="AP129" s="1073"/>
      <c r="AQ129" s="1074"/>
      <c r="AR129" s="1074"/>
      <c r="AS129" s="1074"/>
      <c r="AT129" s="1075"/>
      <c r="AU129" s="229"/>
      <c r="AV129" s="229"/>
      <c r="AW129" s="229"/>
      <c r="AX129" s="1065" t="s">
        <v>469</v>
      </c>
      <c r="AY129" s="923"/>
      <c r="AZ129" s="923"/>
      <c r="BA129" s="923"/>
      <c r="BB129" s="923"/>
      <c r="BC129" s="923"/>
      <c r="BD129" s="923"/>
      <c r="BE129" s="924"/>
      <c r="BF129" s="1066" t="s">
        <v>122</v>
      </c>
      <c r="BG129" s="1067"/>
      <c r="BH129" s="1067"/>
      <c r="BI129" s="1067"/>
      <c r="BJ129" s="1067"/>
      <c r="BK129" s="1067"/>
      <c r="BL129" s="1068"/>
      <c r="BM129" s="1066">
        <v>18.420000000000002</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712612</v>
      </c>
      <c r="AB130" s="959"/>
      <c r="AC130" s="959"/>
      <c r="AD130" s="959"/>
      <c r="AE130" s="960"/>
      <c r="AF130" s="961">
        <v>695855</v>
      </c>
      <c r="AG130" s="959"/>
      <c r="AH130" s="959"/>
      <c r="AI130" s="959"/>
      <c r="AJ130" s="960"/>
      <c r="AK130" s="961">
        <v>727837</v>
      </c>
      <c r="AL130" s="959"/>
      <c r="AM130" s="959"/>
      <c r="AN130" s="959"/>
      <c r="AO130" s="960"/>
      <c r="AP130" s="1073"/>
      <c r="AQ130" s="1074"/>
      <c r="AR130" s="1074"/>
      <c r="AS130" s="1074"/>
      <c r="AT130" s="1075"/>
      <c r="AU130" s="229"/>
      <c r="AV130" s="229"/>
      <c r="AW130" s="229"/>
      <c r="AX130" s="1065" t="s">
        <v>472</v>
      </c>
      <c r="AY130" s="923"/>
      <c r="AZ130" s="923"/>
      <c r="BA130" s="923"/>
      <c r="BB130" s="923"/>
      <c r="BC130" s="923"/>
      <c r="BD130" s="923"/>
      <c r="BE130" s="924"/>
      <c r="BF130" s="1101">
        <v>2.6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7287934</v>
      </c>
      <c r="AB131" s="986"/>
      <c r="AC131" s="986"/>
      <c r="AD131" s="986"/>
      <c r="AE131" s="987"/>
      <c r="AF131" s="985">
        <v>7184949</v>
      </c>
      <c r="AG131" s="986"/>
      <c r="AH131" s="986"/>
      <c r="AI131" s="986"/>
      <c r="AJ131" s="987"/>
      <c r="AK131" s="985">
        <v>8759803</v>
      </c>
      <c r="AL131" s="986"/>
      <c r="AM131" s="986"/>
      <c r="AN131" s="986"/>
      <c r="AO131" s="987"/>
      <c r="AP131" s="1110"/>
      <c r="AQ131" s="1111"/>
      <c r="AR131" s="1111"/>
      <c r="AS131" s="1111"/>
      <c r="AT131" s="1112"/>
      <c r="AU131" s="229"/>
      <c r="AV131" s="229"/>
      <c r="AW131" s="229"/>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1.8210647900000001</v>
      </c>
      <c r="AB132" s="1097"/>
      <c r="AC132" s="1097"/>
      <c r="AD132" s="1097"/>
      <c r="AE132" s="1098"/>
      <c r="AF132" s="1099">
        <v>3.376057367</v>
      </c>
      <c r="AG132" s="1097"/>
      <c r="AH132" s="1097"/>
      <c r="AI132" s="1097"/>
      <c r="AJ132" s="1098"/>
      <c r="AK132" s="1099">
        <v>2.763269905</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v>
      </c>
      <c r="AB133" s="1080"/>
      <c r="AC133" s="1080"/>
      <c r="AD133" s="1080"/>
      <c r="AE133" s="1081"/>
      <c r="AF133" s="1079">
        <v>1.8</v>
      </c>
      <c r="AG133" s="1080"/>
      <c r="AH133" s="1080"/>
      <c r="AI133" s="1080"/>
      <c r="AJ133" s="1081"/>
      <c r="AK133" s="1079">
        <v>2.6</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PBuS6bzDVo/LWIOwtQoRTOfDFpgAy5CUxzPYJoZanqWaA/EyPcXEX0iZQ+J7ITOgR//kVYhC8CkilYcD1rKtQ==" saltValue="dbnDlMS18ceE1z+sP5jw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jGYbIdN7rJ0B0hKgtxIPA0y0A5PEX4ULLYcvl8eAi8wT8/UdpZm7TiuhH0VA3QSdykjf+WlJeif80FfowyADxQ==" saltValue="h/NRXDPPVHdN+V6sy/3Ja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IjoPMnXfumWU4OBj/lCjYtS1bb+RB0wdY7i9ssi7rn4qYWGTmp05PSuK4+3gxhwgvwYXpawDM3mZAA90cIZg==" saltValue="3N9CsT1Vq0GjKmbh3/Xb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481</v>
      </c>
      <c r="AP7" s="268"/>
      <c r="AQ7" s="269" t="s">
        <v>482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483</v>
      </c>
      <c r="AQ8" s="275" t="s">
        <v>484</v>
      </c>
      <c r="AR8" s="276" t="s">
        <v>485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486</v>
      </c>
      <c r="AL9" s="1117"/>
      <c r="AM9" s="1117"/>
      <c r="AN9" s="1118"/>
      <c r="AO9" s="277">
        <v>1552489</v>
      </c>
      <c r="AP9" s="277">
        <v>55517</v>
      </c>
      <c r="AQ9" s="278">
        <v>67248</v>
      </c>
      <c r="AR9" s="279">
        <v>-17.399999999999999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487</v>
      </c>
      <c r="AL10" s="1117"/>
      <c r="AM10" s="1117"/>
      <c r="AN10" s="1118"/>
      <c r="AO10" s="280">
        <v>422169</v>
      </c>
      <c r="AP10" s="280">
        <v>15097</v>
      </c>
      <c r="AQ10" s="281">
        <v>9038</v>
      </c>
      <c r="AR10" s="282">
        <v>67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488</v>
      </c>
      <c r="AL11" s="1117"/>
      <c r="AM11" s="1117"/>
      <c r="AN11" s="1118"/>
      <c r="AO11" s="280">
        <v>2797</v>
      </c>
      <c r="AP11" s="280">
        <v>100</v>
      </c>
      <c r="AQ11" s="281">
        <v>320</v>
      </c>
      <c r="AR11" s="282">
        <v>-68.8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489</v>
      </c>
      <c r="AL12" s="1117"/>
      <c r="AM12" s="1117"/>
      <c r="AN12" s="1118"/>
      <c r="AO12" s="280" t="s">
        <v>490</v>
      </c>
      <c r="AP12" s="280" t="s">
        <v>490</v>
      </c>
      <c r="AQ12" s="281">
        <v>22</v>
      </c>
      <c r="AR12" s="282" t="s">
        <v>490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491</v>
      </c>
      <c r="AL13" s="1117"/>
      <c r="AM13" s="1117"/>
      <c r="AN13" s="1118"/>
      <c r="AO13" s="280">
        <v>91857</v>
      </c>
      <c r="AP13" s="280">
        <v>3285</v>
      </c>
      <c r="AQ13" s="281">
        <v>2764</v>
      </c>
      <c r="AR13" s="282">
        <v>18.8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492</v>
      </c>
      <c r="AL14" s="1117"/>
      <c r="AM14" s="1117"/>
      <c r="AN14" s="1118"/>
      <c r="AO14" s="280">
        <v>29312</v>
      </c>
      <c r="AP14" s="280">
        <v>1048</v>
      </c>
      <c r="AQ14" s="281">
        <v>1165</v>
      </c>
      <c r="AR14" s="282">
        <v>-10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493</v>
      </c>
      <c r="AL15" s="1120"/>
      <c r="AM15" s="1120"/>
      <c r="AN15" s="1121"/>
      <c r="AO15" s="280">
        <v>-101842</v>
      </c>
      <c r="AP15" s="280">
        <v>-3642</v>
      </c>
      <c r="AQ15" s="281">
        <v>-3941</v>
      </c>
      <c r="AR15" s="282">
        <v>-7.6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178</v>
      </c>
      <c r="AL16" s="1120"/>
      <c r="AM16" s="1120"/>
      <c r="AN16" s="1121"/>
      <c r="AO16" s="280">
        <v>1996782</v>
      </c>
      <c r="AP16" s="280">
        <v>71405</v>
      </c>
      <c r="AQ16" s="281">
        <v>76616</v>
      </c>
      <c r="AR16" s="282">
        <v>-6.8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495</v>
      </c>
      <c r="AP20" s="289" t="s">
        <v>496</v>
      </c>
      <c r="AQ20" s="290" t="s">
        <v>497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498</v>
      </c>
      <c r="AL21" s="1123"/>
      <c r="AM21" s="1123"/>
      <c r="AN21" s="1124"/>
      <c r="AO21" s="293">
        <v>6.97</v>
      </c>
      <c r="AP21" s="294">
        <v>6.73</v>
      </c>
      <c r="AQ21" s="295">
        <v>0.24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499</v>
      </c>
      <c r="AL22" s="1123"/>
      <c r="AM22" s="1123"/>
      <c r="AN22" s="1124"/>
      <c r="AO22" s="298">
        <v>95.3</v>
      </c>
      <c r="AP22" s="299">
        <v>96.9</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501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481</v>
      </c>
      <c r="AP30" s="268"/>
      <c r="AQ30" s="269" t="s">
        <v>482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483</v>
      </c>
      <c r="AQ31" s="275" t="s">
        <v>484</v>
      </c>
      <c r="AR31" s="276" t="s">
        <v>485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503</v>
      </c>
      <c r="AL32" s="1131"/>
      <c r="AM32" s="1131"/>
      <c r="AN32" s="1132"/>
      <c r="AO32" s="308">
        <v>611146</v>
      </c>
      <c r="AP32" s="308">
        <v>21855</v>
      </c>
      <c r="AQ32" s="309">
        <v>33390</v>
      </c>
      <c r="AR32" s="310">
        <v>-34.5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504</v>
      </c>
      <c r="AL33" s="1131"/>
      <c r="AM33" s="1131"/>
      <c r="AN33" s="1132"/>
      <c r="AO33" s="308" t="s">
        <v>490</v>
      </c>
      <c r="AP33" s="308" t="s">
        <v>490</v>
      </c>
      <c r="AQ33" s="309" t="s">
        <v>490</v>
      </c>
      <c r="AR33" s="310" t="s">
        <v>490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505</v>
      </c>
      <c r="AL34" s="1131"/>
      <c r="AM34" s="1131"/>
      <c r="AN34" s="1132"/>
      <c r="AO34" s="308" t="s">
        <v>490</v>
      </c>
      <c r="AP34" s="308" t="s">
        <v>490</v>
      </c>
      <c r="AQ34" s="309" t="s">
        <v>490</v>
      </c>
      <c r="AR34" s="310" t="s">
        <v>490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506</v>
      </c>
      <c r="AL35" s="1131"/>
      <c r="AM35" s="1131"/>
      <c r="AN35" s="1132"/>
      <c r="AO35" s="308">
        <v>324069</v>
      </c>
      <c r="AP35" s="308">
        <v>11589</v>
      </c>
      <c r="AQ35" s="309">
        <v>8851</v>
      </c>
      <c r="AR35" s="310">
        <v>30.9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507</v>
      </c>
      <c r="AL36" s="1131"/>
      <c r="AM36" s="1131"/>
      <c r="AN36" s="1132"/>
      <c r="AO36" s="308">
        <v>167276</v>
      </c>
      <c r="AP36" s="308">
        <v>5982</v>
      </c>
      <c r="AQ36" s="309">
        <v>2033</v>
      </c>
      <c r="AR36" s="310">
        <v>194.2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508</v>
      </c>
      <c r="AL37" s="1131"/>
      <c r="AM37" s="1131"/>
      <c r="AN37" s="1132"/>
      <c r="AO37" s="308" t="s">
        <v>490</v>
      </c>
      <c r="AP37" s="308" t="s">
        <v>490</v>
      </c>
      <c r="AQ37" s="309">
        <v>640</v>
      </c>
      <c r="AR37" s="310" t="s">
        <v>490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509</v>
      </c>
      <c r="AL38" s="1134"/>
      <c r="AM38" s="1134"/>
      <c r="AN38" s="1135"/>
      <c r="AO38" s="311" t="s">
        <v>490</v>
      </c>
      <c r="AP38" s="311" t="s">
        <v>490</v>
      </c>
      <c r="AQ38" s="312">
        <v>1</v>
      </c>
      <c r="AR38" s="300" t="s">
        <v>490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510</v>
      </c>
      <c r="AL39" s="1134"/>
      <c r="AM39" s="1134"/>
      <c r="AN39" s="1135"/>
      <c r="AO39" s="308">
        <v>-132597</v>
      </c>
      <c r="AP39" s="308">
        <v>-4742</v>
      </c>
      <c r="AQ39" s="309">
        <v>-3025</v>
      </c>
      <c r="AR39" s="310">
        <v>56.8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511</v>
      </c>
      <c r="AL40" s="1131"/>
      <c r="AM40" s="1131"/>
      <c r="AN40" s="1132"/>
      <c r="AO40" s="308">
        <v>-727837</v>
      </c>
      <c r="AP40" s="308">
        <v>-26028</v>
      </c>
      <c r="AQ40" s="309">
        <v>-26876</v>
      </c>
      <c r="AR40" s="310">
        <v>-3.2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288</v>
      </c>
      <c r="AL41" s="1137"/>
      <c r="AM41" s="1137"/>
      <c r="AN41" s="1138"/>
      <c r="AO41" s="308">
        <v>242057</v>
      </c>
      <c r="AP41" s="308">
        <v>8656</v>
      </c>
      <c r="AQ41" s="309">
        <v>15015</v>
      </c>
      <c r="AR41" s="310">
        <v>-42.4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481</v>
      </c>
      <c r="AN49" s="1127" t="s">
        <v>514</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515</v>
      </c>
      <c r="AO50" s="325" t="s">
        <v>516</v>
      </c>
      <c r="AP50" s="326" t="s">
        <v>517</v>
      </c>
      <c r="AQ50" s="327" t="s">
        <v>518</v>
      </c>
      <c r="AR50" s="328" t="s">
        <v>519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520</v>
      </c>
      <c r="AL51" s="321"/>
      <c r="AM51" s="329">
        <v>1938273</v>
      </c>
      <c r="AN51" s="330">
        <v>67777</v>
      </c>
      <c r="AO51" s="331">
        <v>106.6</v>
      </c>
      <c r="AP51" s="332">
        <v>51264</v>
      </c>
      <c r="AQ51" s="333">
        <v>8.1999999999999993</v>
      </c>
      <c r="AR51" s="334">
        <v>98.4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521</v>
      </c>
      <c r="AM52" s="337">
        <v>1161221</v>
      </c>
      <c r="AN52" s="338">
        <v>40605</v>
      </c>
      <c r="AO52" s="339">
        <v>70.3</v>
      </c>
      <c r="AP52" s="340">
        <v>26040</v>
      </c>
      <c r="AQ52" s="341">
        <v>4.5</v>
      </c>
      <c r="AR52" s="342">
        <v>65.8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522</v>
      </c>
      <c r="AL53" s="321"/>
      <c r="AM53" s="329">
        <v>1538029</v>
      </c>
      <c r="AN53" s="330">
        <v>54296</v>
      </c>
      <c r="AO53" s="331">
        <v>-19.899999999999999</v>
      </c>
      <c r="AP53" s="332">
        <v>52068</v>
      </c>
      <c r="AQ53" s="333">
        <v>1.6</v>
      </c>
      <c r="AR53" s="334">
        <v>-21.5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521</v>
      </c>
      <c r="AM54" s="337">
        <v>1113267</v>
      </c>
      <c r="AN54" s="338">
        <v>39301</v>
      </c>
      <c r="AO54" s="339">
        <v>-3.2</v>
      </c>
      <c r="AP54" s="340">
        <v>26936</v>
      </c>
      <c r="AQ54" s="341">
        <v>3.4</v>
      </c>
      <c r="AR54" s="342">
        <v>-6.6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523</v>
      </c>
      <c r="AL55" s="321"/>
      <c r="AM55" s="329">
        <v>1624580</v>
      </c>
      <c r="AN55" s="330">
        <v>57753</v>
      </c>
      <c r="AO55" s="331">
        <v>6.4</v>
      </c>
      <c r="AP55" s="332">
        <v>47161</v>
      </c>
      <c r="AQ55" s="333">
        <v>-9.4</v>
      </c>
      <c r="AR55" s="334">
        <v>15.8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521</v>
      </c>
      <c r="AM56" s="337">
        <v>670068</v>
      </c>
      <c r="AN56" s="338">
        <v>23820</v>
      </c>
      <c r="AO56" s="339">
        <v>-39.4</v>
      </c>
      <c r="AP56" s="340">
        <v>24595</v>
      </c>
      <c r="AQ56" s="341">
        <v>-8.6999999999999993</v>
      </c>
      <c r="AR56" s="342">
        <v>-30.7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524</v>
      </c>
      <c r="AL57" s="321"/>
      <c r="AM57" s="329">
        <v>1224348</v>
      </c>
      <c r="AN57" s="330">
        <v>43449</v>
      </c>
      <c r="AO57" s="331">
        <v>-24.8</v>
      </c>
      <c r="AP57" s="332">
        <v>43423</v>
      </c>
      <c r="AQ57" s="333">
        <v>-7.9</v>
      </c>
      <c r="AR57" s="334">
        <v>-16.899999999999999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521</v>
      </c>
      <c r="AM58" s="337">
        <v>678399</v>
      </c>
      <c r="AN58" s="338">
        <v>24075</v>
      </c>
      <c r="AO58" s="339">
        <v>1.1000000000000001</v>
      </c>
      <c r="AP58" s="340">
        <v>22207</v>
      </c>
      <c r="AQ58" s="341">
        <v>-9.6999999999999993</v>
      </c>
      <c r="AR58" s="342">
        <v>10.8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525</v>
      </c>
      <c r="AL59" s="321"/>
      <c r="AM59" s="329">
        <v>2377401</v>
      </c>
      <c r="AN59" s="330">
        <v>85016</v>
      </c>
      <c r="AO59" s="331">
        <v>95.7</v>
      </c>
      <c r="AP59" s="332">
        <v>45265</v>
      </c>
      <c r="AQ59" s="333">
        <v>4.2</v>
      </c>
      <c r="AR59" s="334">
        <v>91.5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521</v>
      </c>
      <c r="AM60" s="337">
        <v>893258</v>
      </c>
      <c r="AN60" s="338">
        <v>31943</v>
      </c>
      <c r="AO60" s="339">
        <v>32.700000000000003</v>
      </c>
      <c r="AP60" s="340">
        <v>22600</v>
      </c>
      <c r="AQ60" s="341">
        <v>1.8</v>
      </c>
      <c r="AR60" s="342">
        <v>30.9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526</v>
      </c>
      <c r="AL61" s="343"/>
      <c r="AM61" s="344">
        <v>1740526</v>
      </c>
      <c r="AN61" s="345">
        <v>61658</v>
      </c>
      <c r="AO61" s="346">
        <v>32.799999999999997</v>
      </c>
      <c r="AP61" s="347">
        <v>47836</v>
      </c>
      <c r="AQ61" s="348">
        <v>-0.7</v>
      </c>
      <c r="AR61" s="334">
        <v>33.5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521</v>
      </c>
      <c r="AM62" s="337">
        <v>903243</v>
      </c>
      <c r="AN62" s="338">
        <v>31949</v>
      </c>
      <c r="AO62" s="339">
        <v>12.3</v>
      </c>
      <c r="AP62" s="340">
        <v>24476</v>
      </c>
      <c r="AQ62" s="341">
        <v>-1.7</v>
      </c>
      <c r="AR62" s="342">
        <v>14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DT/LCZPYuw5qAKqxgxZzVXUv+RUpkcy7djROFSyxD1p+fuarvAHDAHTEMc9xcjrqkSLosE+Yk9ZxU/hVSK0HA==" saltValue="m0H2mJ5sn2I031lxbheJ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478</v>
      </c>
    </row>
    <row r="121" spans="125:125" ht="13.5" hidden="1" customHeight="1" x14ac:dyDescent="0.15">
      <c r="DU121" s="255"/>
    </row>
  </sheetData>
  <sheetProtection algorithmName="SHA-512" hashValue="VAobIkR1zzvONXC4LwdEjhPCca6TaVRJnj7XspJBt6qwxXLUJoUh/zAwNa2UbuyLsyY7QFELUyWWqVeS6LqgAA==" saltValue="5lDa/tBMgtrVwKm962f9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478</v>
      </c>
    </row>
  </sheetData>
  <sheetProtection algorithmName="SHA-512" hashValue="HTGj7GSiZp/D87QstuyW4G0TgtD7HRl5EXOgCdV7b7yIUL0UCaVCB9msWAr8F37zivI5hkrGpPBpaU6Do9Wvkw==" saltValue="pYHlzHb0cQCLg3wt+4OX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35.729999999999997</v>
      </c>
      <c r="G47" s="12">
        <v>35.18</v>
      </c>
      <c r="H47" s="12">
        <v>34.24</v>
      </c>
      <c r="I47" s="12">
        <v>35.81</v>
      </c>
      <c r="J47" s="13">
        <v>35.19</v>
      </c>
    </row>
    <row r="48" spans="2:10" ht="57.75" customHeight="1" x14ac:dyDescent="0.15">
      <c r="B48" s="14"/>
      <c r="C48" s="1141" t="s">
        <v>4</v>
      </c>
      <c r="D48" s="1141"/>
      <c r="E48" s="1142"/>
      <c r="F48" s="15">
        <v>6.02</v>
      </c>
      <c r="G48" s="16">
        <v>10.35</v>
      </c>
      <c r="H48" s="16">
        <v>4.47</v>
      </c>
      <c r="I48" s="16">
        <v>6.91</v>
      </c>
      <c r="J48" s="17">
        <v>7.58</v>
      </c>
    </row>
    <row r="49" spans="2:10" ht="57.75" customHeight="1" thickBot="1" x14ac:dyDescent="0.2">
      <c r="B49" s="18"/>
      <c r="C49" s="1143" t="s">
        <v>5</v>
      </c>
      <c r="D49" s="1143"/>
      <c r="E49" s="1144"/>
      <c r="F49" s="19" t="s">
        <v>533</v>
      </c>
      <c r="G49" s="20" t="s">
        <v>534</v>
      </c>
      <c r="H49" s="20" t="s">
        <v>535</v>
      </c>
      <c r="I49" s="20">
        <v>1.1299999999999999</v>
      </c>
      <c r="J49" s="21">
        <v>4.34</v>
      </c>
    </row>
    <row r="50" spans="2:10" x14ac:dyDescent="0.15"/>
  </sheetData>
  <sheetProtection algorithmName="SHA-512" hashValue="UVZ9rGVe1Jw8AEsu1oHFTg0Ad8mmmikGfmdOHwAWp20k+DMFiwVJhs5Dh+HiicvDaQmLEGSbrZtYm6IuY30Yig==" saltValue="JtofNk7IkNrLHuICFrJb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6</v>
      </c>
      <c r="G34" s="33">
        <v>10.34</v>
      </c>
      <c r="H34" s="33">
        <v>4.45</v>
      </c>
      <c r="I34" s="33">
        <v>6.89</v>
      </c>
      <c r="J34" s="34">
        <v>7.58</v>
      </c>
      <c r="K34" s="22"/>
      <c r="L34" s="22"/>
      <c r="M34" s="22"/>
      <c r="N34" s="22"/>
      <c r="O34" s="22"/>
      <c r="P34" s="22"/>
    </row>
    <row r="35" spans="1:16" ht="39" customHeight="1" x14ac:dyDescent="0.15">
      <c r="A35" s="22"/>
      <c r="B35" s="35"/>
      <c r="C35" s="1145" t="s">
        <v>537</v>
      </c>
      <c r="D35" s="1146"/>
      <c r="E35" s="1147"/>
      <c r="F35" s="36">
        <v>3.72</v>
      </c>
      <c r="G35" s="37">
        <v>4.76</v>
      </c>
      <c r="H35" s="37">
        <v>4.67</v>
      </c>
      <c r="I35" s="37">
        <v>5.26</v>
      </c>
      <c r="J35" s="38">
        <v>4.6100000000000003</v>
      </c>
      <c r="K35" s="22"/>
      <c r="L35" s="22"/>
      <c r="M35" s="22"/>
      <c r="N35" s="22"/>
      <c r="O35" s="22"/>
      <c r="P35" s="22"/>
    </row>
    <row r="36" spans="1:16" ht="39" customHeight="1" x14ac:dyDescent="0.15">
      <c r="A36" s="22"/>
      <c r="B36" s="35"/>
      <c r="C36" s="1145" t="s">
        <v>538</v>
      </c>
      <c r="D36" s="1146"/>
      <c r="E36" s="1147"/>
      <c r="F36" s="36" t="s">
        <v>490</v>
      </c>
      <c r="G36" s="37" t="s">
        <v>490</v>
      </c>
      <c r="H36" s="37" t="s">
        <v>490</v>
      </c>
      <c r="I36" s="37">
        <v>2.64</v>
      </c>
      <c r="J36" s="38">
        <v>3.98</v>
      </c>
      <c r="K36" s="22"/>
      <c r="L36" s="22"/>
      <c r="M36" s="22"/>
      <c r="N36" s="22"/>
      <c r="O36" s="22"/>
      <c r="P36" s="22"/>
    </row>
    <row r="37" spans="1:16" ht="39" customHeight="1" x14ac:dyDescent="0.15">
      <c r="A37" s="22"/>
      <c r="B37" s="35"/>
      <c r="C37" s="1145" t="s">
        <v>539</v>
      </c>
      <c r="D37" s="1146"/>
      <c r="E37" s="1147"/>
      <c r="F37" s="36">
        <v>0.51</v>
      </c>
      <c r="G37" s="37">
        <v>0.39</v>
      </c>
      <c r="H37" s="37">
        <v>0.89</v>
      </c>
      <c r="I37" s="37">
        <v>1.38</v>
      </c>
      <c r="J37" s="38">
        <v>0.34</v>
      </c>
      <c r="K37" s="22"/>
      <c r="L37" s="22"/>
      <c r="M37" s="22"/>
      <c r="N37" s="22"/>
      <c r="O37" s="22"/>
      <c r="P37" s="22"/>
    </row>
    <row r="38" spans="1:16" ht="39" customHeight="1" x14ac:dyDescent="0.15">
      <c r="A38" s="22"/>
      <c r="B38" s="35"/>
      <c r="C38" s="1145" t="s">
        <v>540</v>
      </c>
      <c r="D38" s="1146"/>
      <c r="E38" s="1147"/>
      <c r="F38" s="36">
        <v>1.31</v>
      </c>
      <c r="G38" s="37">
        <v>0.84</v>
      </c>
      <c r="H38" s="37">
        <v>0.88</v>
      </c>
      <c r="I38" s="37">
        <v>0.56999999999999995</v>
      </c>
      <c r="J38" s="38">
        <v>0.2</v>
      </c>
      <c r="K38" s="22"/>
      <c r="L38" s="22"/>
      <c r="M38" s="22"/>
      <c r="N38" s="22"/>
      <c r="O38" s="22"/>
      <c r="P38" s="22"/>
    </row>
    <row r="39" spans="1:16" ht="39" customHeight="1" x14ac:dyDescent="0.15">
      <c r="A39" s="22"/>
      <c r="B39" s="35"/>
      <c r="C39" s="1145" t="s">
        <v>541</v>
      </c>
      <c r="D39" s="1146"/>
      <c r="E39" s="1147"/>
      <c r="F39" s="36">
        <v>0.01</v>
      </c>
      <c r="G39" s="37">
        <v>7.0000000000000007E-2</v>
      </c>
      <c r="H39" s="37">
        <v>0.05</v>
      </c>
      <c r="I39" s="37">
        <v>0.09</v>
      </c>
      <c r="J39" s="38">
        <v>7.0000000000000007E-2</v>
      </c>
      <c r="K39" s="22"/>
      <c r="L39" s="22"/>
      <c r="M39" s="22"/>
      <c r="N39" s="22"/>
      <c r="O39" s="22"/>
      <c r="P39" s="22"/>
    </row>
    <row r="40" spans="1:16" ht="39" customHeight="1" x14ac:dyDescent="0.15">
      <c r="A40" s="22"/>
      <c r="B40" s="35"/>
      <c r="C40" s="1145" t="s">
        <v>542</v>
      </c>
      <c r="D40" s="1146"/>
      <c r="E40" s="1147"/>
      <c r="F40" s="36">
        <v>0.01</v>
      </c>
      <c r="G40" s="37">
        <v>0</v>
      </c>
      <c r="H40" s="37">
        <v>0</v>
      </c>
      <c r="I40" s="37">
        <v>0.01</v>
      </c>
      <c r="J40" s="38">
        <v>0</v>
      </c>
      <c r="K40" s="22"/>
      <c r="L40" s="22"/>
      <c r="M40" s="22"/>
      <c r="N40" s="22"/>
      <c r="O40" s="22"/>
      <c r="P40" s="22"/>
    </row>
    <row r="41" spans="1:16" ht="39" customHeight="1" x14ac:dyDescent="0.15">
      <c r="A41" s="22"/>
      <c r="B41" s="35"/>
      <c r="C41" s="1145" t="s">
        <v>543</v>
      </c>
      <c r="D41" s="1146"/>
      <c r="E41" s="1147"/>
      <c r="F41" s="36" t="s">
        <v>490</v>
      </c>
      <c r="G41" s="37" t="s">
        <v>490</v>
      </c>
      <c r="H41" s="37" t="s">
        <v>490</v>
      </c>
      <c r="I41" s="37">
        <v>0</v>
      </c>
      <c r="J41" s="38">
        <v>0</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0.21</v>
      </c>
      <c r="G43" s="42">
        <v>0.49</v>
      </c>
      <c r="H43" s="42">
        <v>0.25</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6EcKmX2l/RyOatSo2XCJ9vtumwZy7JqySey+iRy1wEDEwhAA1hT8iMh1FGyPHCSJxO7XyIvznjGX4JfK77HvA==" saltValue="XOPKwuRjXKy/MUS5T6fZ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528</v>
      </c>
      <c r="L45" s="60">
        <v>521</v>
      </c>
      <c r="M45" s="60">
        <v>603</v>
      </c>
      <c r="N45" s="60">
        <v>619</v>
      </c>
      <c r="O45" s="61">
        <v>611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271</v>
      </c>
      <c r="L48" s="64">
        <v>215</v>
      </c>
      <c r="M48" s="64">
        <v>181</v>
      </c>
      <c r="N48" s="64">
        <v>317</v>
      </c>
      <c r="O48" s="65">
        <v>324</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174</v>
      </c>
      <c r="L49" s="64">
        <v>168</v>
      </c>
      <c r="M49" s="64">
        <v>152</v>
      </c>
      <c r="N49" s="64">
        <v>154</v>
      </c>
      <c r="O49" s="65">
        <v>167</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890</v>
      </c>
      <c r="L52" s="64">
        <v>877</v>
      </c>
      <c r="M52" s="64">
        <v>803</v>
      </c>
      <c r="N52" s="64">
        <v>847</v>
      </c>
      <c r="O52" s="65">
        <v>860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83</v>
      </c>
      <c r="L53" s="69">
        <v>27</v>
      </c>
      <c r="M53" s="69">
        <v>133</v>
      </c>
      <c r="N53" s="69">
        <v>243</v>
      </c>
      <c r="O53" s="70">
        <v>242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633lQNF2+k6DYmUqtPwMv2uyiML5YZQ8VHk/ODAcf1cttflpJ/9oO66YI8kJlCGJhp8sfAuSNHxzBbwMj3vuw==" saltValue="+Wkj18t1Jbs290/0HgvBT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1">
        <v>5630</v>
      </c>
      <c r="J41" s="352">
        <v>5407</v>
      </c>
      <c r="K41" s="352">
        <v>5153</v>
      </c>
      <c r="L41" s="352">
        <v>4827</v>
      </c>
      <c r="M41" s="353">
        <v>6447</v>
      </c>
    </row>
    <row r="42" spans="2:13" ht="27.75" customHeight="1" x14ac:dyDescent="0.15">
      <c r="B42" s="1186"/>
      <c r="C42" s="1187"/>
      <c r="D42" s="106"/>
      <c r="E42" s="1192" t="s">
        <v>32</v>
      </c>
      <c r="F42" s="1192"/>
      <c r="G42" s="1192"/>
      <c r="H42" s="1193"/>
      <c r="I42" s="354" t="s">
        <v>490</v>
      </c>
      <c r="J42" s="355" t="s">
        <v>490</v>
      </c>
      <c r="K42" s="355" t="s">
        <v>490</v>
      </c>
      <c r="L42" s="355" t="s">
        <v>490</v>
      </c>
      <c r="M42" s="356" t="s">
        <v>490</v>
      </c>
    </row>
    <row r="43" spans="2:13" ht="27.75" customHeight="1" x14ac:dyDescent="0.15">
      <c r="B43" s="1186"/>
      <c r="C43" s="1187"/>
      <c r="D43" s="106"/>
      <c r="E43" s="1192" t="s">
        <v>33</v>
      </c>
      <c r="F43" s="1192"/>
      <c r="G43" s="1192"/>
      <c r="H43" s="1193"/>
      <c r="I43" s="354">
        <v>2877</v>
      </c>
      <c r="J43" s="355">
        <v>2606</v>
      </c>
      <c r="K43" s="355">
        <v>2258</v>
      </c>
      <c r="L43" s="355">
        <v>2503</v>
      </c>
      <c r="M43" s="356">
        <v>3213</v>
      </c>
    </row>
    <row r="44" spans="2:13" ht="27.75" customHeight="1" x14ac:dyDescent="0.15">
      <c r="B44" s="1186"/>
      <c r="C44" s="1187"/>
      <c r="D44" s="106"/>
      <c r="E44" s="1192" t="s">
        <v>34</v>
      </c>
      <c r="F44" s="1192"/>
      <c r="G44" s="1192"/>
      <c r="H44" s="1193"/>
      <c r="I44" s="354">
        <v>1652</v>
      </c>
      <c r="J44" s="355">
        <v>1440</v>
      </c>
      <c r="K44" s="355">
        <v>1443</v>
      </c>
      <c r="L44" s="355">
        <v>1323</v>
      </c>
      <c r="M44" s="356">
        <v>1134</v>
      </c>
    </row>
    <row r="45" spans="2:13" ht="27.75" customHeight="1" x14ac:dyDescent="0.15">
      <c r="B45" s="1186"/>
      <c r="C45" s="1187"/>
      <c r="D45" s="106"/>
      <c r="E45" s="1192" t="s">
        <v>35</v>
      </c>
      <c r="F45" s="1192"/>
      <c r="G45" s="1192"/>
      <c r="H45" s="1193"/>
      <c r="I45" s="354">
        <v>812</v>
      </c>
      <c r="J45" s="355">
        <v>808</v>
      </c>
      <c r="K45" s="355">
        <v>774</v>
      </c>
      <c r="L45" s="355">
        <v>695</v>
      </c>
      <c r="M45" s="356">
        <v>685</v>
      </c>
    </row>
    <row r="46" spans="2:13" ht="27.75" customHeight="1" x14ac:dyDescent="0.15">
      <c r="B46" s="1186"/>
      <c r="C46" s="1187"/>
      <c r="D46" s="107"/>
      <c r="E46" s="1192" t="s">
        <v>36</v>
      </c>
      <c r="F46" s="1192"/>
      <c r="G46" s="1192"/>
      <c r="H46" s="1193"/>
      <c r="I46" s="354" t="s">
        <v>490</v>
      </c>
      <c r="J46" s="355" t="s">
        <v>490</v>
      </c>
      <c r="K46" s="355" t="s">
        <v>490</v>
      </c>
      <c r="L46" s="355" t="s">
        <v>490</v>
      </c>
      <c r="M46" s="356" t="s">
        <v>490</v>
      </c>
    </row>
    <row r="47" spans="2:13" ht="27.75" customHeight="1" x14ac:dyDescent="0.15">
      <c r="B47" s="1186"/>
      <c r="C47" s="1187"/>
      <c r="D47" s="108"/>
      <c r="E47" s="1194" t="s">
        <v>37</v>
      </c>
      <c r="F47" s="1195"/>
      <c r="G47" s="1195"/>
      <c r="H47" s="1196"/>
      <c r="I47" s="354" t="s">
        <v>490</v>
      </c>
      <c r="J47" s="355" t="s">
        <v>490</v>
      </c>
      <c r="K47" s="355" t="s">
        <v>490</v>
      </c>
      <c r="L47" s="355" t="s">
        <v>490</v>
      </c>
      <c r="M47" s="356" t="s">
        <v>490</v>
      </c>
    </row>
    <row r="48" spans="2:13" ht="27.75" customHeight="1" x14ac:dyDescent="0.15">
      <c r="B48" s="1186"/>
      <c r="C48" s="1187"/>
      <c r="D48" s="106"/>
      <c r="E48" s="1192" t="s">
        <v>38</v>
      </c>
      <c r="F48" s="1192"/>
      <c r="G48" s="1192"/>
      <c r="H48" s="1193"/>
      <c r="I48" s="354" t="s">
        <v>490</v>
      </c>
      <c r="J48" s="355" t="s">
        <v>490</v>
      </c>
      <c r="K48" s="355" t="s">
        <v>490</v>
      </c>
      <c r="L48" s="355" t="s">
        <v>490</v>
      </c>
      <c r="M48" s="356" t="s">
        <v>490</v>
      </c>
    </row>
    <row r="49" spans="2:13" ht="27.75" customHeight="1" x14ac:dyDescent="0.15">
      <c r="B49" s="1188"/>
      <c r="C49" s="1189"/>
      <c r="D49" s="106"/>
      <c r="E49" s="1192" t="s">
        <v>39</v>
      </c>
      <c r="F49" s="1192"/>
      <c r="G49" s="1192"/>
      <c r="H49" s="1193"/>
      <c r="I49" s="354" t="s">
        <v>490</v>
      </c>
      <c r="J49" s="355" t="s">
        <v>490</v>
      </c>
      <c r="K49" s="355" t="s">
        <v>490</v>
      </c>
      <c r="L49" s="355" t="s">
        <v>490</v>
      </c>
      <c r="M49" s="356" t="s">
        <v>490</v>
      </c>
    </row>
    <row r="50" spans="2:13" ht="27.75" customHeight="1" x14ac:dyDescent="0.15">
      <c r="B50" s="1197" t="s">
        <v>40</v>
      </c>
      <c r="C50" s="1198"/>
      <c r="D50" s="109"/>
      <c r="E50" s="1192" t="s">
        <v>41</v>
      </c>
      <c r="F50" s="1192"/>
      <c r="G50" s="1192"/>
      <c r="H50" s="1193"/>
      <c r="I50" s="354">
        <v>5494</v>
      </c>
      <c r="J50" s="355">
        <v>5853</v>
      </c>
      <c r="K50" s="355">
        <v>6675</v>
      </c>
      <c r="L50" s="355">
        <v>6631</v>
      </c>
      <c r="M50" s="356">
        <v>6512</v>
      </c>
    </row>
    <row r="51" spans="2:13" ht="27.75" customHeight="1" x14ac:dyDescent="0.15">
      <c r="B51" s="1186"/>
      <c r="C51" s="1187"/>
      <c r="D51" s="106"/>
      <c r="E51" s="1192" t="s">
        <v>42</v>
      </c>
      <c r="F51" s="1192"/>
      <c r="G51" s="1192"/>
      <c r="H51" s="1193"/>
      <c r="I51" s="354">
        <v>2283</v>
      </c>
      <c r="J51" s="355">
        <v>1122</v>
      </c>
      <c r="K51" s="355">
        <v>952</v>
      </c>
      <c r="L51" s="355">
        <v>1121</v>
      </c>
      <c r="M51" s="356">
        <v>823</v>
      </c>
    </row>
    <row r="52" spans="2:13" ht="27.75" customHeight="1" x14ac:dyDescent="0.15">
      <c r="B52" s="1188"/>
      <c r="C52" s="1189"/>
      <c r="D52" s="106"/>
      <c r="E52" s="1192" t="s">
        <v>43</v>
      </c>
      <c r="F52" s="1192"/>
      <c r="G52" s="1192"/>
      <c r="H52" s="1193"/>
      <c r="I52" s="354">
        <v>7794</v>
      </c>
      <c r="J52" s="355">
        <v>7495</v>
      </c>
      <c r="K52" s="355">
        <v>7023</v>
      </c>
      <c r="L52" s="355">
        <v>6563</v>
      </c>
      <c r="M52" s="356">
        <v>7300</v>
      </c>
    </row>
    <row r="53" spans="2:13" ht="27.75" customHeight="1" thickBot="1" x14ac:dyDescent="0.2">
      <c r="B53" s="1199" t="s">
        <v>19</v>
      </c>
      <c r="C53" s="1200"/>
      <c r="D53" s="110"/>
      <c r="E53" s="1201" t="s">
        <v>44</v>
      </c>
      <c r="F53" s="1201"/>
      <c r="G53" s="1201"/>
      <c r="H53" s="1202"/>
      <c r="I53" s="357">
        <v>-4600</v>
      </c>
      <c r="J53" s="358">
        <v>-4209</v>
      </c>
      <c r="K53" s="358">
        <v>-5023</v>
      </c>
      <c r="L53" s="358">
        <v>-4967</v>
      </c>
      <c r="M53" s="359">
        <v>-3156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bnO1Ewk3avd8/E/uGjeHHyMzSCV8dgdBgueFENEp1Y9ZWSLC61ZuSlIQx/g4jS1w8A9dn/7JRKlWrehydNpwA==" saltValue="+2ojk1k6UCn39RMaQUXe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2740</v>
      </c>
      <c r="G55" s="122">
        <v>2822</v>
      </c>
      <c r="H55" s="123">
        <v>3339</v>
      </c>
    </row>
    <row r="56" spans="2:8" ht="52.5" customHeight="1" x14ac:dyDescent="0.15">
      <c r="B56" s="124"/>
      <c r="C56" s="1213" t="s">
        <v>47</v>
      </c>
      <c r="D56" s="1213"/>
      <c r="E56" s="1214"/>
      <c r="F56" s="125">
        <v>41</v>
      </c>
      <c r="G56" s="125">
        <v>41</v>
      </c>
      <c r="H56" s="126">
        <v>41</v>
      </c>
    </row>
    <row r="57" spans="2:8" ht="53.25" customHeight="1" x14ac:dyDescent="0.15">
      <c r="B57" s="124"/>
      <c r="C57" s="1215" t="s">
        <v>48</v>
      </c>
      <c r="D57" s="1215"/>
      <c r="E57" s="1216"/>
      <c r="F57" s="127">
        <v>3656</v>
      </c>
      <c r="G57" s="127">
        <v>3432</v>
      </c>
      <c r="H57" s="128">
        <v>2708</v>
      </c>
    </row>
    <row r="58" spans="2:8" ht="45.75" customHeight="1" x14ac:dyDescent="0.15">
      <c r="B58" s="129"/>
      <c r="C58" s="1217" t="s">
        <v>552</v>
      </c>
      <c r="D58" s="1218"/>
      <c r="E58" s="1219"/>
      <c r="F58" s="360">
        <v>1120</v>
      </c>
      <c r="G58" s="360">
        <v>1121</v>
      </c>
      <c r="H58" s="361">
        <v>1121</v>
      </c>
    </row>
    <row r="59" spans="2:8" ht="45.75" customHeight="1" x14ac:dyDescent="0.15">
      <c r="B59" s="129"/>
      <c r="C59" s="1217" t="s">
        <v>553</v>
      </c>
      <c r="D59" s="1218"/>
      <c r="E59" s="1219"/>
      <c r="F59" s="360">
        <v>2048</v>
      </c>
      <c r="G59" s="360">
        <v>1848</v>
      </c>
      <c r="H59" s="361">
        <v>1178</v>
      </c>
    </row>
    <row r="60" spans="2:8" ht="45.75" customHeight="1" x14ac:dyDescent="0.15">
      <c r="B60" s="129"/>
      <c r="C60" s="1203" t="s">
        <v>551</v>
      </c>
      <c r="D60" s="1204"/>
      <c r="E60" s="1205"/>
      <c r="F60" s="360">
        <v>229</v>
      </c>
      <c r="G60" s="360">
        <v>220</v>
      </c>
      <c r="H60" s="361">
        <v>176</v>
      </c>
    </row>
    <row r="61" spans="2:8" ht="45.75" customHeight="1" x14ac:dyDescent="0.15">
      <c r="B61" s="129"/>
      <c r="C61" s="1203" t="s">
        <v>554</v>
      </c>
      <c r="D61" s="1204"/>
      <c r="E61" s="1205"/>
      <c r="F61" s="360">
        <v>55</v>
      </c>
      <c r="G61" s="360">
        <v>55</v>
      </c>
      <c r="H61" s="361">
        <v>65</v>
      </c>
    </row>
    <row r="62" spans="2:8" ht="45.75" customHeight="1" thickBot="1" x14ac:dyDescent="0.2">
      <c r="B62" s="130"/>
      <c r="C62" s="1206" t="s">
        <v>555</v>
      </c>
      <c r="D62" s="1207"/>
      <c r="E62" s="1208"/>
      <c r="F62" s="362">
        <v>71</v>
      </c>
      <c r="G62" s="362">
        <v>61</v>
      </c>
      <c r="H62" s="363">
        <v>51</v>
      </c>
    </row>
    <row r="63" spans="2:8" ht="52.5" customHeight="1" thickBot="1" x14ac:dyDescent="0.2">
      <c r="B63" s="131"/>
      <c r="C63" s="1209" t="s">
        <v>49</v>
      </c>
      <c r="D63" s="1209"/>
      <c r="E63" s="1210"/>
      <c r="F63" s="132">
        <v>6436</v>
      </c>
      <c r="G63" s="132">
        <v>6294</v>
      </c>
      <c r="H63" s="133">
        <v>6088</v>
      </c>
    </row>
    <row r="64" spans="2:8" x14ac:dyDescent="0.15"/>
  </sheetData>
  <sheetProtection algorithmName="SHA-512" hashValue="h8VQuxlTOh+vPdioptXXy+0Fo0RvhIS2H3YPcaYQAJSCzzPcA8SaOhQqBmdqIALmDFtqphNWaNZewH3qE4LYFA==" saltValue="dPLTxs8Qe1E7b3pXCwkV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527</v>
      </c>
      <c r="G2" s="147"/>
      <c r="H2" s="148"/>
    </row>
    <row r="3" spans="1:8" x14ac:dyDescent="0.15">
      <c r="A3" s="144" t="s">
        <v>520</v>
      </c>
      <c r="B3" s="149"/>
      <c r="C3" s="150"/>
      <c r="D3" s="151">
        <v>67777</v>
      </c>
      <c r="E3" s="152"/>
      <c r="F3" s="153">
        <v>51264</v>
      </c>
      <c r="G3" s="154"/>
      <c r="H3" s="155"/>
    </row>
    <row r="4" spans="1:8" x14ac:dyDescent="0.15">
      <c r="A4" s="156"/>
      <c r="B4" s="157"/>
      <c r="C4" s="158"/>
      <c r="D4" s="159">
        <v>40605</v>
      </c>
      <c r="E4" s="160"/>
      <c r="F4" s="161">
        <v>26040</v>
      </c>
      <c r="G4" s="162"/>
      <c r="H4" s="163"/>
    </row>
    <row r="5" spans="1:8" x14ac:dyDescent="0.15">
      <c r="A5" s="144" t="s">
        <v>522</v>
      </c>
      <c r="B5" s="149"/>
      <c r="C5" s="150"/>
      <c r="D5" s="151">
        <v>54296</v>
      </c>
      <c r="E5" s="152"/>
      <c r="F5" s="153">
        <v>52068</v>
      </c>
      <c r="G5" s="154"/>
      <c r="H5" s="155"/>
    </row>
    <row r="6" spans="1:8" x14ac:dyDescent="0.15">
      <c r="A6" s="156"/>
      <c r="B6" s="157"/>
      <c r="C6" s="158"/>
      <c r="D6" s="159">
        <v>39301</v>
      </c>
      <c r="E6" s="160"/>
      <c r="F6" s="161">
        <v>26936</v>
      </c>
      <c r="G6" s="162"/>
      <c r="H6" s="163"/>
    </row>
    <row r="7" spans="1:8" x14ac:dyDescent="0.15">
      <c r="A7" s="144" t="s">
        <v>523</v>
      </c>
      <c r="B7" s="149"/>
      <c r="C7" s="150"/>
      <c r="D7" s="151">
        <v>57753</v>
      </c>
      <c r="E7" s="152"/>
      <c r="F7" s="153">
        <v>47161</v>
      </c>
      <c r="G7" s="154"/>
      <c r="H7" s="155"/>
    </row>
    <row r="8" spans="1:8" x14ac:dyDescent="0.15">
      <c r="A8" s="156"/>
      <c r="B8" s="157"/>
      <c r="C8" s="158"/>
      <c r="D8" s="159">
        <v>23820</v>
      </c>
      <c r="E8" s="160"/>
      <c r="F8" s="161">
        <v>24595</v>
      </c>
      <c r="G8" s="162"/>
      <c r="H8" s="163"/>
    </row>
    <row r="9" spans="1:8" x14ac:dyDescent="0.15">
      <c r="A9" s="144" t="s">
        <v>524</v>
      </c>
      <c r="B9" s="149"/>
      <c r="C9" s="150"/>
      <c r="D9" s="151">
        <v>43449</v>
      </c>
      <c r="E9" s="152"/>
      <c r="F9" s="153">
        <v>43423</v>
      </c>
      <c r="G9" s="154"/>
      <c r="H9" s="155"/>
    </row>
    <row r="10" spans="1:8" x14ac:dyDescent="0.15">
      <c r="A10" s="156"/>
      <c r="B10" s="157"/>
      <c r="C10" s="158"/>
      <c r="D10" s="159">
        <v>24075</v>
      </c>
      <c r="E10" s="160"/>
      <c r="F10" s="161">
        <v>22207</v>
      </c>
      <c r="G10" s="162"/>
      <c r="H10" s="163"/>
    </row>
    <row r="11" spans="1:8" x14ac:dyDescent="0.15">
      <c r="A11" s="144" t="s">
        <v>525</v>
      </c>
      <c r="B11" s="149"/>
      <c r="C11" s="150"/>
      <c r="D11" s="151">
        <v>85016</v>
      </c>
      <c r="E11" s="152"/>
      <c r="F11" s="153">
        <v>45265</v>
      </c>
      <c r="G11" s="154"/>
      <c r="H11" s="155"/>
    </row>
    <row r="12" spans="1:8" x14ac:dyDescent="0.15">
      <c r="A12" s="156"/>
      <c r="B12" s="157"/>
      <c r="C12" s="164"/>
      <c r="D12" s="159">
        <v>31943</v>
      </c>
      <c r="E12" s="160"/>
      <c r="F12" s="161">
        <v>22600</v>
      </c>
      <c r="G12" s="162"/>
      <c r="H12" s="163"/>
    </row>
    <row r="13" spans="1:8" x14ac:dyDescent="0.15">
      <c r="A13" s="144"/>
      <c r="B13" s="149"/>
      <c r="C13" s="165"/>
      <c r="D13" s="166">
        <v>61658</v>
      </c>
      <c r="E13" s="167"/>
      <c r="F13" s="168">
        <v>47836</v>
      </c>
      <c r="G13" s="169"/>
      <c r="H13" s="155"/>
    </row>
    <row r="14" spans="1:8" x14ac:dyDescent="0.15">
      <c r="A14" s="156"/>
      <c r="B14" s="157"/>
      <c r="C14" s="158"/>
      <c r="D14" s="159">
        <v>31949</v>
      </c>
      <c r="E14" s="160"/>
      <c r="F14" s="161">
        <v>24476</v>
      </c>
      <c r="G14" s="162"/>
      <c r="H14" s="163"/>
    </row>
    <row r="17" spans="1:11" x14ac:dyDescent="0.15">
      <c r="A17" s="140" t="s">
        <v>51</v>
      </c>
    </row>
    <row r="18" spans="1:11" x14ac:dyDescent="0.15">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15">
      <c r="A19" s="170" t="s">
        <v>52</v>
      </c>
      <c r="B19" s="170">
        <f>ROUND(VALUE(SUBSTITUTE(実質収支比率等に係る経年分析!F$48,"▲","-")),2)</f>
        <v>6.02</v>
      </c>
      <c r="C19" s="170">
        <f>ROUND(VALUE(SUBSTITUTE(実質収支比率等に係る経年分析!G$48,"▲","-")),2)</f>
        <v>10.35</v>
      </c>
      <c r="D19" s="170">
        <f>ROUND(VALUE(SUBSTITUTE(実質収支比率等に係る経年分析!H$48,"▲","-")),2)</f>
        <v>4.47</v>
      </c>
      <c r="E19" s="170">
        <f>ROUND(VALUE(SUBSTITUTE(実質収支比率等に係る経年分析!I$48,"▲","-")),2)</f>
        <v>6.91</v>
      </c>
      <c r="F19" s="170">
        <f>ROUND(VALUE(SUBSTITUTE(実質収支比率等に係る経年分析!J$48,"▲","-")),2)</f>
        <v>7.58</v>
      </c>
    </row>
    <row r="20" spans="1:11" x14ac:dyDescent="0.15">
      <c r="A20" s="170" t="s">
        <v>53</v>
      </c>
      <c r="B20" s="170">
        <f>ROUND(VALUE(SUBSTITUTE(実質収支比率等に係る経年分析!F$47,"▲","-")),2)</f>
        <v>35.729999999999997</v>
      </c>
      <c r="C20" s="170">
        <f>ROUND(VALUE(SUBSTITUTE(実質収支比率等に係る経年分析!G$47,"▲","-")),2)</f>
        <v>35.18</v>
      </c>
      <c r="D20" s="170">
        <f>ROUND(VALUE(SUBSTITUTE(実質収支比率等に係る経年分析!H$47,"▲","-")),2)</f>
        <v>34.24</v>
      </c>
      <c r="E20" s="170">
        <f>ROUND(VALUE(SUBSTITUTE(実質収支比率等に係る経年分析!I$47,"▲","-")),2)</f>
        <v>35.81</v>
      </c>
      <c r="F20" s="170">
        <f>ROUND(VALUE(SUBSTITUTE(実質収支比率等に係る経年分析!J$47,"▲","-")),2)</f>
        <v>35.19</v>
      </c>
    </row>
    <row r="21" spans="1:11" x14ac:dyDescent="0.15">
      <c r="A21" s="170" t="s">
        <v>54</v>
      </c>
      <c r="B21" s="170">
        <f>IF(ISNUMBER(VALUE(SUBSTITUTE(実質収支比率等に係る経年分析!F$49,"▲","-"))),ROUND(VALUE(SUBSTITUTE(実質収支比率等に係る経年分析!F$49,"▲","-")),2),NA())</f>
        <v>-9.18</v>
      </c>
      <c r="C21" s="170">
        <f>IF(ISNUMBER(VALUE(SUBSTITUTE(実質収支比率等に係る経年分析!G$49,"▲","-"))),ROUND(VALUE(SUBSTITUTE(実質収支比率等に係る経年分析!G$49,"▲","-")),2),NA())</f>
        <v>-5.83</v>
      </c>
      <c r="D21" s="170">
        <f>IF(ISNUMBER(VALUE(SUBSTITUTE(実質収支比率等に係る経年分析!H$49,"▲","-"))),ROUND(VALUE(SUBSTITUTE(実質収支比率等に係る経年分析!H$49,"▲","-")),2),NA())</f>
        <v>-9.77</v>
      </c>
      <c r="E21" s="170">
        <f>IF(ISNUMBER(VALUE(SUBSTITUTE(実質収支比率等に係る経年分析!I$49,"▲","-"))),ROUND(VALUE(SUBSTITUTE(実質収支比率等に係る経年分析!I$49,"▲","-")),2),NA())</f>
        <v>1.1299999999999999</v>
      </c>
      <c r="F21" s="170">
        <f>IF(ISNUMBER(VALUE(SUBSTITUTE(実質収支比率等に係る経年分析!J$49,"▲","-"))),ROUND(VALUE(SUBSTITUTE(実質収支比率等に係る経年分析!J$49,"▲","-")),2),NA())</f>
        <v>4.34</v>
      </c>
    </row>
    <row r="24" spans="1:11" x14ac:dyDescent="0.15">
      <c r="A24" s="140" t="s">
        <v>55</v>
      </c>
    </row>
    <row r="25" spans="1:11" x14ac:dyDescent="0.15">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15">
      <c r="A26" s="171"/>
      <c r="B26" s="171" t="s">
        <v>56</v>
      </c>
      <c r="C26" s="171" t="s">
        <v>57</v>
      </c>
      <c r="D26" s="171" t="s">
        <v>56</v>
      </c>
      <c r="E26" s="171" t="s">
        <v>57</v>
      </c>
      <c r="F26" s="171" t="s">
        <v>56</v>
      </c>
      <c r="G26" s="171" t="s">
        <v>57</v>
      </c>
      <c r="H26" s="171" t="s">
        <v>56</v>
      </c>
      <c r="I26" s="171" t="s">
        <v>57</v>
      </c>
      <c r="J26" s="171" t="s">
        <v>56</v>
      </c>
      <c r="K26" s="171" t="s">
        <v>57</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0.21</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0.49</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0.25</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大和町吉岡西部土地区画整理事業特別会計</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大和町奨学事業特別会計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0.01</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大和町後期高齢者医療特別会計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7.0000000000000007E-2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0.05</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0.09</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7.0000000000000007E-2</v>
      </c>
    </row>
    <row r="32" spans="1:11" x14ac:dyDescent="0.15">
      <c r="A32" s="171" t="str">
        <f>IF(連結実質赤字比率に係る赤字・黒字の構成分析!C$38="",NA(),連結実質赤字比率に係る赤字・黒字の構成分析!C$38)</f>
        <v>大和町国民健康保険事業勘定特別会計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1.31</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0.84</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0.88</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0.56999999999999995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v>
      </c>
    </row>
    <row r="33" spans="1:16" x14ac:dyDescent="0.15">
      <c r="A33" s="171" t="str">
        <f>IF(連結実質赤字比率に係る赤字・黒字の構成分析!C$37="",NA(),連結実質赤字比率に係る赤字・黒字の構成分析!C$37)</f>
        <v>大和町介護保険事業勘定特別会計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0.51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0.39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0.89</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1.38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0.34</v>
      </c>
    </row>
    <row r="34" spans="1:16" x14ac:dyDescent="0.15">
      <c r="A34" s="171" t="str">
        <f>IF(連結実質赤字比率に係る赤字・黒字の構成分析!C$36="",NA(),連結実質赤字比率に係る赤字・黒字の構成分析!C$36)</f>
        <v>大和町下水道事業会計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#VALUE!</v>
      </c>
      <c r="G34" s="171" t="e">
        <f>IF(ROUND(VALUE(SUBSTITUTE(連結実質赤字比率に係る赤字・黒字の構成分析!H$36,"▲", "-")), 2) &gt;= 0, ABS(ROUND(VALUE(SUBSTITUTE(連結実質赤字比率に係る赤字・黒字の構成分析!H$36,"▲", "-")), 2)), NA())</f>
        <v>#VALUE!</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2.64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3.98</v>
      </c>
    </row>
    <row r="35" spans="1:16" x14ac:dyDescent="0.15">
      <c r="A35" s="171" t="str">
        <f>IF(連結実質赤字比率に係る赤字・黒字の構成分析!C$35="",NA(),連結実質赤字比率に係る赤字・黒字の構成分析!C$35)</f>
        <v>大和町水道事業会計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3.72</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4.76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4.67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5.26</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4.6100000000000003</v>
      </c>
    </row>
    <row r="36" spans="1:16" x14ac:dyDescent="0.15">
      <c r="A36" s="171" t="str">
        <f>IF(連結実質赤字比率に係る赤字・黒字の構成分析!C$34="",NA(),連結実質赤字比率に係る赤字・黒字の構成分析!C$34)</f>
        <v>大和町一般会計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6</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10.34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4.45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6.89</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7.58</v>
      </c>
    </row>
    <row r="39" spans="1:16" x14ac:dyDescent="0.15">
      <c r="A39" s="140" t="s">
        <v>58</v>
      </c>
    </row>
    <row r="40" spans="1:16" x14ac:dyDescent="0.15">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15">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15">
      <c r="A42" s="172" t="s">
        <v>61</v>
      </c>
      <c r="B42" s="172"/>
      <c r="C42" s="172"/>
      <c r="D42" s="172">
        <f>'実質公債費比率（分子）の構造'!K$52</f>
        <v>890</v>
      </c>
      <c r="E42" s="172"/>
      <c r="F42" s="172"/>
      <c r="G42" s="172">
        <f>'実質公債費比率（分子）の構造'!L$52</f>
        <v>877</v>
      </c>
      <c r="H42" s="172"/>
      <c r="I42" s="172"/>
      <c r="J42" s="172">
        <f>'実質公債費比率（分子）の構造'!M$52</f>
        <v>803</v>
      </c>
      <c r="K42" s="172"/>
      <c r="L42" s="172"/>
      <c r="M42" s="172">
        <f>'実質公債費比率（分子）の構造'!N$52</f>
        <v>847</v>
      </c>
      <c r="N42" s="172"/>
      <c r="O42" s="172"/>
      <c r="P42" s="172">
        <f>'実質公債費比率（分子）の構造'!O$52</f>
        <v>860</v>
      </c>
    </row>
    <row r="43" spans="1:16" x14ac:dyDescent="0.15">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63</v>
      </c>
      <c r="B45" s="172">
        <f>'実質公債費比率（分子）の構造'!K$49</f>
        <v>174</v>
      </c>
      <c r="C45" s="172"/>
      <c r="D45" s="172"/>
      <c r="E45" s="172">
        <f>'実質公債費比率（分子）の構造'!L$49</f>
        <v>168</v>
      </c>
      <c r="F45" s="172"/>
      <c r="G45" s="172"/>
      <c r="H45" s="172">
        <f>'実質公債費比率（分子）の構造'!M$49</f>
        <v>152</v>
      </c>
      <c r="I45" s="172"/>
      <c r="J45" s="172"/>
      <c r="K45" s="172">
        <f>'実質公債費比率（分子）の構造'!N$49</f>
        <v>154</v>
      </c>
      <c r="L45" s="172"/>
      <c r="M45" s="172"/>
      <c r="N45" s="172">
        <f>'実質公債費比率（分子）の構造'!O$49</f>
        <v>167</v>
      </c>
      <c r="O45" s="172"/>
      <c r="P45" s="172"/>
    </row>
    <row r="46" spans="1:16" x14ac:dyDescent="0.15">
      <c r="A46" s="172" t="s">
        <v>64</v>
      </c>
      <c r="B46" s="172">
        <f>'実質公債費比率（分子）の構造'!K$48</f>
        <v>271</v>
      </c>
      <c r="C46" s="172"/>
      <c r="D46" s="172"/>
      <c r="E46" s="172">
        <f>'実質公債費比率（分子）の構造'!L$48</f>
        <v>215</v>
      </c>
      <c r="F46" s="172"/>
      <c r="G46" s="172"/>
      <c r="H46" s="172">
        <f>'実質公債費比率（分子）の構造'!M$48</f>
        <v>181</v>
      </c>
      <c r="I46" s="172"/>
      <c r="J46" s="172"/>
      <c r="K46" s="172">
        <f>'実質公債費比率（分子）の構造'!N$48</f>
        <v>317</v>
      </c>
      <c r="L46" s="172"/>
      <c r="M46" s="172"/>
      <c r="N46" s="172">
        <f>'実質公債費比率（分子）の構造'!O$48</f>
        <v>324</v>
      </c>
      <c r="O46" s="172"/>
      <c r="P46" s="172"/>
    </row>
    <row r="47" spans="1:16" x14ac:dyDescent="0.15">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66</v>
      </c>
      <c r="B49" s="172">
        <f>'実質公債費比率（分子）の構造'!K$45</f>
        <v>528</v>
      </c>
      <c r="C49" s="172"/>
      <c r="D49" s="172"/>
      <c r="E49" s="172">
        <f>'実質公債費比率（分子）の構造'!L$45</f>
        <v>521</v>
      </c>
      <c r="F49" s="172"/>
      <c r="G49" s="172"/>
      <c r="H49" s="172">
        <f>'実質公債費比率（分子）の構造'!M$45</f>
        <v>603</v>
      </c>
      <c r="I49" s="172"/>
      <c r="J49" s="172"/>
      <c r="K49" s="172">
        <f>'実質公債費比率（分子）の構造'!N$45</f>
        <v>619</v>
      </c>
      <c r="L49" s="172"/>
      <c r="M49" s="172"/>
      <c r="N49" s="172">
        <f>'実質公債費比率（分子）の構造'!O$45</f>
        <v>611</v>
      </c>
      <c r="O49" s="172"/>
      <c r="P49" s="172"/>
    </row>
    <row r="50" spans="1:16" x14ac:dyDescent="0.15">
      <c r="A50" s="172" t="s">
        <v>67</v>
      </c>
      <c r="B50" s="172" t="e">
        <f>NA()</f>
        <v>#N/A</v>
      </c>
      <c r="C50" s="172">
        <f>IF(ISNUMBER('実質公債費比率（分子）の構造'!K$53),'実質公債費比率（分子）の構造'!K$53,NA())</f>
        <v>83</v>
      </c>
      <c r="D50" s="172" t="e">
        <f>NA()</f>
        <v>#N/A</v>
      </c>
      <c r="E50" s="172" t="e">
        <f>NA()</f>
        <v>#N/A</v>
      </c>
      <c r="F50" s="172">
        <f>IF(ISNUMBER('実質公債費比率（分子）の構造'!L$53),'実質公債費比率（分子）の構造'!L$53,NA())</f>
        <v>27</v>
      </c>
      <c r="G50" s="172" t="e">
        <f>NA()</f>
        <v>#N/A</v>
      </c>
      <c r="H50" s="172" t="e">
        <f>NA()</f>
        <v>#N/A</v>
      </c>
      <c r="I50" s="172">
        <f>IF(ISNUMBER('実質公債費比率（分子）の構造'!M$53),'実質公債費比率（分子）の構造'!M$53,NA())</f>
        <v>133</v>
      </c>
      <c r="J50" s="172" t="e">
        <f>NA()</f>
        <v>#N/A</v>
      </c>
      <c r="K50" s="172" t="e">
        <f>NA()</f>
        <v>#N/A</v>
      </c>
      <c r="L50" s="172">
        <f>IF(ISNUMBER('実質公債費比率（分子）の構造'!N$53),'実質公債費比率（分子）の構造'!N$53,NA())</f>
        <v>243</v>
      </c>
      <c r="M50" s="172" t="e">
        <f>NA()</f>
        <v>#N/A</v>
      </c>
      <c r="N50" s="172" t="e">
        <f>NA()</f>
        <v>#N/A</v>
      </c>
      <c r="O50" s="172">
        <f>IF(ISNUMBER('実質公債費比率（分子）の構造'!O$53),'実質公債費比率（分子）の構造'!O$53,NA())</f>
        <v>242</v>
      </c>
      <c r="P50" s="172" t="e">
        <f>NA()</f>
        <v>#N/A</v>
      </c>
    </row>
    <row r="53" spans="1:16" x14ac:dyDescent="0.15">
      <c r="A53" s="140" t="s">
        <v>68</v>
      </c>
    </row>
    <row r="54" spans="1:16" x14ac:dyDescent="0.15">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15">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15">
      <c r="A56" s="171" t="s">
        <v>43</v>
      </c>
      <c r="B56" s="171"/>
      <c r="C56" s="171"/>
      <c r="D56" s="171">
        <f>'将来負担比率（分子）の構造'!I$52</f>
        <v>7794</v>
      </c>
      <c r="E56" s="171"/>
      <c r="F56" s="171"/>
      <c r="G56" s="171">
        <f>'将来負担比率（分子）の構造'!J$52</f>
        <v>7495</v>
      </c>
      <c r="H56" s="171"/>
      <c r="I56" s="171"/>
      <c r="J56" s="171">
        <f>'将来負担比率（分子）の構造'!K$52</f>
        <v>7023</v>
      </c>
      <c r="K56" s="171"/>
      <c r="L56" s="171"/>
      <c r="M56" s="171">
        <f>'将来負担比率（分子）の構造'!L$52</f>
        <v>6563</v>
      </c>
      <c r="N56" s="171"/>
      <c r="O56" s="171"/>
      <c r="P56" s="171">
        <f>'将来負担比率（分子）の構造'!M$52</f>
        <v>7300</v>
      </c>
    </row>
    <row r="57" spans="1:16" x14ac:dyDescent="0.15">
      <c r="A57" s="171" t="s">
        <v>42</v>
      </c>
      <c r="B57" s="171"/>
      <c r="C57" s="171"/>
      <c r="D57" s="171">
        <f>'将来負担比率（分子）の構造'!I$51</f>
        <v>2283</v>
      </c>
      <c r="E57" s="171"/>
      <c r="F57" s="171"/>
      <c r="G57" s="171">
        <f>'将来負担比率（分子）の構造'!J$51</f>
        <v>1122</v>
      </c>
      <c r="H57" s="171"/>
      <c r="I57" s="171"/>
      <c r="J57" s="171">
        <f>'将来負担比率（分子）の構造'!K$51</f>
        <v>952</v>
      </c>
      <c r="K57" s="171"/>
      <c r="L57" s="171"/>
      <c r="M57" s="171">
        <f>'将来負担比率（分子）の構造'!L$51</f>
        <v>1121</v>
      </c>
      <c r="N57" s="171"/>
      <c r="O57" s="171"/>
      <c r="P57" s="171">
        <f>'将来負担比率（分子）の構造'!M$51</f>
        <v>823</v>
      </c>
    </row>
    <row r="58" spans="1:16" x14ac:dyDescent="0.15">
      <c r="A58" s="171" t="s">
        <v>41</v>
      </c>
      <c r="B58" s="171"/>
      <c r="C58" s="171"/>
      <c r="D58" s="171">
        <f>'将来負担比率（分子）の構造'!I$50</f>
        <v>5494</v>
      </c>
      <c r="E58" s="171"/>
      <c r="F58" s="171"/>
      <c r="G58" s="171">
        <f>'将来負担比率（分子）の構造'!J$50</f>
        <v>5853</v>
      </c>
      <c r="H58" s="171"/>
      <c r="I58" s="171"/>
      <c r="J58" s="171">
        <f>'将来負担比率（分子）の構造'!K$50</f>
        <v>6675</v>
      </c>
      <c r="K58" s="171"/>
      <c r="L58" s="171"/>
      <c r="M58" s="171">
        <f>'将来負担比率（分子）の構造'!L$50</f>
        <v>6631</v>
      </c>
      <c r="N58" s="171"/>
      <c r="O58" s="171"/>
      <c r="P58" s="171">
        <f>'将来負担比率（分子）の構造'!M$50</f>
        <v>6512</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812</v>
      </c>
      <c r="C62" s="171"/>
      <c r="D62" s="171"/>
      <c r="E62" s="171">
        <f>'将来負担比率（分子）の構造'!J$45</f>
        <v>808</v>
      </c>
      <c r="F62" s="171"/>
      <c r="G62" s="171"/>
      <c r="H62" s="171">
        <f>'将来負担比率（分子）の構造'!K$45</f>
        <v>774</v>
      </c>
      <c r="I62" s="171"/>
      <c r="J62" s="171"/>
      <c r="K62" s="171">
        <f>'将来負担比率（分子）の構造'!L$45</f>
        <v>695</v>
      </c>
      <c r="L62" s="171"/>
      <c r="M62" s="171"/>
      <c r="N62" s="171">
        <f>'将来負担比率（分子）の構造'!M$45</f>
        <v>685</v>
      </c>
      <c r="O62" s="171"/>
      <c r="P62" s="171"/>
    </row>
    <row r="63" spans="1:16" x14ac:dyDescent="0.15">
      <c r="A63" s="171" t="s">
        <v>34</v>
      </c>
      <c r="B63" s="171">
        <f>'将来負担比率（分子）の構造'!I$44</f>
        <v>1652</v>
      </c>
      <c r="C63" s="171"/>
      <c r="D63" s="171"/>
      <c r="E63" s="171">
        <f>'将来負担比率（分子）の構造'!J$44</f>
        <v>1440</v>
      </c>
      <c r="F63" s="171"/>
      <c r="G63" s="171"/>
      <c r="H63" s="171">
        <f>'将来負担比率（分子）の構造'!K$44</f>
        <v>1443</v>
      </c>
      <c r="I63" s="171"/>
      <c r="J63" s="171"/>
      <c r="K63" s="171">
        <f>'将来負担比率（分子）の構造'!L$44</f>
        <v>1323</v>
      </c>
      <c r="L63" s="171"/>
      <c r="M63" s="171"/>
      <c r="N63" s="171">
        <f>'将来負担比率（分子）の構造'!M$44</f>
        <v>1134</v>
      </c>
      <c r="O63" s="171"/>
      <c r="P63" s="171"/>
    </row>
    <row r="64" spans="1:16" x14ac:dyDescent="0.15">
      <c r="A64" s="171" t="s">
        <v>33</v>
      </c>
      <c r="B64" s="171">
        <f>'将来負担比率（分子）の構造'!I$43</f>
        <v>2877</v>
      </c>
      <c r="C64" s="171"/>
      <c r="D64" s="171"/>
      <c r="E64" s="171">
        <f>'将来負担比率（分子）の構造'!J$43</f>
        <v>2606</v>
      </c>
      <c r="F64" s="171"/>
      <c r="G64" s="171"/>
      <c r="H64" s="171">
        <f>'将来負担比率（分子）の構造'!K$43</f>
        <v>2258</v>
      </c>
      <c r="I64" s="171"/>
      <c r="J64" s="171"/>
      <c r="K64" s="171">
        <f>'将来負担比率（分子）の構造'!L$43</f>
        <v>2503</v>
      </c>
      <c r="L64" s="171"/>
      <c r="M64" s="171"/>
      <c r="N64" s="171">
        <f>'将来負担比率（分子）の構造'!M$43</f>
        <v>3213</v>
      </c>
      <c r="O64" s="171"/>
      <c r="P64" s="171"/>
    </row>
    <row r="65" spans="1:16" x14ac:dyDescent="0.15">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31</v>
      </c>
      <c r="B66" s="171">
        <f>'将来負担比率（分子）の構造'!I$41</f>
        <v>5630</v>
      </c>
      <c r="C66" s="171"/>
      <c r="D66" s="171"/>
      <c r="E66" s="171">
        <f>'将来負担比率（分子）の構造'!J$41</f>
        <v>5407</v>
      </c>
      <c r="F66" s="171"/>
      <c r="G66" s="171"/>
      <c r="H66" s="171">
        <f>'将来負担比率（分子）の構造'!K$41</f>
        <v>5153</v>
      </c>
      <c r="I66" s="171"/>
      <c r="J66" s="171"/>
      <c r="K66" s="171">
        <f>'将来負担比率（分子）の構造'!L$41</f>
        <v>4827</v>
      </c>
      <c r="L66" s="171"/>
      <c r="M66" s="171"/>
      <c r="N66" s="171">
        <f>'将来負担比率（分子）の構造'!M$41</f>
        <v>6447</v>
      </c>
      <c r="O66" s="171"/>
      <c r="P66" s="171"/>
    </row>
    <row r="67" spans="1:16" x14ac:dyDescent="0.15">
      <c r="A67" s="171" t="s">
        <v>71</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72</v>
      </c>
      <c r="B70" s="173"/>
      <c r="C70" s="173"/>
      <c r="D70" s="173"/>
      <c r="E70" s="173"/>
      <c r="F70" s="173"/>
    </row>
    <row r="71" spans="1:16" x14ac:dyDescent="0.15">
      <c r="A71" s="174"/>
      <c r="B71" s="174" t="str">
        <f>基金残高に係る経年分析!F54</f>
        <v>R03</v>
      </c>
      <c r="C71" s="174" t="str">
        <f>基金残高に係る経年分析!G54</f>
        <v>R04</v>
      </c>
      <c r="D71" s="174" t="str">
        <f>基金残高に係る経年分析!H54</f>
        <v>R05</v>
      </c>
    </row>
    <row r="72" spans="1:16" x14ac:dyDescent="0.15">
      <c r="A72" s="174" t="s">
        <v>73</v>
      </c>
      <c r="B72" s="175">
        <f>基金残高に係る経年分析!F55</f>
        <v>2740</v>
      </c>
      <c r="C72" s="175">
        <f>基金残高に係る経年分析!G55</f>
        <v>2822</v>
      </c>
      <c r="D72" s="175">
        <f>基金残高に係る経年分析!H55</f>
        <v>3339</v>
      </c>
    </row>
    <row r="73" spans="1:16" x14ac:dyDescent="0.15">
      <c r="A73" s="174" t="s">
        <v>74</v>
      </c>
      <c r="B73" s="175">
        <f>基金残高に係る経年分析!F56</f>
        <v>41</v>
      </c>
      <c r="C73" s="175">
        <f>基金残高に係る経年分析!G56</f>
        <v>41</v>
      </c>
      <c r="D73" s="175">
        <f>基金残高に係る経年分析!H56</f>
        <v>41</v>
      </c>
    </row>
    <row r="74" spans="1:16" x14ac:dyDescent="0.15">
      <c r="A74" s="174" t="s">
        <v>75</v>
      </c>
      <c r="B74" s="175">
        <f>基金残高に係る経年分析!F57</f>
        <v>3656</v>
      </c>
      <c r="C74" s="175">
        <f>基金残高に係る経年分析!G57</f>
        <v>3432</v>
      </c>
      <c r="D74" s="175">
        <f>基金残高に係る経年分析!H57</f>
        <v>2708</v>
      </c>
    </row>
  </sheetData>
  <sheetProtection algorithmName="SHA-512" hashValue="RbUNSumGAIH+2qpeACkFp7GfVMKLvSM+FGom2Ku1kNC6BKGwfPaTmJzblzGwOl+iLMXqbLiXc9R0ButshhJKBg==" saltValue="UxynfFzE6WhUjWG1wC/w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2025-03-14T02:23:47Z</cp:lastPrinted>
  <dcterms:created xsi:type="dcterms:W3CDTF">2025-02-19T00:42:25Z</dcterms:created>
  <dcterms:modified xsi:type="dcterms:W3CDTF">2025-03-19T04:40:06Z</dcterms:modified>
  <cp:category/>
</cp:coreProperties>
</file>