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0 登米市★\"/>
    </mc:Choice>
  </mc:AlternateContent>
  <bookViews>
    <workbookView xWindow="-105" yWindow="-105" windowWidth="19425" windowHeight="10305" tabRatio="1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C36" i="10"/>
  <c r="BE35" i="10"/>
  <c r="CO34" i="10"/>
  <c r="CO35" i="10" s="1"/>
  <c r="CO36" i="10" s="1"/>
  <c r="BW34" i="10"/>
  <c r="BW35" i="10" s="1"/>
  <c r="BW36" i="10" s="1"/>
  <c r="BW37" i="10" s="1"/>
  <c r="BW38" i="10" s="1"/>
  <c r="C34" i="10"/>
  <c r="C35" i="10" s="1"/>
  <c r="U34" i="10" l="1"/>
  <c r="U35" i="10" s="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<sst xmlns="http://schemas.openxmlformats.org/spreadsheetml/2006/main" count="1096" uniqueCount="570">
  <si>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</si>
  <si>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</si>
  <si>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</si>
  <si>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</si>
  <si>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</si>
  <si>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</si>
  <si>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</si>
  <si>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</si>
  <si>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</si>
  <si>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</si>
  <si>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</si>
  <si>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</si>
  <si>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</si>
  <si>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</si>
  <si>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</si>
  <si>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</si>
  <si>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</si>
  <si>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</si>
  <si>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</si>
  <si>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</si>
  <si>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</si>
  <si>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</si>
  <si>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</si>
  <si>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</si>
  <si>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</si>
  <si>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</si>
  <si>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</si>
  <si>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</si>
  <si>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</si>
  <si>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</si>
  <si>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</si>
  <si>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</si>
  <si>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</si>
  <si>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</si>
  <si>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</si>
  <si>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</si>
  <si>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</si>
  <si>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</si>
  <si>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</si>
  <si>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</si>
  <si>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</si>
  <si>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</si>
  <si>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</si>
  <si>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</si>
  <si>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</si>
  <si>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</si>
  <si>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</si>
  <si>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</si>
  <si>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</si>
  <si>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</si>
  <si>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</si>
  <si>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</si>
  <si>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</si>
  <si>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</si>
  <si>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</si>
  <si>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</si>
  <si>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</si>
  <si>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</si>
  <si>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</si>
  <si>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</si>
  <si>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</si>
  <si>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</si>
  <si>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</si>
  <si>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</si>
  <si>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</si>
  <si>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</si>
  <si>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</si>
  <si>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</si>
  <si>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</si>
  <si>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</si>
  <si>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</si>
  <si>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</si>
  <si>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</si>
  <si>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</si>
  <si>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</si>
  <si>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</si>
  <si>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</si>
  <si>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</si>
  <si>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</si>
  <si>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</si>
  <si>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</si>
  <si>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</si>
  <si>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</si>
  <si>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</si>
  <si>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</si>
  <si>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</si>
  <si>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</si>
  <si>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</si>
  <si>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</si>
  <si>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</si>
  <si>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</si>
  <si>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</si>
  <si>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</si>
  <si>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</si>
  <si>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</si>
  <si>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</si>
  <si>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</si>
  <si>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</si>
  <si>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</si>
  <si>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</si>
  <si>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</si>
  <si>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</si>
  <si>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</si>
  <si>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</si>
  <si>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</si>
  <si>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</si>
  <si>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</si>
  <si>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</si>
  <si>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</si>
  <si>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</si>
  <si>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</si>
  <si>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</si>
  <si>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</si>
  <si>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</si>
  <si>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</si>
  <si>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</si>
  <si>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</si>
  <si>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</si>
  <si>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</si>
  <si>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</si>
  <si>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</si>
  <si>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</si>
  <si>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</si>
  <si>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</si>
  <si>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</si>
  <si>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</si>
  <si>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</si>
  <si>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</si>
  <si>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</si>
  <si>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</si>
  <si>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</si>
  <si>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</si>
  <si>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</si>
  <si>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</si>
  <si>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</si>
  <si>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</si>
  <si>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</si>
  <si>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</si>
  <si>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</si>
  <si>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</si>
  <si>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</si>
  <si>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</si>
  <si>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</si>
  <si>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</si>
  <si>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</si>
  <si>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</si>
  <si>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</si>
  <si>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</si>
  <si>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</si>
  <si>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</si>
  <si>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</si>
  <si>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</si>
  <si>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</si>
  <si>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</si>
  <si>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</si>
  <si>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</si>
  <si>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</si>
  <si>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</si>
  <si>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</si>
  <si>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</si>
  <si>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</si>
  <si>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</si>
  <si>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</si>
  <si>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</si>
  <si>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</si>
  <si>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</si>
  <si>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</si>
  <si>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</si>
  <si>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</si>
  <si>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</si>
  <si>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</si>
  <si>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</si>
  <si>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</si>
  <si>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</si>
  <si>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</si>
  <si>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</si>
  <si>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</si>
  <si>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</si>
  <si>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</si>
  <si>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</si>
  <si>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</si>
  <si>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</si>
  <si>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</si>
  <si>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</si>
  <si>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</si>
  <si>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</si>
  <si>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</si>
  <si>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</si>
  <si>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</si>
  <si>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</si>
  <si>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</si>
  <si>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</si>
  <si>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</si>
  <si>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</si>
  <si>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</si>
  <si>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</si>
  <si>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</si>
  <si>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</si>
  <si>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</si>
  <si>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</si>
  <si>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</si>
  <si>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</si>
  <si>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</si>
  <si>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宮城県登米市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</si>
  <si>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</si>
  <si>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</si>
  <si>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</si>
  <si>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</si>
  <si>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</si>
  <si>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</si>
  <si>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</si>
  <si>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</si>
  <si>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</si>
  <si>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</si>
  <si>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</si>
  <si>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</si>
  <si>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</si>
  <si>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</si>
  <si>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</si>
  <si>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</si>
  <si>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</si>
  <si>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</si>
  <si>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</si>
  <si>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</si>
  <si>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</si>
  <si>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</si>
  <si>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</si>
  <si>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</si>
  <si>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</si>
  <si>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</si>
  <si>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</si>
  <si>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</si>
  <si>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</si>
  <si>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</si>
  <si>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</si>
  <si>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</si>
  <si>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</si>
  <si>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</si>
  <si>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</si>
  <si>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</si>
  <si>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</si>
  <si>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</si>
  <si>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</si>
  <si>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</si>
  <si>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</si>
  <si>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</si>
  <si>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</si>
  <si>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</si>
  <si>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</si>
  <si>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</si>
  <si>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</si>
  <si>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</si>
  <si>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</si>
  <si>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</si>
  <si>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</si>
  <si>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</si>
  <si>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</si>
  <si>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</si>
  <si>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</si>
  <si>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</si>
  <si>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</si>
  <si>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</si>
  <si>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</si>
  <si>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</si>
  <si>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</si>
  <si>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</si>
  <si>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</si>
  <si>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</si>
  <si>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</si>
  <si>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</si>
  <si>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</si>
  <si>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</si>
  <si>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</si>
  <si>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</si>
  <si>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</si>
  <si>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</si>
  <si>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</si>
  <si>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</si>
  <si>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</si>
  <si>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</si>
  <si>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</si>
  <si>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</si>
  <si>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</si>
  <si>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</si>
  <si>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</si>
  <si>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</si>
  <si>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</si>
  <si>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</si>
  <si>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</si>
  <si>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</si>
  <si>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</si>
  <si>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</si>
  <si>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</si>
  <si>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</si>
  <si>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</si>
  <si>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</si>
  <si>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</si>
  <si>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</si>
  <si>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</si>
  <si>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</si>
  <si>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</si>
  <si>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</si>
  <si>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</si>
  <si>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</si>
  <si>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</si>
  <si>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</si>
  <si>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</si>
  <si>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</si>
  <si>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</si>
  <si>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</si>
  <si>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</si>
  <si>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</si>
  <si>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</si>
  <si>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</si>
  <si>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</si>
  <si>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</si>
  <si>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</si>
  <si>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</si>
  <si>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</si>
  <si>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</si>
  <si>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</si>
  <si>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</si>
  <si>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</si>
  <si>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</si>
  <si>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</si>
  <si>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</si>
  <si>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</si>
  <si>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</si>
  <si>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</si>
  <si>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</si>
  <si>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</si>
  <si>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</si>
  <si>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</si>
  <si>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</si>
  <si>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</si>
  <si>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</si>
  <si>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</si>
  <si>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</si>
  <si>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</si>
  <si>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</si>
  <si>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</si>
  <si>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</si>
  <si>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</si>
  <si>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</si>
  <si>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</si>
  <si>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</si>
  <si>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</si>
  <si>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</si>
  <si>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</si>
  <si>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</si>
  <si>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</si>
  <si>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</si>
  <si>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</si>
  <si>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</si>
  <si>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宮城県登米市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</si>
  <si>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</si>
  <si>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</si>
  <si>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</si>
  <si>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</si>
  <si>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</si>
  <si>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</si>
  <si>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</si>
  <si>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</si>
  <si>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</si>
  <si>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</si>
  <si>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</si>
  <si>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</si>
  <si>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</si>
  <si>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</si>
  <si>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</si>
  <si>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</si>
  <si>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</si>
  <si>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</si>
  <si>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</si>
  <si>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</si>
  <si>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</si>
  <si>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</si>
  <si>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</si>
  <si>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</si>
  <si>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</si>
  <si>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</si>
  <si>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</si>
  <si>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</si>
  <si>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</si>
  <si>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</si>
  <si>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</si>
  <si>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</si>
  <si>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</si>
  <si>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</si>
  <si>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</si>
  <si>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</si>
  <si>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</si>
  <si>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</si>
  <si>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</si>
  <si>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</si>
  <si>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</si>
  <si>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老人保健施設事業会計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</si>
  <si>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</si>
  <si>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</si>
  <si>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</si>
  <si>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</si>
  <si>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</si>
  <si>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</si>
  <si>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</si>
  <si>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</si>
  <si>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</si>
  <si>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</si>
  <si>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</si>
  <si>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</si>
  <si>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</si>
  <si>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</si>
  <si>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</si>
  <si>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</si>
  <si>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</si>
  <si>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</si>
  <si>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</si>
  <si>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</si>
  <si>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</si>
  <si>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</si>
  <si>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</si>
  <si>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</si>
  <si>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</si>
  <si>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</si>
  <si>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</si>
  <si>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</si>
  <si>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</si>
  <si>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</si>
  <si>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</si>
  <si>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</si>
  <si>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</si>
  <si>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</si>
  <si>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</si>
  <si>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</si>
  <si>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</si>
  <si>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</si>
  <si>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</si>
  <si>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</si>
  <si>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</si>
  <si>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</si>
  <si>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</si>
  <si>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</si>
  <si>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</si>
  <si>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</si>
  <si>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</si>
  <si>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</si>
  <si>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</si>
  <si>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</si>
  <si>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</si>
  <si>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</si>
  <si>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</si>
  <si>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</si>
  <si>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</si>
  <si>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</si>
  <si>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</si>
  <si>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</si>
  <si>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</si>
  <si>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</si>
  <si>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</si>
  <si>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</si>
  <si>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</si>
  <si>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</si>
  <si>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</si>
  <si>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</si>
  <si>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</si>
  <si>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</si>
  <si>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</si>
  <si>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</si>
  <si>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</si>
  <si>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</si>
  <si>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</si>
  <si>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</si>
  <si>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</si>
  <si>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</si>
  <si>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</si>
  <si>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</si>
  <si>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</si>
  <si>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</si>
  <si>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</si>
  <si>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</si>
  <si>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</si>
  <si>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</si>
  <si>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</si>
  <si>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</si>
  <si>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</si>
  <si>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</si>
  <si>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</si>
  <si>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</si>
  <si>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</si>
  <si>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</si>
  <si>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</si>
  <si>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</si>
  <si>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</si>
  <si>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</si>
  <si>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</si>
  <si>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</si>
  <si>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</si>
  <si>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</si>
  <si>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</si>
  <si>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</si>
  <si>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</si>
  <si>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</si>
  <si>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</si>
  <si>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</si>
  <si>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</si>
  <si>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</si>
  <si>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</si>
  <si>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</si>
  <si>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</si>
  <si>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</si>
  <si>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</si>
  <si>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</si>
  <si>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</si>
  <si>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</si>
  <si>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</si>
  <si>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</si>
  <si>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</si>
  <si>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</si>
  <si>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</si>
  <si>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</si>
  <si>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</si>
  <si>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</si>
  <si>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</si>
  <si>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</si>
  <si>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</si>
  <si>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</si>
  <si>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</si>
  <si>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</si>
  <si>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</si>
  <si>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</si>
  <si>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</si>
  <si>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</si>
  <si>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</si>
  <si>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</si>
  <si>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</si>
  <si>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</si>
  <si>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4.98</t>
  </si>
  <si>
    <t>▲ 1.85</t>
  </si>
  <si>
    <t>▲ 5.12</t>
  </si>
  <si>
    <t>▲ 2.08</t>
  </si>
  <si>
    <t>水道事業会計</t>
  </si>
  <si>
    <t>一般会計</t>
  </si>
  <si>
    <t>病院事業会計</t>
  </si>
  <si>
    <t>▲ 3.84</t>
  </si>
  <si>
    <t>▲ 2.09</t>
  </si>
  <si>
    <t>下水道事業会計</t>
  </si>
  <si>
    <t>国民健康保険特別会計</t>
  </si>
  <si>
    <t>介護保険特別会計</t>
  </si>
  <si>
    <t>後期高齢者医療特別会計</t>
  </si>
  <si>
    <t>老人保健施設事業会計</t>
  </si>
  <si>
    <t>その他会計（赤字）</t>
  </si>
  <si>
    <t>その他会計（黒字）</t>
  </si>
  <si>
    <t>R01</t>
    <phoneticPr fontId="5"/>
  </si>
  <si>
    <t>R02</t>
    <phoneticPr fontId="5"/>
  </si>
  <si>
    <t>R03</t>
    <phoneticPr fontId="5"/>
  </si>
  <si>
    <t>R04</t>
    <phoneticPr fontId="5"/>
  </si>
  <si>
    <t>R05</t>
    <phoneticPr fontId="5"/>
  </si>
  <si>
    <t>宮城県市町村職員退職手当組合</t>
    <rPh sb="0" eb="3">
      <t>ミヤギケン</t>
    </rPh>
    <rPh sb="3" eb="6">
      <t>シチョウソン</t>
    </rPh>
    <rPh sb="6" eb="8">
      <t>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</si>
  <si>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</si>
  <si>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</si>
  <si>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7">
      <t>コウキコウレイ</t>
    </rPh>
    <rPh sb="7" eb="8">
      <t>シャ</t>
    </rPh>
    <rPh sb="8" eb="10">
      <t>イリョウ</t>
    </rPh>
    <rPh sb="10" eb="14">
      <t>コウイキレンゴウ</t>
    </rPh>
    <phoneticPr fontId="2"/>
  </si>
  <si>
    <t>宮城県後期高齢者医療事業会計</t>
    <rPh sb="0" eb="3">
      <t>ミヤギケン</t>
    </rPh>
    <rPh sb="3" eb="8">
      <t>コウキコウレイシャ</t>
    </rPh>
    <rPh sb="8" eb="10">
      <t>イリョウ</t>
    </rPh>
    <rPh sb="10" eb="14">
      <t>ジギョウカイケイ</t>
    </rPh>
    <phoneticPr fontId="2"/>
  </si>
  <si>
    <t>公益財団法人登米文化振興財団</t>
    <rPh sb="0" eb="4">
      <t>コウエキザイダン</t>
    </rPh>
    <rPh sb="4" eb="6">
      <t>ホウジン</t>
    </rPh>
    <rPh sb="6" eb="8">
      <t>トメ</t>
    </rPh>
    <rPh sb="8" eb="10">
      <t>ブンカ</t>
    </rPh>
    <rPh sb="10" eb="14">
      <t>シンコウザイダン</t>
    </rPh>
    <phoneticPr fontId="2"/>
  </si>
  <si>
    <t>株式会社とよま振興公社</t>
    <rPh sb="0" eb="4">
      <t>カブシキカイシャ</t>
    </rPh>
    <rPh sb="7" eb="11">
      <t>シンコウコウシャ</t>
    </rPh>
    <phoneticPr fontId="2"/>
  </si>
  <si>
    <t>株式会社いしこし</t>
    <rPh sb="0" eb="2">
      <t>カブシキ</t>
    </rPh>
    <rPh sb="2" eb="4">
      <t>カイシャ</t>
    </rPh>
    <phoneticPr fontId="2"/>
  </si>
  <si>
    <t>公共施設等維持補修基金</t>
  </si>
  <si>
    <t>未来のまちづくり推進基金</t>
    <rPh sb="0" eb="2">
      <t>ミライ</t>
    </rPh>
    <rPh sb="8" eb="10">
      <t>スイシン</t>
    </rPh>
    <rPh sb="10" eb="12">
      <t>キキン</t>
    </rPh>
    <phoneticPr fontId="10"/>
  </si>
  <si>
    <t>ふるさと応援基金</t>
    <rPh sb="4" eb="6">
      <t>オウエン</t>
    </rPh>
    <rPh sb="6" eb="8">
      <t>キキン</t>
    </rPh>
    <phoneticPr fontId="10"/>
  </si>
  <si>
    <t>ふるさと基金</t>
    <rPh sb="4" eb="6">
      <t>キキン</t>
    </rPh>
    <phoneticPr fontId="10"/>
  </si>
  <si>
    <t>定住促進住宅整備基金</t>
    <rPh sb="0" eb="6">
      <t>テイジュウソクシンジュウタク</t>
    </rPh>
    <rPh sb="6" eb="10">
      <t>セイビキキン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</si>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</sst>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39" fillId="0" borderId="0">
      <alignment vertical="center"/>
    </xf>
    <xf numFmtId="0" fontId="40" fillId="0" borderId="0">
      <alignment vertical="center"/>
    </xf>
    <xf numFmtId="0" fontId="39" fillId="0" borderId="0">
      <alignment vertical="center"/>
    </xf>
    <xf numFmtId="0" fontId="39"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9"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cellXfs>
  <cellStyles count="25">
    <cellStyle name="標準" xfId="0" builtinId="0"/>
    <cellStyle name="標準 10" xfId="24"/>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 8" xfId="21"/>
    <cellStyle name="標準 9" xfId="2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B087-43A4-A528-357E30F8C6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94445</c:v>
                </c:pt>
                <c:pt idx="1">
                  <c:v>54108</c:v>
                </c:pt>
                <c:pt idx="2">
                  <c:v>35468</c:v>
                </c:pt>
                <c:pt idx="3">
                  <c:v>29371</c:v>
                </c:pt>
                <c:pt idx="4">
                  <c:v>37749</c:v>
                </c:pt>
              </c:numCache>
            </c:numRef>
          </c:val>
          <c:smooth val="0"/>
          <c:extLst>
            <c:ext xmlns:c16="http://schemas.microsoft.com/office/drawing/2014/chart" uri="{C3380CC4-5D6E-409C-BE32-E72D297353CC}">
              <c16:uniqueId val="{00000001-B087-43A4-A528-357E30F8C6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6.25</c:v>
                </c:pt>
                <c:pt idx="1">
                  <c:v>3.11</c:v>
                </c:pt>
                <c:pt idx="2">
                  <c:v>4.25</c:v>
                </c:pt>
                <c:pt idx="3">
                  <c:v>4.3</c:v>
                </c:pt>
                <c:pt idx="4">
                  <c:v>4.0199999999999996</c:v>
                </c:pt>
              </c:numCache>
            </c:numRef>
          </c:val>
          <c:extLst>
            <c:ext xmlns:c16="http://schemas.microsoft.com/office/drawing/2014/chart" uri="{C3380CC4-5D6E-409C-BE32-E72D297353CC}">
              <c16:uniqueId val="{00000000-A5B5-4045-88EB-2D3A0C798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19.41</c:v>
                </c:pt>
                <c:pt idx="1">
                  <c:v>20.55</c:v>
                </c:pt>
                <c:pt idx="2">
                  <c:v>18.41</c:v>
                </c:pt>
                <c:pt idx="3">
                  <c:v>16.3</c:v>
                </c:pt>
                <c:pt idx="4">
                  <c:v>16.66</c:v>
                </c:pt>
              </c:numCache>
            </c:numRef>
          </c:val>
          <c:extLst>
            <c:ext xmlns:c16="http://schemas.microsoft.com/office/drawing/2014/chart" uri="{C3380CC4-5D6E-409C-BE32-E72D297353CC}">
              <c16:uniqueId val="{00000001-A5B5-4045-88EB-2D3A0C7989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-4.9800000000000004</c:v>
                </c:pt>
                <c:pt idx="2">
                  <c:v>-1.85</c:v>
                </c:pt>
                <c:pt idx="3">
                  <c:v>-5.12</c:v>
                </c:pt>
                <c:pt idx="4">
                  <c:v>-2.08</c:v>
                </c:pt>
              </c:numCache>
            </c:numRef>
          </c:val>
          <c:smooth val="0"/>
          <c:extLst>
            <c:ext xmlns:c16="http://schemas.microsoft.com/office/drawing/2014/chart" uri="{C3380CC4-5D6E-409C-BE32-E72D297353CC}">
              <c16:uniqueId val="{00000002-A5B5-4045-88EB-2D3A0C7989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6C93-41ED-95FE-04D5A54FB2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93-41ED-95FE-04D5A54FB2BF}"/>
            </c:ext>
          </c:extLst>
        </c:ser>
        <c:ser>
          <c:idx val="2"/>
          <c:order val="2"/>
          <c:tx>
            <c:strRef>
              <c:f>データシート!$A$29</c:f>
              <c:strCache>
                <c:ptCount val="1"/>
                <c:pt idx="0">
                  <c:v>老人保健施設事業会計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0.21</c:v>
                </c:pt>
                <c:pt idx="2">
                  <c:v>#N/A</c:v>
                </c:pt>
                <c:pt idx="3">
                  <c:v>0.24</c:v>
                </c:pt>
                <c:pt idx="4">
                  <c:v>#N/A</c:v>
                </c:pt>
                <c:pt idx="5">
                  <c:v>0.19</c:v>
                </c:pt>
                <c:pt idx="6">
                  <c:v>#N/A</c:v>
                </c:pt>
                <c:pt idx="7">
                  <c:v>0.13</c:v>
                </c:pt>
                <c:pt idx="8">
                  <c:v>#N/A</c:v>
                </c:pt>
                <c:pt idx="9">
                  <c:v>0.01</c:v>
                </c:pt>
              </c:numCache>
            </c:numRef>
          </c:val>
          <c:extLst>
            <c:ext xmlns:c16="http://schemas.microsoft.com/office/drawing/2014/chart" uri="{C3380CC4-5D6E-409C-BE32-E72D297353CC}">
              <c16:uniqueId val="{00000002-6C93-41ED-95FE-04D5A54FB2B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3-6C93-41ED-95FE-04D5A54FB2B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0.84</c:v>
                </c:pt>
                <c:pt idx="4">
                  <c:v>#N/A</c:v>
                </c:pt>
                <c:pt idx="5">
                  <c:v>1.06</c:v>
                </c:pt>
                <c:pt idx="6">
                  <c:v>#N/A</c:v>
                </c:pt>
                <c:pt idx="7">
                  <c:v>1.38</c:v>
                </c:pt>
                <c:pt idx="8">
                  <c:v>#N/A</c:v>
                </c:pt>
                <c:pt idx="9">
                  <c:v>1.1200000000000001</c:v>
                </c:pt>
              </c:numCache>
            </c:numRef>
          </c:val>
          <c:extLst>
            <c:ext xmlns:c16="http://schemas.microsoft.com/office/drawing/2014/chart" uri="{C3380CC4-5D6E-409C-BE32-E72D297353CC}">
              <c16:uniqueId val="{00000004-6C93-41ED-95FE-04D5A54FB2B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1.25</c:v>
                </c:pt>
                <c:pt idx="2">
                  <c:v>#N/A</c:v>
                </c:pt>
                <c:pt idx="3">
                  <c:v>1.1399999999999999</c:v>
                </c:pt>
                <c:pt idx="4">
                  <c:v>#N/A</c:v>
                </c:pt>
                <c:pt idx="5">
                  <c:v>1.42</c:v>
                </c:pt>
                <c:pt idx="6">
                  <c:v>#N/A</c:v>
                </c:pt>
                <c:pt idx="7">
                  <c:v>1.07</c:v>
                </c:pt>
                <c:pt idx="8">
                  <c:v>#N/A</c:v>
                </c:pt>
                <c:pt idx="9">
                  <c:v>1.24</c:v>
                </c:pt>
              </c:numCache>
            </c:numRef>
          </c:val>
          <c:extLst>
            <c:ext xmlns:c16="http://schemas.microsoft.com/office/drawing/2014/chart" uri="{C3380CC4-5D6E-409C-BE32-E72D297353CC}">
              <c16:uniqueId val="{00000005-6C93-41ED-95FE-04D5A54FB2B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0.63</c:v>
                </c:pt>
                <c:pt idx="4">
                  <c:v>#N/A</c:v>
                </c:pt>
                <c:pt idx="5">
                  <c:v>1.23</c:v>
                </c:pt>
                <c:pt idx="6">
                  <c:v>#N/A</c:v>
                </c:pt>
                <c:pt idx="7">
                  <c:v>1.54</c:v>
                </c:pt>
                <c:pt idx="8">
                  <c:v>#N/A</c:v>
                </c:pt>
                <c:pt idx="9">
                  <c:v>1.64</c:v>
                </c:pt>
              </c:numCache>
            </c:numRef>
          </c:val>
          <c:extLst>
            <c:ext xmlns:c16="http://schemas.microsoft.com/office/drawing/2014/chart" uri="{C3380CC4-5D6E-409C-BE32-E72D297353CC}">
              <c16:uniqueId val="{00000006-6C93-41ED-95FE-04D5A54FB2B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3.84</c:v>
                </c:pt>
                <c:pt idx="1">
                  <c:v>#N/A</c:v>
                </c:pt>
                <c:pt idx="2">
                  <c:v>2.09</c:v>
                </c:pt>
                <c:pt idx="3">
                  <c:v>#N/A</c:v>
                </c:pt>
                <c:pt idx="4">
                  <c:v>#N/A</c:v>
                </c:pt>
                <c:pt idx="5">
                  <c:v>0.18</c:v>
                </c:pt>
                <c:pt idx="6">
                  <c:v>#N/A</c:v>
                </c:pt>
                <c:pt idx="7">
                  <c:v>2.36</c:v>
                </c:pt>
                <c:pt idx="8">
                  <c:v>#N/A</c:v>
                </c:pt>
                <c:pt idx="9">
                  <c:v>2.59</c:v>
                </c:pt>
              </c:numCache>
            </c:numRef>
          </c:val>
          <c:extLst>
            <c:ext xmlns:c16="http://schemas.microsoft.com/office/drawing/2014/chart" uri="{C3380CC4-5D6E-409C-BE32-E72D297353CC}">
              <c16:uniqueId val="{00000007-6C93-41ED-95FE-04D5A54FB2B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6.25</c:v>
                </c:pt>
                <c:pt idx="2">
                  <c:v>#N/A</c:v>
                </c:pt>
                <c:pt idx="3">
                  <c:v>3.1</c:v>
                </c:pt>
                <c:pt idx="4">
                  <c:v>#N/A</c:v>
                </c:pt>
                <c:pt idx="5">
                  <c:v>4.24</c:v>
                </c:pt>
                <c:pt idx="6">
                  <c:v>#N/A</c:v>
                </c:pt>
                <c:pt idx="7">
                  <c:v>4.29</c:v>
                </c:pt>
                <c:pt idx="8">
                  <c:v>#N/A</c:v>
                </c:pt>
                <c:pt idx="9">
                  <c:v>4.0199999999999996</c:v>
                </c:pt>
              </c:numCache>
            </c:numRef>
          </c:val>
          <c:extLst>
            <c:ext xmlns:c16="http://schemas.microsoft.com/office/drawing/2014/chart" uri="{C3380CC4-5D6E-409C-BE32-E72D297353CC}">
              <c16:uniqueId val="{00000008-6C93-41ED-95FE-04D5A54FB2B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10.16</c:v>
                </c:pt>
                <c:pt idx="2">
                  <c:v>#N/A</c:v>
                </c:pt>
                <c:pt idx="3">
                  <c:v>10.1</c:v>
                </c:pt>
                <c:pt idx="4">
                  <c:v>#N/A</c:v>
                </c:pt>
                <c:pt idx="5">
                  <c:v>9.76</c:v>
                </c:pt>
                <c:pt idx="6">
                  <c:v>#N/A</c:v>
                </c:pt>
                <c:pt idx="7">
                  <c:v>9.5299999999999994</c:v>
                </c:pt>
                <c:pt idx="8">
                  <c:v>#N/A</c:v>
                </c:pt>
                <c:pt idx="9">
                  <c:v>9.75</c:v>
                </c:pt>
              </c:numCache>
            </c:numRef>
          </c:val>
          <c:extLst>
            <c:ext xmlns:c16="http://schemas.microsoft.com/office/drawing/2014/chart" uri="{C3380CC4-5D6E-409C-BE32-E72D297353CC}">
              <c16:uniqueId val="{00000009-6C93-41ED-95FE-04D5A54FB2B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4647</c:v>
                </c:pt>
                <c:pt idx="5">
                  <c:v>4640</c:v>
                </c:pt>
                <c:pt idx="8">
                  <c:v>4873</c:v>
                </c:pt>
                <c:pt idx="11">
                  <c:v>4815</c:v>
                </c:pt>
                <c:pt idx="14">
                  <c:v>4843</c:v>
                </c:pt>
              </c:numCache>
            </c:numRef>
          </c:val>
          <c:extLst>
            <c:ext xmlns:c16="http://schemas.microsoft.com/office/drawing/2014/chart" uri="{C3380CC4-5D6E-409C-BE32-E72D297353CC}">
              <c16:uniqueId val="{00000000-BF90-45F1-8693-2E29D2DC1C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90-45F1-8693-2E29D2DC1C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25</c:v>
                </c:pt>
                <c:pt idx="6">
                  <c:v>20</c:v>
                </c:pt>
                <c:pt idx="9">
                  <c:v>6</c:v>
                </c:pt>
                <c:pt idx="12">
                  <c:v>8</c:v>
                </c:pt>
              </c:numCache>
            </c:numRef>
          </c:val>
          <c:extLst>
            <c:ext xmlns:c16="http://schemas.microsoft.com/office/drawing/2014/chart" uri="{C3380CC4-5D6E-409C-BE32-E72D297353CC}">
              <c16:uniqueId val="{00000002-BF90-45F1-8693-2E29D2DC1C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0-45F1-8693-2E29D2DC1C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1984</c:v>
                </c:pt>
                <c:pt idx="3">
                  <c:v>1786</c:v>
                </c:pt>
                <c:pt idx="6">
                  <c:v>1848</c:v>
                </c:pt>
                <c:pt idx="9">
                  <c:v>1890</c:v>
                </c:pt>
                <c:pt idx="12">
                  <c:v>1831</c:v>
                </c:pt>
              </c:numCache>
            </c:numRef>
          </c:val>
          <c:extLst>
            <c:ext xmlns:c16="http://schemas.microsoft.com/office/drawing/2014/chart" uri="{C3380CC4-5D6E-409C-BE32-E72D297353CC}">
              <c16:uniqueId val="{00000004-BF90-45F1-8693-2E29D2DC1C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100</c:v>
                </c:pt>
                <c:pt idx="3">
                  <c:v>99</c:v>
                </c:pt>
                <c:pt idx="6">
                  <c:v>97</c:v>
                </c:pt>
                <c:pt idx="9">
                  <c:v>91</c:v>
                </c:pt>
                <c:pt idx="12">
                  <c:v>81</c:v>
                </c:pt>
              </c:numCache>
            </c:numRef>
          </c:val>
          <c:extLst>
            <c:ext xmlns:c16="http://schemas.microsoft.com/office/drawing/2014/chart" uri="{C3380CC4-5D6E-409C-BE32-E72D297353CC}">
              <c16:uniqueId val="{00000005-BF90-45F1-8693-2E29D2DC1C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90-45F1-8693-2E29D2DC1C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4147</c:v>
                </c:pt>
                <c:pt idx="3">
                  <c:v>4345</c:v>
                </c:pt>
                <c:pt idx="6">
                  <c:v>4468</c:v>
                </c:pt>
                <c:pt idx="9">
                  <c:v>5176</c:v>
                </c:pt>
                <c:pt idx="12">
                  <c:v>5027</c:v>
                </c:pt>
              </c:numCache>
            </c:numRef>
          </c:val>
          <c:extLst>
            <c:ext xmlns:c16="http://schemas.microsoft.com/office/drawing/2014/chart" uri="{C3380CC4-5D6E-409C-BE32-E72D297353CC}">
              <c16:uniqueId val="{00000007-BF90-45F1-8693-2E29D2DC1C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1605</c:v>
                </c:pt>
                <c:pt idx="2">
                  <c:v>#N/A</c:v>
                </c:pt>
                <c:pt idx="3">
                  <c:v>#N/A</c:v>
                </c:pt>
                <c:pt idx="4">
                  <c:v>1615</c:v>
                </c:pt>
                <c:pt idx="5">
                  <c:v>#N/A</c:v>
                </c:pt>
                <c:pt idx="6">
                  <c:v>#N/A</c:v>
                </c:pt>
                <c:pt idx="7">
                  <c:v>1560</c:v>
                </c:pt>
                <c:pt idx="8">
                  <c:v>#N/A</c:v>
                </c:pt>
                <c:pt idx="9">
                  <c:v>#N/A</c:v>
                </c:pt>
                <c:pt idx="10">
                  <c:v>2348</c:v>
                </c:pt>
                <c:pt idx="11">
                  <c:v>#N/A</c:v>
                </c:pt>
                <c:pt idx="12">
                  <c:v>#N/A</c:v>
                </c:pt>
                <c:pt idx="13">
                  <c:v>2104</c:v>
                </c:pt>
                <c:pt idx="14">
                  <c:v>#N/A</c:v>
                </c:pt>
              </c:numCache>
            </c:numRef>
          </c:val>
          <c:smooth val="0"/>
          <c:extLst>
            <c:ext xmlns:c16="http://schemas.microsoft.com/office/drawing/2014/chart" uri="{C3380CC4-5D6E-409C-BE32-E72D297353CC}">
              <c16:uniqueId val="{00000008-BF90-45F1-8693-2E29D2DC1C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54449</c:v>
                </c:pt>
                <c:pt idx="5">
                  <c:v>54403</c:v>
                </c:pt>
                <c:pt idx="8">
                  <c:v>52524</c:v>
                </c:pt>
                <c:pt idx="11">
                  <c:v>50061</c:v>
                </c:pt>
                <c:pt idx="14">
                  <c:v>47974</c:v>
                </c:pt>
              </c:numCache>
            </c:numRef>
          </c:val>
          <c:extLst>
            <c:ext xmlns:c16="http://schemas.microsoft.com/office/drawing/2014/chart" uri="{C3380CC4-5D6E-409C-BE32-E72D297353CC}">
              <c16:uniqueId val="{00000000-66A2-4F60-8598-4D097D3272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778</c:v>
                </c:pt>
                <c:pt idx="5">
                  <c:v>763</c:v>
                </c:pt>
                <c:pt idx="8">
                  <c:v>748</c:v>
                </c:pt>
                <c:pt idx="11">
                  <c:v>785</c:v>
                </c:pt>
                <c:pt idx="14">
                  <c:v>685</c:v>
                </c:pt>
              </c:numCache>
            </c:numRef>
          </c:val>
          <c:extLst>
            <c:ext xmlns:c16="http://schemas.microsoft.com/office/drawing/2014/chart" uri="{C3380CC4-5D6E-409C-BE32-E72D297353CC}">
              <c16:uniqueId val="{00000001-66A2-4F60-8598-4D097D3272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12997</c:v>
                </c:pt>
                <c:pt idx="5">
                  <c:v>13886</c:v>
                </c:pt>
                <c:pt idx="8">
                  <c:v>14288</c:v>
                </c:pt>
                <c:pt idx="11">
                  <c:v>12362</c:v>
                </c:pt>
                <c:pt idx="14">
                  <c:v>11199</c:v>
                </c:pt>
              </c:numCache>
            </c:numRef>
          </c:val>
          <c:extLst>
            <c:ext xmlns:c16="http://schemas.microsoft.com/office/drawing/2014/chart" uri="{C3380CC4-5D6E-409C-BE32-E72D297353CC}">
              <c16:uniqueId val="{00000002-66A2-4F60-8598-4D097D3272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A2-4F60-8598-4D097D3272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A2-4F60-8598-4D097D3272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8</c:v>
                </c:pt>
                <c:pt idx="6">
                  <c:v>0</c:v>
                </c:pt>
                <c:pt idx="9">
                  <c:v>0</c:v>
                </c:pt>
                <c:pt idx="12">
                  <c:v>0</c:v>
                </c:pt>
              </c:numCache>
            </c:numRef>
          </c:val>
          <c:extLst>
            <c:ext xmlns:c16="http://schemas.microsoft.com/office/drawing/2014/chart" uri="{C3380CC4-5D6E-409C-BE32-E72D297353CC}">
              <c16:uniqueId val="{00000005-66A2-4F60-8598-4D097D3272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5673</c:v>
                </c:pt>
                <c:pt idx="3">
                  <c:v>5358</c:v>
                </c:pt>
                <c:pt idx="6">
                  <c:v>5493</c:v>
                </c:pt>
                <c:pt idx="9">
                  <c:v>5096</c:v>
                </c:pt>
                <c:pt idx="12">
                  <c:v>5139</c:v>
                </c:pt>
              </c:numCache>
            </c:numRef>
          </c:val>
          <c:extLst>
            <c:ext xmlns:c16="http://schemas.microsoft.com/office/drawing/2014/chart" uri="{C3380CC4-5D6E-409C-BE32-E72D297353CC}">
              <c16:uniqueId val="{00000006-66A2-4F60-8598-4D097D3272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A2-4F60-8598-4D097D3272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32085</c:v>
                </c:pt>
                <c:pt idx="3">
                  <c:v>29758</c:v>
                </c:pt>
                <c:pt idx="6">
                  <c:v>27015</c:v>
                </c:pt>
                <c:pt idx="9">
                  <c:v>24324</c:v>
                </c:pt>
                <c:pt idx="12">
                  <c:v>22502</c:v>
                </c:pt>
              </c:numCache>
            </c:numRef>
          </c:val>
          <c:extLst>
            <c:ext xmlns:c16="http://schemas.microsoft.com/office/drawing/2014/chart" uri="{C3380CC4-5D6E-409C-BE32-E72D297353CC}">
              <c16:uniqueId val="{00000008-66A2-4F60-8598-4D097D3272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c:v>
                </c:pt>
                <c:pt idx="3">
                  <c:v>3</c:v>
                </c:pt>
                <c:pt idx="6">
                  <c:v>0</c:v>
                </c:pt>
                <c:pt idx="9">
                  <c:v>0</c:v>
                </c:pt>
                <c:pt idx="12">
                  <c:v>0</c:v>
                </c:pt>
              </c:numCache>
            </c:numRef>
          </c:val>
          <c:extLst>
            <c:ext xmlns:c16="http://schemas.microsoft.com/office/drawing/2014/chart" uri="{C3380CC4-5D6E-409C-BE32-E72D297353CC}">
              <c16:uniqueId val="{00000009-66A2-4F60-8598-4D097D3272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52629</c:v>
                </c:pt>
                <c:pt idx="3">
                  <c:v>52278</c:v>
                </c:pt>
                <c:pt idx="6">
                  <c:v>50712</c:v>
                </c:pt>
                <c:pt idx="9">
                  <c:v>48277</c:v>
                </c:pt>
                <c:pt idx="12">
                  <c:v>46052</c:v>
                </c:pt>
              </c:numCache>
            </c:numRef>
          </c:val>
          <c:extLst>
            <c:ext xmlns:c16="http://schemas.microsoft.com/office/drawing/2014/chart" uri="{C3380CC4-5D6E-409C-BE32-E72D297353CC}">
              <c16:uniqueId val="{0000000A-66A2-4F60-8598-4D097D3272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22198</c:v>
                </c:pt>
                <c:pt idx="2">
                  <c:v>#N/A</c:v>
                </c:pt>
                <c:pt idx="3">
                  <c:v>#N/A</c:v>
                </c:pt>
                <c:pt idx="4">
                  <c:v>18353</c:v>
                </c:pt>
                <c:pt idx="5">
                  <c:v>#N/A</c:v>
                </c:pt>
                <c:pt idx="6">
                  <c:v>#N/A</c:v>
                </c:pt>
                <c:pt idx="7">
                  <c:v>15659</c:v>
                </c:pt>
                <c:pt idx="8">
                  <c:v>#N/A</c:v>
                </c:pt>
                <c:pt idx="9">
                  <c:v>#N/A</c:v>
                </c:pt>
                <c:pt idx="10">
                  <c:v>14489</c:v>
                </c:pt>
                <c:pt idx="11">
                  <c:v>#N/A</c:v>
                </c:pt>
                <c:pt idx="12">
                  <c:v>#N/A</c:v>
                </c:pt>
                <c:pt idx="13">
                  <c:v>13836</c:v>
                </c:pt>
                <c:pt idx="14">
                  <c:v>#N/A</c:v>
                </c:pt>
              </c:numCache>
            </c:numRef>
          </c:val>
          <c:smooth val="0"/>
          <c:extLst>
            <c:ext xmlns:c16="http://schemas.microsoft.com/office/drawing/2014/chart" uri="{C3380CC4-5D6E-409C-BE32-E72D297353CC}">
              <c16:uniqueId val="{0000000B-66A2-4F60-8598-4D097D3272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5051</c:v>
                </c:pt>
                <c:pt idx="1">
                  <c:v>4321</c:v>
                </c:pt>
                <c:pt idx="2">
                  <c:v>4429</c:v>
                </c:pt>
              </c:numCache>
            </c:numRef>
          </c:val>
          <c:extLst>
            <c:ext xmlns:c16="http://schemas.microsoft.com/office/drawing/2014/chart" uri="{C3380CC4-5D6E-409C-BE32-E72D297353CC}">
              <c16:uniqueId val="{00000000-6E95-4FA6-A827-ADE7C98DB6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2403</c:v>
                </c:pt>
                <c:pt idx="1">
                  <c:v>2126</c:v>
                </c:pt>
                <c:pt idx="2">
                  <c:v>1555</c:v>
                </c:pt>
              </c:numCache>
            </c:numRef>
          </c:val>
          <c:extLst>
            <c:ext xmlns:c16="http://schemas.microsoft.com/office/drawing/2014/chart" uri="{C3380CC4-5D6E-409C-BE32-E72D297353CC}">
              <c16:uniqueId val="{00000001-6E95-4FA6-A827-ADE7C98DB6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6160</c:v>
                </c:pt>
                <c:pt idx="1">
                  <c:v>5710</c:v>
                </c:pt>
                <c:pt idx="2">
                  <c:v>4909</c:v>
                </c:pt>
              </c:numCache>
            </c:numRef>
          </c:val>
          <c:extLst>
            <c:ext xmlns:c16="http://schemas.microsoft.com/office/drawing/2014/chart" uri="{C3380CC4-5D6E-409C-BE32-E72D297353CC}">
              <c16:uniqueId val="{00000002-6E95-4FA6-A827-ADE7C98DB6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市税の増などにより基準財政収入額は増加したものの、合併特例債償還費の増などにより基準財政需要額が増加したことが影響し、財政力指数は前年度より</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0.01</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0.35</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となり、類似団体内平均を大きく下回り、順位も最下位となっている。中長期的な財政目標値を示した財政健全化基本指針と長期財政計画のもと、公共施設の統廃合（</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H27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R17</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までの</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年間で保有総延床面積</a:t>
          </a:r>
          <a:r>
            <a:rPr lang="en-US" altLang="ja-JP"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％の削減目標）などの取組を通じて、財政基盤の強化に努める。</a:t>
          </a:r>
          <a:r>
            <a:rPr lang="ja-JP" altLang="en-US"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115358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75142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131885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a:t>
          </a:r>
          <a:r>
            <a:rPr kumimoji="1" lang="en-US" altLang="ja-JP" sz="1200">
              <a:latin typeface="ＭＳ Ｐゴシック" panose="020B0600070205080204" pitchFamily="50" charset="-128"/>
              <a:ea typeface="ＭＳ Ｐゴシック" panose="020B0600070205080204" pitchFamily="50" charset="-128"/>
            </a:rPr>
            <a:t>96.8</a:t>
          </a:r>
          <a:r>
            <a:rPr kumimoji="1" lang="ja-JP" altLang="en-US" sz="1200">
              <a:latin typeface="ＭＳ Ｐゴシック" panose="020B0600070205080204" pitchFamily="50" charset="-128"/>
              <a:ea typeface="ＭＳ Ｐゴシック" panose="020B0600070205080204" pitchFamily="50" charset="-128"/>
            </a:rPr>
            <a:t>％となった。その主な要因は、歳入では、地方消費税交付金で</a:t>
          </a:r>
          <a:r>
            <a:rPr kumimoji="1" lang="en-US" altLang="ja-JP" sz="1200">
              <a:latin typeface="ＭＳ Ｐゴシック" panose="020B0600070205080204" pitchFamily="50" charset="-128"/>
              <a:ea typeface="ＭＳ Ｐゴシック" panose="020B0600070205080204" pitchFamily="50" charset="-128"/>
            </a:rPr>
            <a:t>37,676</a:t>
          </a:r>
          <a:r>
            <a:rPr kumimoji="1" lang="ja-JP" altLang="en-US" sz="1200">
              <a:latin typeface="ＭＳ Ｐゴシック" panose="020B0600070205080204" pitchFamily="50" charset="-128"/>
              <a:ea typeface="ＭＳ Ｐゴシック" panose="020B0600070205080204" pitchFamily="50" charset="-128"/>
            </a:rPr>
            <a:t>千円の減、臨時財政対策債で</a:t>
          </a:r>
          <a:r>
            <a:rPr kumimoji="1" lang="en-US" altLang="ja-JP" sz="1200">
              <a:latin typeface="ＭＳ Ｐゴシック" panose="020B0600070205080204" pitchFamily="50" charset="-128"/>
              <a:ea typeface="ＭＳ Ｐゴシック" panose="020B0600070205080204" pitchFamily="50" charset="-128"/>
            </a:rPr>
            <a:t>165,700</a:t>
          </a:r>
          <a:r>
            <a:rPr kumimoji="1" lang="ja-JP" altLang="en-US" sz="1200">
              <a:latin typeface="ＭＳ Ｐゴシック" panose="020B0600070205080204" pitchFamily="50" charset="-128"/>
              <a:ea typeface="ＭＳ Ｐゴシック" panose="020B0600070205080204" pitchFamily="50" charset="-128"/>
            </a:rPr>
            <a:t>千円の減など、経常的一般財源全体で</a:t>
          </a:r>
          <a:r>
            <a:rPr kumimoji="1" lang="en-US" altLang="ja-JP" sz="1200">
              <a:latin typeface="ＭＳ Ｐゴシック" panose="020B0600070205080204" pitchFamily="50" charset="-128"/>
              <a:ea typeface="ＭＳ Ｐゴシック" panose="020B0600070205080204" pitchFamily="50" charset="-128"/>
            </a:rPr>
            <a:t>17,946</a:t>
          </a:r>
          <a:r>
            <a:rPr kumimoji="1" lang="ja-JP" altLang="en-US" sz="1200">
              <a:latin typeface="ＭＳ Ｐゴシック" panose="020B0600070205080204" pitchFamily="50" charset="-128"/>
              <a:ea typeface="ＭＳ Ｐゴシック" panose="020B0600070205080204" pitchFamily="50" charset="-128"/>
            </a:rPr>
            <a:t>千円の減となっており、経常的な歳出では、人件費で</a:t>
          </a:r>
          <a:r>
            <a:rPr kumimoji="1" lang="en-US" altLang="ja-JP" sz="1200">
              <a:latin typeface="ＭＳ Ｐゴシック" panose="020B0600070205080204" pitchFamily="50" charset="-128"/>
              <a:ea typeface="ＭＳ Ｐゴシック" panose="020B0600070205080204" pitchFamily="50" charset="-128"/>
            </a:rPr>
            <a:t>80,256</a:t>
          </a:r>
          <a:r>
            <a:rPr kumimoji="1" lang="ja-JP" altLang="en-US" sz="1200">
              <a:latin typeface="ＭＳ Ｐゴシック" panose="020B0600070205080204" pitchFamily="50" charset="-128"/>
              <a:ea typeface="ＭＳ Ｐゴシック" panose="020B0600070205080204" pitchFamily="50" charset="-128"/>
            </a:rPr>
            <a:t>千円の減、公債費で</a:t>
          </a:r>
          <a:r>
            <a:rPr kumimoji="1" lang="en-US" altLang="ja-JP" sz="1200">
              <a:latin typeface="ＭＳ Ｐゴシック" panose="020B0600070205080204" pitchFamily="50" charset="-128"/>
              <a:ea typeface="ＭＳ Ｐゴシック" panose="020B0600070205080204" pitchFamily="50" charset="-128"/>
            </a:rPr>
            <a:t>93,287</a:t>
          </a:r>
          <a:r>
            <a:rPr kumimoji="1" lang="ja-JP" altLang="en-US" sz="1200">
              <a:latin typeface="ＭＳ Ｐゴシック" panose="020B0600070205080204" pitchFamily="50" charset="-128"/>
              <a:ea typeface="ＭＳ Ｐゴシック" panose="020B0600070205080204" pitchFamily="50" charset="-128"/>
            </a:rPr>
            <a:t>千円の減となった一方、物件費で</a:t>
          </a:r>
          <a:r>
            <a:rPr kumimoji="1" lang="en-US" altLang="ja-JP" sz="1200">
              <a:latin typeface="ＭＳ Ｐゴシック" panose="020B0600070205080204" pitchFamily="50" charset="-128"/>
              <a:ea typeface="ＭＳ Ｐゴシック" panose="020B0600070205080204" pitchFamily="50" charset="-128"/>
            </a:rPr>
            <a:t>189,170</a:t>
          </a:r>
          <a:r>
            <a:rPr kumimoji="1" lang="ja-JP" altLang="en-US" sz="1200">
              <a:latin typeface="ＭＳ Ｐゴシック" panose="020B0600070205080204" pitchFamily="50" charset="-128"/>
              <a:ea typeface="ＭＳ Ｐゴシック" panose="020B0600070205080204" pitchFamily="50" charset="-128"/>
            </a:rPr>
            <a:t>千円の増、繰出金で</a:t>
          </a:r>
          <a:r>
            <a:rPr kumimoji="1" lang="en-US" altLang="ja-JP" sz="1200">
              <a:latin typeface="ＭＳ Ｐゴシック" panose="020B0600070205080204" pitchFamily="50" charset="-128"/>
              <a:ea typeface="ＭＳ Ｐゴシック" panose="020B0600070205080204" pitchFamily="50" charset="-128"/>
            </a:rPr>
            <a:t>79,883</a:t>
          </a:r>
          <a:r>
            <a:rPr kumimoji="1" lang="ja-JP" altLang="en-US" sz="1200">
              <a:latin typeface="ＭＳ Ｐゴシック" panose="020B0600070205080204" pitchFamily="50" charset="-128"/>
              <a:ea typeface="ＭＳ Ｐゴシック" panose="020B0600070205080204" pitchFamily="50" charset="-128"/>
            </a:rPr>
            <a:t>千円の増など、全体で</a:t>
          </a:r>
          <a:r>
            <a:rPr kumimoji="1" lang="en-US" altLang="ja-JP" sz="1200">
              <a:latin typeface="ＭＳ Ｐゴシック" panose="020B0600070205080204" pitchFamily="50" charset="-128"/>
              <a:ea typeface="ＭＳ Ｐゴシック" panose="020B0600070205080204" pitchFamily="50" charset="-128"/>
            </a:rPr>
            <a:t>54,494</a:t>
          </a:r>
          <a:r>
            <a:rPr kumimoji="1" lang="ja-JP" altLang="en-US" sz="1200">
              <a:latin typeface="ＭＳ Ｐゴシック" panose="020B0600070205080204" pitchFamily="50" charset="-128"/>
              <a:ea typeface="ＭＳ Ｐゴシック" panose="020B0600070205080204" pitchFamily="50" charset="-128"/>
            </a:rPr>
            <a:t>千円の増となったことから、比率の分子となる経常経費に充当した一般財源が増加し、比率の分母となる経常一般財源総額等も減少したため、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今後も行財政改革を通じ、経費の節減・合理化に努める。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7257</xdr:rowOff>
    </xdr:from>
    <xdr:to>
      <xdr:col>23</xdr:col>
      <xdr:colOff>133350</xdr:colOff>
      <xdr:row>66</xdr:row>
      <xdr:rowOff>168728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2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93634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7257</xdr:rowOff>
    </xdr:from>
    <xdr:to>
      <xdr:col>24</xdr:col>
      <xdr:colOff>12700</xdr:colOff>
      <xdr:row>59</xdr:row>
      <xdr:rowOff>7257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132443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26307</xdr:rowOff>
    </xdr:from>
    <xdr:to>
      <xdr:col>19</xdr:col>
      <xdr:colOff>133350</xdr:colOff>
      <xdr:row>64</xdr:row>
      <xdr:rowOff>97972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84757"/>
          <a:ext cx="889000" cy="5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25400</xdr:rowOff>
    </xdr:from>
    <xdr:to>
      <xdr:col>19</xdr:col>
      <xdr:colOff>184150</xdr:colOff>
      <xdr:row>59</xdr:row>
      <xdr:rowOff>127000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137177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146957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48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127000</xdr:rowOff>
    </xdr:from>
    <xdr:to>
      <xdr:col>15</xdr:col>
      <xdr:colOff>133350</xdr:colOff>
      <xdr:row>58</xdr:row>
      <xdr:rowOff>57150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78015</xdr:rowOff>
    </xdr:from>
    <xdr:to>
      <xdr:col>11</xdr:col>
      <xdr:colOff>31750</xdr:colOff>
      <xdr:row>61</xdr:row>
      <xdr:rowOff>146957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53646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47172</xdr:rowOff>
    </xdr:from>
    <xdr:to>
      <xdr:col>19</xdr:col>
      <xdr:colOff>184150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133549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0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146957</xdr:rowOff>
    </xdr:from>
    <xdr:to>
      <xdr:col>15</xdr:col>
      <xdr:colOff>133350</xdr:colOff>
      <xdr:row>61</xdr:row>
      <xdr:rowOff>77107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61884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96157</xdr:rowOff>
    </xdr:from>
    <xdr:to>
      <xdr:col>11</xdr:col>
      <xdr:colOff>82550</xdr:colOff>
      <xdr:row>62</xdr:row>
      <xdr:rowOff>26307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11084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27215</xdr:rowOff>
    </xdr:from>
    <xdr:to>
      <xdr:col>7</xdr:col>
      <xdr:colOff>31750</xdr:colOff>
      <xdr:row>61</xdr:row>
      <xdr:rowOff>128815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113592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内平均を大きく上回っているのは、主に人件費が要因となっている。これは消防、ごみ・し尿収集施設等の施設運営を直営で行っているために、職員数が類似団体と比較して多いことが影響しており、行政サービスの提供方法の差異によるものである。定員適正化計画に基づき職員数の計画的な採用に引き続き取り組むとともに、公共施設の統廃合を進めることで、人件費及び指定管理料を含めた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81018</xdr:rowOff>
    </xdr:from>
    <xdr:to>
      <xdr:col>23</xdr:col>
      <xdr:colOff>133350</xdr:colOff>
      <xdr:row>90</xdr:row>
      <xdr:rowOff>21394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5340068"/>
          <a:ext cx="838200" cy="11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139637</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54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121597</xdr:rowOff>
    </xdr:from>
    <xdr:to>
      <xdr:col>19</xdr:col>
      <xdr:colOff>133350</xdr:colOff>
      <xdr:row>89</xdr:row>
      <xdr:rowOff>81018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5209197"/>
          <a:ext cx="889000" cy="1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73958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169571</xdr:rowOff>
    </xdr:from>
    <xdr:to>
      <xdr:col>15</xdr:col>
      <xdr:colOff>82550</xdr:colOff>
      <xdr:row>88</xdr:row>
      <xdr:rowOff>121597</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5085721"/>
          <a:ext cx="889000" cy="1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2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96458</xdr:rowOff>
    </xdr:from>
    <xdr:to>
      <xdr:col>11</xdr:col>
      <xdr:colOff>31750</xdr:colOff>
      <xdr:row>87</xdr:row>
      <xdr:rowOff>169571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5012608"/>
          <a:ext cx="8890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96336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32535</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142044</xdr:rowOff>
    </xdr:from>
    <xdr:to>
      <xdr:col>23</xdr:col>
      <xdr:colOff>184150</xdr:colOff>
      <xdr:row>90</xdr:row>
      <xdr:rowOff>72194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54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37921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529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30218</xdr:rowOff>
    </xdr:from>
    <xdr:to>
      <xdr:col>19</xdr:col>
      <xdr:colOff>184150</xdr:colOff>
      <xdr:row>89</xdr:row>
      <xdr:rowOff>131818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52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116595</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5375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70797</xdr:rowOff>
    </xdr:from>
    <xdr:to>
      <xdr:col>15</xdr:col>
      <xdr:colOff>133350</xdr:colOff>
      <xdr:row>89</xdr:row>
      <xdr:rowOff>947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51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157174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524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118771</xdr:rowOff>
    </xdr:from>
    <xdr:to>
      <xdr:col>11</xdr:col>
      <xdr:colOff>82550</xdr:colOff>
      <xdr:row>88</xdr:row>
      <xdr:rowOff>48921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50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33698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51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45658</xdr:rowOff>
    </xdr:from>
    <xdr:to>
      <xdr:col>7</xdr:col>
      <xdr:colOff>31750</xdr:colOff>
      <xdr:row>87</xdr:row>
      <xdr:rowOff>147258</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132035</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504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位であり、これまでも同程度の水準で推移している。今後も給与の適正化に努める。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4162616"/>
          <a:ext cx="0" cy="1186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123825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626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123825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0821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80434</xdr:rowOff>
    </xdr:from>
    <xdr:to>
      <xdr:col>77</xdr:col>
      <xdr:colOff>95250</xdr:colOff>
      <xdr:row>88</xdr:row>
      <xdr:rowOff>10584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63500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80434</xdr:rowOff>
    </xdr:from>
    <xdr:to>
      <xdr:col>73</xdr:col>
      <xdr:colOff>44450</xdr:colOff>
      <xdr:row>88</xdr:row>
      <xdr:rowOff>10584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63500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120650</xdr:rowOff>
    </xdr:from>
    <xdr:to>
      <xdr:col>68</xdr:col>
      <xdr:colOff>203200</xdr:colOff>
      <xdr:row>88</xdr:row>
      <xdr:rowOff>50800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145643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ごみ・し尿収集施設等の施設運営を直営で行っているため、類似団体平均を大きく上回る水準で推移している。引き続き第４次定員適正化計画（令和３年度～令和７年度）により、計画的な新規採用等に取り組み、職員数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104394</xdr:rowOff>
    </xdr:from>
    <xdr:to>
      <xdr:col>81</xdr:col>
      <xdr:colOff>44450</xdr:colOff>
      <xdr:row>65</xdr:row>
      <xdr:rowOff>157480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24864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135653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9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73025</xdr:rowOff>
    </xdr:from>
    <xdr:to>
      <xdr:col>77</xdr:col>
      <xdr:colOff>44450</xdr:colOff>
      <xdr:row>65</xdr:row>
      <xdr:rowOff>104394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1727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29591</xdr:rowOff>
    </xdr:from>
    <xdr:to>
      <xdr:col>72</xdr:col>
      <xdr:colOff>203200</xdr:colOff>
      <xdr:row>65</xdr:row>
      <xdr:rowOff>73025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1738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95775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29591</xdr:rowOff>
    </xdr:from>
    <xdr:to>
      <xdr:col>68</xdr:col>
      <xdr:colOff>152400</xdr:colOff>
      <xdr:row>65</xdr:row>
      <xdr:rowOff>29591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173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91076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53594</xdr:rowOff>
    </xdr:from>
    <xdr:to>
      <xdr:col>77</xdr:col>
      <xdr:colOff>95250</xdr:colOff>
      <xdr:row>65</xdr:row>
      <xdr:rowOff>155194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139971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22225</xdr:rowOff>
    </xdr:from>
    <xdr:to>
      <xdr:col>73</xdr:col>
      <xdr:colOff>44450</xdr:colOff>
      <xdr:row>65</xdr:row>
      <xdr:rowOff>123825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108602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150241</xdr:rowOff>
    </xdr:from>
    <xdr:to>
      <xdr:col>68</xdr:col>
      <xdr:colOff>203200</xdr:colOff>
      <xdr:row>65</xdr:row>
      <xdr:rowOff>80391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65168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150241</xdr:rowOff>
    </xdr:from>
    <xdr:to>
      <xdr:col>64</xdr:col>
      <xdr:colOff>152400</xdr:colOff>
      <xdr:row>65</xdr:row>
      <xdr:rowOff>80391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65168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実質公債費比率が昨年度と比較し増加したのは、入替となる令和２年度と比較して、分母の控除額である元利償還金等に係る基準財政需要額算入額のうち、災害復旧費等に係る額が</a:t>
          </a:r>
          <a:r>
            <a:rPr kumimoji="1" lang="en-US" altLang="ja-JP" sz="1300">
              <a:latin typeface="ＭＳ Ｐゴシック" panose="020B0600070205080204" pitchFamily="50" charset="-128"/>
              <a:ea typeface="ＭＳ Ｐゴシック" panose="020B0600070205080204" pitchFamily="50" charset="-128"/>
            </a:rPr>
            <a:t>262,743</a:t>
          </a:r>
          <a:r>
            <a:rPr kumimoji="1" lang="ja-JP" altLang="en-US" sz="1300">
              <a:latin typeface="ＭＳ Ｐゴシック" panose="020B0600070205080204" pitchFamily="50" charset="-128"/>
              <a:ea typeface="ＭＳ Ｐゴシック" panose="020B0600070205080204" pitchFamily="50" charset="-128"/>
            </a:rPr>
            <a:t>千円増加したことや、分子の元利償還金の額が</a:t>
          </a:r>
          <a:r>
            <a:rPr kumimoji="1" lang="en-US" altLang="ja-JP" sz="1300">
              <a:latin typeface="ＭＳ Ｐゴシック" panose="020B0600070205080204" pitchFamily="50" charset="-128"/>
              <a:ea typeface="ＭＳ Ｐゴシック" panose="020B0600070205080204" pitchFamily="50" charset="-128"/>
            </a:rPr>
            <a:t>681,952</a:t>
          </a:r>
          <a:r>
            <a:rPr kumimoji="1" lang="ja-JP" altLang="en-US" sz="1300">
              <a:latin typeface="ＭＳ Ｐゴシック" panose="020B0600070205080204" pitchFamily="50" charset="-128"/>
              <a:ea typeface="ＭＳ Ｐゴシック" panose="020B0600070205080204" pitchFamily="50" charset="-128"/>
            </a:rPr>
            <a:t>千円増加したことによるものである。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類似団体内平均と比較して高い水準であることから、今後も地方債の新規発行を抑制するなどし、公債費の負担軽減を図る。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75142</xdr:rowOff>
    </xdr:from>
    <xdr:to>
      <xdr:col>81</xdr:col>
      <xdr:colOff>44450</xdr:colOff>
      <xdr:row>44</xdr:row>
      <xdr:rowOff>44450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47492"/>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60977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43</xdr:row>
      <xdr:rowOff>75142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061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5292</xdr:rowOff>
    </xdr:from>
    <xdr:to>
      <xdr:col>72</xdr:col>
      <xdr:colOff>203200</xdr:colOff>
      <xdr:row>42</xdr:row>
      <xdr:rowOff>25400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26052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25400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26052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165100</xdr:rowOff>
    </xdr:from>
    <xdr:to>
      <xdr:col>81</xdr:col>
      <xdr:colOff>95250</xdr:colOff>
      <xdr:row>44</xdr:row>
      <xdr:rowOff>95250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137177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24342</xdr:rowOff>
    </xdr:from>
    <xdr:to>
      <xdr:col>77</xdr:col>
      <xdr:colOff>95250</xdr:colOff>
      <xdr:row>43</xdr:row>
      <xdr:rowOff>125942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110719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125942</xdr:rowOff>
    </xdr:from>
    <xdr:to>
      <xdr:col>73</xdr:col>
      <xdr:colOff>44450</xdr:colOff>
      <xdr:row>42</xdr:row>
      <xdr:rowOff>56092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40869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125942</xdr:rowOff>
    </xdr:from>
    <xdr:to>
      <xdr:col>64</xdr:col>
      <xdr:colOff>152400</xdr:colOff>
      <xdr:row>42</xdr:row>
      <xdr:rowOff>56092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40869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算定上の分母となる標準財政規模が対前年度と比較して増加したこと、また、分子となる将来負担額において、一般会計等の地方債現在高や公営企業債等繰入見込額の減少が大きかったことから、前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ポイント減少した。これまでの推移と今後の見通しについては、平成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年度が</a:t>
          </a:r>
          <a:r>
            <a:rPr kumimoji="1" lang="en-US" altLang="ja-JP" sz="1200">
              <a:latin typeface="ＭＳ Ｐゴシック" panose="020B0600070205080204" pitchFamily="50" charset="-128"/>
              <a:ea typeface="ＭＳ Ｐゴシック" panose="020B0600070205080204" pitchFamily="50" charset="-128"/>
            </a:rPr>
            <a:t>148.7</a:t>
          </a:r>
          <a:r>
            <a:rPr kumimoji="1" lang="ja-JP" altLang="en-US" sz="1200">
              <a:latin typeface="ＭＳ Ｐゴシック" panose="020B0600070205080204" pitchFamily="50" charset="-128"/>
              <a:ea typeface="ＭＳ Ｐゴシック" panose="020B0600070205080204" pitchFamily="50" charset="-128"/>
            </a:rPr>
            <a:t>％と最も高く、以降年々減少の一途をたどっており、令和元年度は</a:t>
          </a:r>
          <a:r>
            <a:rPr kumimoji="1" lang="en-US" altLang="ja-JP" sz="1200">
              <a:latin typeface="ＭＳ Ｐゴシック" panose="020B0600070205080204" pitchFamily="50" charset="-128"/>
              <a:ea typeface="ＭＳ Ｐゴシック" panose="020B0600070205080204" pitchFamily="50" charset="-128"/>
            </a:rPr>
            <a:t>101.5</a:t>
          </a:r>
          <a:r>
            <a:rPr kumimoji="1" lang="ja-JP" altLang="en-US" sz="1200">
              <a:latin typeface="ＭＳ Ｐゴシック" panose="020B0600070205080204" pitchFamily="50" charset="-128"/>
              <a:ea typeface="ＭＳ Ｐゴシック" panose="020B0600070205080204" pitchFamily="50" charset="-128"/>
            </a:rPr>
            <a:t>％に上昇したものの、令和２年度以降は４年連続で減少しているが、引き続き高い水準にあることから、今後もこれまで同様に、数値の動向に注視していく必要がある。引き続き、比率の改善を図っていき、将来への負担を軽減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18</xdr:row>
      <xdr:rowOff>133138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848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105215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133138</xdr:rowOff>
    </xdr:from>
    <xdr:to>
      <xdr:col>81</xdr:col>
      <xdr:colOff>133350</xdr:colOff>
      <xdr:row>18</xdr:row>
      <xdr:rowOff>133138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21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133138</xdr:rowOff>
    </xdr:from>
    <xdr:to>
      <xdr:col>81</xdr:col>
      <xdr:colOff>44450</xdr:colOff>
      <xdr:row>19</xdr:row>
      <xdr:rowOff>3246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219238"/>
          <a:ext cx="838200" cy="4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27675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770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11148</xdr:rowOff>
    </xdr:from>
    <xdr:to>
      <xdr:col>81</xdr:col>
      <xdr:colOff>95250</xdr:colOff>
      <xdr:row>17</xdr:row>
      <xdr:rowOff>112748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9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3246</xdr:rowOff>
    </xdr:from>
    <xdr:to>
      <xdr:col>77</xdr:col>
      <xdr:colOff>44450</xdr:colOff>
      <xdr:row>19</xdr:row>
      <xdr:rowOff>38100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260796"/>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132856</xdr:rowOff>
    </xdr:from>
    <xdr:to>
      <xdr:col>77</xdr:col>
      <xdr:colOff>95250</xdr:colOff>
      <xdr:row>16</xdr:row>
      <xdr:rowOff>63006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73183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7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38100</xdr:rowOff>
    </xdr:from>
    <xdr:to>
      <xdr:col>72</xdr:col>
      <xdr:colOff>203200</xdr:colOff>
      <xdr:row>20</xdr:row>
      <xdr:rowOff>55668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9565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99483</xdr:rowOff>
    </xdr:from>
    <xdr:to>
      <xdr:col>73</xdr:col>
      <xdr:colOff>44450</xdr:colOff>
      <xdr:row>17</xdr:row>
      <xdr:rowOff>29633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39810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55668</xdr:rowOff>
    </xdr:from>
    <xdr:to>
      <xdr:col>68</xdr:col>
      <xdr:colOff>152400</xdr:colOff>
      <xdr:row>21</xdr:row>
      <xdr:rowOff>130880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84668"/>
          <a:ext cx="8890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106186</xdr:rowOff>
    </xdr:from>
    <xdr:to>
      <xdr:col>68</xdr:col>
      <xdr:colOff>203200</xdr:colOff>
      <xdr:row>17</xdr:row>
      <xdr:rowOff>36336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46513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118251</xdr:rowOff>
    </xdr:from>
    <xdr:to>
      <xdr:col>64</xdr:col>
      <xdr:colOff>152400</xdr:colOff>
      <xdr:row>17</xdr:row>
      <xdr:rowOff>48401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58578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82338</xdr:rowOff>
    </xdr:from>
    <xdr:to>
      <xdr:col>81</xdr:col>
      <xdr:colOff>95250</xdr:colOff>
      <xdr:row>19</xdr:row>
      <xdr:rowOff>12488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149665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123896</xdr:rowOff>
    </xdr:from>
    <xdr:to>
      <xdr:col>77</xdr:col>
      <xdr:colOff>95250</xdr:colOff>
      <xdr:row>19</xdr:row>
      <xdr:rowOff>54046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38823</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29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158750</xdr:rowOff>
    </xdr:from>
    <xdr:to>
      <xdr:col>73</xdr:col>
      <xdr:colOff>44450</xdr:colOff>
      <xdr:row>19</xdr:row>
      <xdr:rowOff>88900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73677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4868</xdr:rowOff>
    </xdr:from>
    <xdr:to>
      <xdr:col>68</xdr:col>
      <xdr:colOff>203200</xdr:colOff>
      <xdr:row>20</xdr:row>
      <xdr:rowOff>106468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91245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80080</xdr:rowOff>
    </xdr:from>
    <xdr:to>
      <xdr:col>64</xdr:col>
      <xdr:colOff>152400</xdr:colOff>
      <xdr:row>22</xdr:row>
      <xdr:rowOff>10230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166457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職員給与のうち人事院勧告に基づいた常勤職員給料、期末・勤勉手当が増加したことにより人件費全体では増加したものの、分子の人件費に充当した一般財源が減少したことから前年度より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35</xdr:row>
      <xdr:rowOff>162378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3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1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8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78014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66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78922</xdr:rowOff>
    </xdr:from>
    <xdr:to>
      <xdr:col>24</xdr:col>
      <xdr:colOff>76200</xdr:colOff>
      <xdr:row>36</xdr:row>
      <xdr:rowOff>9072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50999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5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155122</xdr:rowOff>
    </xdr:from>
    <xdr:to>
      <xdr:col>6</xdr:col>
      <xdr:colOff>171450</xdr:colOff>
      <xdr:row>36</xdr:row>
      <xdr:rowOff>85272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70049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は、備品購入費、委託料が減少した一方で、価格高騰の影響により需要費、役務費が増加したことから、物件費に充当する一般財源が増加し、分母の経常的一般財源及び臨時財政対策債が減少したことから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類似団体平均を大きく上回っており、公共施設の維持管理経費などの負担増が見込まれることから、歳出全体でのバランス等を考慮しながら、適正な範囲での抑制に努める。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124279</xdr:rowOff>
    </xdr:from>
    <xdr:to>
      <xdr:col>82</xdr:col>
      <xdr:colOff>107950</xdr:colOff>
      <xdr:row>18</xdr:row>
      <xdr:rowOff>29029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0389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154214</xdr:rowOff>
    </xdr:from>
    <xdr:to>
      <xdr:col>78</xdr:col>
      <xdr:colOff>69850</xdr:colOff>
      <xdr:row>17</xdr:row>
      <xdr:rowOff>124279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154214</xdr:rowOff>
    </xdr:from>
    <xdr:to>
      <xdr:col>73</xdr:col>
      <xdr:colOff>180975</xdr:colOff>
      <xdr:row>17</xdr:row>
      <xdr:rowOff>26307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26307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97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73479</xdr:rowOff>
    </xdr:from>
    <xdr:to>
      <xdr:col>78</xdr:col>
      <xdr:colOff>120650</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159856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103414</xdr:rowOff>
    </xdr:from>
    <xdr:to>
      <xdr:col>74</xdr:col>
      <xdr:colOff>31750</xdr:colOff>
      <xdr:row>17</xdr:row>
      <xdr:rowOff>33564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分子の扶助費に充当した一般財源は減少したものの、分母の経常的一般財源及び臨時財政対策債も減少したことから、前年度と同水準となり、類似団体平均より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となった。類似団体内平均を下回っているものの、今後、高齢化等に伴い扶助費の増加が見込まれるため、自立支援の促進などにより、抑制に努める。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53</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2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149860</xdr:rowOff>
    </xdr:from>
    <xdr:to>
      <xdr:col>19</xdr:col>
      <xdr:colOff>187325</xdr:colOff>
      <xdr:row>53</xdr:row>
      <xdr:rowOff>115570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065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167640</xdr:rowOff>
    </xdr:from>
    <xdr:to>
      <xdr:col>20</xdr:col>
      <xdr:colOff>38100</xdr:colOff>
      <xdr:row>55</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82567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149860</xdr:rowOff>
    </xdr:from>
    <xdr:to>
      <xdr:col>15</xdr:col>
      <xdr:colOff>98425</xdr:colOff>
      <xdr:row>53</xdr:row>
      <xdr:rowOff>24130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06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55</xdr:row>
      <xdr:rowOff>92710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11098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64770</xdr:rowOff>
    </xdr:from>
    <xdr:to>
      <xdr:col>20</xdr:col>
      <xdr:colOff>38100</xdr:colOff>
      <xdr:row>53</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5097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99060</xdr:rowOff>
    </xdr:from>
    <xdr:to>
      <xdr:col>15</xdr:col>
      <xdr:colOff>149225</xdr:colOff>
      <xdr:row>53</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39387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144780</xdr:rowOff>
    </xdr:from>
    <xdr:to>
      <xdr:col>11</xdr:col>
      <xdr:colOff>60325</xdr:colOff>
      <xdr:row>53</xdr:row>
      <xdr:rowOff>74930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85107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企業会計等への繰出金は以前として高い水準で推移しており、分子の充当した一般財源は増加し、分母の経常的一般財源及び臨時財政対策債が減少したことから、前年度より</a:t>
          </a:r>
          <a:r>
            <a:rPr kumimoji="1" lang="en-US" altLang="ja-JP" sz="1250">
              <a:latin typeface="ＭＳ Ｐゴシック" panose="020B0600070205080204" pitchFamily="50" charset="-128"/>
              <a:ea typeface="ＭＳ Ｐゴシック" panose="020B0600070205080204" pitchFamily="50" charset="-128"/>
            </a:rPr>
            <a:t>0.3</a:t>
          </a:r>
          <a:r>
            <a:rPr kumimoji="1" lang="ja-JP" altLang="en-US" sz="1250">
              <a:latin typeface="ＭＳ Ｐゴシック" panose="020B0600070205080204" pitchFamily="50" charset="-128"/>
              <a:ea typeface="ＭＳ Ｐゴシック" panose="020B0600070205080204" pitchFamily="50" charset="-128"/>
            </a:rPr>
            <a:t>ポイント上昇した。</a:t>
          </a:r>
        </a:p>
        <a:p>
          <a:r>
            <a:rPr kumimoji="1" lang="ja-JP" altLang="en-US" sz="1250">
              <a:latin typeface="ＭＳ Ｐゴシック" panose="020B0600070205080204" pitchFamily="50" charset="-128"/>
              <a:ea typeface="ＭＳ Ｐゴシック" panose="020B0600070205080204" pitchFamily="50" charset="-128"/>
            </a:rPr>
            <a:t>一般会計と企業会計の双方が、財政健全化等の取組を着実に実行し、一般会計として適正規模の繰出金を確保しつつ、財政健全化基本指針、長期財政計画及び行財政改革実施計画を踏まえた健全な財政運営を目指し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58</xdr:row>
      <xdr:rowOff>88900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60977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88900</xdr:rowOff>
    </xdr:from>
    <xdr:to>
      <xdr:col>82</xdr:col>
      <xdr:colOff>196850</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03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9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93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25400</xdr:rowOff>
    </xdr:from>
    <xdr:to>
      <xdr:col>78</xdr:col>
      <xdr:colOff>120650</xdr:colOff>
      <xdr:row>56</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120650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61</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44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88900</xdr:rowOff>
    </xdr:from>
    <xdr:to>
      <xdr:col>69</xdr:col>
      <xdr:colOff>142875</xdr:colOff>
      <xdr:row>57</xdr:row>
      <xdr:rowOff>19050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69850</xdr:rowOff>
    </xdr:from>
    <xdr:to>
      <xdr:col>74</xdr:col>
      <xdr:colOff>31750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139700</xdr:rowOff>
    </xdr:from>
    <xdr:to>
      <xdr:col>65</xdr:col>
      <xdr:colOff>53975</xdr:colOff>
      <xdr:row>61</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商工振興育成費などが増加した一方で、農作物生産安定対策費、企業誘致費などが減少したことにより補助費全体では減少し、分子の補助費等に充当した一般財源が減少したことから、前年度より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本市は、消防、ごみ・し尿処理施設の管理運営を直営で行っており、一部事務組合負担金が類似団体より少ないが、公営企業に対する多額の負担金を支出しており、市全体の財政運営に多大な影響を与えることから、財政健全化基本指針、長期財政計画及び行財政改革実施計画を踏まえた健全な財政運営を目指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41</xdr:row>
      <xdr:rowOff>120650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92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92727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120650</xdr:rowOff>
    </xdr:from>
    <xdr:to>
      <xdr:col>82</xdr:col>
      <xdr:colOff>196850</xdr:colOff>
      <xdr:row>41</xdr:row>
      <xdr:rowOff>120650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114300</xdr:rowOff>
    </xdr:from>
    <xdr:to>
      <xdr:col>82</xdr:col>
      <xdr:colOff>107950</xdr:colOff>
      <xdr:row>36</xdr:row>
      <xdr:rowOff>139700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86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82550</xdr:rowOff>
    </xdr:from>
    <xdr:to>
      <xdr:col>82</xdr:col>
      <xdr:colOff>158750</xdr:colOff>
      <xdr:row>38</xdr:row>
      <xdr:rowOff>12700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139700</xdr:rowOff>
    </xdr:from>
    <xdr:to>
      <xdr:col>78</xdr:col>
      <xdr:colOff>69850</xdr:colOff>
      <xdr:row>37</xdr:row>
      <xdr:rowOff>82550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11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6350</xdr:rowOff>
    </xdr:from>
    <xdr:to>
      <xdr:col>73</xdr:col>
      <xdr:colOff>180975</xdr:colOff>
      <xdr:row>37</xdr:row>
      <xdr:rowOff>82550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5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120650</xdr:rowOff>
    </xdr:from>
    <xdr:to>
      <xdr:col>74</xdr:col>
      <xdr:colOff>31750</xdr:colOff>
      <xdr:row>38</xdr:row>
      <xdr:rowOff>50800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35577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44450</xdr:rowOff>
    </xdr:from>
    <xdr:to>
      <xdr:col>69</xdr:col>
      <xdr:colOff>92075</xdr:colOff>
      <xdr:row>37</xdr:row>
      <xdr:rowOff>6350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02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31750</xdr:rowOff>
    </xdr:from>
    <xdr:to>
      <xdr:col>69</xdr:col>
      <xdr:colOff>142875</xdr:colOff>
      <xdr:row>39</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118127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69850</xdr:rowOff>
    </xdr:from>
    <xdr:to>
      <xdr:col>65</xdr:col>
      <xdr:colOff>53975</xdr:colOff>
      <xdr:row>38</xdr:row>
      <xdr:rowOff>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156227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63500</xdr:rowOff>
    </xdr:from>
    <xdr:to>
      <xdr:col>82</xdr:col>
      <xdr:colOff>158750</xdr:colOff>
      <xdr:row>36</xdr:row>
      <xdr:rowOff>165100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80027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88900</xdr:rowOff>
    </xdr:from>
    <xdr:to>
      <xdr:col>78</xdr:col>
      <xdr:colOff>120650</xdr:colOff>
      <xdr:row>37</xdr:row>
      <xdr:rowOff>19050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31750</xdr:rowOff>
    </xdr:from>
    <xdr:to>
      <xdr:col>74</xdr:col>
      <xdr:colOff>31750</xdr:colOff>
      <xdr:row>37</xdr:row>
      <xdr:rowOff>133350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127000</xdr:rowOff>
    </xdr:from>
    <xdr:to>
      <xdr:col>69</xdr:col>
      <xdr:colOff>142875</xdr:colOff>
      <xdr:row>37</xdr:row>
      <xdr:rowOff>57150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165100</xdr:rowOff>
    </xdr:from>
    <xdr:to>
      <xdr:col>65</xdr:col>
      <xdr:colOff>53975</xdr:colOff>
      <xdr:row>33</xdr:row>
      <xdr:rowOff>95250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105427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分母となる経常的一般財源及び臨時財政対策債が減少したものの、分子となる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公債費</a:t>
          </a:r>
          <a:r>
            <a:rPr kumimoji="1" lang="ja-JP" altLang="en-US" sz="1300">
              <a:latin typeface="ＭＳ Ｐゴシック" panose="020B0600070205080204" pitchFamily="50" charset="-128"/>
              <a:ea typeface="ＭＳ Ｐゴシック" panose="020B0600070205080204" pitchFamily="50" charset="-128"/>
            </a:rPr>
            <a:t>の減少幅がそれ以上に大きかったため、前年度より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今後も、将来の財政負担を考慮し、緊急度・ニーズを把握した事業の選択により、地方債に大きく頼ることのない財政運営に努める。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452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88900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57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124477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66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152400</xdr:rowOff>
    </xdr:from>
    <xdr:to>
      <xdr:col>24</xdr:col>
      <xdr:colOff>76200</xdr:colOff>
      <xdr:row>80</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165100</xdr:rowOff>
    </xdr:from>
    <xdr:to>
      <xdr:col>19</xdr:col>
      <xdr:colOff>187325</xdr:colOff>
      <xdr:row>79</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366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19050</xdr:rowOff>
    </xdr:from>
    <xdr:to>
      <xdr:col>20</xdr:col>
      <xdr:colOff>38100</xdr:colOff>
      <xdr:row>78</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130827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6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165100</xdr:rowOff>
    </xdr:from>
    <xdr:to>
      <xdr:col>15</xdr:col>
      <xdr:colOff>98425</xdr:colOff>
      <xdr:row>78</xdr:row>
      <xdr:rowOff>31750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36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114300</xdr:rowOff>
    </xdr:from>
    <xdr:to>
      <xdr:col>15</xdr:col>
      <xdr:colOff>149225</xdr:colOff>
      <xdr:row>78</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31750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271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168927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38100</xdr:rowOff>
    </xdr:from>
    <xdr:to>
      <xdr:col>20</xdr:col>
      <xdr:colOff>38100</xdr:colOff>
      <xdr:row>79</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6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152400</xdr:rowOff>
    </xdr:from>
    <xdr:to>
      <xdr:col>11</xdr:col>
      <xdr:colOff>60325</xdr:colOff>
      <xdr:row>78</xdr:row>
      <xdr:rowOff>82550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物件費などの比率上昇に伴い、前年度から</a:t>
          </a:r>
          <a:r>
            <a:rPr kumimoji="1" lang="en-US" altLang="ja-JP" sz="1150">
              <a:latin typeface="ＭＳ Ｐゴシック" panose="020B0600070205080204" pitchFamily="50" charset="-128"/>
              <a:ea typeface="ＭＳ Ｐゴシック" panose="020B0600070205080204" pitchFamily="50" charset="-128"/>
            </a:rPr>
            <a:t>0.5</a:t>
          </a:r>
          <a:r>
            <a:rPr kumimoji="1" lang="ja-JP" altLang="en-US" sz="1150">
              <a:latin typeface="ＭＳ Ｐゴシック" panose="020B0600070205080204" pitchFamily="50" charset="-128"/>
              <a:ea typeface="ＭＳ Ｐゴシック" panose="020B0600070205080204" pitchFamily="50" charset="-128"/>
            </a:rPr>
            <a:t>ポイント増加した。公営企業に対する繰出が影響し、依然として類似団体平均を上回っている。</a:t>
          </a:r>
        </a:p>
        <a:p>
          <a:r>
            <a:rPr kumimoji="1" lang="ja-JP" altLang="en-US" sz="1150">
              <a:latin typeface="ＭＳ Ｐゴシック" panose="020B0600070205080204" pitchFamily="50" charset="-128"/>
              <a:ea typeface="ＭＳ Ｐゴシック" panose="020B0600070205080204" pitchFamily="50" charset="-128"/>
            </a:rPr>
            <a:t>今後の対策として、病院事業については、事業全体の経営の効率化・健全化の取り組みについて、経営状況等のヒアリングを実施するなどのチェック体制を継続して実施していく。下水道事業については、「経営総合戦略」を見直したことにより、実施事業等が着実に進展するよう、経営状況等のヒアリングを実施するなどのチェック体制の強化を図っ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168910</xdr:rowOff>
    </xdr:from>
    <xdr:to>
      <xdr:col>82</xdr:col>
      <xdr:colOff>107950</xdr:colOff>
      <xdr:row>80</xdr:row>
      <xdr:rowOff>111761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847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83837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168910</xdr:rowOff>
    </xdr:from>
    <xdr:to>
      <xdr:col>82</xdr:col>
      <xdr:colOff>196850</xdr:colOff>
      <xdr:row>73</xdr:row>
      <xdr:rowOff>168910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8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142239</xdr:rowOff>
    </xdr:from>
    <xdr:to>
      <xdr:col>82</xdr:col>
      <xdr:colOff>107950</xdr:colOff>
      <xdr:row>77</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1724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165117</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142239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2003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121920</xdr:rowOff>
    </xdr:from>
    <xdr:to>
      <xdr:col>78</xdr:col>
      <xdr:colOff>120650</xdr:colOff>
      <xdr:row>75</xdr:row>
      <xdr:rowOff>52070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62247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45720</xdr:rowOff>
    </xdr:from>
    <xdr:to>
      <xdr:col>74</xdr:col>
      <xdr:colOff>31750</xdr:colOff>
      <xdr:row>74</xdr:row>
      <xdr:rowOff>147320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157497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27939</xdr:rowOff>
    </xdr:from>
    <xdr:to>
      <xdr:col>69</xdr:col>
      <xdr:colOff>92075</xdr:colOff>
      <xdr:row>76</xdr:row>
      <xdr:rowOff>50800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058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6366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148589</xdr:rowOff>
    </xdr:from>
    <xdr:to>
      <xdr:col>69</xdr:col>
      <xdr:colOff>142875</xdr:colOff>
      <xdr:row>76</xdr:row>
      <xdr:rowOff>78739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63516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88084</xdr:rowOff>
    </xdr:from>
    <xdr:to>
      <xdr:col>29</xdr:col>
      <xdr:colOff>127000</xdr:colOff>
      <xdr:row>12</xdr:row>
      <xdr:rowOff>170673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93109"/>
          <a:ext cx="647700" cy="8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25101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3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170673</xdr:rowOff>
    </xdr:from>
    <xdr:to>
      <xdr:col>26</xdr:col>
      <xdr:colOff>50800</xdr:colOff>
      <xdr:row>13</xdr:row>
      <xdr:rowOff>28092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75698"/>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28092</xdr:rowOff>
    </xdr:from>
    <xdr:to>
      <xdr:col>22</xdr:col>
      <xdr:colOff>114300</xdr:colOff>
      <xdr:row>13</xdr:row>
      <xdr:rowOff>90500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304567"/>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165416</xdr:rowOff>
    </xdr:from>
    <xdr:to>
      <xdr:col>18</xdr:col>
      <xdr:colOff>177800</xdr:colOff>
      <xdr:row>13</xdr:row>
      <xdr:rowOff>90500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270441"/>
          <a:ext cx="698500" cy="9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37284</xdr:rowOff>
    </xdr:from>
    <xdr:to>
      <xdr:col>29</xdr:col>
      <xdr:colOff>177800</xdr:colOff>
      <xdr:row>12</xdr:row>
      <xdr:rowOff>138884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4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117311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119873</xdr:rowOff>
    </xdr:from>
    <xdr:to>
      <xdr:col>26</xdr:col>
      <xdr:colOff>101600</xdr:colOff>
      <xdr:row>13</xdr:row>
      <xdr:rowOff>50023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2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60200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9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148742</xdr:rowOff>
    </xdr:from>
    <xdr:to>
      <xdr:col>22</xdr:col>
      <xdr:colOff>165100</xdr:colOff>
      <xdr:row>13</xdr:row>
      <xdr:rowOff>78892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5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89069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39700</xdr:rowOff>
    </xdr:from>
    <xdr:to>
      <xdr:col>19</xdr:col>
      <xdr:colOff>38100</xdr:colOff>
      <xdr:row>13</xdr:row>
      <xdr:rowOff>141300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1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151477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8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114616</xdr:rowOff>
    </xdr:from>
    <xdr:to>
      <xdr:col>15</xdr:col>
      <xdr:colOff>101600</xdr:colOff>
      <xdr:row>13</xdr:row>
      <xdr:rowOff>44766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1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54943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101637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121011</xdr:rowOff>
    </xdr:from>
    <xdr:to>
      <xdr:col>29</xdr:col>
      <xdr:colOff>127000</xdr:colOff>
      <xdr:row>33</xdr:row>
      <xdr:rowOff>244866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045561"/>
          <a:ext cx="647700" cy="123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97792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365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121011</xdr:rowOff>
    </xdr:from>
    <xdr:to>
      <xdr:col>26</xdr:col>
      <xdr:colOff>50800</xdr:colOff>
      <xdr:row>34</xdr:row>
      <xdr:rowOff>276550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045561"/>
          <a:ext cx="698500" cy="49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39727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258536</xdr:rowOff>
    </xdr:from>
    <xdr:to>
      <xdr:col>22</xdr:col>
      <xdr:colOff>114300</xdr:colOff>
      <xdr:row>34</xdr:row>
      <xdr:rowOff>276550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525986"/>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159605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258536</xdr:rowOff>
    </xdr:from>
    <xdr:to>
      <xdr:col>18</xdr:col>
      <xdr:colOff>177800</xdr:colOff>
      <xdr:row>34</xdr:row>
      <xdr:rowOff>278608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25986"/>
          <a:ext cx="698500" cy="20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142277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194066</xdr:rowOff>
    </xdr:from>
    <xdr:to>
      <xdr:col>29</xdr:col>
      <xdr:colOff>177800</xdr:colOff>
      <xdr:row>33</xdr:row>
      <xdr:rowOff>295666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140743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6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70211</xdr:rowOff>
    </xdr:from>
    <xdr:to>
      <xdr:col>26</xdr:col>
      <xdr:colOff>101600</xdr:colOff>
      <xdr:row>33</xdr:row>
      <xdr:rowOff>171811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599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10538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763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225750</xdr:rowOff>
    </xdr:from>
    <xdr:to>
      <xdr:col>22</xdr:col>
      <xdr:colOff>165100</xdr:colOff>
      <xdr:row>34</xdr:row>
      <xdr:rowOff>327351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932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337527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207737</xdr:rowOff>
    </xdr:from>
    <xdr:to>
      <xdr:col>19</xdr:col>
      <xdr:colOff>38100</xdr:colOff>
      <xdr:row>34</xdr:row>
      <xdr:rowOff>309336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751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319514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227807</xdr:rowOff>
    </xdr:from>
    <xdr:to>
      <xdr:col>15</xdr:col>
      <xdr:colOff>101600</xdr:colOff>
      <xdr:row>34</xdr:row>
      <xdr:rowOff>329408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52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339584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5923</xdr:rowOff>
    </xdr:from>
    <xdr:to>
      <xdr:col>24</xdr:col>
      <xdr:colOff>63500</xdr:colOff>
      <xdr:row>33</xdr:row>
      <xdr:rowOff>72720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63773"/>
          <a:ext cx="8382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67944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68628</xdr:rowOff>
    </xdr:from>
    <xdr:to>
      <xdr:col>19</xdr:col>
      <xdr:colOff>177800</xdr:colOff>
      <xdr:row>33</xdr:row>
      <xdr:rowOff>72720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726478"/>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149851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68628</xdr:rowOff>
    </xdr:from>
    <xdr:to>
      <xdr:col>15</xdr:col>
      <xdr:colOff>50800</xdr:colOff>
      <xdr:row>33</xdr:row>
      <xdr:rowOff>97615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26478"/>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97615</xdr:rowOff>
    </xdr:from>
    <xdr:to>
      <xdr:col>10</xdr:col>
      <xdr:colOff>114300</xdr:colOff>
      <xdr:row>34</xdr:row>
      <xdr:rowOff>2929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55465"/>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126573</xdr:rowOff>
    </xdr:from>
    <xdr:to>
      <xdr:col>24</xdr:col>
      <xdr:colOff>114300</xdr:colOff>
      <xdr:row>33</xdr:row>
      <xdr:rowOff>56723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149450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6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21920</xdr:rowOff>
    </xdr:from>
    <xdr:to>
      <xdr:col>20</xdr:col>
      <xdr:colOff>38100</xdr:colOff>
      <xdr:row>33</xdr:row>
      <xdr:rowOff>123520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140047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45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17828</xdr:rowOff>
    </xdr:from>
    <xdr:to>
      <xdr:col>15</xdr:col>
      <xdr:colOff>101600</xdr:colOff>
      <xdr:row>33</xdr:row>
      <xdr:rowOff>119428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135955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45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46815</xdr:rowOff>
    </xdr:from>
    <xdr:to>
      <xdr:col>10</xdr:col>
      <xdr:colOff>165100</xdr:colOff>
      <xdr:row>33</xdr:row>
      <xdr:rowOff>148415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164942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47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123579</xdr:rowOff>
    </xdr:from>
    <xdr:to>
      <xdr:col>6</xdr:col>
      <xdr:colOff>38100</xdr:colOff>
      <xdr:row>34</xdr:row>
      <xdr:rowOff>53729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70256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55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75520</xdr:rowOff>
    </xdr:from>
    <xdr:to>
      <xdr:col>24</xdr:col>
      <xdr:colOff>63500</xdr:colOff>
      <xdr:row>51</xdr:row>
      <xdr:rowOff>106877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8819470"/>
          <a:ext cx="838200" cy="3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103579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106877</xdr:rowOff>
    </xdr:from>
    <xdr:to>
      <xdr:col>19</xdr:col>
      <xdr:colOff>177800</xdr:colOff>
      <xdr:row>52</xdr:row>
      <xdr:rowOff>47631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850827"/>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120457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47631</xdr:rowOff>
    </xdr:from>
    <xdr:to>
      <xdr:col>15</xdr:col>
      <xdr:colOff>50800</xdr:colOff>
      <xdr:row>52</xdr:row>
      <xdr:rowOff>148939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8963031"/>
          <a:ext cx="889000" cy="10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160176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148939</xdr:rowOff>
    </xdr:from>
    <xdr:to>
      <xdr:col>10</xdr:col>
      <xdr:colOff>114300</xdr:colOff>
      <xdr:row>53</xdr:row>
      <xdr:rowOff>1930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6433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102988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37209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24720</xdr:rowOff>
    </xdr:from>
    <xdr:to>
      <xdr:col>24</xdr:col>
      <xdr:colOff>114300</xdr:colOff>
      <xdr:row>51</xdr:row>
      <xdr:rowOff>126320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87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149197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7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56077</xdr:rowOff>
    </xdr:from>
    <xdr:to>
      <xdr:col>20</xdr:col>
      <xdr:colOff>38100</xdr:colOff>
      <xdr:row>51</xdr:row>
      <xdr:rowOff>157677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80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2754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57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168281</xdr:rowOff>
    </xdr:from>
    <xdr:to>
      <xdr:col>15</xdr:col>
      <xdr:colOff>101600</xdr:colOff>
      <xdr:row>52</xdr:row>
      <xdr:rowOff>98431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891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114958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68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98139</xdr:rowOff>
    </xdr:from>
    <xdr:to>
      <xdr:col>10</xdr:col>
      <xdr:colOff>165100</xdr:colOff>
      <xdr:row>53</xdr:row>
      <xdr:rowOff>28289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01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44816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878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122580</xdr:rowOff>
    </xdr:from>
    <xdr:to>
      <xdr:col>6</xdr:col>
      <xdr:colOff>38100</xdr:colOff>
      <xdr:row>53</xdr:row>
      <xdr:rowOff>52730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69257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881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112903</xdr:rowOff>
    </xdr:from>
    <xdr:to>
      <xdr:col>24</xdr:col>
      <xdr:colOff>62865</xdr:colOff>
      <xdr:row>79</xdr:row>
      <xdr:rowOff>107062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14403"/>
          <a:ext cx="1270" cy="153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110889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107062</xdr:rowOff>
    </xdr:from>
    <xdr:to>
      <xdr:col>24</xdr:col>
      <xdr:colOff>152400</xdr:colOff>
      <xdr:row>79</xdr:row>
      <xdr:rowOff>107062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5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59580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112903</xdr:rowOff>
    </xdr:from>
    <xdr:to>
      <xdr:col>24</xdr:col>
      <xdr:colOff>152400</xdr:colOff>
      <xdr:row>70</xdr:row>
      <xdr:rowOff>112903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1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6477</xdr:rowOff>
    </xdr:from>
    <xdr:to>
      <xdr:col>24</xdr:col>
      <xdr:colOff>63500</xdr:colOff>
      <xdr:row>75</xdr:row>
      <xdr:rowOff>32385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693777"/>
          <a:ext cx="8382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46372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48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67945</xdr:rowOff>
    </xdr:from>
    <xdr:to>
      <xdr:col>24</xdr:col>
      <xdr:colOff>114300</xdr:colOff>
      <xdr:row>77</xdr:row>
      <xdr:rowOff>169545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32385</xdr:rowOff>
    </xdr:from>
    <xdr:to>
      <xdr:col>19</xdr:col>
      <xdr:colOff>177800</xdr:colOff>
      <xdr:row>75</xdr:row>
      <xdr:rowOff>125984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891135"/>
          <a:ext cx="889000" cy="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165988</xdr:rowOff>
    </xdr:from>
    <xdr:to>
      <xdr:col>20</xdr:col>
      <xdr:colOff>38100</xdr:colOff>
      <xdr:row>77</xdr:row>
      <xdr:rowOff>96138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87265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105410</xdr:rowOff>
    </xdr:from>
    <xdr:to>
      <xdr:col>15</xdr:col>
      <xdr:colOff>50800</xdr:colOff>
      <xdr:row>75</xdr:row>
      <xdr:rowOff>125984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2964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110617</xdr:rowOff>
    </xdr:from>
    <xdr:to>
      <xdr:col>15</xdr:col>
      <xdr:colOff>101600</xdr:colOff>
      <xdr:row>78</xdr:row>
      <xdr:rowOff>40767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105410</xdr:rowOff>
    </xdr:from>
    <xdr:to>
      <xdr:col>10</xdr:col>
      <xdr:colOff>114300</xdr:colOff>
      <xdr:row>76</xdr:row>
      <xdr:rowOff>19304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964160"/>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92202</xdr:rowOff>
    </xdr:from>
    <xdr:to>
      <xdr:col>10</xdr:col>
      <xdr:colOff>165100</xdr:colOff>
      <xdr:row>78</xdr:row>
      <xdr:rowOff>22352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38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16256</xdr:rowOff>
    </xdr:from>
    <xdr:to>
      <xdr:col>6</xdr:col>
      <xdr:colOff>38100</xdr:colOff>
      <xdr:row>77</xdr:row>
      <xdr:rowOff>117856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108983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1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127127</xdr:rowOff>
    </xdr:from>
    <xdr:to>
      <xdr:col>24</xdr:col>
      <xdr:colOff>114300</xdr:colOff>
      <xdr:row>74</xdr:row>
      <xdr:rowOff>57277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64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150004</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4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153035</xdr:rowOff>
    </xdr:from>
    <xdr:to>
      <xdr:col>20</xdr:col>
      <xdr:colOff>38100</xdr:colOff>
      <xdr:row>75</xdr:row>
      <xdr:rowOff>83185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99712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26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75184</xdr:rowOff>
    </xdr:from>
    <xdr:to>
      <xdr:col>15</xdr:col>
      <xdr:colOff>101600</xdr:colOff>
      <xdr:row>76</xdr:row>
      <xdr:rowOff>5333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21861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54610</xdr:rowOff>
    </xdr:from>
    <xdr:to>
      <xdr:col>10</xdr:col>
      <xdr:colOff>165100</xdr:colOff>
      <xdr:row>75</xdr:row>
      <xdr:rowOff>156211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133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26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139954</xdr:rowOff>
    </xdr:from>
    <xdr:to>
      <xdr:col>6</xdr:col>
      <xdr:colOff>38100</xdr:colOff>
      <xdr:row>76</xdr:row>
      <xdr:rowOff>70104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86631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277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111261</xdr:rowOff>
    </xdr:from>
    <xdr:to>
      <xdr:col>24</xdr:col>
      <xdr:colOff>63500</xdr:colOff>
      <xdr:row>92</xdr:row>
      <xdr:rowOff>67486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13211"/>
          <a:ext cx="838200" cy="1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31849</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5805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117046</xdr:rowOff>
    </xdr:from>
    <xdr:to>
      <xdr:col>19</xdr:col>
      <xdr:colOff>177800</xdr:colOff>
      <xdr:row>92</xdr:row>
      <xdr:rowOff>67486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547546"/>
          <a:ext cx="889000" cy="2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56401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117046</xdr:rowOff>
    </xdr:from>
    <xdr:to>
      <xdr:col>15</xdr:col>
      <xdr:colOff>50800</xdr:colOff>
      <xdr:row>93</xdr:row>
      <xdr:rowOff>157828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547546"/>
          <a:ext cx="889000" cy="55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81866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585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157828</xdr:rowOff>
    </xdr:from>
    <xdr:to>
      <xdr:col>10</xdr:col>
      <xdr:colOff>114300</xdr:colOff>
      <xdr:row>94</xdr:row>
      <xdr:rowOff>30201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02678"/>
          <a:ext cx="889000" cy="4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95468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153852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60461</xdr:rowOff>
    </xdr:from>
    <xdr:to>
      <xdr:col>24</xdr:col>
      <xdr:colOff>114300</xdr:colOff>
      <xdr:row>91</xdr:row>
      <xdr:rowOff>162061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83338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1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16686</xdr:rowOff>
    </xdr:from>
    <xdr:to>
      <xdr:col>20</xdr:col>
      <xdr:colOff>38100</xdr:colOff>
      <xdr:row>92</xdr:row>
      <xdr:rowOff>118286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134813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6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66246</xdr:rowOff>
    </xdr:from>
    <xdr:to>
      <xdr:col>15</xdr:col>
      <xdr:colOff>101600</xdr:colOff>
      <xdr:row>90</xdr:row>
      <xdr:rowOff>167846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4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12923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2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107028</xdr:rowOff>
    </xdr:from>
    <xdr:to>
      <xdr:col>10</xdr:col>
      <xdr:colOff>165100</xdr:colOff>
      <xdr:row>94</xdr:row>
      <xdr:rowOff>37178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53705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8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150851</xdr:rowOff>
    </xdr:from>
    <xdr:to>
      <xdr:col>6</xdr:col>
      <xdr:colOff>38100</xdr:colOff>
      <xdr:row>94</xdr:row>
      <xdr:rowOff>81001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9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97528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87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149715</xdr:rowOff>
    </xdr:from>
    <xdr:to>
      <xdr:col>54</xdr:col>
      <xdr:colOff>189865</xdr:colOff>
      <xdr:row>40</xdr:row>
      <xdr:rowOff>3443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6493365"/>
          <a:ext cx="1270" cy="36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7270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86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3443</xdr:rowOff>
    </xdr:from>
    <xdr:to>
      <xdr:col>55</xdr:col>
      <xdr:colOff>88900</xdr:colOff>
      <xdr:row>40</xdr:row>
      <xdr:rowOff>3443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8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96392</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62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149715</xdr:rowOff>
    </xdr:from>
    <xdr:to>
      <xdr:col>55</xdr:col>
      <xdr:colOff>88900</xdr:colOff>
      <xdr:row>37</xdr:row>
      <xdr:rowOff>149715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93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46464</xdr:rowOff>
    </xdr:from>
    <xdr:to>
      <xdr:col>55</xdr:col>
      <xdr:colOff>0</xdr:colOff>
      <xdr:row>37</xdr:row>
      <xdr:rowOff>149715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90114"/>
          <a:ext cx="8382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101356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616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122929</xdr:rowOff>
    </xdr:from>
    <xdr:to>
      <xdr:col>55</xdr:col>
      <xdr:colOff>50800</xdr:colOff>
      <xdr:row>39</xdr:row>
      <xdr:rowOff>53079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148039</xdr:rowOff>
    </xdr:from>
    <xdr:to>
      <xdr:col>50</xdr:col>
      <xdr:colOff>114300</xdr:colOff>
      <xdr:row>37</xdr:row>
      <xdr:rowOff>46464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0239"/>
          <a:ext cx="8890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93428</xdr:rowOff>
    </xdr:from>
    <xdr:to>
      <xdr:col>50</xdr:col>
      <xdr:colOff>165100</xdr:colOff>
      <xdr:row>39</xdr:row>
      <xdr:rowOff>23578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6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14705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7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30604</xdr:rowOff>
    </xdr:from>
    <xdr:to>
      <xdr:col>45</xdr:col>
      <xdr:colOff>177800</xdr:colOff>
      <xdr:row>36</xdr:row>
      <xdr:rowOff>148039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345554"/>
          <a:ext cx="889000" cy="97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127740</xdr:rowOff>
    </xdr:from>
    <xdr:to>
      <xdr:col>46</xdr:col>
      <xdr:colOff>38100</xdr:colOff>
      <xdr:row>39</xdr:row>
      <xdr:rowOff>57890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49017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7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30604</xdr:rowOff>
    </xdr:from>
    <xdr:to>
      <xdr:col>41</xdr:col>
      <xdr:colOff>50800</xdr:colOff>
      <xdr:row>39</xdr:row>
      <xdr:rowOff>110994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345554"/>
          <a:ext cx="889000" cy="14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122722</xdr:rowOff>
    </xdr:from>
    <xdr:to>
      <xdr:col>41</xdr:col>
      <xdr:colOff>101600</xdr:colOff>
      <xdr:row>32</xdr:row>
      <xdr:rowOff>52872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4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43999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5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110486</xdr:rowOff>
    </xdr:from>
    <xdr:to>
      <xdr:col>36</xdr:col>
      <xdr:colOff>165100</xdr:colOff>
      <xdr:row>40</xdr:row>
      <xdr:rowOff>40636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79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31763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98915</xdr:rowOff>
    </xdr:from>
    <xdr:to>
      <xdr:col>55</xdr:col>
      <xdr:colOff>50800</xdr:colOff>
      <xdr:row>38</xdr:row>
      <xdr:rowOff>29065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51942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9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167114</xdr:rowOff>
    </xdr:from>
    <xdr:to>
      <xdr:col>50</xdr:col>
      <xdr:colOff>165100</xdr:colOff>
      <xdr:row>37</xdr:row>
      <xdr:rowOff>97264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113791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97239</xdr:rowOff>
    </xdr:from>
    <xdr:to>
      <xdr:col>46</xdr:col>
      <xdr:colOff>38100</xdr:colOff>
      <xdr:row>37</xdr:row>
      <xdr:rowOff>27389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43916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60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151254</xdr:rowOff>
    </xdr:from>
    <xdr:to>
      <xdr:col>41</xdr:col>
      <xdr:colOff>101600</xdr:colOff>
      <xdr:row>31</xdr:row>
      <xdr:rowOff>81404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2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97931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06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60194</xdr:rowOff>
    </xdr:from>
    <xdr:to>
      <xdr:col>36</xdr:col>
      <xdr:colOff>165100</xdr:colOff>
      <xdr:row>39</xdr:row>
      <xdr:rowOff>161794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6871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79387</xdr:rowOff>
    </xdr:from>
    <xdr:to>
      <xdr:col>55</xdr:col>
      <xdr:colOff>0</xdr:colOff>
      <xdr:row>57</xdr:row>
      <xdr:rowOff>14339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80587"/>
          <a:ext cx="838200" cy="10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100258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35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108356</xdr:rowOff>
    </xdr:from>
    <xdr:to>
      <xdr:col>50</xdr:col>
      <xdr:colOff>114300</xdr:colOff>
      <xdr:row>57</xdr:row>
      <xdr:rowOff>14339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09556"/>
          <a:ext cx="889000" cy="7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151871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43079</xdr:rowOff>
    </xdr:from>
    <xdr:to>
      <xdr:col>45</xdr:col>
      <xdr:colOff>177800</xdr:colOff>
      <xdr:row>56</xdr:row>
      <xdr:rowOff>108356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472829"/>
          <a:ext cx="889000" cy="2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107878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3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45148</xdr:rowOff>
    </xdr:from>
    <xdr:to>
      <xdr:col>41</xdr:col>
      <xdr:colOff>50800</xdr:colOff>
      <xdr:row>55</xdr:row>
      <xdr:rowOff>43079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960548"/>
          <a:ext cx="889000" cy="5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118013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0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28587</xdr:rowOff>
    </xdr:from>
    <xdr:to>
      <xdr:col>55</xdr:col>
      <xdr:colOff>50800</xdr:colOff>
      <xdr:row>56</xdr:row>
      <xdr:rowOff>130187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7014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134989</xdr:rowOff>
    </xdr:from>
    <xdr:to>
      <xdr:col>50</xdr:col>
      <xdr:colOff>165100</xdr:colOff>
      <xdr:row>57</xdr:row>
      <xdr:rowOff>65139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3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56266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2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57556</xdr:rowOff>
    </xdr:from>
    <xdr:to>
      <xdr:col>46</xdr:col>
      <xdr:colOff>38100</xdr:colOff>
      <xdr:row>56</xdr:row>
      <xdr:rowOff>159156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7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163729</xdr:rowOff>
    </xdr:from>
    <xdr:to>
      <xdr:col>41</xdr:col>
      <xdr:colOff>101600</xdr:colOff>
      <xdr:row>55</xdr:row>
      <xdr:rowOff>93879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2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85006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5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165798</xdr:rowOff>
    </xdr:from>
    <xdr:to>
      <xdr:col>36</xdr:col>
      <xdr:colOff>165100</xdr:colOff>
      <xdr:row>52</xdr:row>
      <xdr:rowOff>95948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9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112475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868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125299</xdr:rowOff>
    </xdr:from>
    <xdr:to>
      <xdr:col>54</xdr:col>
      <xdr:colOff>189865</xdr:colOff>
      <xdr:row>78</xdr:row>
      <xdr:rowOff>116886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6799"/>
          <a:ext cx="1270" cy="136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120713</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49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116886</xdr:rowOff>
    </xdr:from>
    <xdr:to>
      <xdr:col>55</xdr:col>
      <xdr:colOff>88900</xdr:colOff>
      <xdr:row>78</xdr:row>
      <xdr:rowOff>116886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48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71976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125299</xdr:rowOff>
    </xdr:from>
    <xdr:to>
      <xdr:col>55</xdr:col>
      <xdr:colOff>88900</xdr:colOff>
      <xdr:row>70</xdr:row>
      <xdr:rowOff>125299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6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18725</xdr:rowOff>
    </xdr:from>
    <xdr:to>
      <xdr:col>55</xdr:col>
      <xdr:colOff>0</xdr:colOff>
      <xdr:row>75</xdr:row>
      <xdr:rowOff>36785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287747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145061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6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122184</xdr:rowOff>
    </xdr:from>
    <xdr:to>
      <xdr:col>55</xdr:col>
      <xdr:colOff>50800</xdr:colOff>
      <xdr:row>75</xdr:row>
      <xdr:rowOff>52334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36785</xdr:rowOff>
    </xdr:from>
    <xdr:to>
      <xdr:col>50</xdr:col>
      <xdr:colOff>114300</xdr:colOff>
      <xdr:row>77</xdr:row>
      <xdr:rowOff>129825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895535"/>
          <a:ext cx="889000" cy="43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142027</xdr:rowOff>
    </xdr:from>
    <xdr:to>
      <xdr:col>50</xdr:col>
      <xdr:colOff>165100</xdr:colOff>
      <xdr:row>77</xdr:row>
      <xdr:rowOff>72177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7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63304</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404428" y="132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65863</xdr:rowOff>
    </xdr:from>
    <xdr:to>
      <xdr:col>45</xdr:col>
      <xdr:colOff>177800</xdr:colOff>
      <xdr:row>77</xdr:row>
      <xdr:rowOff>129825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096063"/>
          <a:ext cx="8890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129454</xdr:rowOff>
    </xdr:from>
    <xdr:to>
      <xdr:col>46</xdr:col>
      <xdr:colOff>38100</xdr:colOff>
      <xdr:row>77</xdr:row>
      <xdr:rowOff>59604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76130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293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21240</xdr:rowOff>
    </xdr:from>
    <xdr:to>
      <xdr:col>41</xdr:col>
      <xdr:colOff>50800</xdr:colOff>
      <xdr:row>76</xdr:row>
      <xdr:rowOff>65863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537090"/>
          <a:ext cx="889000" cy="55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118618</xdr:rowOff>
    </xdr:from>
    <xdr:to>
      <xdr:col>41</xdr:col>
      <xdr:colOff>101600</xdr:colOff>
      <xdr:row>73</xdr:row>
      <xdr:rowOff>48768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65295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124836</xdr:rowOff>
    </xdr:from>
    <xdr:to>
      <xdr:col>36</xdr:col>
      <xdr:colOff>165100</xdr:colOff>
      <xdr:row>73</xdr:row>
      <xdr:rowOff>54986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71513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139375</xdr:rowOff>
    </xdr:from>
    <xdr:to>
      <xdr:col>55</xdr:col>
      <xdr:colOff>50800</xdr:colOff>
      <xdr:row>75</xdr:row>
      <xdr:rowOff>69525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8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117802</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0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157435</xdr:rowOff>
    </xdr:from>
    <xdr:to>
      <xdr:col>50</xdr:col>
      <xdr:colOff>165100</xdr:colOff>
      <xdr:row>75</xdr:row>
      <xdr:rowOff>87585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104112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79025</xdr:rowOff>
    </xdr:from>
    <xdr:to>
      <xdr:col>46</xdr:col>
      <xdr:colOff>38100</xdr:colOff>
      <xdr:row>78</xdr:row>
      <xdr:rowOff>9175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2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3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15063</xdr:rowOff>
    </xdr:from>
    <xdr:to>
      <xdr:col>41</xdr:col>
      <xdr:colOff>101600</xdr:colOff>
      <xdr:row>76</xdr:row>
      <xdr:rowOff>116663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107790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1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141890</xdr:rowOff>
    </xdr:from>
    <xdr:to>
      <xdr:col>36</xdr:col>
      <xdr:colOff>165100</xdr:colOff>
      <xdr:row>73</xdr:row>
      <xdr:rowOff>72040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4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63167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72110</xdr:rowOff>
    </xdr:from>
    <xdr:to>
      <xdr:col>54</xdr:col>
      <xdr:colOff>189865</xdr:colOff>
      <xdr:row>97</xdr:row>
      <xdr:rowOff>78339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4060"/>
          <a:ext cx="1270" cy="103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82166</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7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78339</xdr:rowOff>
    </xdr:from>
    <xdr:to>
      <xdr:col>55</xdr:col>
      <xdr:colOff>88900</xdr:colOff>
      <xdr:row>97</xdr:row>
      <xdr:rowOff>78339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70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18787</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72110</xdr:rowOff>
    </xdr:from>
    <xdr:to>
      <xdr:col>55</xdr:col>
      <xdr:colOff>88900</xdr:colOff>
      <xdr:row>91</xdr:row>
      <xdr:rowOff>72110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59328</xdr:rowOff>
    </xdr:from>
    <xdr:to>
      <xdr:col>55</xdr:col>
      <xdr:colOff>0</xdr:colOff>
      <xdr:row>97</xdr:row>
      <xdr:rowOff>156063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89978"/>
          <a:ext cx="838200" cy="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57484</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4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34607</xdr:rowOff>
    </xdr:from>
    <xdr:to>
      <xdr:col>55</xdr:col>
      <xdr:colOff>50800</xdr:colOff>
      <xdr:row>96</xdr:row>
      <xdr:rowOff>136207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11607</xdr:rowOff>
    </xdr:from>
    <xdr:to>
      <xdr:col>50</xdr:col>
      <xdr:colOff>114300</xdr:colOff>
      <xdr:row>97</xdr:row>
      <xdr:rowOff>156063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70807"/>
          <a:ext cx="889000" cy="3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78384</xdr:rowOff>
    </xdr:from>
    <xdr:to>
      <xdr:col>50</xdr:col>
      <xdr:colOff>165100</xdr:colOff>
      <xdr:row>97</xdr:row>
      <xdr:rowOff>8534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25061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1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61691</xdr:rowOff>
    </xdr:from>
    <xdr:to>
      <xdr:col>45</xdr:col>
      <xdr:colOff>177800</xdr:colOff>
      <xdr:row>96</xdr:row>
      <xdr:rowOff>11607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349441"/>
          <a:ext cx="889000" cy="12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151061</xdr:rowOff>
    </xdr:from>
    <xdr:to>
      <xdr:col>46</xdr:col>
      <xdr:colOff>38100</xdr:colOff>
      <xdr:row>96</xdr:row>
      <xdr:rowOff>81211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72338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119221</xdr:rowOff>
    </xdr:from>
    <xdr:to>
      <xdr:col>41</xdr:col>
      <xdr:colOff>50800</xdr:colOff>
      <xdr:row>95</xdr:row>
      <xdr:rowOff>61691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721171"/>
          <a:ext cx="889000" cy="6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9728</xdr:rowOff>
    </xdr:from>
    <xdr:to>
      <xdr:col>41</xdr:col>
      <xdr:colOff>101600</xdr:colOff>
      <xdr:row>95</xdr:row>
      <xdr:rowOff>111328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127855</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94672</xdr:rowOff>
    </xdr:from>
    <xdr:to>
      <xdr:col>36</xdr:col>
      <xdr:colOff>165100</xdr:colOff>
      <xdr:row>95</xdr:row>
      <xdr:rowOff>24822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3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8528</xdr:rowOff>
    </xdr:from>
    <xdr:to>
      <xdr:col>55</xdr:col>
      <xdr:colOff>50800</xdr:colOff>
      <xdr:row>97</xdr:row>
      <xdr:rowOff>110128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94905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105263</xdr:rowOff>
    </xdr:from>
    <xdr:to>
      <xdr:col>50</xdr:col>
      <xdr:colOff>165100</xdr:colOff>
      <xdr:row>98</xdr:row>
      <xdr:rowOff>35413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26540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132257</xdr:rowOff>
    </xdr:from>
    <xdr:to>
      <xdr:col>46</xdr:col>
      <xdr:colOff>38100</xdr:colOff>
      <xdr:row>96</xdr:row>
      <xdr:rowOff>62407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2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78934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9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10891</xdr:rowOff>
    </xdr:from>
    <xdr:to>
      <xdr:col>41</xdr:col>
      <xdr:colOff>101600</xdr:colOff>
      <xdr:row>95</xdr:row>
      <xdr:rowOff>112491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103618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3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68421</xdr:rowOff>
    </xdr:from>
    <xdr:to>
      <xdr:col>36</xdr:col>
      <xdr:colOff>165100</xdr:colOff>
      <xdr:row>91</xdr:row>
      <xdr:rowOff>170021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6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4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96810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926110"/>
          <a:ext cx="1269" cy="859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43487</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70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96810</xdr:rowOff>
    </xdr:from>
    <xdr:to>
      <xdr:col>86</xdr:col>
      <xdr:colOff>25400</xdr:colOff>
      <xdr:row>34</xdr:row>
      <xdr:rowOff>96810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92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133931</xdr:rowOff>
    </xdr:from>
    <xdr:to>
      <xdr:col>85</xdr:col>
      <xdr:colOff>127000</xdr:colOff>
      <xdr:row>34</xdr:row>
      <xdr:rowOff>96810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277431"/>
          <a:ext cx="838200" cy="6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69287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1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90860</xdr:rowOff>
    </xdr:from>
    <xdr:to>
      <xdr:col>85</xdr:col>
      <xdr:colOff>177800</xdr:colOff>
      <xdr:row>38</xdr:row>
      <xdr:rowOff>21010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133931</xdr:rowOff>
    </xdr:from>
    <xdr:to>
      <xdr:col>81</xdr:col>
      <xdr:colOff>50800</xdr:colOff>
      <xdr:row>36</xdr:row>
      <xdr:rowOff>52832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277431"/>
          <a:ext cx="8890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120033</xdr:rowOff>
    </xdr:from>
    <xdr:to>
      <xdr:col>81</xdr:col>
      <xdr:colOff>101600</xdr:colOff>
      <xdr:row>38</xdr:row>
      <xdr:rowOff>50183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5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81788</xdr:rowOff>
    </xdr:from>
    <xdr:to>
      <xdr:col>76</xdr:col>
      <xdr:colOff>114300</xdr:colOff>
      <xdr:row>36</xdr:row>
      <xdr:rowOff>52832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5568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67128</xdr:rowOff>
    </xdr:from>
    <xdr:to>
      <xdr:col>76</xdr:col>
      <xdr:colOff>165100</xdr:colOff>
      <xdr:row>38</xdr:row>
      <xdr:rowOff>168728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159855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81788</xdr:rowOff>
    </xdr:from>
    <xdr:to>
      <xdr:col>71</xdr:col>
      <xdr:colOff>177800</xdr:colOff>
      <xdr:row>35</xdr:row>
      <xdr:rowOff>163757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5568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42200</xdr:rowOff>
    </xdr:from>
    <xdr:to>
      <xdr:col>72</xdr:col>
      <xdr:colOff>38100</xdr:colOff>
      <xdr:row>35</xdr:row>
      <xdr:rowOff>143800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134927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170543</xdr:rowOff>
    </xdr:from>
    <xdr:to>
      <xdr:col>67</xdr:col>
      <xdr:colOff>101600</xdr:colOff>
      <xdr:row>37</xdr:row>
      <xdr:rowOff>100693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91820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46010</xdr:rowOff>
    </xdr:from>
    <xdr:to>
      <xdr:col>85</xdr:col>
      <xdr:colOff>177800</xdr:colOff>
      <xdr:row>34</xdr:row>
      <xdr:rowOff>147610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8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170487</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8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83131</xdr:rowOff>
    </xdr:from>
    <xdr:to>
      <xdr:col>81</xdr:col>
      <xdr:colOff>101600</xdr:colOff>
      <xdr:row>31</xdr:row>
      <xdr:rowOff>13281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29808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14111" y="500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2032</xdr:rowOff>
    </xdr:from>
    <xdr:to>
      <xdr:col>76</xdr:col>
      <xdr:colOff>165100</xdr:colOff>
      <xdr:row>36</xdr:row>
      <xdr:rowOff>103632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120159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30988</xdr:rowOff>
    </xdr:from>
    <xdr:to>
      <xdr:col>72</xdr:col>
      <xdr:colOff>38100</xdr:colOff>
      <xdr:row>32</xdr:row>
      <xdr:rowOff>132588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5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149115</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2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112957</xdr:rowOff>
    </xdr:from>
    <xdr:to>
      <xdr:col>67</xdr:col>
      <xdr:colOff>101600</xdr:colOff>
      <xdr:row>36</xdr:row>
      <xdr:rowOff>43107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59634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588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62357</xdr:rowOff>
    </xdr:from>
    <xdr:to>
      <xdr:col>85</xdr:col>
      <xdr:colOff>127000</xdr:colOff>
      <xdr:row>71</xdr:row>
      <xdr:rowOff>66739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235307"/>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45076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389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66739</xdr:rowOff>
    </xdr:from>
    <xdr:to>
      <xdr:col>81</xdr:col>
      <xdr:colOff>50800</xdr:colOff>
      <xdr:row>72</xdr:row>
      <xdr:rowOff>60681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239689"/>
          <a:ext cx="8890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93692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60681</xdr:rowOff>
    </xdr:from>
    <xdr:to>
      <xdr:col>76</xdr:col>
      <xdr:colOff>114300</xdr:colOff>
      <xdr:row>72</xdr:row>
      <xdr:rowOff>159283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405081"/>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142117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159283</xdr:rowOff>
    </xdr:from>
    <xdr:to>
      <xdr:col>71</xdr:col>
      <xdr:colOff>177800</xdr:colOff>
      <xdr:row>73</xdr:row>
      <xdr:rowOff>115506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2503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76813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116515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11557</xdr:rowOff>
    </xdr:from>
    <xdr:to>
      <xdr:col>85</xdr:col>
      <xdr:colOff>177800</xdr:colOff>
      <xdr:row>71</xdr:row>
      <xdr:rowOff>113157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18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136034</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3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15939</xdr:rowOff>
    </xdr:from>
    <xdr:to>
      <xdr:col>81</xdr:col>
      <xdr:colOff>101600</xdr:colOff>
      <xdr:row>71</xdr:row>
      <xdr:rowOff>117539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1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134066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196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9881</xdr:rowOff>
    </xdr:from>
    <xdr:to>
      <xdr:col>76</xdr:col>
      <xdr:colOff>165100</xdr:colOff>
      <xdr:row>72</xdr:row>
      <xdr:rowOff>111481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3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128008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1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108483</xdr:rowOff>
    </xdr:from>
    <xdr:to>
      <xdr:col>72</xdr:col>
      <xdr:colOff>38100</xdr:colOff>
      <xdr:row>73</xdr:row>
      <xdr:rowOff>38633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55160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2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64706</xdr:rowOff>
    </xdr:from>
    <xdr:to>
      <xdr:col>67</xdr:col>
      <xdr:colOff>101600</xdr:colOff>
      <xdr:row>73</xdr:row>
      <xdr:rowOff>166306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11383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133452</xdr:rowOff>
    </xdr:from>
    <xdr:to>
      <xdr:col>85</xdr:col>
      <xdr:colOff>127000</xdr:colOff>
      <xdr:row>98</xdr:row>
      <xdr:rowOff>52146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764102"/>
          <a:ext cx="838200" cy="9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97565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60567</xdr:rowOff>
    </xdr:from>
    <xdr:to>
      <xdr:col>81</xdr:col>
      <xdr:colOff>50800</xdr:colOff>
      <xdr:row>98</xdr:row>
      <xdr:rowOff>52146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519767"/>
          <a:ext cx="889000" cy="3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70153</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60567</xdr:rowOff>
    </xdr:from>
    <xdr:to>
      <xdr:col>76</xdr:col>
      <xdr:colOff>114300</xdr:colOff>
      <xdr:row>97</xdr:row>
      <xdr:rowOff>113601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19767"/>
          <a:ext cx="889000" cy="22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44390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113601</xdr:rowOff>
    </xdr:from>
    <xdr:to>
      <xdr:col>71</xdr:col>
      <xdr:colOff>177800</xdr:colOff>
      <xdr:row>98</xdr:row>
      <xdr:rowOff>129642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44251"/>
          <a:ext cx="889000" cy="18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82652</xdr:rowOff>
    </xdr:from>
    <xdr:to>
      <xdr:col>85</xdr:col>
      <xdr:colOff>177800</xdr:colOff>
      <xdr:row>98</xdr:row>
      <xdr:rowOff>12802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169029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1346</xdr:rowOff>
    </xdr:from>
    <xdr:to>
      <xdr:col>81</xdr:col>
      <xdr:colOff>101600</xdr:colOff>
      <xdr:row>98</xdr:row>
      <xdr:rowOff>102946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94073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8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9767</xdr:rowOff>
    </xdr:from>
    <xdr:to>
      <xdr:col>76</xdr:col>
      <xdr:colOff>165100</xdr:colOff>
      <xdr:row>96</xdr:row>
      <xdr:rowOff>111367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127894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2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62801</xdr:rowOff>
    </xdr:from>
    <xdr:to>
      <xdr:col>72</xdr:col>
      <xdr:colOff>38100</xdr:colOff>
      <xdr:row>97</xdr:row>
      <xdr:rowOff>164401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155528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78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78842</xdr:rowOff>
    </xdr:from>
    <xdr:to>
      <xdr:col>67</xdr:col>
      <xdr:colOff>101600</xdr:colOff>
      <xdr:row>99</xdr:row>
      <xdr:rowOff>8992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7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20284</xdr:rowOff>
    </xdr:from>
    <xdr:to>
      <xdr:col>116</xdr:col>
      <xdr:colOff>63500</xdr:colOff>
      <xdr:row>31</xdr:row>
      <xdr:rowOff>74386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335234"/>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134492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06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52070</xdr:rowOff>
    </xdr:from>
    <xdr:to>
      <xdr:col>111</xdr:col>
      <xdr:colOff>177800</xdr:colOff>
      <xdr:row>31</xdr:row>
      <xdr:rowOff>74386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5367020"/>
          <a:ext cx="8890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40657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52070</xdr:rowOff>
    </xdr:from>
    <xdr:to>
      <xdr:col>107</xdr:col>
      <xdr:colOff>50800</xdr:colOff>
      <xdr:row>33</xdr:row>
      <xdr:rowOff>2649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5367020"/>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35976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2649</xdr:rowOff>
    </xdr:from>
    <xdr:to>
      <xdr:col>102</xdr:col>
      <xdr:colOff>114300</xdr:colOff>
      <xdr:row>35</xdr:row>
      <xdr:rowOff>56533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5660499"/>
          <a:ext cx="889000" cy="3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14314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11919</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6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140934</xdr:rowOff>
    </xdr:from>
    <xdr:to>
      <xdr:col>116</xdr:col>
      <xdr:colOff>114300</xdr:colOff>
      <xdr:row>31</xdr:row>
      <xdr:rowOff>71084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2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93961</xdr:rowOff>
    </xdr:from>
    <xdr:ext cx="534377"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23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23586</xdr:rowOff>
    </xdr:from>
    <xdr:to>
      <xdr:col>112</xdr:col>
      <xdr:colOff>38100</xdr:colOff>
      <xdr:row>31</xdr:row>
      <xdr:rowOff>125186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141713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5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1270</xdr:rowOff>
    </xdr:from>
    <xdr:to>
      <xdr:col>107</xdr:col>
      <xdr:colOff>101600</xdr:colOff>
      <xdr:row>31</xdr:row>
      <xdr:rowOff>102870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119397</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67111" y="5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123299</xdr:rowOff>
    </xdr:from>
    <xdr:to>
      <xdr:col>102</xdr:col>
      <xdr:colOff>165100</xdr:colOff>
      <xdr:row>33</xdr:row>
      <xdr:rowOff>53449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5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69976</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278111"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5733</xdr:rowOff>
    </xdr:from>
    <xdr:to>
      <xdr:col>98</xdr:col>
      <xdr:colOff>38100</xdr:colOff>
      <xdr:row>35</xdr:row>
      <xdr:rowOff>107333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123860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57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97226</xdr:rowOff>
    </xdr:from>
    <xdr:to>
      <xdr:col>116</xdr:col>
      <xdr:colOff>63500</xdr:colOff>
      <xdr:row>58</xdr:row>
      <xdr:rowOff>15022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69876"/>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97226</xdr:rowOff>
    </xdr:from>
    <xdr:to>
      <xdr:col>111</xdr:col>
      <xdr:colOff>177800</xdr:colOff>
      <xdr:row>57</xdr:row>
      <xdr:rowOff>100929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86987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63028</xdr:rowOff>
    </xdr:from>
    <xdr:to>
      <xdr:col>107</xdr:col>
      <xdr:colOff>50800</xdr:colOff>
      <xdr:row>57</xdr:row>
      <xdr:rowOff>100929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45300" y="983567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63028</xdr:rowOff>
    </xdr:from>
    <xdr:to>
      <xdr:col>102</xdr:col>
      <xdr:colOff>114300</xdr:colOff>
      <xdr:row>57</xdr:row>
      <xdr:rowOff>87945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3567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135672</xdr:rowOff>
    </xdr:from>
    <xdr:to>
      <xdr:col>116</xdr:col>
      <xdr:colOff>114300</xdr:colOff>
      <xdr:row>58</xdr:row>
      <xdr:rowOff>65822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90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107470</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8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46426</xdr:rowOff>
    </xdr:from>
    <xdr:to>
      <xdr:col>112</xdr:col>
      <xdr:colOff>38100</xdr:colOff>
      <xdr:row>57</xdr:row>
      <xdr:rowOff>148026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8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139153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91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50129</xdr:rowOff>
    </xdr:from>
    <xdr:to>
      <xdr:col>107</xdr:col>
      <xdr:colOff>101600</xdr:colOff>
      <xdr:row>57</xdr:row>
      <xdr:rowOff>151729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142856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12228</xdr:rowOff>
    </xdr:from>
    <xdr:to>
      <xdr:col>102</xdr:col>
      <xdr:colOff>165100</xdr:colOff>
      <xdr:row>57</xdr:row>
      <xdr:rowOff>113828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104955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7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37145</xdr:rowOff>
    </xdr:from>
    <xdr:to>
      <xdr:col>98</xdr:col>
      <xdr:colOff>38100</xdr:colOff>
      <xdr:row>57</xdr:row>
      <xdr:rowOff>138745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129872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167001</xdr:rowOff>
    </xdr:from>
    <xdr:to>
      <xdr:col>116</xdr:col>
      <xdr:colOff>62864</xdr:colOff>
      <xdr:row>79</xdr:row>
      <xdr:rowOff>29776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682851"/>
          <a:ext cx="1269" cy="891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33603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29776</xdr:rowOff>
    </xdr:from>
    <xdr:to>
      <xdr:col>116</xdr:col>
      <xdr:colOff>152400</xdr:colOff>
      <xdr:row>79</xdr:row>
      <xdr:rowOff>29776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7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113678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4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167001</xdr:rowOff>
    </xdr:from>
    <xdr:to>
      <xdr:col>116</xdr:col>
      <xdr:colOff>152400</xdr:colOff>
      <xdr:row>73</xdr:row>
      <xdr:rowOff>167001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68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167001</xdr:rowOff>
    </xdr:from>
    <xdr:to>
      <xdr:col>116</xdr:col>
      <xdr:colOff>63500</xdr:colOff>
      <xdr:row>75</xdr:row>
      <xdr:rowOff>22003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82851"/>
          <a:ext cx="8382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95902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783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117475</xdr:rowOff>
    </xdr:from>
    <xdr:to>
      <xdr:col>116</xdr:col>
      <xdr:colOff>114300</xdr:colOff>
      <xdr:row>75</xdr:row>
      <xdr:rowOff>47625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22003</xdr:rowOff>
    </xdr:from>
    <xdr:to>
      <xdr:col>111</xdr:col>
      <xdr:colOff>177800</xdr:colOff>
      <xdr:row>75</xdr:row>
      <xdr:rowOff>79349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80753"/>
          <a:ext cx="8890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8956</xdr:rowOff>
    </xdr:from>
    <xdr:to>
      <xdr:col>112</xdr:col>
      <xdr:colOff>38100</xdr:colOff>
      <xdr:row>76</xdr:row>
      <xdr:rowOff>110556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3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101683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27784</xdr:rowOff>
    </xdr:from>
    <xdr:to>
      <xdr:col>107</xdr:col>
      <xdr:colOff>50800</xdr:colOff>
      <xdr:row>75</xdr:row>
      <xdr:rowOff>79349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2886534"/>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31358</xdr:rowOff>
    </xdr:from>
    <xdr:to>
      <xdr:col>107</xdr:col>
      <xdr:colOff>101600</xdr:colOff>
      <xdr:row>76</xdr:row>
      <xdr:rowOff>132958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124085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4140</xdr:rowOff>
    </xdr:from>
    <xdr:to>
      <xdr:col>102</xdr:col>
      <xdr:colOff>114300</xdr:colOff>
      <xdr:row>75</xdr:row>
      <xdr:rowOff>27784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177090"/>
          <a:ext cx="889000" cy="7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34592</xdr:rowOff>
    </xdr:from>
    <xdr:to>
      <xdr:col>102</xdr:col>
      <xdr:colOff>165100</xdr:colOff>
      <xdr:row>76</xdr:row>
      <xdr:rowOff>136192</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6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127319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35506</xdr:rowOff>
    </xdr:from>
    <xdr:to>
      <xdr:col>98</xdr:col>
      <xdr:colOff>38100</xdr:colOff>
      <xdr:row>74</xdr:row>
      <xdr:rowOff>137106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128233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116201</xdr:rowOff>
    </xdr:from>
    <xdr:to>
      <xdr:col>116</xdr:col>
      <xdr:colOff>114300</xdr:colOff>
      <xdr:row>74</xdr:row>
      <xdr:rowOff>46351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3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69228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8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142653</xdr:rowOff>
    </xdr:from>
    <xdr:to>
      <xdr:col>112</xdr:col>
      <xdr:colOff>38100</xdr:colOff>
      <xdr:row>75</xdr:row>
      <xdr:rowOff>72803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89330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28549</xdr:rowOff>
    </xdr:from>
    <xdr:to>
      <xdr:col>107</xdr:col>
      <xdr:colOff>101600</xdr:colOff>
      <xdr:row>75</xdr:row>
      <xdr:rowOff>130149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146676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148434</xdr:rowOff>
    </xdr:from>
    <xdr:to>
      <xdr:col>102</xdr:col>
      <xdr:colOff>165100</xdr:colOff>
      <xdr:row>75</xdr:row>
      <xdr:rowOff>78584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95111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124790</xdr:rowOff>
    </xdr:from>
    <xdr:to>
      <xdr:col>98</xdr:col>
      <xdr:colOff>38100</xdr:colOff>
      <xdr:row>71</xdr:row>
      <xdr:rowOff>54940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1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71467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1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令和５年度歳出決算総額は、前年度より</a:t>
          </a:r>
          <a:r>
            <a:rPr kumimoji="1" lang="en-US" altLang="ja-JP" sz="1300">
              <a:latin typeface="ＭＳ Ｐゴシック" panose="020B0600070205080204" pitchFamily="50" charset="-128"/>
              <a:ea typeface="ＭＳ Ｐゴシック" panose="020B0600070205080204" pitchFamily="50" charset="-128"/>
            </a:rPr>
            <a:t>158,842</a:t>
          </a:r>
          <a:r>
            <a:rPr kumimoji="1" lang="ja-JP" altLang="en-US" sz="1300">
              <a:latin typeface="ＭＳ Ｐゴシック" panose="020B0600070205080204" pitchFamily="50" charset="-128"/>
              <a:ea typeface="ＭＳ Ｐゴシック" panose="020B0600070205080204" pitchFamily="50" charset="-128"/>
            </a:rPr>
            <a:t>千円増加し、住民一人当たりでは前年度から</a:t>
          </a:r>
          <a:r>
            <a:rPr kumimoji="1" lang="en-US" altLang="ja-JP" sz="1300">
              <a:latin typeface="ＭＳ Ｐゴシック" panose="020B0600070205080204" pitchFamily="50" charset="-128"/>
              <a:ea typeface="ＭＳ Ｐゴシック" panose="020B0600070205080204" pitchFamily="50" charset="-128"/>
            </a:rPr>
            <a:t>14,091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614,306</a:t>
          </a:r>
          <a:r>
            <a:rPr kumimoji="1" lang="ja-JP" altLang="en-US" sz="1300">
              <a:latin typeface="ＭＳ Ｐゴシック" panose="020B0600070205080204" pitchFamily="50" charset="-128"/>
              <a:ea typeface="ＭＳ Ｐゴシック" panose="020B0600070205080204" pitchFamily="50" charset="-128"/>
            </a:rPr>
            <a:t>円となった。構成比が最も大きいのは扶助費で、電力・ガス・食料品等価格高騰支援給付事業などの増により、一人当たり前年度より</a:t>
          </a:r>
          <a:r>
            <a:rPr kumimoji="1" lang="en-US" altLang="ja-JP" sz="1300">
              <a:latin typeface="ＭＳ Ｐゴシック" panose="020B0600070205080204" pitchFamily="50" charset="-128"/>
              <a:ea typeface="ＭＳ Ｐゴシック" panose="020B0600070205080204" pitchFamily="50" charset="-128"/>
            </a:rPr>
            <a:t>5,585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113,744</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％）となった。次に大きいのは物件費で、価格高騰の影響があるものの、恒常的に公共施設の維持管理経費が高止まりしており、一人当たり</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110,369</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％）である。次に大きいのは人件費で、人件費全体としては前年度から</a:t>
          </a:r>
          <a:r>
            <a:rPr kumimoji="1" lang="en-US" altLang="ja-JP" sz="1300">
              <a:latin typeface="ＭＳ Ｐゴシック" panose="020B0600070205080204" pitchFamily="50" charset="-128"/>
              <a:ea typeface="ＭＳ Ｐゴシック" panose="020B0600070205080204" pitchFamily="50" charset="-128"/>
            </a:rPr>
            <a:t>67,961</a:t>
          </a:r>
          <a:r>
            <a:rPr kumimoji="1" lang="ja-JP" altLang="en-US" sz="1300">
              <a:latin typeface="ＭＳ Ｐゴシック" panose="020B0600070205080204" pitchFamily="50" charset="-128"/>
              <a:ea typeface="ＭＳ Ｐゴシック" panose="020B0600070205080204" pitchFamily="50" charset="-128"/>
            </a:rPr>
            <a:t>千円増加したものの、人口も</a:t>
          </a:r>
          <a:r>
            <a:rPr kumimoji="1" lang="en-US" altLang="ja-JP" sz="1300">
              <a:latin typeface="ＭＳ Ｐゴシック" panose="020B0600070205080204" pitchFamily="50" charset="-128"/>
              <a:ea typeface="ＭＳ Ｐゴシック" panose="020B0600070205080204" pitchFamily="50" charset="-128"/>
            </a:rPr>
            <a:t>1,457</a:t>
          </a:r>
          <a:r>
            <a:rPr kumimoji="1" lang="ja-JP" altLang="en-US" sz="1300">
              <a:latin typeface="ＭＳ Ｐゴシック" panose="020B0600070205080204" pitchFamily="50" charset="-128"/>
              <a:ea typeface="ＭＳ Ｐゴシック" panose="020B0600070205080204" pitchFamily="50" charset="-128"/>
            </a:rPr>
            <a:t>人減少したことから、一人当たり人件費ではほぼ横ばいの</a:t>
          </a:r>
          <a:r>
            <a:rPr kumimoji="1" lang="en-US" altLang="ja-JP" sz="1300">
              <a:latin typeface="ＭＳ Ｐゴシック" panose="020B0600070205080204" pitchFamily="50" charset="-128"/>
              <a:ea typeface="ＭＳ Ｐゴシック" panose="020B0600070205080204" pitchFamily="50" charset="-128"/>
            </a:rPr>
            <a:t>103,352</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％）となっている。人件費は、ラスパイレス指数は低いものの人口当たり職員数は多いことから高い水準が続いている。公債費は、地方債の完済や地方債残高の減少などにより、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公債費全体としては</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86,885</a:t>
          </a:r>
          <a:r>
            <a:rPr kumimoji="1" lang="ja-JP" altLang="en-US" sz="1300">
              <a:latin typeface="ＭＳ Ｐゴシック" panose="020B0600070205080204" pitchFamily="50" charset="-128"/>
              <a:ea typeface="ＭＳ Ｐゴシック" panose="020B0600070205080204" pitchFamily="50" charset="-128"/>
            </a:rPr>
            <a:t>千円減少したものの、住民一人当たり</a:t>
          </a:r>
          <a:r>
            <a:rPr kumimoji="1" lang="en-US" altLang="ja-JP" sz="1300">
              <a:latin typeface="ＭＳ Ｐゴシック" panose="020B0600070205080204" pitchFamily="50" charset="-128"/>
              <a:ea typeface="ＭＳ Ｐゴシック" panose="020B0600070205080204" pitchFamily="50" charset="-128"/>
            </a:rPr>
            <a:t>65,530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％）と類似団体内で最も高い数値となっている。</a:t>
          </a:r>
        </a:p>
        <a:p>
          <a:r>
            <a:rPr kumimoji="1" lang="ja-JP" altLang="en-US" sz="1300">
              <a:latin typeface="ＭＳ Ｐゴシック" panose="020B0600070205080204" pitchFamily="50" charset="-128"/>
              <a:ea typeface="ＭＳ Ｐゴシック" panose="020B0600070205080204" pitchFamily="50" charset="-128"/>
            </a:rPr>
            <a:t>今後については、中長期的な財政目標値を示した財政健全化基本指針と長期財政計画に基づき、行財政改革実施計画を着実に実行し、歳入に見合った歳出を基本に、適正な財政規模への移行と地方債残高の抑制に向けた取組をより一層推進し、持続可能な財政運営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73,338
72,910
536.09
46,323,930
45,051,996
1,069,690
26,590,234
45,766,732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63.3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123916</xdr:rowOff>
    </xdr:from>
    <xdr:to>
      <xdr:col>24</xdr:col>
      <xdr:colOff>63500</xdr:colOff>
      <xdr:row>34</xdr:row>
      <xdr:rowOff>122283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1766"/>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99440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0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122283</xdr:rowOff>
    </xdr:from>
    <xdr:to>
      <xdr:col>19</xdr:col>
      <xdr:colOff>177800</xdr:colOff>
      <xdr:row>35</xdr:row>
      <xdr:rowOff>115207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15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115207</xdr:rowOff>
    </xdr:from>
    <xdr:to>
      <xdr:col>15</xdr:col>
      <xdr:colOff>50800</xdr:colOff>
      <xdr:row>36</xdr:row>
      <xdr:rowOff>17780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15957"/>
          <a:ext cx="8890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54247</xdr:rowOff>
    </xdr:from>
    <xdr:to>
      <xdr:col>10</xdr:col>
      <xdr:colOff>114300</xdr:colOff>
      <xdr:row>36</xdr:row>
      <xdr:rowOff>17780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4997"/>
          <a:ext cx="889000" cy="1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73116</xdr:rowOff>
    </xdr:from>
    <xdr:to>
      <xdr:col>24</xdr:col>
      <xdr:colOff>114300</xdr:colOff>
      <xdr:row>34</xdr:row>
      <xdr:rowOff>3266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95993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71483</xdr:rowOff>
    </xdr:from>
    <xdr:to>
      <xdr:col>20</xdr:col>
      <xdr:colOff>38100</xdr:colOff>
      <xdr:row>35</xdr:row>
      <xdr:rowOff>1633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7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64407</xdr:rowOff>
    </xdr:from>
    <xdr:to>
      <xdr:col>15</xdr:col>
      <xdr:colOff>101600</xdr:colOff>
      <xdr:row>35</xdr:row>
      <xdr:rowOff>166007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138430</xdr:rowOff>
    </xdr:from>
    <xdr:to>
      <xdr:col>10</xdr:col>
      <xdr:colOff>165100</xdr:colOff>
      <xdr:row>36</xdr:row>
      <xdr:rowOff>68580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59707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3447</xdr:rowOff>
    </xdr:from>
    <xdr:to>
      <xdr:col>6</xdr:col>
      <xdr:colOff>38100</xdr:colOff>
      <xdr:row>35</xdr:row>
      <xdr:rowOff>105047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121574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11938</xdr:rowOff>
    </xdr:from>
    <xdr:to>
      <xdr:col>24</xdr:col>
      <xdr:colOff>62865</xdr:colOff>
      <xdr:row>58</xdr:row>
      <xdr:rowOff>140995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441688"/>
          <a:ext cx="1270" cy="6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144822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8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140995</xdr:rowOff>
    </xdr:from>
    <xdr:to>
      <xdr:col>24</xdr:col>
      <xdr:colOff>152400</xdr:colOff>
      <xdr:row>58</xdr:row>
      <xdr:rowOff>140995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8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130065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216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11938</xdr:rowOff>
    </xdr:from>
    <xdr:to>
      <xdr:col>24</xdr:col>
      <xdr:colOff>152400</xdr:colOff>
      <xdr:row>55</xdr:row>
      <xdr:rowOff>11938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44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40322</xdr:rowOff>
    </xdr:from>
    <xdr:to>
      <xdr:col>24</xdr:col>
      <xdr:colOff>63500</xdr:colOff>
      <xdr:row>58</xdr:row>
      <xdr:rowOff>128080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84422"/>
          <a:ext cx="838200" cy="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74071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75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51194</xdr:rowOff>
    </xdr:from>
    <xdr:to>
      <xdr:col>24</xdr:col>
      <xdr:colOff>114300</xdr:colOff>
      <xdr:row>57</xdr:row>
      <xdr:rowOff>152794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2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101854</xdr:rowOff>
    </xdr:from>
    <xdr:to>
      <xdr:col>19</xdr:col>
      <xdr:colOff>177800</xdr:colOff>
      <xdr:row>58</xdr:row>
      <xdr:rowOff>128080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874504"/>
          <a:ext cx="889000" cy="19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159359</xdr:rowOff>
    </xdr:from>
    <xdr:to>
      <xdr:col>20</xdr:col>
      <xdr:colOff>38100</xdr:colOff>
      <xdr:row>58</xdr:row>
      <xdr:rowOff>89509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3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106036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0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14884</xdr:rowOff>
    </xdr:from>
    <xdr:to>
      <xdr:col>15</xdr:col>
      <xdr:colOff>50800</xdr:colOff>
      <xdr:row>57</xdr:row>
      <xdr:rowOff>101854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58834"/>
          <a:ext cx="889000" cy="111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140551</xdr:rowOff>
    </xdr:from>
    <xdr:to>
      <xdr:col>15</xdr:col>
      <xdr:colOff>101600</xdr:colOff>
      <xdr:row>58</xdr:row>
      <xdr:rowOff>70701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61828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14884</xdr:rowOff>
    </xdr:from>
    <xdr:to>
      <xdr:col>10</xdr:col>
      <xdr:colOff>114300</xdr:colOff>
      <xdr:row>59</xdr:row>
      <xdr:rowOff>29172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58834"/>
          <a:ext cx="889000" cy="13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90335</xdr:rowOff>
    </xdr:from>
    <xdr:to>
      <xdr:col>10</xdr:col>
      <xdr:colOff>165100</xdr:colOff>
      <xdr:row>51</xdr:row>
      <xdr:rowOff>20485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6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37012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43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81877</xdr:rowOff>
    </xdr:from>
    <xdr:to>
      <xdr:col>6</xdr:col>
      <xdr:colOff>38100</xdr:colOff>
      <xdr:row>59</xdr:row>
      <xdr:rowOff>12027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28554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160972</xdr:rowOff>
    </xdr:from>
    <xdr:to>
      <xdr:col>24</xdr:col>
      <xdr:colOff>114300</xdr:colOff>
      <xdr:row>58</xdr:row>
      <xdr:rowOff>91122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75899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77280</xdr:rowOff>
    </xdr:from>
    <xdr:to>
      <xdr:col>20</xdr:col>
      <xdr:colOff>38100</xdr:colOff>
      <xdr:row>59</xdr:row>
      <xdr:rowOff>7430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170007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51054</xdr:rowOff>
    </xdr:from>
    <xdr:to>
      <xdr:col>15</xdr:col>
      <xdr:colOff>101600</xdr:colOff>
      <xdr:row>57</xdr:row>
      <xdr:rowOff>152654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5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135534</xdr:rowOff>
    </xdr:from>
    <xdr:to>
      <xdr:col>10</xdr:col>
      <xdr:colOff>165100</xdr:colOff>
      <xdr:row>51</xdr:row>
      <xdr:rowOff>65684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56811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149822</xdr:rowOff>
    </xdr:from>
    <xdr:to>
      <xdr:col>6</xdr:col>
      <xdr:colOff>38100</xdr:colOff>
      <xdr:row>59</xdr:row>
      <xdr:rowOff>79972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71099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69862</xdr:rowOff>
    </xdr:from>
    <xdr:to>
      <xdr:col>24</xdr:col>
      <xdr:colOff>62865</xdr:colOff>
      <xdr:row>78</xdr:row>
      <xdr:rowOff>101333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71362"/>
          <a:ext cx="1270" cy="14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105160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7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101333</xdr:rowOff>
    </xdr:from>
    <xdr:to>
      <xdr:col>24</xdr:col>
      <xdr:colOff>152400</xdr:colOff>
      <xdr:row>78</xdr:row>
      <xdr:rowOff>101333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16539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69862</xdr:rowOff>
    </xdr:from>
    <xdr:to>
      <xdr:col>24</xdr:col>
      <xdr:colOff>152400</xdr:colOff>
      <xdr:row>70</xdr:row>
      <xdr:rowOff>69862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71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69862</xdr:rowOff>
    </xdr:from>
    <xdr:to>
      <xdr:col>24</xdr:col>
      <xdr:colOff>63500</xdr:colOff>
      <xdr:row>71</xdr:row>
      <xdr:rowOff>154216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71362"/>
          <a:ext cx="838200" cy="2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156253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3292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6376</xdr:rowOff>
    </xdr:from>
    <xdr:to>
      <xdr:col>24</xdr:col>
      <xdr:colOff>114300</xdr:colOff>
      <xdr:row>72</xdr:row>
      <xdr:rowOff>107976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35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60871</xdr:rowOff>
    </xdr:from>
    <xdr:to>
      <xdr:col>19</xdr:col>
      <xdr:colOff>177800</xdr:colOff>
      <xdr:row>71</xdr:row>
      <xdr:rowOff>154216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062371"/>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168377</xdr:rowOff>
    </xdr:from>
    <xdr:to>
      <xdr:col>20</xdr:col>
      <xdr:colOff>38100</xdr:colOff>
      <xdr:row>75</xdr:row>
      <xdr:rowOff>98527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5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89654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60871</xdr:rowOff>
    </xdr:from>
    <xdr:to>
      <xdr:col>15</xdr:col>
      <xdr:colOff>50800</xdr:colOff>
      <xdr:row>71</xdr:row>
      <xdr:rowOff>166751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062371"/>
          <a:ext cx="889000" cy="27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49962</xdr:rowOff>
    </xdr:from>
    <xdr:to>
      <xdr:col>15</xdr:col>
      <xdr:colOff>101600</xdr:colOff>
      <xdr:row>73</xdr:row>
      <xdr:rowOff>151562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5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142689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166751</xdr:rowOff>
    </xdr:from>
    <xdr:to>
      <xdr:col>10</xdr:col>
      <xdr:colOff>114300</xdr:colOff>
      <xdr:row>75</xdr:row>
      <xdr:rowOff>57671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339701"/>
          <a:ext cx="889000" cy="57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19558</xdr:rowOff>
    </xdr:from>
    <xdr:to>
      <xdr:col>10</xdr:col>
      <xdr:colOff>165100</xdr:colOff>
      <xdr:row>76</xdr:row>
      <xdr:rowOff>121158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4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112285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4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104826</xdr:rowOff>
    </xdr:from>
    <xdr:to>
      <xdr:col>6</xdr:col>
      <xdr:colOff>38100</xdr:colOff>
      <xdr:row>79</xdr:row>
      <xdr:rowOff>34976</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4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26103</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57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19062</xdr:rowOff>
    </xdr:from>
    <xdr:to>
      <xdr:col>24</xdr:col>
      <xdr:colOff>114300</xdr:colOff>
      <xdr:row>70</xdr:row>
      <xdr:rowOff>120662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143539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7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103416</xdr:rowOff>
    </xdr:from>
    <xdr:to>
      <xdr:col>20</xdr:col>
      <xdr:colOff>38100</xdr:colOff>
      <xdr:row>72</xdr:row>
      <xdr:rowOff>33566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50093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10071</xdr:rowOff>
    </xdr:from>
    <xdr:to>
      <xdr:col>15</xdr:col>
      <xdr:colOff>101600</xdr:colOff>
      <xdr:row>70</xdr:row>
      <xdr:rowOff>111671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01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128198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78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115951</xdr:rowOff>
    </xdr:from>
    <xdr:to>
      <xdr:col>10</xdr:col>
      <xdr:colOff>165100</xdr:colOff>
      <xdr:row>72</xdr:row>
      <xdr:rowOff>46101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28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62628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06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6871</xdr:rowOff>
    </xdr:from>
    <xdr:to>
      <xdr:col>6</xdr:col>
      <xdr:colOff>38100</xdr:colOff>
      <xdr:row>75</xdr:row>
      <xdr:rowOff>108471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124998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640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70034</xdr:rowOff>
    </xdr:from>
    <xdr:to>
      <xdr:col>24</xdr:col>
      <xdr:colOff>62865</xdr:colOff>
      <xdr:row>98</xdr:row>
      <xdr:rowOff>15894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014884"/>
          <a:ext cx="1270" cy="803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19721</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2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15894</xdr:rowOff>
    </xdr:from>
    <xdr:to>
      <xdr:col>24</xdr:col>
      <xdr:colOff>152400</xdr:colOff>
      <xdr:row>98</xdr:row>
      <xdr:rowOff>15894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16711</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7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70034</xdr:rowOff>
    </xdr:from>
    <xdr:to>
      <xdr:col>24</xdr:col>
      <xdr:colOff>152400</xdr:colOff>
      <xdr:row>93</xdr:row>
      <xdr:rowOff>70034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01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65787</xdr:rowOff>
    </xdr:from>
    <xdr:to>
      <xdr:col>24</xdr:col>
      <xdr:colOff>63500</xdr:colOff>
      <xdr:row>93</xdr:row>
      <xdr:rowOff>70034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010637"/>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166654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8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16777</xdr:rowOff>
    </xdr:from>
    <xdr:to>
      <xdr:col>24</xdr:col>
      <xdr:colOff>114300</xdr:colOff>
      <xdr:row>95</xdr:row>
      <xdr:rowOff>118377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3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65787</xdr:rowOff>
    </xdr:from>
    <xdr:to>
      <xdr:col>19</xdr:col>
      <xdr:colOff>177800</xdr:colOff>
      <xdr:row>93</xdr:row>
      <xdr:rowOff>119754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10637"/>
          <a:ext cx="889000" cy="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140812</xdr:rowOff>
    </xdr:from>
    <xdr:to>
      <xdr:col>20</xdr:col>
      <xdr:colOff>38100</xdr:colOff>
      <xdr:row>96</xdr:row>
      <xdr:rowOff>70962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62089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2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119754</xdr:rowOff>
    </xdr:from>
    <xdr:to>
      <xdr:col>15</xdr:col>
      <xdr:colOff>50800</xdr:colOff>
      <xdr:row>94</xdr:row>
      <xdr:rowOff>68911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064604"/>
          <a:ext cx="889000" cy="1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89319</xdr:rowOff>
    </xdr:from>
    <xdr:to>
      <xdr:col>15</xdr:col>
      <xdr:colOff>101600</xdr:colOff>
      <xdr:row>96</xdr:row>
      <xdr:rowOff>19469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37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55214</xdr:rowOff>
    </xdr:from>
    <xdr:to>
      <xdr:col>10</xdr:col>
      <xdr:colOff>114300</xdr:colOff>
      <xdr:row>94</xdr:row>
      <xdr:rowOff>68911</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5485714"/>
          <a:ext cx="889000" cy="69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164985</xdr:rowOff>
    </xdr:from>
    <xdr:to>
      <xdr:col>10</xdr:col>
      <xdr:colOff>165100</xdr:colOff>
      <xdr:row>96</xdr:row>
      <xdr:rowOff>95135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86262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78423</xdr:rowOff>
    </xdr:from>
    <xdr:to>
      <xdr:col>6</xdr:col>
      <xdr:colOff>38100</xdr:colOff>
      <xdr:row>97</xdr:row>
      <xdr:rowOff>8573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171150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3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19234</xdr:rowOff>
    </xdr:from>
    <xdr:to>
      <xdr:col>24</xdr:col>
      <xdr:colOff>114300</xdr:colOff>
      <xdr:row>93</xdr:row>
      <xdr:rowOff>120834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143711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14987</xdr:rowOff>
    </xdr:from>
    <xdr:to>
      <xdr:col>20</xdr:col>
      <xdr:colOff>38100</xdr:colOff>
      <xdr:row>93</xdr:row>
      <xdr:rowOff>116587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73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68954</xdr:rowOff>
    </xdr:from>
    <xdr:to>
      <xdr:col>15</xdr:col>
      <xdr:colOff>101600</xdr:colOff>
      <xdr:row>93</xdr:row>
      <xdr:rowOff>170554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15631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18111</xdr:rowOff>
    </xdr:from>
    <xdr:to>
      <xdr:col>10</xdr:col>
      <xdr:colOff>165100</xdr:colOff>
      <xdr:row>94</xdr:row>
      <xdr:rowOff>119711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1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136238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9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4414</xdr:rowOff>
    </xdr:from>
    <xdr:to>
      <xdr:col>6</xdr:col>
      <xdr:colOff>38100</xdr:colOff>
      <xdr:row>90</xdr:row>
      <xdr:rowOff>106014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43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88</xdr:row>
      <xdr:rowOff>122541</xdr:rowOff>
    </xdr:from>
    <xdr:ext cx="599010"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30795" y="1521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19413</xdr:rowOff>
    </xdr:from>
    <xdr:to>
      <xdr:col>55</xdr:col>
      <xdr:colOff>0</xdr:colOff>
      <xdr:row>31</xdr:row>
      <xdr:rowOff>60778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334363"/>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66238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895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60778</xdr:rowOff>
    </xdr:from>
    <xdr:to>
      <xdr:col>50</xdr:col>
      <xdr:colOff>114300</xdr:colOff>
      <xdr:row>31</xdr:row>
      <xdr:rowOff>86904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3757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166931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86904</xdr:rowOff>
    </xdr:from>
    <xdr:to>
      <xdr:col>45</xdr:col>
      <xdr:colOff>177800</xdr:colOff>
      <xdr:row>31</xdr:row>
      <xdr:rowOff>96701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018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117946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96701</xdr:rowOff>
    </xdr:from>
    <xdr:to>
      <xdr:col>41</xdr:col>
      <xdr:colOff>50800</xdr:colOff>
      <xdr:row>32</xdr:row>
      <xdr:rowOff>101600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541165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59163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140063</xdr:rowOff>
    </xdr:from>
    <xdr:to>
      <xdr:col>55</xdr:col>
      <xdr:colOff>50800</xdr:colOff>
      <xdr:row>31</xdr:row>
      <xdr:rowOff>70213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2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93090</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2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9978</xdr:rowOff>
    </xdr:from>
    <xdr:to>
      <xdr:col>50</xdr:col>
      <xdr:colOff>165100</xdr:colOff>
      <xdr:row>31</xdr:row>
      <xdr:rowOff>111578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3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128105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1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36104</xdr:rowOff>
    </xdr:from>
    <xdr:to>
      <xdr:col>46</xdr:col>
      <xdr:colOff>38100</xdr:colOff>
      <xdr:row>31</xdr:row>
      <xdr:rowOff>137704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154231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45901</xdr:rowOff>
    </xdr:from>
    <xdr:to>
      <xdr:col>41</xdr:col>
      <xdr:colOff>101600</xdr:colOff>
      <xdr:row>31</xdr:row>
      <xdr:rowOff>147501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164028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50800</xdr:rowOff>
    </xdr:from>
    <xdr:to>
      <xdr:col>36</xdr:col>
      <xdr:colOff>165100</xdr:colOff>
      <xdr:row>32</xdr:row>
      <xdr:rowOff>152400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168927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72472</xdr:rowOff>
    </xdr:from>
    <xdr:to>
      <xdr:col>55</xdr:col>
      <xdr:colOff>0</xdr:colOff>
      <xdr:row>54</xdr:row>
      <xdr:rowOff>149644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330772"/>
          <a:ext cx="838200" cy="7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164310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72472</xdr:rowOff>
    </xdr:from>
    <xdr:to>
      <xdr:col>50</xdr:col>
      <xdr:colOff>114300</xdr:colOff>
      <xdr:row>54</xdr:row>
      <xdr:rowOff>148406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330772"/>
          <a:ext cx="8890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113504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129622</xdr:rowOff>
    </xdr:from>
    <xdr:to>
      <xdr:col>45</xdr:col>
      <xdr:colOff>177800</xdr:colOff>
      <xdr:row>54</xdr:row>
      <xdr:rowOff>148406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387922"/>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129622</xdr:rowOff>
    </xdr:from>
    <xdr:to>
      <xdr:col>41</xdr:col>
      <xdr:colOff>50800</xdr:colOff>
      <xdr:row>55</xdr:row>
      <xdr:rowOff>8312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387922"/>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98844</xdr:rowOff>
    </xdr:from>
    <xdr:to>
      <xdr:col>55</xdr:col>
      <xdr:colOff>50800</xdr:colOff>
      <xdr:row>55</xdr:row>
      <xdr:rowOff>28994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121721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21672</xdr:rowOff>
    </xdr:from>
    <xdr:to>
      <xdr:col>50</xdr:col>
      <xdr:colOff>165100</xdr:colOff>
      <xdr:row>54</xdr:row>
      <xdr:rowOff>123272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2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139799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05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97606</xdr:rowOff>
    </xdr:from>
    <xdr:to>
      <xdr:col>46</xdr:col>
      <xdr:colOff>38100</xdr:colOff>
      <xdr:row>55</xdr:row>
      <xdr:rowOff>27756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35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44283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1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78822</xdr:rowOff>
    </xdr:from>
    <xdr:to>
      <xdr:col>41</xdr:col>
      <xdr:colOff>101600</xdr:colOff>
      <xdr:row>55</xdr:row>
      <xdr:rowOff>8972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3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25499</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1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128962</xdr:rowOff>
    </xdr:from>
    <xdr:to>
      <xdr:col>36</xdr:col>
      <xdr:colOff>165100</xdr:colOff>
      <xdr:row>55</xdr:row>
      <xdr:rowOff>59112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75639</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51232</xdr:rowOff>
    </xdr:from>
    <xdr:to>
      <xdr:col>54</xdr:col>
      <xdr:colOff>189865</xdr:colOff>
      <xdr:row>77</xdr:row>
      <xdr:rowOff>149797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738532"/>
          <a:ext cx="1270" cy="612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153624</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149797</xdr:rowOff>
    </xdr:from>
    <xdr:to>
      <xdr:col>55</xdr:col>
      <xdr:colOff>88900</xdr:colOff>
      <xdr:row>77</xdr:row>
      <xdr:rowOff>149797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35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169359</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5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51232</xdr:rowOff>
    </xdr:from>
    <xdr:to>
      <xdr:col>55</xdr:col>
      <xdr:colOff>88900</xdr:colOff>
      <xdr:row>74</xdr:row>
      <xdr:rowOff>51232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73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17094</xdr:rowOff>
    </xdr:from>
    <xdr:to>
      <xdr:col>55</xdr:col>
      <xdr:colOff>0</xdr:colOff>
      <xdr:row>74</xdr:row>
      <xdr:rowOff>60566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04394"/>
          <a:ext cx="838200" cy="4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143222</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001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164795</xdr:rowOff>
    </xdr:from>
    <xdr:to>
      <xdr:col>55</xdr:col>
      <xdr:colOff>50800</xdr:colOff>
      <xdr:row>76</xdr:row>
      <xdr:rowOff>94945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33248</xdr:rowOff>
    </xdr:from>
    <xdr:to>
      <xdr:col>50</xdr:col>
      <xdr:colOff>114300</xdr:colOff>
      <xdr:row>74</xdr:row>
      <xdr:rowOff>17094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2206198"/>
          <a:ext cx="889000" cy="4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169787</xdr:rowOff>
    </xdr:from>
    <xdr:to>
      <xdr:col>50</xdr:col>
      <xdr:colOff>165100</xdr:colOff>
      <xdr:row>75</xdr:row>
      <xdr:rowOff>99937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8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91064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29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33248</xdr:rowOff>
    </xdr:from>
    <xdr:to>
      <xdr:col>45</xdr:col>
      <xdr:colOff>177800</xdr:colOff>
      <xdr:row>74</xdr:row>
      <xdr:rowOff>5397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7861300" y="12206198"/>
          <a:ext cx="889000" cy="48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146507</xdr:rowOff>
    </xdr:from>
    <xdr:to>
      <xdr:col>46</xdr:col>
      <xdr:colOff>38100</xdr:colOff>
      <xdr:row>75</xdr:row>
      <xdr:rowOff>76657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67784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92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5397</xdr:rowOff>
    </xdr:from>
    <xdr:to>
      <xdr:col>41</xdr:col>
      <xdr:colOff>50800</xdr:colOff>
      <xdr:row>76</xdr:row>
      <xdr:rowOff>4217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692697"/>
          <a:ext cx="889000" cy="3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8699</xdr:rowOff>
    </xdr:from>
    <xdr:to>
      <xdr:col>41</xdr:col>
      <xdr:colOff>101600</xdr:colOff>
      <xdr:row>75</xdr:row>
      <xdr:rowOff>110299</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6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101426</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135573</xdr:rowOff>
    </xdr:from>
    <xdr:to>
      <xdr:col>36</xdr:col>
      <xdr:colOff>165100</xdr:colOff>
      <xdr:row>77</xdr:row>
      <xdr:rowOff>65723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16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56850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25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9766</xdr:rowOff>
    </xdr:from>
    <xdr:to>
      <xdr:col>55</xdr:col>
      <xdr:colOff>50800</xdr:colOff>
      <xdr:row>74</xdr:row>
      <xdr:rowOff>111366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6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124909</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6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137744</xdr:rowOff>
    </xdr:from>
    <xdr:to>
      <xdr:col>50</xdr:col>
      <xdr:colOff>165100</xdr:colOff>
      <xdr:row>74</xdr:row>
      <xdr:rowOff>67894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6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84421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4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153898</xdr:rowOff>
    </xdr:from>
    <xdr:to>
      <xdr:col>46</xdr:col>
      <xdr:colOff>38100</xdr:colOff>
      <xdr:row>71</xdr:row>
      <xdr:rowOff>84048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1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100575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193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126047</xdr:rowOff>
    </xdr:from>
    <xdr:to>
      <xdr:col>41</xdr:col>
      <xdr:colOff>101600</xdr:colOff>
      <xdr:row>74</xdr:row>
      <xdr:rowOff>56197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6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72724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4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124866</xdr:rowOff>
    </xdr:from>
    <xdr:to>
      <xdr:col>36</xdr:col>
      <xdr:colOff>165100</xdr:colOff>
      <xdr:row>76</xdr:row>
      <xdr:rowOff>55017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2983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71543</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275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15112</xdr:rowOff>
    </xdr:from>
    <xdr:to>
      <xdr:col>55</xdr:col>
      <xdr:colOff>0</xdr:colOff>
      <xdr:row>94</xdr:row>
      <xdr:rowOff>97637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131412"/>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105913</xdr:rowOff>
    </xdr:from>
    <xdr:to>
      <xdr:col>50</xdr:col>
      <xdr:colOff>114300</xdr:colOff>
      <xdr:row>94</xdr:row>
      <xdr:rowOff>15112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050763"/>
          <a:ext cx="889000" cy="8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114280</xdr:rowOff>
    </xdr:from>
    <xdr:to>
      <xdr:col>45</xdr:col>
      <xdr:colOff>177800</xdr:colOff>
      <xdr:row>93</xdr:row>
      <xdr:rowOff>105913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887680"/>
          <a:ext cx="889000" cy="1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114280</xdr:rowOff>
    </xdr:from>
    <xdr:to>
      <xdr:col>41</xdr:col>
      <xdr:colOff>50800</xdr:colOff>
      <xdr:row>94</xdr:row>
      <xdr:rowOff>127081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5887680"/>
          <a:ext cx="889000" cy="3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3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129232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46837</xdr:rowOff>
    </xdr:from>
    <xdr:to>
      <xdr:col>55</xdr:col>
      <xdr:colOff>50800</xdr:colOff>
      <xdr:row>94</xdr:row>
      <xdr:rowOff>148437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1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69714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1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135762</xdr:rowOff>
    </xdr:from>
    <xdr:to>
      <xdr:col>50</xdr:col>
      <xdr:colOff>165100</xdr:colOff>
      <xdr:row>94</xdr:row>
      <xdr:rowOff>65912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08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82439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8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55113</xdr:rowOff>
    </xdr:from>
    <xdr:to>
      <xdr:col>46</xdr:col>
      <xdr:colOff>38100</xdr:colOff>
      <xdr:row>93</xdr:row>
      <xdr:rowOff>156713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1790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7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63480</xdr:rowOff>
    </xdr:from>
    <xdr:to>
      <xdr:col>41</xdr:col>
      <xdr:colOff>101600</xdr:colOff>
      <xdr:row>92</xdr:row>
      <xdr:rowOff>165080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8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10157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6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76281</xdr:rowOff>
    </xdr:from>
    <xdr:to>
      <xdr:col>36</xdr:col>
      <xdr:colOff>165100</xdr:colOff>
      <xdr:row>95</xdr:row>
      <xdr:rowOff>6431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22958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66167</xdr:rowOff>
    </xdr:from>
    <xdr:to>
      <xdr:col>85</xdr:col>
      <xdr:colOff>127000</xdr:colOff>
      <xdr:row>37</xdr:row>
      <xdr:rowOff>36601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238367"/>
          <a:ext cx="8382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29786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30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71577</xdr:rowOff>
    </xdr:from>
    <xdr:to>
      <xdr:col>81</xdr:col>
      <xdr:colOff>50800</xdr:colOff>
      <xdr:row>37</xdr:row>
      <xdr:rowOff>36601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243777"/>
          <a:ext cx="889000" cy="1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114859</xdr:rowOff>
    </xdr:from>
    <xdr:to>
      <xdr:col>76</xdr:col>
      <xdr:colOff>114300</xdr:colOff>
      <xdr:row>36</xdr:row>
      <xdr:rowOff>71577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5944159"/>
          <a:ext cx="889000" cy="29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114859</xdr:rowOff>
    </xdr:from>
    <xdr:to>
      <xdr:col>71</xdr:col>
      <xdr:colOff>177800</xdr:colOff>
      <xdr:row>36</xdr:row>
      <xdr:rowOff>154787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5944159"/>
          <a:ext cx="889000" cy="38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119905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37101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15367</xdr:rowOff>
    </xdr:from>
    <xdr:to>
      <xdr:col>85</xdr:col>
      <xdr:colOff>177800</xdr:colOff>
      <xdr:row>36</xdr:row>
      <xdr:rowOff>116967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165244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16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157251</xdr:rowOff>
    </xdr:from>
    <xdr:to>
      <xdr:col>81</xdr:col>
      <xdr:colOff>101600</xdr:colOff>
      <xdr:row>37</xdr:row>
      <xdr:rowOff>87401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103928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20777</xdr:rowOff>
    </xdr:from>
    <xdr:to>
      <xdr:col>76</xdr:col>
      <xdr:colOff>165100</xdr:colOff>
      <xdr:row>36</xdr:row>
      <xdr:rowOff>122377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64059</xdr:rowOff>
    </xdr:from>
    <xdr:to>
      <xdr:col>72</xdr:col>
      <xdr:colOff>38100</xdr:colOff>
      <xdr:row>34</xdr:row>
      <xdr:rowOff>165659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58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10736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66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103987</xdr:rowOff>
    </xdr:from>
    <xdr:to>
      <xdr:col>67</xdr:col>
      <xdr:colOff>101600</xdr:colOff>
      <xdr:row>37</xdr:row>
      <xdr:rowOff>34137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25264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135683</xdr:rowOff>
    </xdr:from>
    <xdr:to>
      <xdr:col>85</xdr:col>
      <xdr:colOff>127000</xdr:colOff>
      <xdr:row>55</xdr:row>
      <xdr:rowOff>167556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222533"/>
          <a:ext cx="838200" cy="37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80232</xdr:rowOff>
    </xdr:from>
    <xdr:to>
      <xdr:col>81</xdr:col>
      <xdr:colOff>50800</xdr:colOff>
      <xdr:row>55</xdr:row>
      <xdr:rowOff>167556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509982"/>
          <a:ext cx="889000" cy="8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80232</xdr:rowOff>
    </xdr:from>
    <xdr:to>
      <xdr:col>76</xdr:col>
      <xdr:colOff>114300</xdr:colOff>
      <xdr:row>56</xdr:row>
      <xdr:rowOff>55085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509982"/>
          <a:ext cx="889000" cy="14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107272</xdr:rowOff>
    </xdr:from>
    <xdr:to>
      <xdr:col>71</xdr:col>
      <xdr:colOff>177800</xdr:colOff>
      <xdr:row>56</xdr:row>
      <xdr:rowOff>55085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022672"/>
          <a:ext cx="889000" cy="63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37308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12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84883</xdr:rowOff>
    </xdr:from>
    <xdr:to>
      <xdr:col>85</xdr:col>
      <xdr:colOff>177800</xdr:colOff>
      <xdr:row>54</xdr:row>
      <xdr:rowOff>15033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17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107760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02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116756</xdr:rowOff>
    </xdr:from>
    <xdr:to>
      <xdr:col>81</xdr:col>
      <xdr:colOff>101600</xdr:colOff>
      <xdr:row>56</xdr:row>
      <xdr:rowOff>46906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63433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29432</xdr:rowOff>
    </xdr:from>
    <xdr:to>
      <xdr:col>76</xdr:col>
      <xdr:colOff>165100</xdr:colOff>
      <xdr:row>55</xdr:row>
      <xdr:rowOff>131032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45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147559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2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4285</xdr:rowOff>
    </xdr:from>
    <xdr:to>
      <xdr:col>72</xdr:col>
      <xdr:colOff>38100</xdr:colOff>
      <xdr:row>56</xdr:row>
      <xdr:rowOff>105885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97012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6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56472</xdr:rowOff>
    </xdr:from>
    <xdr:to>
      <xdr:col>67</xdr:col>
      <xdr:colOff>101600</xdr:colOff>
      <xdr:row>52</xdr:row>
      <xdr:rowOff>158072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89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3149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7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96810</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784110"/>
          <a:ext cx="1269" cy="8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43487</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5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96810</xdr:rowOff>
    </xdr:from>
    <xdr:to>
      <xdr:col>86</xdr:col>
      <xdr:colOff>25400</xdr:colOff>
      <xdr:row>74</xdr:row>
      <xdr:rowOff>96810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78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133931</xdr:rowOff>
    </xdr:from>
    <xdr:to>
      <xdr:col>85</xdr:col>
      <xdr:colOff>127000</xdr:colOff>
      <xdr:row>74</xdr:row>
      <xdr:rowOff>96810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2135431"/>
          <a:ext cx="838200" cy="6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69287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7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90860</xdr:rowOff>
    </xdr:from>
    <xdr:to>
      <xdr:col>85</xdr:col>
      <xdr:colOff>177800</xdr:colOff>
      <xdr:row>78</xdr:row>
      <xdr:rowOff>21010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29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133931</xdr:rowOff>
    </xdr:from>
    <xdr:to>
      <xdr:col>81</xdr:col>
      <xdr:colOff>50800</xdr:colOff>
      <xdr:row>76</xdr:row>
      <xdr:rowOff>52832</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2135431"/>
          <a:ext cx="8890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120033</xdr:rowOff>
    </xdr:from>
    <xdr:to>
      <xdr:col>81</xdr:col>
      <xdr:colOff>101600</xdr:colOff>
      <xdr:row>78</xdr:row>
      <xdr:rowOff>50183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41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81788</xdr:rowOff>
    </xdr:from>
    <xdr:to>
      <xdr:col>76</xdr:col>
      <xdr:colOff>114300</xdr:colOff>
      <xdr:row>76</xdr:row>
      <xdr:rowOff>52832</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2426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67129</xdr:rowOff>
    </xdr:from>
    <xdr:to>
      <xdr:col>76</xdr:col>
      <xdr:colOff>165100</xdr:colOff>
      <xdr:row>78</xdr:row>
      <xdr:rowOff>168729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159856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81788</xdr:rowOff>
    </xdr:from>
    <xdr:to>
      <xdr:col>71</xdr:col>
      <xdr:colOff>177800</xdr:colOff>
      <xdr:row>75</xdr:row>
      <xdr:rowOff>163757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2426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42201</xdr:rowOff>
    </xdr:from>
    <xdr:to>
      <xdr:col>72</xdr:col>
      <xdr:colOff>38100</xdr:colOff>
      <xdr:row>75</xdr:row>
      <xdr:rowOff>143801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134928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170543</xdr:rowOff>
    </xdr:from>
    <xdr:to>
      <xdr:col>67</xdr:col>
      <xdr:colOff>101600</xdr:colOff>
      <xdr:row>77</xdr:row>
      <xdr:rowOff>100693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91820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46010</xdr:rowOff>
    </xdr:from>
    <xdr:to>
      <xdr:col>85</xdr:col>
      <xdr:colOff>177800</xdr:colOff>
      <xdr:row>74</xdr:row>
      <xdr:rowOff>147610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27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170487</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268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83131</xdr:rowOff>
    </xdr:from>
    <xdr:to>
      <xdr:col>81</xdr:col>
      <xdr:colOff>101600</xdr:colOff>
      <xdr:row>71</xdr:row>
      <xdr:rowOff>13281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2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29808</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14111" y="118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2032</xdr:rowOff>
    </xdr:from>
    <xdr:to>
      <xdr:col>76</xdr:col>
      <xdr:colOff>165100</xdr:colOff>
      <xdr:row>76</xdr:row>
      <xdr:rowOff>103632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120159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8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30988</xdr:rowOff>
    </xdr:from>
    <xdr:to>
      <xdr:col>72</xdr:col>
      <xdr:colOff>38100</xdr:colOff>
      <xdr:row>72</xdr:row>
      <xdr:rowOff>132588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23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149115</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36111" y="121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112957</xdr:rowOff>
    </xdr:from>
    <xdr:to>
      <xdr:col>67</xdr:col>
      <xdr:colOff>101600</xdr:colOff>
      <xdr:row>76</xdr:row>
      <xdr:rowOff>43107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29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59634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274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62357</xdr:rowOff>
    </xdr:from>
    <xdr:to>
      <xdr:col>85</xdr:col>
      <xdr:colOff>127000</xdr:colOff>
      <xdr:row>91</xdr:row>
      <xdr:rowOff>66739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664307"/>
          <a:ext cx="8382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45077</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581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66739</xdr:rowOff>
    </xdr:from>
    <xdr:to>
      <xdr:col>81</xdr:col>
      <xdr:colOff>50800</xdr:colOff>
      <xdr:row>92</xdr:row>
      <xdr:rowOff>60680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668689"/>
          <a:ext cx="8890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93693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2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60680</xdr:rowOff>
    </xdr:from>
    <xdr:to>
      <xdr:col>76</xdr:col>
      <xdr:colOff>114300</xdr:colOff>
      <xdr:row>92</xdr:row>
      <xdr:rowOff>159283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834080"/>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142118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159283</xdr:rowOff>
    </xdr:from>
    <xdr:to>
      <xdr:col>71</xdr:col>
      <xdr:colOff>177800</xdr:colOff>
      <xdr:row>93</xdr:row>
      <xdr:rowOff>115506</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5932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76813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116476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11557</xdr:rowOff>
    </xdr:from>
    <xdr:to>
      <xdr:col>85</xdr:col>
      <xdr:colOff>177800</xdr:colOff>
      <xdr:row>91</xdr:row>
      <xdr:rowOff>113157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6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136034</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56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15939</xdr:rowOff>
    </xdr:from>
    <xdr:to>
      <xdr:col>81</xdr:col>
      <xdr:colOff>101600</xdr:colOff>
      <xdr:row>91</xdr:row>
      <xdr:rowOff>117539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134066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39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9880</xdr:rowOff>
    </xdr:from>
    <xdr:to>
      <xdr:col>76</xdr:col>
      <xdr:colOff>165100</xdr:colOff>
      <xdr:row>92</xdr:row>
      <xdr:rowOff>111480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128007</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5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108483</xdr:rowOff>
    </xdr:from>
    <xdr:to>
      <xdr:col>72</xdr:col>
      <xdr:colOff>38100</xdr:colOff>
      <xdr:row>93</xdr:row>
      <xdr:rowOff>38633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55160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6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64706</xdr:rowOff>
    </xdr:from>
    <xdr:to>
      <xdr:col>67</xdr:col>
      <xdr:colOff>101600</xdr:colOff>
      <xdr:row>93</xdr:row>
      <xdr:rowOff>166306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11383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7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構成比がもっとも大きいのは民生費で、電力・ガス・食料品等価格高騰支援給付金事業や認定こども園等施設整備補助金などの実施により、住民一人当たりコストが</a:t>
          </a:r>
          <a:r>
            <a:rPr kumimoji="1" lang="en-US" altLang="ja-JP" sz="1300">
              <a:latin typeface="ＭＳ Ｐゴシック" panose="020B0600070205080204" pitchFamily="50" charset="-128"/>
              <a:ea typeface="ＭＳ Ｐゴシック" panose="020B0600070205080204" pitchFamily="50" charset="-128"/>
            </a:rPr>
            <a:t>6,714</a:t>
          </a:r>
          <a:r>
            <a:rPr kumimoji="1" lang="ja-JP" altLang="en-US" sz="1300">
              <a:latin typeface="ＭＳ Ｐゴシック" panose="020B0600070205080204" pitchFamily="50" charset="-128"/>
              <a:ea typeface="ＭＳ Ｐゴシック" panose="020B0600070205080204" pitchFamily="50" charset="-128"/>
            </a:rPr>
            <a:t>円増加し、令和３年度とほぼ同水準の</a:t>
          </a:r>
          <a:r>
            <a:rPr kumimoji="1" lang="en-US" altLang="ja-JP" sz="1300">
              <a:latin typeface="ＭＳ Ｐゴシック" panose="020B0600070205080204" pitchFamily="50" charset="-128"/>
              <a:ea typeface="ＭＳ Ｐゴシック" panose="020B0600070205080204" pitchFamily="50" charset="-128"/>
            </a:rPr>
            <a:t>189,833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％）となり、類似団体より高い状況が続いている。次に構成比が大きいのは総務費で、各種基金の積立額が増加したことから、前年度より一人当たり</a:t>
          </a:r>
          <a:r>
            <a:rPr kumimoji="1" lang="en-US" altLang="ja-JP" sz="1300">
              <a:latin typeface="ＭＳ Ｐゴシック" panose="020B0600070205080204" pitchFamily="50" charset="-128"/>
              <a:ea typeface="ＭＳ Ｐゴシック" panose="020B0600070205080204" pitchFamily="50" charset="-128"/>
            </a:rPr>
            <a:t>6,910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73,825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％）となっている。次に構成比が大きいのは衛生費で、ごみ・し尿収集施設の運営を直営で行っていることから、類似団体より高い水準で推移しており、一人当たり</a:t>
          </a:r>
          <a:r>
            <a:rPr kumimoji="1" lang="en-US" altLang="ja-JP" sz="1300">
              <a:latin typeface="ＭＳ Ｐゴシック" panose="020B0600070205080204" pitchFamily="50" charset="-128"/>
              <a:ea typeface="ＭＳ Ｐゴシック" panose="020B0600070205080204" pitchFamily="50" charset="-128"/>
            </a:rPr>
            <a:t>72,657</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令和５年度決算の他の特徴としては、教育費では公共施設複合化整備事業費や東和地域・津山地域小学校施設整備事業費の増により、前年度より一人当たり</a:t>
          </a:r>
          <a:r>
            <a:rPr kumimoji="1" lang="en-US" altLang="ja-JP" sz="1300">
              <a:latin typeface="ＭＳ Ｐゴシック" panose="020B0600070205080204" pitchFamily="50" charset="-128"/>
              <a:ea typeface="ＭＳ Ｐゴシック" panose="020B0600070205080204" pitchFamily="50" charset="-128"/>
            </a:rPr>
            <a:t>11,476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70,373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％）となった。災害復旧事業費は、令和４年３月福島県沖地震、令和４年７月大雨災害復旧事業の減により、前年度より一人当たり</a:t>
          </a:r>
          <a:r>
            <a:rPr kumimoji="1" lang="en-US" altLang="ja-JP" sz="1300">
              <a:latin typeface="ＭＳ Ｐゴシック" panose="020B0600070205080204" pitchFamily="50" charset="-128"/>
              <a:ea typeface="ＭＳ Ｐゴシック" panose="020B0600070205080204" pitchFamily="50" charset="-128"/>
            </a:rPr>
            <a:t>5,959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7,894</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令和４年度と比較し、形式収支が減少したことにより、実質収支額は</a:t>
          </a:r>
          <a:r>
            <a:rPr kumimoji="1" lang="en-US" altLang="ja-JP" sz="1350">
              <a:latin typeface="ＭＳ ゴシック" pitchFamily="49" charset="-128"/>
              <a:ea typeface="ＭＳ ゴシック" pitchFamily="49" charset="-128"/>
            </a:rPr>
            <a:t>0.28</a:t>
          </a:r>
          <a:r>
            <a:rPr kumimoji="1" lang="ja-JP" altLang="en-US" sz="1350">
              <a:latin typeface="ＭＳ ゴシック" pitchFamily="49" charset="-128"/>
              <a:ea typeface="ＭＳ ゴシック" pitchFamily="49" charset="-128"/>
            </a:rPr>
            <a:t>ポイント減少した。また、翌年度に繰り越すべき財源が増えたことから単年度収支は赤字となった。財政調整基金の取崩額減少により、令和５年度の実質単年度収支は</a:t>
          </a:r>
          <a:r>
            <a:rPr kumimoji="1" lang="en-US" altLang="ja-JP" sz="1350">
              <a:latin typeface="ＭＳ ゴシック" pitchFamily="49" charset="-128"/>
              <a:ea typeface="ＭＳ ゴシック" pitchFamily="49" charset="-128"/>
            </a:rPr>
            <a:t>3.04</a:t>
          </a:r>
          <a:r>
            <a:rPr kumimoji="1" lang="ja-JP" altLang="en-US" sz="1350">
              <a:latin typeface="ＭＳ ゴシック" pitchFamily="49" charset="-128"/>
              <a:ea typeface="ＭＳ ゴシック" pitchFamily="49" charset="-128"/>
            </a:rPr>
            <a:t>ポイント増加したが、財政調整基金残高は近年減少傾向にあり、今後も減少していくことが見込まれることから、公共施設の統廃合をはじめ、行政コストの縮減に努め、健全な財政運営の維持に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すべての会計で黒字となっているが、一般会計から病院事業会計、下水道事業会計への多額の繰出が続いている。</a:t>
          </a:r>
        </a:p>
        <a:p>
          <a:r>
            <a:rPr kumimoji="1" lang="ja-JP" altLang="en-US" sz="1400">
              <a:latin typeface="ＭＳ ゴシック" pitchFamily="49" charset="-128"/>
              <a:ea typeface="ＭＳ ゴシック" pitchFamily="49" charset="-128"/>
            </a:rPr>
            <a:t>病院事業会計については、令和３年度に資金不足が解消されたが、これまでの取組を継続していくことが必要であり、その中で、医師確保の仕組みづくりとして、令和２年度に基幹型臨床研修病院の指定を受け、令和５年度においても研修医の受入に向け取り組んでいる。機能分担の明確化とダウンサイジングした３病院の病床稼働率の上昇に向け、さらなる安定した経営状態の改善に向け取り組んでいるところである。</a:t>
          </a:r>
        </a:p>
        <a:p>
          <a:r>
            <a:rPr kumimoji="1" lang="ja-JP" altLang="en-US" sz="1400">
              <a:latin typeface="ＭＳ ゴシック" pitchFamily="49" charset="-128"/>
              <a:ea typeface="ＭＳ ゴシック" pitchFamily="49" charset="-128"/>
            </a:rPr>
            <a:t>下水道事業については、人口減少や施設の老朽化による更新期の到来などにより経営環境が厳しさを増す中、経費回収率の向上を図るため、令和５年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月から平均改定率</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％とする使用料改定を実施した（令和６年９月までは激変緩和期間とし、平均改定率</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元利償還金や公営企業債の元利償還金に対する繰入金などの減少、算入公債費等の増加により、実質公債費比率の分子が減少した。</a:t>
          </a:r>
        </a:p>
        <a:p>
          <a:r>
            <a:rPr kumimoji="1" lang="ja-JP" altLang="en-US" sz="1400">
              <a:latin typeface="ＭＳ ゴシック" pitchFamily="49" charset="-128"/>
              <a:ea typeface="ＭＳ ゴシック" pitchFamily="49" charset="-128"/>
            </a:rPr>
            <a:t>実質公債費率は依然として類似団体平均を上回っているため、今後も地方債の新規発行を抑制し、公債費の負担軽減に努める。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償還期間を</a:t>
          </a:r>
          <a:r>
            <a:rPr kumimoji="1" lang="en-US" altLang="ja-JP" sz="1300">
              <a:latin typeface="ＭＳ ゴシック" pitchFamily="49" charset="-128"/>
              <a:ea typeface="ＭＳ ゴシック" pitchFamily="49" charset="-128"/>
            </a:rPr>
            <a:t>20</a:t>
          </a:r>
          <a:r>
            <a:rPr kumimoji="1" lang="ja-JP" altLang="en-US" sz="1300">
              <a:latin typeface="ＭＳ ゴシック" pitchFamily="49" charset="-128"/>
              <a:ea typeface="ＭＳ ゴシック" pitchFamily="49" charset="-128"/>
            </a:rPr>
            <a:t>年とする満期一括償還地方債１年当たりの元金償還相当額を発行翌年度から減債基金に積み立てているため、基金残高と基金積立相当額に乖離が生じている</a:t>
          </a:r>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現在高の減少や、公営企業債等繰入見込額の減少が、将来負担比率の分子を引き下げた要因となっている。将来負担比率は改善したものの、依然として類似団体平均を上回っていることから、今後とも、新規に発行する地方債の抑制を図ることで、地方債残高を圧縮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・ふるさと応援基金へ約６億４千万円積み立てた一方、財政調整基金から約４億９千万円、減債基金から約６億９千万円取り崩したこと等に</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より、基金全体としては約</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億６千万円の減となった。</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・少子高齢化による社会保障費の増加や普通交付税の一本算定により、財政調整基金は平成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年度末をピークに減少し続けている。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今後においては、公共施設等の修繕・更新等に多額の財政需要が見込まれることから、財政調整基金からの取り崩しのほか、特定目的基金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についても、事業の目的に応じて積極的に活用することとしている。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・未来のまちづくり推進基金：協働によるまちづくりの推進に要する経費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・ふるさと応援基金：活力あふれるふるさとづくりに資する寄附事業に要する経費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・公共施設等維持補修基金：公共施設その他の施設の維持補修等に要する経費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・定住促進住宅整備基金：登米市定住促進住宅の整備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・ふるさと基金：活力あふれる地域づくりを推進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・公共施設等維持補修基金：「施設修繕・改修計画」に基づき公共施設等の維持補修等に約２憶８千万円を取り崩したことによる減少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・未来のまちづくり推進基金：協働によるまちづくりの推進を目的とした事業に約２億円を取り崩したことによる減少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・未来のまちづくり推進基金：地域づくり計画に基づく事業実施のため、令和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・公共施設等維持補修基金：「施設修繕・改修計画」に基づき公共施設等の維持補修等に活用予定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・企業立地奨励金の積立や災害復旧費など基金取り崩し対応事業が減少したため。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・財政調整基金は今後減少していくことが見込まれるが、長期財政計画の目標値である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・将来の市債の償還に必要な財源の確保のため約１億２千万円積み立てした一方で、償還のため６億９千万円取り崩したため。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・普通交付税の合併算定替えの終了等により、財政規模が縮小していくことが見込まれる一方、地方債残高が税収の約６倍となる約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となっていることから、地方債発行額を抑制し、減債基金を活用して地方債残高の縮減に努めていく。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68" customWidth="1"/>
    <col min="12" max="12" width="2.25" style="168" customWidth="1"/>
    <col min="13" max="17" width="2.375" style="168" customWidth="1"/>
    <col min="18" max="119" width="2.125" style="168" customWidth="1"/>
    <col min="120" max="16384" width="0" style="168"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69"/>
      <c r="DK1" s="169"/>
      <c r="DL1" s="169"/>
      <c r="DM1" s="169"/>
      <c r="DN1" s="169"/>
      <c r="DO1" s="169"/>
    </row>
    <row r="2" spans="1:119" ht="24.75" thickBot="1" x14ac:dyDescent="0.2">
      <c r="B2" s="170" t="s">
        <v>77</v>
      </c>
      <c r="C2" s="170"/>
      <c r="D2" s="171"/>
    </row>
    <row r="3" spans="1:119" ht="18.75" customHeight="1" thickBot="1" x14ac:dyDescent="0.2">
      <c r="A3" s="169"/>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69"/>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46323930</v>
      </c>
      <c r="BO4" s="436"/>
      <c r="BP4" s="436"/>
      <c r="BQ4" s="436"/>
      <c r="BR4" s="436"/>
      <c r="BS4" s="436"/>
      <c r="BT4" s="436"/>
      <c r="BU4" s="437"/>
      <c r="BV4" s="435">
        <v>46229277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v>
      </c>
      <c r="CU4" s="576"/>
      <c r="CV4" s="576"/>
      <c r="CW4" s="576"/>
      <c r="CX4" s="576"/>
      <c r="CY4" s="576"/>
      <c r="CZ4" s="576"/>
      <c r="DA4" s="577"/>
      <c r="DB4" s="575">
        <v>4.3</v>
      </c>
      <c r="DC4" s="576"/>
      <c r="DD4" s="576"/>
      <c r="DE4" s="576"/>
      <c r="DF4" s="576"/>
      <c r="DG4" s="576"/>
      <c r="DH4" s="576"/>
      <c r="DI4" s="577"/>
    </row>
    <row r="5" spans="1:119" ht="18.75" customHeight="1" x14ac:dyDescent="0.15">
      <c r="A5" s="169"/>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45051996</v>
      </c>
      <c r="BO5" s="407"/>
      <c r="BP5" s="407"/>
      <c r="BQ5" s="407"/>
      <c r="BR5" s="407"/>
      <c r="BS5" s="407"/>
      <c r="BT5" s="407"/>
      <c r="BU5" s="408"/>
      <c r="BV5" s="406">
        <v>44893154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96.8</v>
      </c>
      <c r="CU5" s="404"/>
      <c r="CV5" s="404"/>
      <c r="CW5" s="404"/>
      <c r="CX5" s="404"/>
      <c r="CY5" s="404"/>
      <c r="CZ5" s="404"/>
      <c r="DA5" s="405"/>
      <c r="DB5" s="403">
        <v>96.6</v>
      </c>
      <c r="DC5" s="404"/>
      <c r="DD5" s="404"/>
      <c r="DE5" s="404"/>
      <c r="DF5" s="404"/>
      <c r="DG5" s="404"/>
      <c r="DH5" s="404"/>
      <c r="DI5" s="405"/>
    </row>
    <row r="6" spans="1:119" ht="18.75" customHeight="1" x14ac:dyDescent="0.15">
      <c r="A6" s="169"/>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1271934</v>
      </c>
      <c r="BO6" s="407"/>
      <c r="BP6" s="407"/>
      <c r="BQ6" s="407"/>
      <c r="BR6" s="407"/>
      <c r="BS6" s="407"/>
      <c r="BT6" s="407"/>
      <c r="BU6" s="408"/>
      <c r="BV6" s="406">
        <v>1336123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97.4</v>
      </c>
      <c r="CU6" s="550"/>
      <c r="CV6" s="550"/>
      <c r="CW6" s="550"/>
      <c r="CX6" s="550"/>
      <c r="CY6" s="550"/>
      <c r="CZ6" s="550"/>
      <c r="DA6" s="551"/>
      <c r="DB6" s="549">
        <v>97.7</v>
      </c>
      <c r="DC6" s="550"/>
      <c r="DD6" s="550"/>
      <c r="DE6" s="550"/>
      <c r="DF6" s="550"/>
      <c r="DG6" s="550"/>
      <c r="DH6" s="550"/>
      <c r="DI6" s="551"/>
    </row>
    <row r="7" spans="1:119" ht="18.75" customHeight="1" x14ac:dyDescent="0.15">
      <c r="A7" s="169"/>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202244</v>
      </c>
      <c r="BO7" s="407"/>
      <c r="BP7" s="407"/>
      <c r="BQ7" s="407"/>
      <c r="BR7" s="407"/>
      <c r="BS7" s="407"/>
      <c r="BT7" s="407"/>
      <c r="BU7" s="408"/>
      <c r="BV7" s="406">
        <v>196537</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26590234</v>
      </c>
      <c r="CU7" s="407"/>
      <c r="CV7" s="407"/>
      <c r="CW7" s="407"/>
      <c r="CX7" s="407"/>
      <c r="CY7" s="407"/>
      <c r="CZ7" s="407"/>
      <c r="DA7" s="408"/>
      <c r="DB7" s="406">
        <v>26505595</v>
      </c>
      <c r="DC7" s="407"/>
      <c r="DD7" s="407"/>
      <c r="DE7" s="407"/>
      <c r="DF7" s="407"/>
      <c r="DG7" s="407"/>
      <c r="DH7" s="407"/>
      <c r="DI7" s="408"/>
    </row>
    <row r="8" spans="1:119" ht="18.75" customHeight="1" thickBot="1" x14ac:dyDescent="0.2">
      <c r="A8" s="169"/>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1069690</v>
      </c>
      <c r="BO8" s="407"/>
      <c r="BP8" s="407"/>
      <c r="BQ8" s="407"/>
      <c r="BR8" s="407"/>
      <c r="BS8" s="407"/>
      <c r="BT8" s="407"/>
      <c r="BU8" s="408"/>
      <c r="BV8" s="406">
        <v>1139586</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0.35</v>
      </c>
      <c r="CU8" s="510"/>
      <c r="CV8" s="510"/>
      <c r="CW8" s="510"/>
      <c r="CX8" s="510"/>
      <c r="CY8" s="510"/>
      <c r="CZ8" s="510"/>
      <c r="DA8" s="511"/>
      <c r="DB8" s="509">
        <v>0.36</v>
      </c>
      <c r="DC8" s="510"/>
      <c r="DD8" s="510"/>
      <c r="DE8" s="510"/>
      <c r="DF8" s="510"/>
      <c r="DG8" s="510"/>
      <c r="DH8" s="510"/>
      <c r="DI8" s="511"/>
    </row>
    <row r="9" spans="1:119" ht="18.75" customHeight="1" thickBot="1" x14ac:dyDescent="0.2">
      <c r="A9" s="169"/>
      <c r="B9" s="538" t="s">
        <v>106</v>
      </c>
      <c r="C9" s="539"/>
      <c r="D9" s="539"/>
      <c r="E9" s="539"/>
      <c r="F9" s="539"/>
      <c r="G9" s="539"/>
      <c r="H9" s="539"/>
      <c r="I9" s="539"/>
      <c r="J9" s="539"/>
      <c r="K9" s="457"/>
      <c r="L9" s="540" t="s">
        <v>107</v>
      </c>
      <c r="M9" s="541"/>
      <c r="N9" s="541"/>
      <c r="O9" s="541"/>
      <c r="P9" s="541"/>
      <c r="Q9" s="542"/>
      <c r="R9" s="543">
        <v>76037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-69896</v>
      </c>
      <c r="BO9" s="407"/>
      <c r="BP9" s="407"/>
      <c r="BQ9" s="407"/>
      <c r="BR9" s="407"/>
      <c r="BS9" s="407"/>
      <c r="BT9" s="407"/>
      <c r="BU9" s="408"/>
      <c r="BV9" s="406">
        <v>-25485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15.1</v>
      </c>
      <c r="CU9" s="404"/>
      <c r="CV9" s="404"/>
      <c r="CW9" s="404"/>
      <c r="CX9" s="404"/>
      <c r="CY9" s="404"/>
      <c r="CZ9" s="404"/>
      <c r="DA9" s="405"/>
      <c r="DB9" s="403">
        <v>15.1</v>
      </c>
      <c r="DC9" s="404"/>
      <c r="DD9" s="404"/>
      <c r="DE9" s="404"/>
      <c r="DF9" s="404"/>
      <c r="DG9" s="404"/>
      <c r="DH9" s="404"/>
      <c r="DI9" s="405"/>
    </row>
    <row r="10" spans="1:119" ht="18.75" customHeight="1" thickBot="1" x14ac:dyDescent="0.2">
      <c r="A10" s="169"/>
      <c r="B10" s="538"/>
      <c r="C10" s="539"/>
      <c r="D10" s="539"/>
      <c r="E10" s="539"/>
      <c r="F10" s="539"/>
      <c r="G10" s="539"/>
      <c r="H10" s="539"/>
      <c r="I10" s="539"/>
      <c r="J10" s="539"/>
      <c r="K10" s="457"/>
      <c r="L10" s="362" t="s">
        <v>112</v>
      </c>
      <c r="M10" s="363"/>
      <c r="N10" s="363"/>
      <c r="O10" s="363"/>
      <c r="P10" s="363"/>
      <c r="Q10" s="364"/>
      <c r="R10" s="359">
        <v>81959</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4479</v>
      </c>
      <c r="BO10" s="407"/>
      <c r="BP10" s="407"/>
      <c r="BQ10" s="407"/>
      <c r="BR10" s="407"/>
      <c r="BS10" s="407"/>
      <c r="BT10" s="407"/>
      <c r="BU10" s="408"/>
      <c r="BV10" s="406">
        <v>4131</v>
      </c>
      <c r="BW10" s="407"/>
      <c r="BX10" s="407"/>
      <c r="BY10" s="407"/>
      <c r="BZ10" s="407"/>
      <c r="CA10" s="407"/>
      <c r="CB10" s="407"/>
      <c r="CC10" s="408"/>
      <c r="CD10" s="175" t="s">
        <v>116</v>
      </c>
      <c r="CE10" s="176"/>
      <c r="CF10" s="176"/>
      <c r="CG10" s="176"/>
      <c r="CH10" s="176"/>
      <c r="CI10" s="176"/>
      <c r="CJ10" s="176"/>
      <c r="CK10" s="176"/>
      <c r="CL10" s="176"/>
      <c r="CM10" s="176"/>
      <c r="CN10" s="176"/>
      <c r="CO10" s="176"/>
      <c r="CP10" s="176"/>
      <c r="CQ10" s="176"/>
      <c r="CR10" s="176"/>
      <c r="CS10" s="177"/>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69"/>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69"/>
      <c r="B12" s="512" t="s">
        <v>123</v>
      </c>
      <c r="C12" s="513"/>
      <c r="D12" s="513"/>
      <c r="E12" s="513"/>
      <c r="F12" s="513"/>
      <c r="G12" s="513"/>
      <c r="H12" s="513"/>
      <c r="I12" s="513"/>
      <c r="J12" s="513"/>
      <c r="K12" s="514"/>
      <c r="L12" s="521" t="s">
        <v>124</v>
      </c>
      <c r="M12" s="522"/>
      <c r="N12" s="522"/>
      <c r="O12" s="522"/>
      <c r="P12" s="522"/>
      <c r="Q12" s="523"/>
      <c r="R12" s="524">
        <v>73338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486538</v>
      </c>
      <c r="BO12" s="407"/>
      <c r="BP12" s="407"/>
      <c r="BQ12" s="407"/>
      <c r="BR12" s="407"/>
      <c r="BS12" s="407"/>
      <c r="BT12" s="407"/>
      <c r="BU12" s="408"/>
      <c r="BV12" s="406">
        <v>1334587</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69"/>
      <c r="B13" s="515"/>
      <c r="C13" s="516"/>
      <c r="D13" s="516"/>
      <c r="E13" s="516"/>
      <c r="F13" s="516"/>
      <c r="G13" s="516"/>
      <c r="H13" s="516"/>
      <c r="I13" s="516"/>
      <c r="J13" s="516"/>
      <c r="K13" s="517"/>
      <c r="L13" s="184"/>
      <c r="M13" s="490" t="s">
        <v>130</v>
      </c>
      <c r="N13" s="491"/>
      <c r="O13" s="491"/>
      <c r="P13" s="491"/>
      <c r="Q13" s="492"/>
      <c r="R13" s="493">
        <v>72910</v>
      </c>
      <c r="S13" s="494"/>
      <c r="T13" s="494"/>
      <c r="U13" s="494"/>
      <c r="V13" s="495"/>
      <c r="W13" s="496" t="s">
        <v>131</v>
      </c>
      <c r="X13" s="392"/>
      <c r="Y13" s="392"/>
      <c r="Z13" s="392"/>
      <c r="AA13" s="392"/>
      <c r="AB13" s="393"/>
      <c r="AC13" s="359">
        <v>4962</v>
      </c>
      <c r="AD13" s="360"/>
      <c r="AE13" s="360"/>
      <c r="AF13" s="360"/>
      <c r="AG13" s="361"/>
      <c r="AH13" s="359">
        <v>5212</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-551955</v>
      </c>
      <c r="BO13" s="407"/>
      <c r="BP13" s="407"/>
      <c r="BQ13" s="407"/>
      <c r="BR13" s="407"/>
      <c r="BS13" s="407"/>
      <c r="BT13" s="407"/>
      <c r="BU13" s="408"/>
      <c r="BV13" s="406">
        <v>-1355941</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9</v>
      </c>
      <c r="CU13" s="404"/>
      <c r="CV13" s="404"/>
      <c r="CW13" s="404"/>
      <c r="CX13" s="404"/>
      <c r="CY13" s="404"/>
      <c r="CZ13" s="404"/>
      <c r="DA13" s="405"/>
      <c r="DB13" s="403">
        <v>8.3000000000000007</v>
      </c>
      <c r="DC13" s="404"/>
      <c r="DD13" s="404"/>
      <c r="DE13" s="404"/>
      <c r="DF13" s="404"/>
      <c r="DG13" s="404"/>
      <c r="DH13" s="404"/>
      <c r="DI13" s="405"/>
    </row>
    <row r="14" spans="1:119" ht="18.75" customHeight="1" thickBot="1" x14ac:dyDescent="0.2">
      <c r="A14" s="169"/>
      <c r="B14" s="515"/>
      <c r="C14" s="516"/>
      <c r="D14" s="516"/>
      <c r="E14" s="516"/>
      <c r="F14" s="516"/>
      <c r="G14" s="516"/>
      <c r="H14" s="516"/>
      <c r="I14" s="516"/>
      <c r="J14" s="516"/>
      <c r="K14" s="517"/>
      <c r="L14" s="480" t="s">
        <v>135</v>
      </c>
      <c r="M14" s="533"/>
      <c r="N14" s="533"/>
      <c r="O14" s="533"/>
      <c r="P14" s="533"/>
      <c r="Q14" s="534"/>
      <c r="R14" s="493">
        <v>74795</v>
      </c>
      <c r="S14" s="494"/>
      <c r="T14" s="494"/>
      <c r="U14" s="494"/>
      <c r="V14" s="495"/>
      <c r="W14" s="497"/>
      <c r="X14" s="395"/>
      <c r="Y14" s="395"/>
      <c r="Z14" s="395"/>
      <c r="AA14" s="395"/>
      <c r="AB14" s="396"/>
      <c r="AC14" s="486">
        <v>13.4</v>
      </c>
      <c r="AD14" s="487"/>
      <c r="AE14" s="487"/>
      <c r="AF14" s="487"/>
      <c r="AG14" s="488"/>
      <c r="AH14" s="486">
        <v>13.2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63.3</v>
      </c>
      <c r="CU14" s="504"/>
      <c r="CV14" s="504"/>
      <c r="CW14" s="504"/>
      <c r="CX14" s="504"/>
      <c r="CY14" s="504"/>
      <c r="CZ14" s="504"/>
      <c r="DA14" s="505"/>
      <c r="DB14" s="503">
        <v>66.400000000000006</v>
      </c>
      <c r="DC14" s="504"/>
      <c r="DD14" s="504"/>
      <c r="DE14" s="504"/>
      <c r="DF14" s="504"/>
      <c r="DG14" s="504"/>
      <c r="DH14" s="504"/>
      <c r="DI14" s="505"/>
    </row>
    <row r="15" spans="1:119" ht="18.75" customHeight="1" x14ac:dyDescent="0.15">
      <c r="A15" s="169"/>
      <c r="B15" s="515"/>
      <c r="C15" s="516"/>
      <c r="D15" s="516"/>
      <c r="E15" s="516"/>
      <c r="F15" s="516"/>
      <c r="G15" s="516"/>
      <c r="H15" s="516"/>
      <c r="I15" s="516"/>
      <c r="J15" s="516"/>
      <c r="K15" s="517"/>
      <c r="L15" s="184"/>
      <c r="M15" s="490" t="s">
        <v>130</v>
      </c>
      <c r="N15" s="491"/>
      <c r="O15" s="491"/>
      <c r="P15" s="491"/>
      <c r="Q15" s="492"/>
      <c r="R15" s="493">
        <v>74416</v>
      </c>
      <c r="S15" s="494"/>
      <c r="T15" s="494"/>
      <c r="U15" s="494"/>
      <c r="V15" s="495"/>
      <c r="W15" s="496" t="s">
        <v>137</v>
      </c>
      <c r="X15" s="392"/>
      <c r="Y15" s="392"/>
      <c r="Z15" s="392"/>
      <c r="AA15" s="392"/>
      <c r="AB15" s="393"/>
      <c r="AC15" s="359">
        <v>11025</v>
      </c>
      <c r="AD15" s="360"/>
      <c r="AE15" s="360"/>
      <c r="AF15" s="360"/>
      <c r="AG15" s="361"/>
      <c r="AH15" s="359">
        <v>12158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8784871</v>
      </c>
      <c r="BO15" s="436"/>
      <c r="BP15" s="436"/>
      <c r="BQ15" s="436"/>
      <c r="BR15" s="436"/>
      <c r="BS15" s="436"/>
      <c r="BT15" s="436"/>
      <c r="BU15" s="437"/>
      <c r="BV15" s="435">
        <v>8612309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69"/>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29.7</v>
      </c>
      <c r="AD16" s="487"/>
      <c r="AE16" s="487"/>
      <c r="AF16" s="487"/>
      <c r="AG16" s="488"/>
      <c r="AH16" s="486">
        <v>30.8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24347010</v>
      </c>
      <c r="BO16" s="407"/>
      <c r="BP16" s="407"/>
      <c r="BQ16" s="407"/>
      <c r="BR16" s="407"/>
      <c r="BS16" s="407"/>
      <c r="BT16" s="407"/>
      <c r="BU16" s="408"/>
      <c r="BV16" s="406">
        <v>24111879</v>
      </c>
      <c r="BW16" s="407"/>
      <c r="BX16" s="407"/>
      <c r="BY16" s="407"/>
      <c r="BZ16" s="407"/>
      <c r="CA16" s="407"/>
      <c r="CB16" s="407"/>
      <c r="CC16" s="408"/>
      <c r="CD16" s="17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69"/>
      <c r="B17" s="518"/>
      <c r="C17" s="519"/>
      <c r="D17" s="519"/>
      <c r="E17" s="519"/>
      <c r="F17" s="519"/>
      <c r="G17" s="519"/>
      <c r="H17" s="519"/>
      <c r="I17" s="519"/>
      <c r="J17" s="519"/>
      <c r="K17" s="520"/>
      <c r="L17" s="188"/>
      <c r="M17" s="499" t="s">
        <v>143</v>
      </c>
      <c r="N17" s="500"/>
      <c r="O17" s="500"/>
      <c r="P17" s="500"/>
      <c r="Q17" s="501"/>
      <c r="R17" s="483" t="s">
        <v>144</v>
      </c>
      <c r="S17" s="484"/>
      <c r="T17" s="484"/>
      <c r="U17" s="484"/>
      <c r="V17" s="485"/>
      <c r="W17" s="496" t="s">
        <v>145</v>
      </c>
      <c r="X17" s="392"/>
      <c r="Y17" s="392"/>
      <c r="Z17" s="392"/>
      <c r="AA17" s="392"/>
      <c r="AB17" s="393"/>
      <c r="AC17" s="359">
        <v>21111</v>
      </c>
      <c r="AD17" s="360"/>
      <c r="AE17" s="360"/>
      <c r="AF17" s="360"/>
      <c r="AG17" s="361"/>
      <c r="AH17" s="359">
        <v>22128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10880509</v>
      </c>
      <c r="BO17" s="407"/>
      <c r="BP17" s="407"/>
      <c r="BQ17" s="407"/>
      <c r="BR17" s="407"/>
      <c r="BS17" s="407"/>
      <c r="BT17" s="407"/>
      <c r="BU17" s="408"/>
      <c r="BV17" s="406">
        <v>10694094</v>
      </c>
      <c r="BW17" s="407"/>
      <c r="BX17" s="407"/>
      <c r="BY17" s="407"/>
      <c r="BZ17" s="407"/>
      <c r="CA17" s="407"/>
      <c r="CB17" s="407"/>
      <c r="CC17" s="408"/>
      <c r="CD17" s="17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69"/>
      <c r="B18" s="456" t="s">
        <v>147</v>
      </c>
      <c r="C18" s="457"/>
      <c r="D18" s="457"/>
      <c r="E18" s="458"/>
      <c r="F18" s="458"/>
      <c r="G18" s="458"/>
      <c r="H18" s="458"/>
      <c r="I18" s="458"/>
      <c r="J18" s="458"/>
      <c r="K18" s="458"/>
      <c r="L18" s="459">
        <v>536.09</v>
      </c>
      <c r="M18" s="459"/>
      <c r="N18" s="459"/>
      <c r="O18" s="459"/>
      <c r="P18" s="459"/>
      <c r="Q18" s="459"/>
      <c r="R18" s="460"/>
      <c r="S18" s="460"/>
      <c r="T18" s="460"/>
      <c r="U18" s="460"/>
      <c r="V18" s="461"/>
      <c r="W18" s="477"/>
      <c r="X18" s="478"/>
      <c r="Y18" s="478"/>
      <c r="Z18" s="478"/>
      <c r="AA18" s="478"/>
      <c r="AB18" s="502"/>
      <c r="AC18" s="376">
        <v>56.9</v>
      </c>
      <c r="AD18" s="377"/>
      <c r="AE18" s="377"/>
      <c r="AF18" s="377"/>
      <c r="AG18" s="462"/>
      <c r="AH18" s="376">
        <v>56</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25849664</v>
      </c>
      <c r="BO18" s="407"/>
      <c r="BP18" s="407"/>
      <c r="BQ18" s="407"/>
      <c r="BR18" s="407"/>
      <c r="BS18" s="407"/>
      <c r="BT18" s="407"/>
      <c r="BU18" s="408"/>
      <c r="BV18" s="406">
        <v>25795170</v>
      </c>
      <c r="BW18" s="407"/>
      <c r="BX18" s="407"/>
      <c r="BY18" s="407"/>
      <c r="BZ18" s="407"/>
      <c r="CA18" s="407"/>
      <c r="CB18" s="407"/>
      <c r="CC18" s="408"/>
      <c r="CD18" s="17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69"/>
      <c r="B19" s="456" t="s">
        <v>149</v>
      </c>
      <c r="C19" s="457"/>
      <c r="D19" s="457"/>
      <c r="E19" s="458"/>
      <c r="F19" s="458"/>
      <c r="G19" s="458"/>
      <c r="H19" s="458"/>
      <c r="I19" s="458"/>
      <c r="J19" s="458"/>
      <c r="K19" s="458"/>
      <c r="L19" s="466">
        <v>142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31208599</v>
      </c>
      <c r="BO19" s="407"/>
      <c r="BP19" s="407"/>
      <c r="BQ19" s="407"/>
      <c r="BR19" s="407"/>
      <c r="BS19" s="407"/>
      <c r="BT19" s="407"/>
      <c r="BU19" s="408"/>
      <c r="BV19" s="406">
        <v>31801981</v>
      </c>
      <c r="BW19" s="407"/>
      <c r="BX19" s="407"/>
      <c r="BY19" s="407"/>
      <c r="BZ19" s="407"/>
      <c r="CA19" s="407"/>
      <c r="CB19" s="407"/>
      <c r="CC19" s="408"/>
      <c r="CD19" s="17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69"/>
      <c r="B20" s="456" t="s">
        <v>151</v>
      </c>
      <c r="C20" s="457"/>
      <c r="D20" s="457"/>
      <c r="E20" s="458"/>
      <c r="F20" s="458"/>
      <c r="G20" s="458"/>
      <c r="H20" s="458"/>
      <c r="I20" s="458"/>
      <c r="J20" s="458"/>
      <c r="K20" s="458"/>
      <c r="L20" s="466">
        <v>25697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7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69"/>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7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69"/>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45766732</v>
      </c>
      <c r="BO22" s="436"/>
      <c r="BP22" s="436"/>
      <c r="BQ22" s="436"/>
      <c r="BR22" s="436"/>
      <c r="BS22" s="436"/>
      <c r="BT22" s="436"/>
      <c r="BU22" s="437"/>
      <c r="BV22" s="435">
        <v>48047455</v>
      </c>
      <c r="BW22" s="436"/>
      <c r="BX22" s="436"/>
      <c r="BY22" s="436"/>
      <c r="BZ22" s="436"/>
      <c r="CA22" s="436"/>
      <c r="CB22" s="436"/>
      <c r="CC22" s="437"/>
      <c r="CD22" s="17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69"/>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25210937</v>
      </c>
      <c r="BO23" s="407"/>
      <c r="BP23" s="407"/>
      <c r="BQ23" s="407"/>
      <c r="BR23" s="407"/>
      <c r="BS23" s="407"/>
      <c r="BT23" s="407"/>
      <c r="BU23" s="408"/>
      <c r="BV23" s="406">
        <v>26329170</v>
      </c>
      <c r="BW23" s="407"/>
      <c r="BX23" s="407"/>
      <c r="BY23" s="407"/>
      <c r="BZ23" s="407"/>
      <c r="CA23" s="407"/>
      <c r="CB23" s="407"/>
      <c r="CC23" s="408"/>
      <c r="CD23" s="17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69"/>
      <c r="B24" s="385"/>
      <c r="C24" s="386"/>
      <c r="D24" s="387"/>
      <c r="E24" s="362" t="s">
        <v>161</v>
      </c>
      <c r="F24" s="363"/>
      <c r="G24" s="363"/>
      <c r="H24" s="363"/>
      <c r="I24" s="363"/>
      <c r="J24" s="363"/>
      <c r="K24" s="364"/>
      <c r="L24" s="359">
        <v>1</v>
      </c>
      <c r="M24" s="360"/>
      <c r="N24" s="360"/>
      <c r="O24" s="360"/>
      <c r="P24" s="361"/>
      <c r="Q24" s="359">
        <v>9110</v>
      </c>
      <c r="R24" s="360"/>
      <c r="S24" s="360"/>
      <c r="T24" s="360"/>
      <c r="U24" s="360"/>
      <c r="V24" s="361"/>
      <c r="W24" s="449"/>
      <c r="X24" s="386"/>
      <c r="Y24" s="387"/>
      <c r="Z24" s="362" t="s">
        <v>162</v>
      </c>
      <c r="AA24" s="363"/>
      <c r="AB24" s="363"/>
      <c r="AC24" s="363"/>
      <c r="AD24" s="363"/>
      <c r="AE24" s="363"/>
      <c r="AF24" s="363"/>
      <c r="AG24" s="364"/>
      <c r="AH24" s="359">
        <v>781</v>
      </c>
      <c r="AI24" s="360"/>
      <c r="AJ24" s="360"/>
      <c r="AK24" s="360"/>
      <c r="AL24" s="361"/>
      <c r="AM24" s="359">
        <v>2242251</v>
      </c>
      <c r="AN24" s="360"/>
      <c r="AO24" s="360"/>
      <c r="AP24" s="360"/>
      <c r="AQ24" s="360"/>
      <c r="AR24" s="361"/>
      <c r="AS24" s="359">
        <v>2871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31772318</v>
      </c>
      <c r="BO24" s="407"/>
      <c r="BP24" s="407"/>
      <c r="BQ24" s="407"/>
      <c r="BR24" s="407"/>
      <c r="BS24" s="407"/>
      <c r="BT24" s="407"/>
      <c r="BU24" s="408"/>
      <c r="BV24" s="406">
        <v>32530138</v>
      </c>
      <c r="BW24" s="407"/>
      <c r="BX24" s="407"/>
      <c r="BY24" s="407"/>
      <c r="BZ24" s="407"/>
      <c r="CA24" s="407"/>
      <c r="CB24" s="407"/>
      <c r="CC24" s="408"/>
      <c r="CD24" s="17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69"/>
      <c r="B25" s="385"/>
      <c r="C25" s="386"/>
      <c r="D25" s="387"/>
      <c r="E25" s="362" t="s">
        <v>164</v>
      </c>
      <c r="F25" s="363"/>
      <c r="G25" s="363"/>
      <c r="H25" s="363"/>
      <c r="I25" s="363"/>
      <c r="J25" s="363"/>
      <c r="K25" s="364"/>
      <c r="L25" s="359">
        <v>1</v>
      </c>
      <c r="M25" s="360"/>
      <c r="N25" s="360"/>
      <c r="O25" s="360"/>
      <c r="P25" s="361"/>
      <c r="Q25" s="359">
        <v>7340</v>
      </c>
      <c r="R25" s="360"/>
      <c r="S25" s="360"/>
      <c r="T25" s="360"/>
      <c r="U25" s="360"/>
      <c r="V25" s="361"/>
      <c r="W25" s="449"/>
      <c r="X25" s="386"/>
      <c r="Y25" s="387"/>
      <c r="Z25" s="362" t="s">
        <v>165</v>
      </c>
      <c r="AA25" s="363"/>
      <c r="AB25" s="363"/>
      <c r="AC25" s="363"/>
      <c r="AD25" s="363"/>
      <c r="AE25" s="363"/>
      <c r="AF25" s="363"/>
      <c r="AG25" s="364"/>
      <c r="AH25" s="359">
        <v>151</v>
      </c>
      <c r="AI25" s="360"/>
      <c r="AJ25" s="360"/>
      <c r="AK25" s="360"/>
      <c r="AL25" s="361"/>
      <c r="AM25" s="359">
        <v>386711</v>
      </c>
      <c r="AN25" s="360"/>
      <c r="AO25" s="360"/>
      <c r="AP25" s="360"/>
      <c r="AQ25" s="360"/>
      <c r="AR25" s="361"/>
      <c r="AS25" s="359">
        <v>2561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11055269</v>
      </c>
      <c r="BO25" s="436"/>
      <c r="BP25" s="436"/>
      <c r="BQ25" s="436"/>
      <c r="BR25" s="436"/>
      <c r="BS25" s="436"/>
      <c r="BT25" s="436"/>
      <c r="BU25" s="437"/>
      <c r="BV25" s="435">
        <v>8960665</v>
      </c>
      <c r="BW25" s="436"/>
      <c r="BX25" s="436"/>
      <c r="BY25" s="436"/>
      <c r="BZ25" s="436"/>
      <c r="CA25" s="436"/>
      <c r="CB25" s="436"/>
      <c r="CC25" s="437"/>
      <c r="CD25" s="17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69"/>
      <c r="B26" s="385"/>
      <c r="C26" s="386"/>
      <c r="D26" s="387"/>
      <c r="E26" s="362" t="s">
        <v>167</v>
      </c>
      <c r="F26" s="363"/>
      <c r="G26" s="363"/>
      <c r="H26" s="363"/>
      <c r="I26" s="363"/>
      <c r="J26" s="363"/>
      <c r="K26" s="364"/>
      <c r="L26" s="359">
        <v>1</v>
      </c>
      <c r="M26" s="360"/>
      <c r="N26" s="360"/>
      <c r="O26" s="360"/>
      <c r="P26" s="361"/>
      <c r="Q26" s="359">
        <v>6040</v>
      </c>
      <c r="R26" s="360"/>
      <c r="S26" s="360"/>
      <c r="T26" s="360"/>
      <c r="U26" s="360"/>
      <c r="V26" s="361"/>
      <c r="W26" s="449"/>
      <c r="X26" s="386"/>
      <c r="Y26" s="387"/>
      <c r="Z26" s="362" t="s">
        <v>168</v>
      </c>
      <c r="AA26" s="417"/>
      <c r="AB26" s="417"/>
      <c r="AC26" s="417"/>
      <c r="AD26" s="417"/>
      <c r="AE26" s="417"/>
      <c r="AF26" s="417"/>
      <c r="AG26" s="418"/>
      <c r="AH26" s="359">
        <v>32</v>
      </c>
      <c r="AI26" s="360"/>
      <c r="AJ26" s="360"/>
      <c r="AK26" s="360"/>
      <c r="AL26" s="361"/>
      <c r="AM26" s="359">
        <v>100800</v>
      </c>
      <c r="AN26" s="360"/>
      <c r="AO26" s="360"/>
      <c r="AP26" s="360"/>
      <c r="AQ26" s="360"/>
      <c r="AR26" s="361"/>
      <c r="AS26" s="359">
        <v>3150</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7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69"/>
      <c r="B27" s="385"/>
      <c r="C27" s="386"/>
      <c r="D27" s="387"/>
      <c r="E27" s="362" t="s">
        <v>170</v>
      </c>
      <c r="F27" s="363"/>
      <c r="G27" s="363"/>
      <c r="H27" s="363"/>
      <c r="I27" s="363"/>
      <c r="J27" s="363"/>
      <c r="K27" s="364"/>
      <c r="L27" s="359">
        <v>1</v>
      </c>
      <c r="M27" s="360"/>
      <c r="N27" s="360"/>
      <c r="O27" s="360"/>
      <c r="P27" s="361"/>
      <c r="Q27" s="359">
        <v>4910</v>
      </c>
      <c r="R27" s="360"/>
      <c r="S27" s="360"/>
      <c r="T27" s="360"/>
      <c r="U27" s="360"/>
      <c r="V27" s="361"/>
      <c r="W27" s="449"/>
      <c r="X27" s="386"/>
      <c r="Y27" s="387"/>
      <c r="Z27" s="362" t="s">
        <v>171</v>
      </c>
      <c r="AA27" s="363"/>
      <c r="AB27" s="363"/>
      <c r="AC27" s="363"/>
      <c r="AD27" s="363"/>
      <c r="AE27" s="363"/>
      <c r="AF27" s="363"/>
      <c r="AG27" s="364"/>
      <c r="AH27" s="359">
        <v>33</v>
      </c>
      <c r="AI27" s="360"/>
      <c r="AJ27" s="360"/>
      <c r="AK27" s="360"/>
      <c r="AL27" s="361"/>
      <c r="AM27" s="359">
        <v>101494</v>
      </c>
      <c r="AN27" s="360"/>
      <c r="AO27" s="360"/>
      <c r="AP27" s="360"/>
      <c r="AQ27" s="360"/>
      <c r="AR27" s="361"/>
      <c r="AS27" s="359">
        <v>3076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811604</v>
      </c>
      <c r="BO27" s="441"/>
      <c r="BP27" s="441"/>
      <c r="BQ27" s="441"/>
      <c r="BR27" s="441"/>
      <c r="BS27" s="441"/>
      <c r="BT27" s="441"/>
      <c r="BU27" s="442"/>
      <c r="BV27" s="440">
        <v>556779</v>
      </c>
      <c r="BW27" s="441"/>
      <c r="BX27" s="441"/>
      <c r="BY27" s="441"/>
      <c r="BZ27" s="441"/>
      <c r="CA27" s="441"/>
      <c r="CB27" s="441"/>
      <c r="CC27" s="442"/>
      <c r="CD27" s="172"/>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69"/>
      <c r="B28" s="385"/>
      <c r="C28" s="386"/>
      <c r="D28" s="387"/>
      <c r="E28" s="362" t="s">
        <v>173</v>
      </c>
      <c r="F28" s="363"/>
      <c r="G28" s="363"/>
      <c r="H28" s="363"/>
      <c r="I28" s="363"/>
      <c r="J28" s="363"/>
      <c r="K28" s="364"/>
      <c r="L28" s="359">
        <v>1</v>
      </c>
      <c r="M28" s="360"/>
      <c r="N28" s="360"/>
      <c r="O28" s="360"/>
      <c r="P28" s="361"/>
      <c r="Q28" s="359">
        <v>4250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4428632</v>
      </c>
      <c r="BO28" s="436"/>
      <c r="BP28" s="436"/>
      <c r="BQ28" s="436"/>
      <c r="BR28" s="436"/>
      <c r="BS28" s="436"/>
      <c r="BT28" s="436"/>
      <c r="BU28" s="437"/>
      <c r="BV28" s="435">
        <v>4320691</v>
      </c>
      <c r="BW28" s="436"/>
      <c r="BX28" s="436"/>
      <c r="BY28" s="436"/>
      <c r="BZ28" s="436"/>
      <c r="CA28" s="436"/>
      <c r="CB28" s="436"/>
      <c r="CC28" s="437"/>
      <c r="CD28" s="17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69"/>
      <c r="B29" s="385"/>
      <c r="C29" s="386"/>
      <c r="D29" s="387"/>
      <c r="E29" s="362" t="s">
        <v>176</v>
      </c>
      <c r="F29" s="363"/>
      <c r="G29" s="363"/>
      <c r="H29" s="363"/>
      <c r="I29" s="363"/>
      <c r="J29" s="363"/>
      <c r="K29" s="364"/>
      <c r="L29" s="359">
        <v>24</v>
      </c>
      <c r="M29" s="360"/>
      <c r="N29" s="360"/>
      <c r="O29" s="360"/>
      <c r="P29" s="361"/>
      <c r="Q29" s="359">
        <v>3980</v>
      </c>
      <c r="R29" s="360"/>
      <c r="S29" s="360"/>
      <c r="T29" s="360"/>
      <c r="U29" s="360"/>
      <c r="V29" s="361"/>
      <c r="W29" s="450"/>
      <c r="X29" s="451"/>
      <c r="Y29" s="452"/>
      <c r="Z29" s="362" t="s">
        <v>177</v>
      </c>
      <c r="AA29" s="363"/>
      <c r="AB29" s="363"/>
      <c r="AC29" s="363"/>
      <c r="AD29" s="363"/>
      <c r="AE29" s="363"/>
      <c r="AF29" s="363"/>
      <c r="AG29" s="364"/>
      <c r="AH29" s="359">
        <v>814</v>
      </c>
      <c r="AI29" s="360"/>
      <c r="AJ29" s="360"/>
      <c r="AK29" s="360"/>
      <c r="AL29" s="361"/>
      <c r="AM29" s="359">
        <v>2343745</v>
      </c>
      <c r="AN29" s="360"/>
      <c r="AO29" s="360"/>
      <c r="AP29" s="360"/>
      <c r="AQ29" s="360"/>
      <c r="AR29" s="361"/>
      <c r="AS29" s="359">
        <v>2879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1555191</v>
      </c>
      <c r="BO29" s="407"/>
      <c r="BP29" s="407"/>
      <c r="BQ29" s="407"/>
      <c r="BR29" s="407"/>
      <c r="BS29" s="407"/>
      <c r="BT29" s="407"/>
      <c r="BU29" s="408"/>
      <c r="BV29" s="406">
        <v>2126220</v>
      </c>
      <c r="BW29" s="407"/>
      <c r="BX29" s="407"/>
      <c r="BY29" s="407"/>
      <c r="BZ29" s="407"/>
      <c r="CA29" s="407"/>
      <c r="CB29" s="407"/>
      <c r="CC29" s="408"/>
      <c r="CD29" s="172"/>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69"/>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93.8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4908882</v>
      </c>
      <c r="BO30" s="441"/>
      <c r="BP30" s="441"/>
      <c r="BQ30" s="441"/>
      <c r="BR30" s="441"/>
      <c r="BS30" s="441"/>
      <c r="BT30" s="441"/>
      <c r="BU30" s="442"/>
      <c r="BV30" s="440">
        <v>5709517</v>
      </c>
      <c r="BW30" s="441"/>
      <c r="BX30" s="441"/>
      <c r="BY30" s="441"/>
      <c r="BZ30" s="441"/>
      <c r="CA30" s="441"/>
      <c r="CB30" s="441"/>
      <c r="CC30" s="442"/>
      <c r="CD30" s="180"/>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69"/>
      <c r="B31" s="194"/>
      <c r="DI31" s="195"/>
    </row>
    <row r="32" spans="1:113" ht="13.5" customHeight="1" x14ac:dyDescent="0.15">
      <c r="A32" s="169"/>
      <c r="B32" s="196"/>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5"/>
    </row>
    <row r="33" spans="1:113" ht="13.5" customHeight="1" x14ac:dyDescent="0.15">
      <c r="A33" s="169"/>
      <c r="B33" s="196"/>
      <c r="C33" s="358" t="s">
        <v>186</v>
      </c>
      <c r="D33" s="358"/>
      <c r="E33" s="357" t="s">
        <v>187</v>
      </c>
      <c r="F33" s="357"/>
      <c r="G33" s="357"/>
      <c r="H33" s="357"/>
      <c r="I33" s="357"/>
      <c r="J33" s="357"/>
      <c r="K33" s="357"/>
      <c r="L33" s="357"/>
      <c r="M33" s="357"/>
      <c r="N33" s="357"/>
      <c r="O33" s="357"/>
      <c r="P33" s="357"/>
      <c r="Q33" s="357"/>
      <c r="R33" s="357"/>
      <c r="S33" s="357"/>
      <c r="T33" s="173"/>
      <c r="U33" s="358" t="s">
        <v>186</v>
      </c>
      <c r="V33" s="358"/>
      <c r="W33" s="357" t="s">
        <v>187</v>
      </c>
      <c r="X33" s="357"/>
      <c r="Y33" s="357"/>
      <c r="Z33" s="357"/>
      <c r="AA33" s="357"/>
      <c r="AB33" s="357"/>
      <c r="AC33" s="357"/>
      <c r="AD33" s="357"/>
      <c r="AE33" s="357"/>
      <c r="AF33" s="357"/>
      <c r="AG33" s="357"/>
      <c r="AH33" s="357"/>
      <c r="AI33" s="357"/>
      <c r="AJ33" s="357"/>
      <c r="AK33" s="357"/>
      <c r="AL33" s="173"/>
      <c r="AM33" s="358" t="s">
        <v>186</v>
      </c>
      <c r="AN33" s="358"/>
      <c r="AO33" s="357" t="s">
        <v>187</v>
      </c>
      <c r="AP33" s="357"/>
      <c r="AQ33" s="357"/>
      <c r="AR33" s="357"/>
      <c r="AS33" s="357"/>
      <c r="AT33" s="357"/>
      <c r="AU33" s="357"/>
      <c r="AV33" s="357"/>
      <c r="AW33" s="357"/>
      <c r="AX33" s="357"/>
      <c r="AY33" s="357"/>
      <c r="AZ33" s="357"/>
      <c r="BA33" s="357"/>
      <c r="BB33" s="357"/>
      <c r="BC33" s="357"/>
      <c r="BD33" s="179"/>
      <c r="BE33" s="357" t="s">
        <v>188</v>
      </c>
      <c r="BF33" s="357"/>
      <c r="BG33" s="357" t="s">
        <v>189</v>
      </c>
      <c r="BH33" s="357"/>
      <c r="BI33" s="357"/>
      <c r="BJ33" s="357"/>
      <c r="BK33" s="357"/>
      <c r="BL33" s="357"/>
      <c r="BM33" s="357"/>
      <c r="BN33" s="357"/>
      <c r="BO33" s="357"/>
      <c r="BP33" s="357"/>
      <c r="BQ33" s="357"/>
      <c r="BR33" s="357"/>
      <c r="BS33" s="357"/>
      <c r="BT33" s="357"/>
      <c r="BU33" s="357"/>
      <c r="BV33" s="179"/>
      <c r="BW33" s="358" t="s">
        <v>188</v>
      </c>
      <c r="BX33" s="358"/>
      <c r="BY33" s="357" t="s">
        <v>190</v>
      </c>
      <c r="BZ33" s="357"/>
      <c r="CA33" s="357"/>
      <c r="CB33" s="357"/>
      <c r="CC33" s="357"/>
      <c r="CD33" s="357"/>
      <c r="CE33" s="357"/>
      <c r="CF33" s="357"/>
      <c r="CG33" s="357"/>
      <c r="CH33" s="357"/>
      <c r="CI33" s="357"/>
      <c r="CJ33" s="357"/>
      <c r="CK33" s="357"/>
      <c r="CL33" s="357"/>
      <c r="CM33" s="357"/>
      <c r="CN33" s="173"/>
      <c r="CO33" s="358" t="s">
        <v>186</v>
      </c>
      <c r="CP33" s="358"/>
      <c r="CQ33" s="357" t="s">
        <v>191</v>
      </c>
      <c r="CR33" s="357"/>
      <c r="CS33" s="357"/>
      <c r="CT33" s="357"/>
      <c r="CU33" s="357"/>
      <c r="CV33" s="357"/>
      <c r="CW33" s="357"/>
      <c r="CX33" s="357"/>
      <c r="CY33" s="357"/>
      <c r="CZ33" s="357"/>
      <c r="DA33" s="357"/>
      <c r="DB33" s="357"/>
      <c r="DC33" s="357"/>
      <c r="DD33" s="357"/>
      <c r="DE33" s="357"/>
      <c r="DF33" s="173"/>
      <c r="DG33" s="356" t="s">
        <v>192</v>
      </c>
      <c r="DH33" s="356"/>
      <c r="DI33" s="174"/>
    </row>
    <row r="34" spans="1:113" ht="32.25" customHeight="1" x14ac:dyDescent="0.15">
      <c r="A34" s="169"/>
      <c r="B34" s="196"/>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69"/>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69"/>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69"/>
      <c r="BE34" s="354">
        <f>IF(BG34="","",MAX(C34:D43,U34:V43,AM34:AN43)+1)</f>
        <v>10</v>
      </c>
      <c r="BF34" s="354"/>
      <c r="BG34" s="355" t="str">
        <f>IF('各会計、関係団体の財政状況及び健全化判断比率'!B35="","",'各会計、関係団体の財政状況及び健全化判断比率'!B35)</f>
        <v>宅地造成事業特別会計</v>
      </c>
      <c r="BH34" s="355"/>
      <c r="BI34" s="355"/>
      <c r="BJ34" s="355"/>
      <c r="BK34" s="355"/>
      <c r="BL34" s="355"/>
      <c r="BM34" s="355"/>
      <c r="BN34" s="355"/>
      <c r="BO34" s="355"/>
      <c r="BP34" s="355"/>
      <c r="BQ34" s="355"/>
      <c r="BR34" s="355"/>
      <c r="BS34" s="355"/>
      <c r="BT34" s="355"/>
      <c r="BU34" s="355"/>
      <c r="BV34" s="169"/>
      <c r="BW34" s="354">
        <f>IF(BY34="","",MAX(C34:D43,U34:V43,AM34:AN43,BE34:BF43)+1)</f>
        <v>11</v>
      </c>
      <c r="BX34" s="354"/>
      <c r="BY34" s="355" t="str">
        <f>IF('各会計、関係団体の財政状況及び健全化判断比率'!B68="","",'各会計、関係団体の財政状況及び健全化判断比率'!B68)</f>
        <v>宮城県市町村職員退職手当組合</v>
      </c>
      <c r="BZ34" s="355"/>
      <c r="CA34" s="355"/>
      <c r="CB34" s="355"/>
      <c r="CC34" s="355"/>
      <c r="CD34" s="355"/>
      <c r="CE34" s="355"/>
      <c r="CF34" s="355"/>
      <c r="CG34" s="355"/>
      <c r="CH34" s="355"/>
      <c r="CI34" s="355"/>
      <c r="CJ34" s="355"/>
      <c r="CK34" s="355"/>
      <c r="CL34" s="355"/>
      <c r="CM34" s="355"/>
      <c r="CN34" s="169"/>
      <c r="CO34" s="354">
        <f>IF(CQ34="","",MAX(C34:D43,U34:V43,AM34:AN43,BE34:BF43,BW34:BX43)+1)</f>
        <v>16</v>
      </c>
      <c r="CP34" s="354"/>
      <c r="CQ34" s="355" t="str">
        <f>IF('各会計、関係団体の財政状況及び健全化判断比率'!BS7="","",'各会計、関係団体の財政状況及び健全化判断比率'!BS7)</f>
        <v>公益財団法人登米文化振興財団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74"/>
    </row>
    <row r="35" spans="1:113" ht="32.25" customHeight="1" x14ac:dyDescent="0.15">
      <c r="A35" s="169"/>
      <c r="B35" s="196"/>
      <c r="C35" s="354">
        <f>IF(E35="","",C34+1)</f>
        <v>2</v>
      </c>
      <c r="D35" s="354"/>
      <c r="E35" s="355" t="str">
        <f>IF('各会計、関係団体の財政状況及び健全化判断比率'!B8="","",'各会計、関係団体の財政状況及び健全化判断比率'!B8)</f>
        <v>土地取得特別会計</v>
      </c>
      <c r="F35" s="355"/>
      <c r="G35" s="355"/>
      <c r="H35" s="355"/>
      <c r="I35" s="355"/>
      <c r="J35" s="355"/>
      <c r="K35" s="355"/>
      <c r="L35" s="355"/>
      <c r="M35" s="355"/>
      <c r="N35" s="355"/>
      <c r="O35" s="355"/>
      <c r="P35" s="355"/>
      <c r="Q35" s="355"/>
      <c r="R35" s="355"/>
      <c r="S35" s="355"/>
      <c r="T35" s="169"/>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69"/>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69"/>
      <c r="BE35" s="354" t="str">
        <f t="shared" ref="BE35:BE43" si="1">IF(BG35="","",BE34+1)</f>
        <v/>
      </c>
      <c r="BF35" s="354"/>
      <c r="BG35" s="355"/>
      <c r="BH35" s="355"/>
      <c r="BI35" s="355"/>
      <c r="BJ35" s="355"/>
      <c r="BK35" s="355"/>
      <c r="BL35" s="355"/>
      <c r="BM35" s="355"/>
      <c r="BN35" s="355"/>
      <c r="BO35" s="355"/>
      <c r="BP35" s="355"/>
      <c r="BQ35" s="355"/>
      <c r="BR35" s="355"/>
      <c r="BS35" s="355"/>
      <c r="BT35" s="355"/>
      <c r="BU35" s="355"/>
      <c r="BV35" s="169"/>
      <c r="BW35" s="354">
        <f t="shared" ref="BW35:BW43" si="2">IF(BY35="","",BW34+1)</f>
        <v>12</v>
      </c>
      <c r="BX35" s="354"/>
      <c r="BY35" s="355" t="str">
        <f>IF('各会計、関係団体の財政状況及び健全化判断比率'!B69="","",'各会計、関係団体の財政状況及び健全化判断比率'!B69)</f>
        <v>宮城県市町村非常勤消防団員補償報償組合</v>
      </c>
      <c r="BZ35" s="355"/>
      <c r="CA35" s="355"/>
      <c r="CB35" s="355"/>
      <c r="CC35" s="355"/>
      <c r="CD35" s="355"/>
      <c r="CE35" s="355"/>
      <c r="CF35" s="355"/>
      <c r="CG35" s="355"/>
      <c r="CH35" s="355"/>
      <c r="CI35" s="355"/>
      <c r="CJ35" s="355"/>
      <c r="CK35" s="355"/>
      <c r="CL35" s="355"/>
      <c r="CM35" s="355"/>
      <c r="CN35" s="169"/>
      <c r="CO35" s="354">
        <f t="shared" ref="CO35:CO43" si="3">IF(CQ35="","",CO34+1)</f>
        <v>17</v>
      </c>
      <c r="CP35" s="354"/>
      <c r="CQ35" s="355" t="str">
        <f>IF('各会計、関係団体の財政状況及び健全化判断比率'!BS8="","",'各会計、関係団体の財政状況及び健全化判断比率'!BS8)</f>
        <v>株式会社とよま振興公社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74"/>
    </row>
    <row r="36" spans="1:113" ht="32.25" customHeight="1" x14ac:dyDescent="0.15">
      <c r="A36" s="169"/>
      <c r="B36" s="196"/>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69"/>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69"/>
      <c r="AM36" s="354">
        <f t="shared" si="0"/>
        <v>8</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69"/>
      <c r="BE36" s="354" t="str">
        <f t="shared" si="1"/>
        <v/>
      </c>
      <c r="BF36" s="354"/>
      <c r="BG36" s="355"/>
      <c r="BH36" s="355"/>
      <c r="BI36" s="355"/>
      <c r="BJ36" s="355"/>
      <c r="BK36" s="355"/>
      <c r="BL36" s="355"/>
      <c r="BM36" s="355"/>
      <c r="BN36" s="355"/>
      <c r="BO36" s="355"/>
      <c r="BP36" s="355"/>
      <c r="BQ36" s="355"/>
      <c r="BR36" s="355"/>
      <c r="BS36" s="355"/>
      <c r="BT36" s="355"/>
      <c r="BU36" s="355"/>
      <c r="BV36" s="169"/>
      <c r="BW36" s="354">
        <f t="shared" si="2"/>
        <v>13</v>
      </c>
      <c r="BX36" s="354"/>
      <c r="BY36" s="355" t="str">
        <f>IF('各会計、関係団体の財政状況及び健全化判断比率'!B70="","",'各会計、関係団体の財政状況及び健全化判断比率'!B70)</f>
        <v>宮城県市町村自治振興センター</v>
      </c>
      <c r="BZ36" s="355"/>
      <c r="CA36" s="355"/>
      <c r="CB36" s="355"/>
      <c r="CC36" s="355"/>
      <c r="CD36" s="355"/>
      <c r="CE36" s="355"/>
      <c r="CF36" s="355"/>
      <c r="CG36" s="355"/>
      <c r="CH36" s="355"/>
      <c r="CI36" s="355"/>
      <c r="CJ36" s="355"/>
      <c r="CK36" s="355"/>
      <c r="CL36" s="355"/>
      <c r="CM36" s="355"/>
      <c r="CN36" s="169"/>
      <c r="CO36" s="354">
        <f t="shared" si="3"/>
        <v>18</v>
      </c>
      <c r="CP36" s="354"/>
      <c r="CQ36" s="355" t="str">
        <f>IF('各会計、関係団体の財政状況及び健全化判断比率'!BS9="","",'各会計、関係団体の財政状況及び健全化判断比率'!BS9)</f>
        <v>株式会社いしこし</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74"/>
    </row>
    <row r="37" spans="1:113" ht="32.25" customHeight="1" x14ac:dyDescent="0.15">
      <c r="A37" s="169"/>
      <c r="B37" s="196"/>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69"/>
      <c r="U37" s="354" t="str">
        <f t="shared" si="4"/>
        <v/>
      </c>
      <c r="V37" s="354"/>
      <c r="W37" s="355"/>
      <c r="X37" s="355"/>
      <c r="Y37" s="355"/>
      <c r="Z37" s="355"/>
      <c r="AA37" s="355"/>
      <c r="AB37" s="355"/>
      <c r="AC37" s="355"/>
      <c r="AD37" s="355"/>
      <c r="AE37" s="355"/>
      <c r="AF37" s="355"/>
      <c r="AG37" s="355"/>
      <c r="AH37" s="355"/>
      <c r="AI37" s="355"/>
      <c r="AJ37" s="355"/>
      <c r="AK37" s="355"/>
      <c r="AL37" s="169"/>
      <c r="AM37" s="354">
        <f t="shared" si="0"/>
        <v>9</v>
      </c>
      <c r="AN37" s="354"/>
      <c r="AO37" s="355" t="str">
        <f>IF('各会計、関係団体の財政状況及び健全化判断比率'!B34="","",'各会計、関係団体の財政状況及び健全化判断比率'!B34)</f>
        <v>老人保健施設事業会計</v>
      </c>
      <c r="AP37" s="355"/>
      <c r="AQ37" s="355"/>
      <c r="AR37" s="355"/>
      <c r="AS37" s="355"/>
      <c r="AT37" s="355"/>
      <c r="AU37" s="355"/>
      <c r="AV37" s="355"/>
      <c r="AW37" s="355"/>
      <c r="AX37" s="355"/>
      <c r="AY37" s="355"/>
      <c r="AZ37" s="355"/>
      <c r="BA37" s="355"/>
      <c r="BB37" s="355"/>
      <c r="BC37" s="355"/>
      <c r="BD37" s="169"/>
      <c r="BE37" s="354" t="str">
        <f t="shared" si="1"/>
        <v/>
      </c>
      <c r="BF37" s="354"/>
      <c r="BG37" s="355"/>
      <c r="BH37" s="355"/>
      <c r="BI37" s="355"/>
      <c r="BJ37" s="355"/>
      <c r="BK37" s="355"/>
      <c r="BL37" s="355"/>
      <c r="BM37" s="355"/>
      <c r="BN37" s="355"/>
      <c r="BO37" s="355"/>
      <c r="BP37" s="355"/>
      <c r="BQ37" s="355"/>
      <c r="BR37" s="355"/>
      <c r="BS37" s="355"/>
      <c r="BT37" s="355"/>
      <c r="BU37" s="355"/>
      <c r="BV37" s="169"/>
      <c r="BW37" s="354">
        <f t="shared" si="2"/>
        <v>14</v>
      </c>
      <c r="BX37" s="354"/>
      <c r="BY37" s="355" t="str">
        <f>IF('各会計、関係団体の財政状況及び健全化判断比率'!B71="","",'各会計、関係団体の財政状況及び健全化判断比率'!B71)</f>
        <v>宮城県後期高齢者医療広域連合</v>
      </c>
      <c r="BZ37" s="355"/>
      <c r="CA37" s="355"/>
      <c r="CB37" s="355"/>
      <c r="CC37" s="355"/>
      <c r="CD37" s="355"/>
      <c r="CE37" s="355"/>
      <c r="CF37" s="355"/>
      <c r="CG37" s="355"/>
      <c r="CH37" s="355"/>
      <c r="CI37" s="355"/>
      <c r="CJ37" s="355"/>
      <c r="CK37" s="355"/>
      <c r="CL37" s="355"/>
      <c r="CM37" s="355"/>
      <c r="CN37" s="169"/>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74"/>
    </row>
    <row r="38" spans="1:113" ht="32.25" customHeight="1" x14ac:dyDescent="0.15">
      <c r="A38" s="169"/>
      <c r="B38" s="196"/>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69"/>
      <c r="U38" s="354" t="str">
        <f t="shared" si="4"/>
        <v/>
      </c>
      <c r="V38" s="354"/>
      <c r="W38" s="355"/>
      <c r="X38" s="355"/>
      <c r="Y38" s="355"/>
      <c r="Z38" s="355"/>
      <c r="AA38" s="355"/>
      <c r="AB38" s="355"/>
      <c r="AC38" s="355"/>
      <c r="AD38" s="355"/>
      <c r="AE38" s="355"/>
      <c r="AF38" s="355"/>
      <c r="AG38" s="355"/>
      <c r="AH38" s="355"/>
      <c r="AI38" s="355"/>
      <c r="AJ38" s="355"/>
      <c r="AK38" s="355"/>
      <c r="AL38" s="169"/>
      <c r="AM38" s="354" t="str">
        <f t="shared" si="0"/>
        <v/>
      </c>
      <c r="AN38" s="354"/>
      <c r="AO38" s="355"/>
      <c r="AP38" s="355"/>
      <c r="AQ38" s="355"/>
      <c r="AR38" s="355"/>
      <c r="AS38" s="355"/>
      <c r="AT38" s="355"/>
      <c r="AU38" s="355"/>
      <c r="AV38" s="355"/>
      <c r="AW38" s="355"/>
      <c r="AX38" s="355"/>
      <c r="AY38" s="355"/>
      <c r="AZ38" s="355"/>
      <c r="BA38" s="355"/>
      <c r="BB38" s="355"/>
      <c r="BC38" s="355"/>
      <c r="BD38" s="169"/>
      <c r="BE38" s="354" t="str">
        <f t="shared" si="1"/>
        <v/>
      </c>
      <c r="BF38" s="354"/>
      <c r="BG38" s="355"/>
      <c r="BH38" s="355"/>
      <c r="BI38" s="355"/>
      <c r="BJ38" s="355"/>
      <c r="BK38" s="355"/>
      <c r="BL38" s="355"/>
      <c r="BM38" s="355"/>
      <c r="BN38" s="355"/>
      <c r="BO38" s="355"/>
      <c r="BP38" s="355"/>
      <c r="BQ38" s="355"/>
      <c r="BR38" s="355"/>
      <c r="BS38" s="355"/>
      <c r="BT38" s="355"/>
      <c r="BU38" s="355"/>
      <c r="BV38" s="169"/>
      <c r="BW38" s="354">
        <f t="shared" si="2"/>
        <v>15</v>
      </c>
      <c r="BX38" s="354"/>
      <c r="BY38" s="355" t="str">
        <f>IF('各会計、関係団体の財政状況及び健全化判断比率'!B72="","",'各会計、関係団体の財政状況及び健全化判断比率'!B72)</f>
        <v>宮城県後期高齢者医療事業会計</v>
      </c>
      <c r="BZ38" s="355"/>
      <c r="CA38" s="355"/>
      <c r="CB38" s="355"/>
      <c r="CC38" s="355"/>
      <c r="CD38" s="355"/>
      <c r="CE38" s="355"/>
      <c r="CF38" s="355"/>
      <c r="CG38" s="355"/>
      <c r="CH38" s="355"/>
      <c r="CI38" s="355"/>
      <c r="CJ38" s="355"/>
      <c r="CK38" s="355"/>
      <c r="CL38" s="355"/>
      <c r="CM38" s="355"/>
      <c r="CN38" s="169"/>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74"/>
    </row>
    <row r="39" spans="1:113" ht="32.25" customHeight="1" x14ac:dyDescent="0.15">
      <c r="A39" s="169"/>
      <c r="B39" s="196"/>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69"/>
      <c r="U39" s="354" t="str">
        <f t="shared" si="4"/>
        <v/>
      </c>
      <c r="V39" s="354"/>
      <c r="W39" s="355"/>
      <c r="X39" s="355"/>
      <c r="Y39" s="355"/>
      <c r="Z39" s="355"/>
      <c r="AA39" s="355"/>
      <c r="AB39" s="355"/>
      <c r="AC39" s="355"/>
      <c r="AD39" s="355"/>
      <c r="AE39" s="355"/>
      <c r="AF39" s="355"/>
      <c r="AG39" s="355"/>
      <c r="AH39" s="355"/>
      <c r="AI39" s="355"/>
      <c r="AJ39" s="355"/>
      <c r="AK39" s="355"/>
      <c r="AL39" s="169"/>
      <c r="AM39" s="354" t="str">
        <f t="shared" si="0"/>
        <v/>
      </c>
      <c r="AN39" s="354"/>
      <c r="AO39" s="355"/>
      <c r="AP39" s="355"/>
      <c r="AQ39" s="355"/>
      <c r="AR39" s="355"/>
      <c r="AS39" s="355"/>
      <c r="AT39" s="355"/>
      <c r="AU39" s="355"/>
      <c r="AV39" s="355"/>
      <c r="AW39" s="355"/>
      <c r="AX39" s="355"/>
      <c r="AY39" s="355"/>
      <c r="AZ39" s="355"/>
      <c r="BA39" s="355"/>
      <c r="BB39" s="355"/>
      <c r="BC39" s="355"/>
      <c r="BD39" s="169"/>
      <c r="BE39" s="354" t="str">
        <f t="shared" si="1"/>
        <v/>
      </c>
      <c r="BF39" s="354"/>
      <c r="BG39" s="355"/>
      <c r="BH39" s="355"/>
      <c r="BI39" s="355"/>
      <c r="BJ39" s="355"/>
      <c r="BK39" s="355"/>
      <c r="BL39" s="355"/>
      <c r="BM39" s="355"/>
      <c r="BN39" s="355"/>
      <c r="BO39" s="355"/>
      <c r="BP39" s="355"/>
      <c r="BQ39" s="355"/>
      <c r="BR39" s="355"/>
      <c r="BS39" s="355"/>
      <c r="BT39" s="355"/>
      <c r="BU39" s="355"/>
      <c r="BV39" s="169"/>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69"/>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74"/>
    </row>
    <row r="40" spans="1:113" ht="32.25" customHeight="1" x14ac:dyDescent="0.15">
      <c r="A40" s="169"/>
      <c r="B40" s="196"/>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69"/>
      <c r="U40" s="354" t="str">
        <f t="shared" si="4"/>
        <v/>
      </c>
      <c r="V40" s="354"/>
      <c r="W40" s="355"/>
      <c r="X40" s="355"/>
      <c r="Y40" s="355"/>
      <c r="Z40" s="355"/>
      <c r="AA40" s="355"/>
      <c r="AB40" s="355"/>
      <c r="AC40" s="355"/>
      <c r="AD40" s="355"/>
      <c r="AE40" s="355"/>
      <c r="AF40" s="355"/>
      <c r="AG40" s="355"/>
      <c r="AH40" s="355"/>
      <c r="AI40" s="355"/>
      <c r="AJ40" s="355"/>
      <c r="AK40" s="355"/>
      <c r="AL40" s="169"/>
      <c r="AM40" s="354" t="str">
        <f t="shared" si="0"/>
        <v/>
      </c>
      <c r="AN40" s="354"/>
      <c r="AO40" s="355"/>
      <c r="AP40" s="355"/>
      <c r="AQ40" s="355"/>
      <c r="AR40" s="355"/>
      <c r="AS40" s="355"/>
      <c r="AT40" s="355"/>
      <c r="AU40" s="355"/>
      <c r="AV40" s="355"/>
      <c r="AW40" s="355"/>
      <c r="AX40" s="355"/>
      <c r="AY40" s="355"/>
      <c r="AZ40" s="355"/>
      <c r="BA40" s="355"/>
      <c r="BB40" s="355"/>
      <c r="BC40" s="355"/>
      <c r="BD40" s="169"/>
      <c r="BE40" s="354" t="str">
        <f t="shared" si="1"/>
        <v/>
      </c>
      <c r="BF40" s="354"/>
      <c r="BG40" s="355"/>
      <c r="BH40" s="355"/>
      <c r="BI40" s="355"/>
      <c r="BJ40" s="355"/>
      <c r="BK40" s="355"/>
      <c r="BL40" s="355"/>
      <c r="BM40" s="355"/>
      <c r="BN40" s="355"/>
      <c r="BO40" s="355"/>
      <c r="BP40" s="355"/>
      <c r="BQ40" s="355"/>
      <c r="BR40" s="355"/>
      <c r="BS40" s="355"/>
      <c r="BT40" s="355"/>
      <c r="BU40" s="355"/>
      <c r="BV40" s="169"/>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69"/>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74"/>
    </row>
    <row r="41" spans="1:113" ht="32.25" customHeight="1" x14ac:dyDescent="0.15">
      <c r="A41" s="169"/>
      <c r="B41" s="196"/>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69"/>
      <c r="U41" s="354" t="str">
        <f t="shared" si="4"/>
        <v/>
      </c>
      <c r="V41" s="354"/>
      <c r="W41" s="355"/>
      <c r="X41" s="355"/>
      <c r="Y41" s="355"/>
      <c r="Z41" s="355"/>
      <c r="AA41" s="355"/>
      <c r="AB41" s="355"/>
      <c r="AC41" s="355"/>
      <c r="AD41" s="355"/>
      <c r="AE41" s="355"/>
      <c r="AF41" s="355"/>
      <c r="AG41" s="355"/>
      <c r="AH41" s="355"/>
      <c r="AI41" s="355"/>
      <c r="AJ41" s="355"/>
      <c r="AK41" s="355"/>
      <c r="AL41" s="169"/>
      <c r="AM41" s="354" t="str">
        <f t="shared" si="0"/>
        <v/>
      </c>
      <c r="AN41" s="354"/>
      <c r="AO41" s="355"/>
      <c r="AP41" s="355"/>
      <c r="AQ41" s="355"/>
      <c r="AR41" s="355"/>
      <c r="AS41" s="355"/>
      <c r="AT41" s="355"/>
      <c r="AU41" s="355"/>
      <c r="AV41" s="355"/>
      <c r="AW41" s="355"/>
      <c r="AX41" s="355"/>
      <c r="AY41" s="355"/>
      <c r="AZ41" s="355"/>
      <c r="BA41" s="355"/>
      <c r="BB41" s="355"/>
      <c r="BC41" s="355"/>
      <c r="BD41" s="169"/>
      <c r="BE41" s="354" t="str">
        <f t="shared" si="1"/>
        <v/>
      </c>
      <c r="BF41" s="354"/>
      <c r="BG41" s="355"/>
      <c r="BH41" s="355"/>
      <c r="BI41" s="355"/>
      <c r="BJ41" s="355"/>
      <c r="BK41" s="355"/>
      <c r="BL41" s="355"/>
      <c r="BM41" s="355"/>
      <c r="BN41" s="355"/>
      <c r="BO41" s="355"/>
      <c r="BP41" s="355"/>
      <c r="BQ41" s="355"/>
      <c r="BR41" s="355"/>
      <c r="BS41" s="355"/>
      <c r="BT41" s="355"/>
      <c r="BU41" s="355"/>
      <c r="BV41" s="169"/>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69"/>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74"/>
    </row>
    <row r="42" spans="1:113" ht="32.25" customHeight="1" x14ac:dyDescent="0.15">
      <c r="B42" s="196"/>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69"/>
      <c r="U42" s="354" t="str">
        <f t="shared" si="4"/>
        <v/>
      </c>
      <c r="V42" s="354"/>
      <c r="W42" s="355"/>
      <c r="X42" s="355"/>
      <c r="Y42" s="355"/>
      <c r="Z42" s="355"/>
      <c r="AA42" s="355"/>
      <c r="AB42" s="355"/>
      <c r="AC42" s="355"/>
      <c r="AD42" s="355"/>
      <c r="AE42" s="355"/>
      <c r="AF42" s="355"/>
      <c r="AG42" s="355"/>
      <c r="AH42" s="355"/>
      <c r="AI42" s="355"/>
      <c r="AJ42" s="355"/>
      <c r="AK42" s="355"/>
      <c r="AL42" s="169"/>
      <c r="AM42" s="354" t="str">
        <f t="shared" si="0"/>
        <v/>
      </c>
      <c r="AN42" s="354"/>
      <c r="AO42" s="355"/>
      <c r="AP42" s="355"/>
      <c r="AQ42" s="355"/>
      <c r="AR42" s="355"/>
      <c r="AS42" s="355"/>
      <c r="AT42" s="355"/>
      <c r="AU42" s="355"/>
      <c r="AV42" s="355"/>
      <c r="AW42" s="355"/>
      <c r="AX42" s="355"/>
      <c r="AY42" s="355"/>
      <c r="AZ42" s="355"/>
      <c r="BA42" s="355"/>
      <c r="BB42" s="355"/>
      <c r="BC42" s="355"/>
      <c r="BD42" s="169"/>
      <c r="BE42" s="354" t="str">
        <f t="shared" si="1"/>
        <v/>
      </c>
      <c r="BF42" s="354"/>
      <c r="BG42" s="355"/>
      <c r="BH42" s="355"/>
      <c r="BI42" s="355"/>
      <c r="BJ42" s="355"/>
      <c r="BK42" s="355"/>
      <c r="BL42" s="355"/>
      <c r="BM42" s="355"/>
      <c r="BN42" s="355"/>
      <c r="BO42" s="355"/>
      <c r="BP42" s="355"/>
      <c r="BQ42" s="355"/>
      <c r="BR42" s="355"/>
      <c r="BS42" s="355"/>
      <c r="BT42" s="355"/>
      <c r="BU42" s="355"/>
      <c r="BV42" s="169"/>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69"/>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74"/>
    </row>
    <row r="43" spans="1:113" ht="32.25" customHeight="1" x14ac:dyDescent="0.15">
      <c r="B43" s="196"/>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69"/>
      <c r="U43" s="354" t="str">
        <f t="shared" si="4"/>
        <v/>
      </c>
      <c r="V43" s="354"/>
      <c r="W43" s="355"/>
      <c r="X43" s="355"/>
      <c r="Y43" s="355"/>
      <c r="Z43" s="355"/>
      <c r="AA43" s="355"/>
      <c r="AB43" s="355"/>
      <c r="AC43" s="355"/>
      <c r="AD43" s="355"/>
      <c r="AE43" s="355"/>
      <c r="AF43" s="355"/>
      <c r="AG43" s="355"/>
      <c r="AH43" s="355"/>
      <c r="AI43" s="355"/>
      <c r="AJ43" s="355"/>
      <c r="AK43" s="355"/>
      <c r="AL43" s="169"/>
      <c r="AM43" s="354" t="str">
        <f t="shared" si="0"/>
        <v/>
      </c>
      <c r="AN43" s="354"/>
      <c r="AO43" s="355"/>
      <c r="AP43" s="355"/>
      <c r="AQ43" s="355"/>
      <c r="AR43" s="355"/>
      <c r="AS43" s="355"/>
      <c r="AT43" s="355"/>
      <c r="AU43" s="355"/>
      <c r="AV43" s="355"/>
      <c r="AW43" s="355"/>
      <c r="AX43" s="355"/>
      <c r="AY43" s="355"/>
      <c r="AZ43" s="355"/>
      <c r="BA43" s="355"/>
      <c r="BB43" s="355"/>
      <c r="BC43" s="355"/>
      <c r="BD43" s="169"/>
      <c r="BE43" s="354" t="str">
        <f t="shared" si="1"/>
        <v/>
      </c>
      <c r="BF43" s="354"/>
      <c r="BG43" s="355"/>
      <c r="BH43" s="355"/>
      <c r="BI43" s="355"/>
      <c r="BJ43" s="355"/>
      <c r="BK43" s="355"/>
      <c r="BL43" s="355"/>
      <c r="BM43" s="355"/>
      <c r="BN43" s="355"/>
      <c r="BO43" s="355"/>
      <c r="BP43" s="355"/>
      <c r="BQ43" s="355"/>
      <c r="BR43" s="355"/>
      <c r="BS43" s="355"/>
      <c r="BT43" s="355"/>
      <c r="BU43" s="355"/>
      <c r="BV43" s="169"/>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69"/>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74"/>
    </row>
    <row r="44" spans="1:113" ht="13.5" customHeight="1" thickBot="1" x14ac:dyDescent="0.2">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row>
    <row r="45" spans="1:113" x14ac:dyDescent="0.15"/>
    <row r="46" spans="1:113" x14ac:dyDescent="0.15">
      <c r="B46" s="168"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R24/F3M19ScAYVB2jnaw4mQMz2FnZXvk0Fj/bweh9ODs5e/wm95hjFpIoAMm7BJRRlBu8FfSCc5OqKMmPzaHTw==" saltValue="5L2KTCptszyYJsMjux++5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02" customWidth="1"/>
    <col min="2" max="2" width="2.375" style="202" customWidth="1"/>
    <col min="3" max="16" width="2.625" style="202" customWidth="1"/>
    <col min="17" max="17" width="2.375" style="202" customWidth="1"/>
    <col min="18" max="95" width="1.625" style="202" customWidth="1"/>
    <col min="96" max="133" width="1.625" style="214" customWidth="1"/>
    <col min="134" max="143" width="1.625" style="202" customWidth="1"/>
    <col min="144" max="16384" width="0" style="202" hidden="1"/>
  </cols>
  <sheetData>
    <row r="1" spans="2:143" ht="22.5" customHeight="1" thickBot="1" x14ac:dyDescent="0.2">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704" t="s">
        <v>202</v>
      </c>
      <c r="DI1" s="705"/>
      <c r="DJ1" s="705"/>
      <c r="DK1" s="705"/>
      <c r="DL1" s="705"/>
      <c r="DM1" s="705"/>
      <c r="DN1" s="706"/>
      <c r="DO1" s="202"/>
      <c r="DP1" s="704" t="s">
        <v>203</v>
      </c>
      <c r="DQ1" s="705"/>
      <c r="DR1" s="705"/>
      <c r="DS1" s="705"/>
      <c r="DT1" s="705"/>
      <c r="DU1" s="705"/>
      <c r="DV1" s="705"/>
      <c r="DW1" s="705"/>
      <c r="DX1" s="705"/>
      <c r="DY1" s="705"/>
      <c r="DZ1" s="705"/>
      <c r="EA1" s="705"/>
      <c r="EB1" s="705"/>
      <c r="EC1" s="706"/>
      <c r="ED1" s="201"/>
      <c r="EE1" s="201"/>
      <c r="EF1" s="201"/>
      <c r="EG1" s="201"/>
      <c r="EH1" s="201"/>
      <c r="EI1" s="201"/>
      <c r="EJ1" s="201"/>
      <c r="EK1" s="201"/>
      <c r="EL1" s="201"/>
      <c r="EM1" s="201"/>
    </row>
    <row r="2" spans="2:143" ht="22.5" customHeight="1" x14ac:dyDescent="0.15">
      <c r="B2" s="203" t="s">
        <v>204</v>
      </c>
      <c r="R2" s="204"/>
      <c r="S2" s="204"/>
      <c r="T2" s="204"/>
      <c r="U2" s="204"/>
      <c r="V2" s="204"/>
      <c r="W2" s="204"/>
      <c r="X2" s="204"/>
      <c r="Y2" s="204"/>
      <c r="Z2" s="204"/>
      <c r="AA2" s="204"/>
      <c r="AB2" s="204"/>
      <c r="AC2" s="204"/>
      <c r="AE2" s="205"/>
      <c r="AF2" s="205"/>
      <c r="AG2" s="205"/>
      <c r="AH2" s="205"/>
      <c r="AI2" s="205"/>
      <c r="AJ2" s="204"/>
      <c r="AK2" s="204"/>
      <c r="AL2" s="204"/>
      <c r="AM2" s="204"/>
      <c r="AN2" s="204"/>
      <c r="AO2" s="204"/>
      <c r="AP2" s="204"/>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7830198</v>
      </c>
      <c r="S5" s="664"/>
      <c r="T5" s="664"/>
      <c r="U5" s="664"/>
      <c r="V5" s="664"/>
      <c r="W5" s="664"/>
      <c r="X5" s="664"/>
      <c r="Y5" s="689"/>
      <c r="Z5" s="702">
        <v>16.899999999999999</v>
      </c>
      <c r="AA5" s="702"/>
      <c r="AB5" s="702"/>
      <c r="AC5" s="702"/>
      <c r="AD5" s="703">
        <v>7830198</v>
      </c>
      <c r="AE5" s="703"/>
      <c r="AF5" s="703"/>
      <c r="AG5" s="703"/>
      <c r="AH5" s="703"/>
      <c r="AI5" s="703"/>
      <c r="AJ5" s="703"/>
      <c r="AK5" s="703"/>
      <c r="AL5" s="690">
        <v>29.5</v>
      </c>
      <c r="AM5" s="672"/>
      <c r="AN5" s="672"/>
      <c r="AO5" s="691"/>
      <c r="AP5" s="666" t="s">
        <v>216</v>
      </c>
      <c r="AQ5" s="667"/>
      <c r="AR5" s="667"/>
      <c r="AS5" s="667"/>
      <c r="AT5" s="667"/>
      <c r="AU5" s="667"/>
      <c r="AV5" s="667"/>
      <c r="AW5" s="667"/>
      <c r="AX5" s="667"/>
      <c r="AY5" s="667"/>
      <c r="AZ5" s="667"/>
      <c r="BA5" s="667"/>
      <c r="BB5" s="667"/>
      <c r="BC5" s="667"/>
      <c r="BD5" s="667"/>
      <c r="BE5" s="667"/>
      <c r="BF5" s="668"/>
      <c r="BG5" s="608">
        <v>7829529</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739886</v>
      </c>
      <c r="S6" s="609"/>
      <c r="T6" s="609"/>
      <c r="U6" s="609"/>
      <c r="V6" s="609"/>
      <c r="W6" s="609"/>
      <c r="X6" s="609"/>
      <c r="Y6" s="610"/>
      <c r="Z6" s="646">
        <v>1.6</v>
      </c>
      <c r="AA6" s="646"/>
      <c r="AB6" s="646"/>
      <c r="AC6" s="646"/>
      <c r="AD6" s="647">
        <v>739886</v>
      </c>
      <c r="AE6" s="647"/>
      <c r="AF6" s="647"/>
      <c r="AG6" s="647"/>
      <c r="AH6" s="647"/>
      <c r="AI6" s="647"/>
      <c r="AJ6" s="647"/>
      <c r="AK6" s="647"/>
      <c r="AL6" s="611">
        <v>2.8</v>
      </c>
      <c r="AM6" s="612"/>
      <c r="AN6" s="612"/>
      <c r="AO6" s="648"/>
      <c r="AP6" s="605" t="s">
        <v>221</v>
      </c>
      <c r="AQ6" s="606"/>
      <c r="AR6" s="606"/>
      <c r="AS6" s="606"/>
      <c r="AT6" s="606"/>
      <c r="AU6" s="606"/>
      <c r="AV6" s="606"/>
      <c r="AW6" s="606"/>
      <c r="AX6" s="606"/>
      <c r="AY6" s="606"/>
      <c r="AZ6" s="606"/>
      <c r="BA6" s="606"/>
      <c r="BB6" s="606"/>
      <c r="BC6" s="606"/>
      <c r="BD6" s="606"/>
      <c r="BE6" s="606"/>
      <c r="BF6" s="607"/>
      <c r="BG6" s="608">
        <v>7829529</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287601</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286975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1885</v>
      </c>
      <c r="S7" s="609"/>
      <c r="T7" s="609"/>
      <c r="U7" s="609"/>
      <c r="V7" s="609"/>
      <c r="W7" s="609"/>
      <c r="X7" s="609"/>
      <c r="Y7" s="610"/>
      <c r="Z7" s="646">
        <v>0</v>
      </c>
      <c r="AA7" s="646"/>
      <c r="AB7" s="646"/>
      <c r="AC7" s="646"/>
      <c r="AD7" s="647">
        <v>1885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3156143</v>
      </c>
      <c r="BH7" s="609"/>
      <c r="BI7" s="609"/>
      <c r="BJ7" s="609"/>
      <c r="BK7" s="609"/>
      <c r="BL7" s="609"/>
      <c r="BM7" s="609"/>
      <c r="BN7" s="610"/>
      <c r="BO7" s="646">
        <v>40.299999999999997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5414152</v>
      </c>
      <c r="CS7" s="609"/>
      <c r="CT7" s="609"/>
      <c r="CU7" s="609"/>
      <c r="CV7" s="609"/>
      <c r="CW7" s="609"/>
      <c r="CX7" s="609"/>
      <c r="CY7" s="610"/>
      <c r="CZ7" s="646">
        <v>12</v>
      </c>
      <c r="DA7" s="646"/>
      <c r="DB7" s="646"/>
      <c r="DC7" s="646"/>
      <c r="DD7" s="614">
        <v>40582</v>
      </c>
      <c r="DE7" s="609"/>
      <c r="DF7" s="609"/>
      <c r="DG7" s="609"/>
      <c r="DH7" s="609"/>
      <c r="DI7" s="609"/>
      <c r="DJ7" s="609"/>
      <c r="DK7" s="609"/>
      <c r="DL7" s="609"/>
      <c r="DM7" s="609"/>
      <c r="DN7" s="609"/>
      <c r="DO7" s="609"/>
      <c r="DP7" s="610"/>
      <c r="DQ7" s="614">
        <v>3802043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28604</v>
      </c>
      <c r="S8" s="609"/>
      <c r="T8" s="609"/>
      <c r="U8" s="609"/>
      <c r="V8" s="609"/>
      <c r="W8" s="609"/>
      <c r="X8" s="609"/>
      <c r="Y8" s="610"/>
      <c r="Z8" s="646">
        <v>0.1</v>
      </c>
      <c r="AA8" s="646"/>
      <c r="AB8" s="646"/>
      <c r="AC8" s="646"/>
      <c r="AD8" s="647">
        <v>28604</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127514</v>
      </c>
      <c r="BH8" s="609"/>
      <c r="BI8" s="609"/>
      <c r="BJ8" s="609"/>
      <c r="BK8" s="609"/>
      <c r="BL8" s="609"/>
      <c r="BM8" s="609"/>
      <c r="BN8" s="610"/>
      <c r="BO8" s="646">
        <v>1.6</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13921991</v>
      </c>
      <c r="CS8" s="609"/>
      <c r="CT8" s="609"/>
      <c r="CU8" s="609"/>
      <c r="CV8" s="609"/>
      <c r="CW8" s="609"/>
      <c r="CX8" s="609"/>
      <c r="CY8" s="610"/>
      <c r="CZ8" s="646">
        <v>30.9</v>
      </c>
      <c r="DA8" s="646"/>
      <c r="DB8" s="646"/>
      <c r="DC8" s="646"/>
      <c r="DD8" s="614">
        <v>261296</v>
      </c>
      <c r="DE8" s="609"/>
      <c r="DF8" s="609"/>
      <c r="DG8" s="609"/>
      <c r="DH8" s="609"/>
      <c r="DI8" s="609"/>
      <c r="DJ8" s="609"/>
      <c r="DK8" s="609"/>
      <c r="DL8" s="609"/>
      <c r="DM8" s="609"/>
      <c r="DN8" s="609"/>
      <c r="DO8" s="609"/>
      <c r="DP8" s="610"/>
      <c r="DQ8" s="614">
        <v>6937511</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33035</v>
      </c>
      <c r="S9" s="609"/>
      <c r="T9" s="609"/>
      <c r="U9" s="609"/>
      <c r="V9" s="609"/>
      <c r="W9" s="609"/>
      <c r="X9" s="609"/>
      <c r="Y9" s="610"/>
      <c r="Z9" s="646">
        <v>0.1</v>
      </c>
      <c r="AA9" s="646"/>
      <c r="AB9" s="646"/>
      <c r="AC9" s="646"/>
      <c r="AD9" s="647">
        <v>33035</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2691270</v>
      </c>
      <c r="BH9" s="609"/>
      <c r="BI9" s="609"/>
      <c r="BJ9" s="609"/>
      <c r="BK9" s="609"/>
      <c r="BL9" s="609"/>
      <c r="BM9" s="609"/>
      <c r="BN9" s="610"/>
      <c r="BO9" s="646">
        <v>34.4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5328547</v>
      </c>
      <c r="CS9" s="609"/>
      <c r="CT9" s="609"/>
      <c r="CU9" s="609"/>
      <c r="CV9" s="609"/>
      <c r="CW9" s="609"/>
      <c r="CX9" s="609"/>
      <c r="CY9" s="610"/>
      <c r="CZ9" s="646">
        <v>11.8</v>
      </c>
      <c r="DA9" s="646"/>
      <c r="DB9" s="646"/>
      <c r="DC9" s="646"/>
      <c r="DD9" s="614" t="s">
        <v>122</v>
      </c>
      <c r="DE9" s="609"/>
      <c r="DF9" s="609"/>
      <c r="DG9" s="609"/>
      <c r="DH9" s="609"/>
      <c r="DI9" s="609"/>
      <c r="DJ9" s="609"/>
      <c r="DK9" s="609"/>
      <c r="DL9" s="609"/>
      <c r="DM9" s="609"/>
      <c r="DN9" s="609"/>
      <c r="DO9" s="609"/>
      <c r="DP9" s="610"/>
      <c r="DQ9" s="614">
        <v>4156254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173254</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97761</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47761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1865596</v>
      </c>
      <c r="S11" s="609"/>
      <c r="T11" s="609"/>
      <c r="U11" s="609"/>
      <c r="V11" s="609"/>
      <c r="W11" s="609"/>
      <c r="X11" s="609"/>
      <c r="Y11" s="610"/>
      <c r="Z11" s="611">
        <v>4</v>
      </c>
      <c r="AA11" s="612"/>
      <c r="AB11" s="612"/>
      <c r="AC11" s="613"/>
      <c r="AD11" s="614">
        <v>1865596</v>
      </c>
      <c r="AE11" s="609"/>
      <c r="AF11" s="609"/>
      <c r="AG11" s="609"/>
      <c r="AH11" s="609"/>
      <c r="AI11" s="609"/>
      <c r="AJ11" s="609"/>
      <c r="AK11" s="610"/>
      <c r="AL11" s="611">
        <v>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164105</v>
      </c>
      <c r="BH11" s="609"/>
      <c r="BI11" s="609"/>
      <c r="BJ11" s="609"/>
      <c r="BK11" s="609"/>
      <c r="BL11" s="609"/>
      <c r="BM11" s="609"/>
      <c r="BN11" s="610"/>
      <c r="BO11" s="646">
        <v>2.1</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2895256</v>
      </c>
      <c r="CS11" s="609"/>
      <c r="CT11" s="609"/>
      <c r="CU11" s="609"/>
      <c r="CV11" s="609"/>
      <c r="CW11" s="609"/>
      <c r="CX11" s="609"/>
      <c r="CY11" s="610"/>
      <c r="CZ11" s="646">
        <v>6.4</v>
      </c>
      <c r="DA11" s="646"/>
      <c r="DB11" s="646"/>
      <c r="DC11" s="646"/>
      <c r="DD11" s="614">
        <v>307711</v>
      </c>
      <c r="DE11" s="609"/>
      <c r="DF11" s="609"/>
      <c r="DG11" s="609"/>
      <c r="DH11" s="609"/>
      <c r="DI11" s="609"/>
      <c r="DJ11" s="609"/>
      <c r="DK11" s="609"/>
      <c r="DL11" s="609"/>
      <c r="DM11" s="609"/>
      <c r="DN11" s="609"/>
      <c r="DO11" s="609"/>
      <c r="DP11" s="610"/>
      <c r="DQ11" s="614">
        <v>1583398</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3687303</v>
      </c>
      <c r="BH12" s="609"/>
      <c r="BI12" s="609"/>
      <c r="BJ12" s="609"/>
      <c r="BK12" s="609"/>
      <c r="BL12" s="609"/>
      <c r="BM12" s="609"/>
      <c r="BN12" s="610"/>
      <c r="BO12" s="646">
        <v>47.1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1619054</v>
      </c>
      <c r="CS12" s="609"/>
      <c r="CT12" s="609"/>
      <c r="CU12" s="609"/>
      <c r="CV12" s="609"/>
      <c r="CW12" s="609"/>
      <c r="CX12" s="609"/>
      <c r="CY12" s="610"/>
      <c r="CZ12" s="646">
        <v>3.6</v>
      </c>
      <c r="DA12" s="646"/>
      <c r="DB12" s="646"/>
      <c r="DC12" s="646"/>
      <c r="DD12" s="614">
        <v>122461</v>
      </c>
      <c r="DE12" s="609"/>
      <c r="DF12" s="609"/>
      <c r="DG12" s="609"/>
      <c r="DH12" s="609"/>
      <c r="DI12" s="609"/>
      <c r="DJ12" s="609"/>
      <c r="DK12" s="609"/>
      <c r="DL12" s="609"/>
      <c r="DM12" s="609"/>
      <c r="DN12" s="609"/>
      <c r="DO12" s="609"/>
      <c r="DP12" s="610"/>
      <c r="DQ12" s="614">
        <v>1148206</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3677052</v>
      </c>
      <c r="BH13" s="609"/>
      <c r="BI13" s="609"/>
      <c r="BJ13" s="609"/>
      <c r="BK13" s="609"/>
      <c r="BL13" s="609"/>
      <c r="BM13" s="609"/>
      <c r="BN13" s="610"/>
      <c r="BO13" s="646">
        <v>47</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3367647</v>
      </c>
      <c r="CS13" s="609"/>
      <c r="CT13" s="609"/>
      <c r="CU13" s="609"/>
      <c r="CV13" s="609"/>
      <c r="CW13" s="609"/>
      <c r="CX13" s="609"/>
      <c r="CY13" s="610"/>
      <c r="CZ13" s="646">
        <v>7.5</v>
      </c>
      <c r="DA13" s="646"/>
      <c r="DB13" s="646"/>
      <c r="DC13" s="646"/>
      <c r="DD13" s="614">
        <v>1139050</v>
      </c>
      <c r="DE13" s="609"/>
      <c r="DF13" s="609"/>
      <c r="DG13" s="609"/>
      <c r="DH13" s="609"/>
      <c r="DI13" s="609"/>
      <c r="DJ13" s="609"/>
      <c r="DK13" s="609"/>
      <c r="DL13" s="609"/>
      <c r="DM13" s="609"/>
      <c r="DN13" s="609"/>
      <c r="DO13" s="609"/>
      <c r="DP13" s="610"/>
      <c r="DQ13" s="614">
        <v>1973632</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8242</v>
      </c>
      <c r="S14" s="609"/>
      <c r="T14" s="609"/>
      <c r="U14" s="609"/>
      <c r="V14" s="609"/>
      <c r="W14" s="609"/>
      <c r="X14" s="609"/>
      <c r="Y14" s="610"/>
      <c r="Z14" s="646">
        <v>0</v>
      </c>
      <c r="AA14" s="646"/>
      <c r="AB14" s="646"/>
      <c r="AC14" s="646"/>
      <c r="AD14" s="647">
        <v>8242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341377</v>
      </c>
      <c r="BH14" s="609"/>
      <c r="BI14" s="609"/>
      <c r="BJ14" s="609"/>
      <c r="BK14" s="609"/>
      <c r="BL14" s="609"/>
      <c r="BM14" s="609"/>
      <c r="BN14" s="610"/>
      <c r="BO14" s="646">
        <v>4.4000000000000004</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1574200</v>
      </c>
      <c r="CS14" s="609"/>
      <c r="CT14" s="609"/>
      <c r="CU14" s="609"/>
      <c r="CV14" s="609"/>
      <c r="CW14" s="609"/>
      <c r="CX14" s="609"/>
      <c r="CY14" s="610"/>
      <c r="CZ14" s="646">
        <v>3.5</v>
      </c>
      <c r="DA14" s="646"/>
      <c r="DB14" s="646"/>
      <c r="DC14" s="646"/>
      <c r="DD14" s="614">
        <v>118313</v>
      </c>
      <c r="DE14" s="609"/>
      <c r="DF14" s="609"/>
      <c r="DG14" s="609"/>
      <c r="DH14" s="609"/>
      <c r="DI14" s="609"/>
      <c r="DJ14" s="609"/>
      <c r="DK14" s="609"/>
      <c r="DL14" s="609"/>
      <c r="DM14" s="609"/>
      <c r="DN14" s="609"/>
      <c r="DO14" s="609"/>
      <c r="DP14" s="610"/>
      <c r="DQ14" s="614">
        <v>1439237</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644706</v>
      </c>
      <c r="BH15" s="609"/>
      <c r="BI15" s="609"/>
      <c r="BJ15" s="609"/>
      <c r="BK15" s="609"/>
      <c r="BL15" s="609"/>
      <c r="BM15" s="609"/>
      <c r="BN15" s="610"/>
      <c r="BO15" s="646">
        <v>8.1999999999999993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5161043</v>
      </c>
      <c r="CS15" s="609"/>
      <c r="CT15" s="609"/>
      <c r="CU15" s="609"/>
      <c r="CV15" s="609"/>
      <c r="CW15" s="609"/>
      <c r="CX15" s="609"/>
      <c r="CY15" s="610"/>
      <c r="CZ15" s="646">
        <v>11.5</v>
      </c>
      <c r="DA15" s="646"/>
      <c r="DB15" s="646"/>
      <c r="DC15" s="646"/>
      <c r="DD15" s="614">
        <v>778989</v>
      </c>
      <c r="DE15" s="609"/>
      <c r="DF15" s="609"/>
      <c r="DG15" s="609"/>
      <c r="DH15" s="609"/>
      <c r="DI15" s="609"/>
      <c r="DJ15" s="609"/>
      <c r="DK15" s="609"/>
      <c r="DL15" s="609"/>
      <c r="DM15" s="609"/>
      <c r="DN15" s="609"/>
      <c r="DO15" s="609"/>
      <c r="DP15" s="610"/>
      <c r="DQ15" s="614">
        <v>3808199</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84371</v>
      </c>
      <c r="S16" s="609"/>
      <c r="T16" s="609"/>
      <c r="U16" s="609"/>
      <c r="V16" s="609"/>
      <c r="W16" s="609"/>
      <c r="X16" s="609"/>
      <c r="Y16" s="610"/>
      <c r="Z16" s="646">
        <v>0.2</v>
      </c>
      <c r="AA16" s="646"/>
      <c r="AB16" s="646"/>
      <c r="AC16" s="646"/>
      <c r="AD16" s="647">
        <v>84371</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578895</v>
      </c>
      <c r="CS16" s="609"/>
      <c r="CT16" s="609"/>
      <c r="CU16" s="609"/>
      <c r="CV16" s="609"/>
      <c r="CW16" s="609"/>
      <c r="CX16" s="609"/>
      <c r="CY16" s="610"/>
      <c r="CZ16" s="646">
        <v>1.3</v>
      </c>
      <c r="DA16" s="646"/>
      <c r="DB16" s="646"/>
      <c r="DC16" s="646"/>
      <c r="DD16" s="614" t="s">
        <v>122</v>
      </c>
      <c r="DE16" s="609"/>
      <c r="DF16" s="609"/>
      <c r="DG16" s="609"/>
      <c r="DH16" s="609"/>
      <c r="DI16" s="609"/>
      <c r="DJ16" s="609"/>
      <c r="DK16" s="609"/>
      <c r="DL16" s="609"/>
      <c r="DM16" s="609"/>
      <c r="DN16" s="609"/>
      <c r="DO16" s="609"/>
      <c r="DP16" s="610"/>
      <c r="DQ16" s="614">
        <v>52445</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168113</v>
      </c>
      <c r="S17" s="609"/>
      <c r="T17" s="609"/>
      <c r="U17" s="609"/>
      <c r="V17" s="609"/>
      <c r="W17" s="609"/>
      <c r="X17" s="609"/>
      <c r="Y17" s="610"/>
      <c r="Z17" s="646">
        <v>0.4</v>
      </c>
      <c r="AA17" s="646"/>
      <c r="AB17" s="646"/>
      <c r="AC17" s="646"/>
      <c r="AD17" s="647">
        <v>168113</v>
      </c>
      <c r="AE17" s="647"/>
      <c r="AF17" s="647"/>
      <c r="AG17" s="647"/>
      <c r="AH17" s="647"/>
      <c r="AI17" s="647"/>
      <c r="AJ17" s="647"/>
      <c r="AK17" s="647"/>
      <c r="AL17" s="611">
        <v>0.6</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4805849</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4701004</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65743</v>
      </c>
      <c r="S18" s="609"/>
      <c r="T18" s="609"/>
      <c r="U18" s="609"/>
      <c r="V18" s="609"/>
      <c r="W18" s="609"/>
      <c r="X18" s="609"/>
      <c r="Y18" s="610"/>
      <c r="Z18" s="646">
        <v>0.1</v>
      </c>
      <c r="AA18" s="646"/>
      <c r="AB18" s="646"/>
      <c r="AC18" s="646"/>
      <c r="AD18" s="647">
        <v>65743</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61023</v>
      </c>
      <c r="S19" s="609"/>
      <c r="T19" s="609"/>
      <c r="U19" s="609"/>
      <c r="V19" s="609"/>
      <c r="W19" s="609"/>
      <c r="X19" s="609"/>
      <c r="Y19" s="610"/>
      <c r="Z19" s="646">
        <v>0.1</v>
      </c>
      <c r="AA19" s="646"/>
      <c r="AB19" s="646"/>
      <c r="AC19" s="646"/>
      <c r="AD19" s="647">
        <v>61023</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669</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4720</v>
      </c>
      <c r="S20" s="609"/>
      <c r="T20" s="609"/>
      <c r="U20" s="609"/>
      <c r="V20" s="609"/>
      <c r="W20" s="609"/>
      <c r="X20" s="609"/>
      <c r="Y20" s="610"/>
      <c r="Z20" s="646">
        <v>0</v>
      </c>
      <c r="AA20" s="646"/>
      <c r="AB20" s="646"/>
      <c r="AC20" s="646"/>
      <c r="AD20" s="647">
        <v>4720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669</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45051996</v>
      </c>
      <c r="CS20" s="609"/>
      <c r="CT20" s="609"/>
      <c r="CU20" s="609"/>
      <c r="CV20" s="609"/>
      <c r="CW20" s="609"/>
      <c r="CX20" s="609"/>
      <c r="CY20" s="610"/>
      <c r="CZ20" s="646">
        <v>100</v>
      </c>
      <c r="DA20" s="646"/>
      <c r="DB20" s="646"/>
      <c r="DC20" s="646"/>
      <c r="DD20" s="614">
        <v>2768402</v>
      </c>
      <c r="DE20" s="609"/>
      <c r="DF20" s="609"/>
      <c r="DG20" s="609"/>
      <c r="DH20" s="609"/>
      <c r="DI20" s="609"/>
      <c r="DJ20" s="609"/>
      <c r="DK20" s="609"/>
      <c r="DL20" s="609"/>
      <c r="DM20" s="609"/>
      <c r="DN20" s="609"/>
      <c r="DO20" s="609"/>
      <c r="DP20" s="610"/>
      <c r="DQ20" s="614">
        <v>29936665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16872098</v>
      </c>
      <c r="S21" s="609"/>
      <c r="T21" s="609"/>
      <c r="U21" s="609"/>
      <c r="V21" s="609"/>
      <c r="W21" s="609"/>
      <c r="X21" s="609"/>
      <c r="Y21" s="610"/>
      <c r="Z21" s="646">
        <v>36.4</v>
      </c>
      <c r="AA21" s="646"/>
      <c r="AB21" s="646"/>
      <c r="AC21" s="646"/>
      <c r="AD21" s="647">
        <v>15563470</v>
      </c>
      <c r="AE21" s="647"/>
      <c r="AF21" s="647"/>
      <c r="AG21" s="647"/>
      <c r="AH21" s="647"/>
      <c r="AI21" s="647"/>
      <c r="AJ21" s="647"/>
      <c r="AK21" s="647"/>
      <c r="AL21" s="611">
        <v>58.6</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6</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15563470</v>
      </c>
      <c r="S22" s="609"/>
      <c r="T22" s="609"/>
      <c r="U22" s="609"/>
      <c r="V22" s="609"/>
      <c r="W22" s="609"/>
      <c r="X22" s="609"/>
      <c r="Y22" s="610"/>
      <c r="Z22" s="646">
        <v>33.6</v>
      </c>
      <c r="AA22" s="646"/>
      <c r="AB22" s="646"/>
      <c r="AC22" s="646"/>
      <c r="AD22" s="647">
        <v>15563470</v>
      </c>
      <c r="AE22" s="647"/>
      <c r="AF22" s="647"/>
      <c r="AG22" s="647"/>
      <c r="AH22" s="647"/>
      <c r="AI22" s="647"/>
      <c r="AJ22" s="647"/>
      <c r="AK22" s="647"/>
      <c r="AL22" s="611">
        <v>58.6</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1209296</v>
      </c>
      <c r="S23" s="609"/>
      <c r="T23" s="609"/>
      <c r="U23" s="609"/>
      <c r="V23" s="609"/>
      <c r="W23" s="609"/>
      <c r="X23" s="609"/>
      <c r="Y23" s="610"/>
      <c r="Z23" s="646">
        <v>2.6</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99332</v>
      </c>
      <c r="S24" s="609"/>
      <c r="T24" s="609"/>
      <c r="U24" s="609"/>
      <c r="V24" s="609"/>
      <c r="W24" s="609"/>
      <c r="X24" s="609"/>
      <c r="Y24" s="610"/>
      <c r="Z24" s="646">
        <v>0.2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v>663</v>
      </c>
      <c r="BH24" s="609"/>
      <c r="BI24" s="609"/>
      <c r="BJ24" s="609"/>
      <c r="BK24" s="609"/>
      <c r="BL24" s="609"/>
      <c r="BM24" s="609"/>
      <c r="BN24" s="610"/>
      <c r="BO24" s="646">
        <v>0</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20727236</v>
      </c>
      <c r="CS24" s="664"/>
      <c r="CT24" s="664"/>
      <c r="CU24" s="664"/>
      <c r="CV24" s="664"/>
      <c r="CW24" s="664"/>
      <c r="CX24" s="664"/>
      <c r="CY24" s="689"/>
      <c r="CZ24" s="690">
        <v>46</v>
      </c>
      <c r="DA24" s="672"/>
      <c r="DB24" s="672"/>
      <c r="DC24" s="692"/>
      <c r="DD24" s="688">
        <v>14262163</v>
      </c>
      <c r="DE24" s="664"/>
      <c r="DF24" s="664"/>
      <c r="DG24" s="664"/>
      <c r="DH24" s="664"/>
      <c r="DI24" s="664"/>
      <c r="DJ24" s="664"/>
      <c r="DK24" s="689"/>
      <c r="DL24" s="688">
        <v>13782053</v>
      </c>
      <c r="DM24" s="664"/>
      <c r="DN24" s="664"/>
      <c r="DO24" s="664"/>
      <c r="DP24" s="664"/>
      <c r="DQ24" s="664"/>
      <c r="DR24" s="664"/>
      <c r="DS24" s="664"/>
      <c r="DT24" s="664"/>
      <c r="DU24" s="664"/>
      <c r="DV24" s="689"/>
      <c r="DW24" s="690">
        <v>51.6</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27697771</v>
      </c>
      <c r="S25" s="609"/>
      <c r="T25" s="609"/>
      <c r="U25" s="609"/>
      <c r="V25" s="609"/>
      <c r="W25" s="609"/>
      <c r="X25" s="609"/>
      <c r="Y25" s="610"/>
      <c r="Z25" s="646">
        <v>59.8</v>
      </c>
      <c r="AA25" s="646"/>
      <c r="AB25" s="646"/>
      <c r="AC25" s="646"/>
      <c r="AD25" s="647">
        <v>26389143</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7579612</v>
      </c>
      <c r="CS25" s="621"/>
      <c r="CT25" s="621"/>
      <c r="CU25" s="621"/>
      <c r="CV25" s="621"/>
      <c r="CW25" s="621"/>
      <c r="CX25" s="621"/>
      <c r="CY25" s="622"/>
      <c r="CZ25" s="611">
        <v>16.8</v>
      </c>
      <c r="DA25" s="623"/>
      <c r="DB25" s="623"/>
      <c r="DC25" s="624"/>
      <c r="DD25" s="614">
        <v>6945586</v>
      </c>
      <c r="DE25" s="621"/>
      <c r="DF25" s="621"/>
      <c r="DG25" s="621"/>
      <c r="DH25" s="621"/>
      <c r="DI25" s="621"/>
      <c r="DJ25" s="621"/>
      <c r="DK25" s="622"/>
      <c r="DL25" s="614">
        <v>6910416</v>
      </c>
      <c r="DM25" s="621"/>
      <c r="DN25" s="621"/>
      <c r="DO25" s="621"/>
      <c r="DP25" s="621"/>
      <c r="DQ25" s="621"/>
      <c r="DR25" s="621"/>
      <c r="DS25" s="621"/>
      <c r="DT25" s="621"/>
      <c r="DU25" s="621"/>
      <c r="DV25" s="622"/>
      <c r="DW25" s="611">
        <v>25.9</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7541</v>
      </c>
      <c r="S26" s="609"/>
      <c r="T26" s="609"/>
      <c r="U26" s="609"/>
      <c r="V26" s="609"/>
      <c r="W26" s="609"/>
      <c r="X26" s="609"/>
      <c r="Y26" s="610"/>
      <c r="Z26" s="646">
        <v>0</v>
      </c>
      <c r="AA26" s="646"/>
      <c r="AB26" s="646"/>
      <c r="AC26" s="646"/>
      <c r="AD26" s="647">
        <v>7541</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4718152</v>
      </c>
      <c r="CS26" s="609"/>
      <c r="CT26" s="609"/>
      <c r="CU26" s="609"/>
      <c r="CV26" s="609"/>
      <c r="CW26" s="609"/>
      <c r="CX26" s="609"/>
      <c r="CY26" s="610"/>
      <c r="CZ26" s="611">
        <v>10.5</v>
      </c>
      <c r="DA26" s="623"/>
      <c r="DB26" s="623"/>
      <c r="DC26" s="624"/>
      <c r="DD26" s="614">
        <v>4413768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172783</v>
      </c>
      <c r="S27" s="609"/>
      <c r="T27" s="609"/>
      <c r="U27" s="609"/>
      <c r="V27" s="609"/>
      <c r="W27" s="609"/>
      <c r="X27" s="609"/>
      <c r="Y27" s="610"/>
      <c r="Z27" s="646">
        <v>0.4</v>
      </c>
      <c r="AA27" s="646"/>
      <c r="AB27" s="646"/>
      <c r="AC27" s="646"/>
      <c r="AD27" s="647">
        <v>19</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7830198</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8341775</v>
      </c>
      <c r="CS27" s="621"/>
      <c r="CT27" s="621"/>
      <c r="CU27" s="621"/>
      <c r="CV27" s="621"/>
      <c r="CW27" s="621"/>
      <c r="CX27" s="621"/>
      <c r="CY27" s="622"/>
      <c r="CZ27" s="611">
        <v>18.5</v>
      </c>
      <c r="DA27" s="623"/>
      <c r="DB27" s="623"/>
      <c r="DC27" s="624"/>
      <c r="DD27" s="614">
        <v>2615573</v>
      </c>
      <c r="DE27" s="621"/>
      <c r="DF27" s="621"/>
      <c r="DG27" s="621"/>
      <c r="DH27" s="621"/>
      <c r="DI27" s="621"/>
      <c r="DJ27" s="621"/>
      <c r="DK27" s="622"/>
      <c r="DL27" s="614">
        <v>2170633</v>
      </c>
      <c r="DM27" s="621"/>
      <c r="DN27" s="621"/>
      <c r="DO27" s="621"/>
      <c r="DP27" s="621"/>
      <c r="DQ27" s="621"/>
      <c r="DR27" s="621"/>
      <c r="DS27" s="621"/>
      <c r="DT27" s="621"/>
      <c r="DU27" s="621"/>
      <c r="DV27" s="622"/>
      <c r="DW27" s="611">
        <v>8.1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263203</v>
      </c>
      <c r="S28" s="609"/>
      <c r="T28" s="609"/>
      <c r="U28" s="609"/>
      <c r="V28" s="609"/>
      <c r="W28" s="609"/>
      <c r="X28" s="609"/>
      <c r="Y28" s="610"/>
      <c r="Z28" s="646">
        <v>0.6</v>
      </c>
      <c r="AA28" s="646"/>
      <c r="AB28" s="646"/>
      <c r="AC28" s="646"/>
      <c r="AD28" s="647">
        <v>26433</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4805849</v>
      </c>
      <c r="CS28" s="609"/>
      <c r="CT28" s="609"/>
      <c r="CU28" s="609"/>
      <c r="CV28" s="609"/>
      <c r="CW28" s="609"/>
      <c r="CX28" s="609"/>
      <c r="CY28" s="610"/>
      <c r="CZ28" s="611">
        <v>10.7</v>
      </c>
      <c r="DA28" s="623"/>
      <c r="DB28" s="623"/>
      <c r="DC28" s="624"/>
      <c r="DD28" s="614">
        <v>4701004</v>
      </c>
      <c r="DE28" s="609"/>
      <c r="DF28" s="609"/>
      <c r="DG28" s="609"/>
      <c r="DH28" s="609"/>
      <c r="DI28" s="609"/>
      <c r="DJ28" s="609"/>
      <c r="DK28" s="610"/>
      <c r="DL28" s="614">
        <v>4701004</v>
      </c>
      <c r="DM28" s="609"/>
      <c r="DN28" s="609"/>
      <c r="DO28" s="609"/>
      <c r="DP28" s="609"/>
      <c r="DQ28" s="609"/>
      <c r="DR28" s="609"/>
      <c r="DS28" s="609"/>
      <c r="DT28" s="609"/>
      <c r="DU28" s="609"/>
      <c r="DV28" s="610"/>
      <c r="DW28" s="611">
        <v>17.600000000000001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353406</v>
      </c>
      <c r="S29" s="609"/>
      <c r="T29" s="609"/>
      <c r="U29" s="609"/>
      <c r="V29" s="609"/>
      <c r="W29" s="609"/>
      <c r="X29" s="609"/>
      <c r="Y29" s="610"/>
      <c r="Z29" s="646">
        <v>0.8</v>
      </c>
      <c r="AA29" s="646"/>
      <c r="AB29" s="646"/>
      <c r="AC29" s="646"/>
      <c r="AD29" s="647">
        <v>9638</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4805849</v>
      </c>
      <c r="CS29" s="621"/>
      <c r="CT29" s="621"/>
      <c r="CU29" s="621"/>
      <c r="CV29" s="621"/>
      <c r="CW29" s="621"/>
      <c r="CX29" s="621"/>
      <c r="CY29" s="622"/>
      <c r="CZ29" s="611">
        <v>10.7</v>
      </c>
      <c r="DA29" s="623"/>
      <c r="DB29" s="623"/>
      <c r="DC29" s="624"/>
      <c r="DD29" s="614">
        <v>4701004</v>
      </c>
      <c r="DE29" s="621"/>
      <c r="DF29" s="621"/>
      <c r="DG29" s="621"/>
      <c r="DH29" s="621"/>
      <c r="DI29" s="621"/>
      <c r="DJ29" s="621"/>
      <c r="DK29" s="622"/>
      <c r="DL29" s="614">
        <v>4701004</v>
      </c>
      <c r="DM29" s="621"/>
      <c r="DN29" s="621"/>
      <c r="DO29" s="621"/>
      <c r="DP29" s="621"/>
      <c r="DQ29" s="621"/>
      <c r="DR29" s="621"/>
      <c r="DS29" s="621"/>
      <c r="DT29" s="621"/>
      <c r="DU29" s="621"/>
      <c r="DV29" s="622"/>
      <c r="DW29" s="611">
        <v>17.600000000000001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6693023</v>
      </c>
      <c r="S30" s="609"/>
      <c r="T30" s="609"/>
      <c r="U30" s="609"/>
      <c r="V30" s="609"/>
      <c r="W30" s="609"/>
      <c r="X30" s="609"/>
      <c r="Y30" s="610"/>
      <c r="Z30" s="646">
        <v>14.4</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4680523</v>
      </c>
      <c r="CS30" s="609"/>
      <c r="CT30" s="609"/>
      <c r="CU30" s="609"/>
      <c r="CV30" s="609"/>
      <c r="CW30" s="609"/>
      <c r="CX30" s="609"/>
      <c r="CY30" s="610"/>
      <c r="CZ30" s="611">
        <v>10.4</v>
      </c>
      <c r="DA30" s="623"/>
      <c r="DB30" s="623"/>
      <c r="DC30" s="624"/>
      <c r="DD30" s="614">
        <v>4580153</v>
      </c>
      <c r="DE30" s="609"/>
      <c r="DF30" s="609"/>
      <c r="DG30" s="609"/>
      <c r="DH30" s="609"/>
      <c r="DI30" s="609"/>
      <c r="DJ30" s="609"/>
      <c r="DK30" s="610"/>
      <c r="DL30" s="614">
        <v>4580153</v>
      </c>
      <c r="DM30" s="609"/>
      <c r="DN30" s="609"/>
      <c r="DO30" s="609"/>
      <c r="DP30" s="609"/>
      <c r="DQ30" s="609"/>
      <c r="DR30" s="609"/>
      <c r="DS30" s="609"/>
      <c r="DT30" s="609"/>
      <c r="DU30" s="609"/>
      <c r="DV30" s="610"/>
      <c r="DW30" s="611">
        <v>17.2</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06"/>
      <c r="AV31" s="206"/>
      <c r="AW31" s="206"/>
      <c r="AX31" s="666" t="s">
        <v>177</v>
      </c>
      <c r="AY31" s="667"/>
      <c r="AZ31" s="667"/>
      <c r="BA31" s="667"/>
      <c r="BB31" s="667"/>
      <c r="BC31" s="667"/>
      <c r="BD31" s="667"/>
      <c r="BE31" s="667"/>
      <c r="BF31" s="668"/>
      <c r="BG31" s="670">
        <v>98.7</v>
      </c>
      <c r="BH31" s="671"/>
      <c r="BI31" s="671"/>
      <c r="BJ31" s="671"/>
      <c r="BK31" s="671"/>
      <c r="BL31" s="671"/>
      <c r="BM31" s="672">
        <v>96.1</v>
      </c>
      <c r="BN31" s="671"/>
      <c r="BO31" s="671"/>
      <c r="BP31" s="671"/>
      <c r="BQ31" s="673"/>
      <c r="BR31" s="670">
        <v>98.9</v>
      </c>
      <c r="BS31" s="671"/>
      <c r="BT31" s="671"/>
      <c r="BU31" s="671"/>
      <c r="BV31" s="671"/>
      <c r="BW31" s="671"/>
      <c r="BX31" s="672">
        <v>95.8</v>
      </c>
      <c r="BY31" s="671"/>
      <c r="BZ31" s="671"/>
      <c r="CA31" s="671"/>
      <c r="CB31" s="673"/>
      <c r="CD31" s="629"/>
      <c r="CE31" s="630"/>
      <c r="CF31" s="605" t="s">
        <v>300</v>
      </c>
      <c r="CG31" s="606"/>
      <c r="CH31" s="606"/>
      <c r="CI31" s="606"/>
      <c r="CJ31" s="606"/>
      <c r="CK31" s="606"/>
      <c r="CL31" s="606"/>
      <c r="CM31" s="606"/>
      <c r="CN31" s="606"/>
      <c r="CO31" s="606"/>
      <c r="CP31" s="606"/>
      <c r="CQ31" s="607"/>
      <c r="CR31" s="608">
        <v>125326</v>
      </c>
      <c r="CS31" s="621"/>
      <c r="CT31" s="621"/>
      <c r="CU31" s="621"/>
      <c r="CV31" s="621"/>
      <c r="CW31" s="621"/>
      <c r="CX31" s="621"/>
      <c r="CY31" s="622"/>
      <c r="CZ31" s="611">
        <v>0.3</v>
      </c>
      <c r="DA31" s="623"/>
      <c r="DB31" s="623"/>
      <c r="DC31" s="624"/>
      <c r="DD31" s="614">
        <v>120851</v>
      </c>
      <c r="DE31" s="621"/>
      <c r="DF31" s="621"/>
      <c r="DG31" s="621"/>
      <c r="DH31" s="621"/>
      <c r="DI31" s="621"/>
      <c r="DJ31" s="621"/>
      <c r="DK31" s="622"/>
      <c r="DL31" s="614">
        <v>120851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3156135</v>
      </c>
      <c r="S32" s="609"/>
      <c r="T32" s="609"/>
      <c r="U32" s="609"/>
      <c r="V32" s="609"/>
      <c r="W32" s="609"/>
      <c r="X32" s="609"/>
      <c r="Y32" s="610"/>
      <c r="Z32" s="646">
        <v>6.8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2" t="s">
        <v>302</v>
      </c>
      <c r="AX32" s="605" t="s">
        <v>303</v>
      </c>
      <c r="AY32" s="606"/>
      <c r="AZ32" s="606"/>
      <c r="BA32" s="606"/>
      <c r="BB32" s="606"/>
      <c r="BC32" s="606"/>
      <c r="BD32" s="606"/>
      <c r="BE32" s="606"/>
      <c r="BF32" s="607"/>
      <c r="BG32" s="674">
        <v>98.7</v>
      </c>
      <c r="BH32" s="621"/>
      <c r="BI32" s="621"/>
      <c r="BJ32" s="621"/>
      <c r="BK32" s="621"/>
      <c r="BL32" s="621"/>
      <c r="BM32" s="612">
        <v>96.3</v>
      </c>
      <c r="BN32" s="621"/>
      <c r="BO32" s="621"/>
      <c r="BP32" s="621"/>
      <c r="BQ32" s="644"/>
      <c r="BR32" s="674">
        <v>98.9</v>
      </c>
      <c r="BS32" s="621"/>
      <c r="BT32" s="621"/>
      <c r="BU32" s="621"/>
      <c r="BV32" s="621"/>
      <c r="BW32" s="621"/>
      <c r="BX32" s="612">
        <v>96.3</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180943</v>
      </c>
      <c r="S33" s="609"/>
      <c r="T33" s="609"/>
      <c r="U33" s="609"/>
      <c r="V33" s="609"/>
      <c r="W33" s="609"/>
      <c r="X33" s="609"/>
      <c r="Y33" s="610"/>
      <c r="Z33" s="646">
        <v>0.4</v>
      </c>
      <c r="AA33" s="646"/>
      <c r="AB33" s="646"/>
      <c r="AC33" s="646"/>
      <c r="AD33" s="647">
        <v>109543</v>
      </c>
      <c r="AE33" s="647"/>
      <c r="AF33" s="647"/>
      <c r="AG33" s="647"/>
      <c r="AH33" s="647"/>
      <c r="AI33" s="647"/>
      <c r="AJ33" s="647"/>
      <c r="AK33" s="647"/>
      <c r="AL33" s="611">
        <v>0.4</v>
      </c>
      <c r="AM33" s="612"/>
      <c r="AN33" s="612"/>
      <c r="AO33" s="648"/>
      <c r="AP33" s="651"/>
      <c r="AQ33" s="652"/>
      <c r="AR33" s="652"/>
      <c r="AS33" s="652"/>
      <c r="AT33" s="684"/>
      <c r="AU33" s="207"/>
      <c r="AV33" s="207"/>
      <c r="AW33" s="207"/>
      <c r="AX33" s="589" t="s">
        <v>306</v>
      </c>
      <c r="AY33" s="590"/>
      <c r="AZ33" s="590"/>
      <c r="BA33" s="590"/>
      <c r="BB33" s="590"/>
      <c r="BC33" s="590"/>
      <c r="BD33" s="590"/>
      <c r="BE33" s="590"/>
      <c r="BF33" s="591"/>
      <c r="BG33" s="669">
        <v>98.6</v>
      </c>
      <c r="BH33" s="593"/>
      <c r="BI33" s="593"/>
      <c r="BJ33" s="593"/>
      <c r="BK33" s="593"/>
      <c r="BL33" s="593"/>
      <c r="BM33" s="639">
        <v>95.5</v>
      </c>
      <c r="BN33" s="593"/>
      <c r="BO33" s="593"/>
      <c r="BP33" s="593"/>
      <c r="BQ33" s="656"/>
      <c r="BR33" s="669">
        <v>98.7</v>
      </c>
      <c r="BS33" s="593"/>
      <c r="BT33" s="593"/>
      <c r="BU33" s="593"/>
      <c r="BV33" s="593"/>
      <c r="BW33" s="593"/>
      <c r="BX33" s="639">
        <v>94.7</v>
      </c>
      <c r="BY33" s="593"/>
      <c r="BZ33" s="593"/>
      <c r="CA33" s="593"/>
      <c r="CB33" s="656"/>
      <c r="CD33" s="605" t="s">
        <v>307</v>
      </c>
      <c r="CE33" s="606"/>
      <c r="CF33" s="606"/>
      <c r="CG33" s="606"/>
      <c r="CH33" s="606"/>
      <c r="CI33" s="606"/>
      <c r="CJ33" s="606"/>
      <c r="CK33" s="606"/>
      <c r="CL33" s="606"/>
      <c r="CM33" s="606"/>
      <c r="CN33" s="606"/>
      <c r="CO33" s="606"/>
      <c r="CP33" s="606"/>
      <c r="CQ33" s="607"/>
      <c r="CR33" s="608">
        <v>20977463</v>
      </c>
      <c r="CS33" s="621"/>
      <c r="CT33" s="621"/>
      <c r="CU33" s="621"/>
      <c r="CV33" s="621"/>
      <c r="CW33" s="621"/>
      <c r="CX33" s="621"/>
      <c r="CY33" s="622"/>
      <c r="CZ33" s="611">
        <v>46.6</v>
      </c>
      <c r="DA33" s="623"/>
      <c r="DB33" s="623"/>
      <c r="DC33" s="624"/>
      <c r="DD33" s="614">
        <v>15282826</v>
      </c>
      <c r="DE33" s="621"/>
      <c r="DF33" s="621"/>
      <c r="DG33" s="621"/>
      <c r="DH33" s="621"/>
      <c r="DI33" s="621"/>
      <c r="DJ33" s="621"/>
      <c r="DK33" s="622"/>
      <c r="DL33" s="614">
        <v>12067611</v>
      </c>
      <c r="DM33" s="621"/>
      <c r="DN33" s="621"/>
      <c r="DO33" s="621"/>
      <c r="DP33" s="621"/>
      <c r="DQ33" s="621"/>
      <c r="DR33" s="621"/>
      <c r="DS33" s="621"/>
      <c r="DT33" s="621"/>
      <c r="DU33" s="621"/>
      <c r="DV33" s="622"/>
      <c r="DW33" s="611">
        <v>45.2</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638835</v>
      </c>
      <c r="S34" s="609"/>
      <c r="T34" s="609"/>
      <c r="U34" s="609"/>
      <c r="V34" s="609"/>
      <c r="W34" s="609"/>
      <c r="X34" s="609"/>
      <c r="Y34" s="610"/>
      <c r="Z34" s="646">
        <v>1.4</v>
      </c>
      <c r="AA34" s="646"/>
      <c r="AB34" s="646"/>
      <c r="AC34" s="646"/>
      <c r="AD34" s="647" t="s">
        <v>122</v>
      </c>
      <c r="AE34" s="647"/>
      <c r="AF34" s="647"/>
      <c r="AG34" s="647"/>
      <c r="AH34" s="647"/>
      <c r="AI34" s="647"/>
      <c r="AJ34" s="647"/>
      <c r="AK34" s="647"/>
      <c r="AL34" s="611" t="s">
        <v>122</v>
      </c>
      <c r="AM34" s="612"/>
      <c r="AN34" s="612"/>
      <c r="AO34" s="648"/>
      <c r="AP34" s="210"/>
      <c r="AQ34" s="211"/>
      <c r="AS34" s="206"/>
      <c r="AT34" s="206"/>
      <c r="AU34" s="206"/>
      <c r="AV34" s="206"/>
      <c r="AW34" s="206"/>
      <c r="AX34" s="206"/>
      <c r="AY34" s="206"/>
      <c r="AZ34" s="206"/>
      <c r="BA34" s="206"/>
      <c r="BB34" s="206"/>
      <c r="BC34" s="206"/>
      <c r="BD34" s="206"/>
      <c r="BE34" s="206"/>
      <c r="BF34" s="206"/>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5" t="s">
        <v>309</v>
      </c>
      <c r="CE34" s="606"/>
      <c r="CF34" s="606"/>
      <c r="CG34" s="606"/>
      <c r="CH34" s="606"/>
      <c r="CI34" s="606"/>
      <c r="CJ34" s="606"/>
      <c r="CK34" s="606"/>
      <c r="CL34" s="606"/>
      <c r="CM34" s="606"/>
      <c r="CN34" s="606"/>
      <c r="CO34" s="606"/>
      <c r="CP34" s="606"/>
      <c r="CQ34" s="607"/>
      <c r="CR34" s="608">
        <v>8094216</v>
      </c>
      <c r="CS34" s="609"/>
      <c r="CT34" s="609"/>
      <c r="CU34" s="609"/>
      <c r="CV34" s="609"/>
      <c r="CW34" s="609"/>
      <c r="CX34" s="609"/>
      <c r="CY34" s="610"/>
      <c r="CZ34" s="611">
        <v>18</v>
      </c>
      <c r="DA34" s="623"/>
      <c r="DB34" s="623"/>
      <c r="DC34" s="624"/>
      <c r="DD34" s="614">
        <v>5835625</v>
      </c>
      <c r="DE34" s="609"/>
      <c r="DF34" s="609"/>
      <c r="DG34" s="609"/>
      <c r="DH34" s="609"/>
      <c r="DI34" s="609"/>
      <c r="DJ34" s="609"/>
      <c r="DK34" s="610"/>
      <c r="DL34" s="614">
        <v>5519633</v>
      </c>
      <c r="DM34" s="609"/>
      <c r="DN34" s="609"/>
      <c r="DO34" s="609"/>
      <c r="DP34" s="609"/>
      <c r="DQ34" s="609"/>
      <c r="DR34" s="609"/>
      <c r="DS34" s="609"/>
      <c r="DT34" s="609"/>
      <c r="DU34" s="609"/>
      <c r="DV34" s="610"/>
      <c r="DW34" s="611">
        <v>20.7</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3226277</v>
      </c>
      <c r="S35" s="609"/>
      <c r="T35" s="609"/>
      <c r="U35" s="609"/>
      <c r="V35" s="609"/>
      <c r="W35" s="609"/>
      <c r="X35" s="609"/>
      <c r="Y35" s="610"/>
      <c r="Z35" s="646">
        <v>7</v>
      </c>
      <c r="AA35" s="646"/>
      <c r="AB35" s="646"/>
      <c r="AC35" s="646"/>
      <c r="AD35" s="647" t="s">
        <v>122</v>
      </c>
      <c r="AE35" s="647"/>
      <c r="AF35" s="647"/>
      <c r="AG35" s="647"/>
      <c r="AH35" s="647"/>
      <c r="AI35" s="647"/>
      <c r="AJ35" s="647"/>
      <c r="AK35" s="647"/>
      <c r="AL35" s="611" t="s">
        <v>122</v>
      </c>
      <c r="AM35" s="612"/>
      <c r="AN35" s="612"/>
      <c r="AO35" s="648"/>
      <c r="AP35" s="212"/>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736968</v>
      </c>
      <c r="CS35" s="621"/>
      <c r="CT35" s="621"/>
      <c r="CU35" s="621"/>
      <c r="CV35" s="621"/>
      <c r="CW35" s="621"/>
      <c r="CX35" s="621"/>
      <c r="CY35" s="622"/>
      <c r="CZ35" s="611">
        <v>1.6</v>
      </c>
      <c r="DA35" s="623"/>
      <c r="DB35" s="623"/>
      <c r="DC35" s="624"/>
      <c r="DD35" s="614">
        <v>472426</v>
      </c>
      <c r="DE35" s="621"/>
      <c r="DF35" s="621"/>
      <c r="DG35" s="621"/>
      <c r="DH35" s="621"/>
      <c r="DI35" s="621"/>
      <c r="DJ35" s="621"/>
      <c r="DK35" s="622"/>
      <c r="DL35" s="614">
        <v>425647</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746123</v>
      </c>
      <c r="S36" s="609"/>
      <c r="T36" s="609"/>
      <c r="U36" s="609"/>
      <c r="V36" s="609"/>
      <c r="W36" s="609"/>
      <c r="X36" s="609"/>
      <c r="Y36" s="610"/>
      <c r="Z36" s="646">
        <v>1.6</v>
      </c>
      <c r="AA36" s="646"/>
      <c r="AB36" s="646"/>
      <c r="AC36" s="646"/>
      <c r="AD36" s="647" t="s">
        <v>122</v>
      </c>
      <c r="AE36" s="647"/>
      <c r="AF36" s="647"/>
      <c r="AG36" s="647"/>
      <c r="AH36" s="647"/>
      <c r="AI36" s="647"/>
      <c r="AJ36" s="647"/>
      <c r="AK36" s="647"/>
      <c r="AL36" s="611" t="s">
        <v>122</v>
      </c>
      <c r="AM36" s="612"/>
      <c r="AN36" s="612"/>
      <c r="AO36" s="648"/>
      <c r="AP36" s="212"/>
      <c r="AQ36" s="657" t="s">
        <v>315</v>
      </c>
      <c r="AR36" s="658"/>
      <c r="AS36" s="658"/>
      <c r="AT36" s="658"/>
      <c r="AU36" s="658"/>
      <c r="AV36" s="658"/>
      <c r="AW36" s="658"/>
      <c r="AX36" s="658"/>
      <c r="AY36" s="659"/>
      <c r="AZ36" s="663">
        <v>7826317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331592</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6367939</v>
      </c>
      <c r="CS36" s="609"/>
      <c r="CT36" s="609"/>
      <c r="CU36" s="609"/>
      <c r="CV36" s="609"/>
      <c r="CW36" s="609"/>
      <c r="CX36" s="609"/>
      <c r="CY36" s="610"/>
      <c r="CZ36" s="611">
        <v>14.1</v>
      </c>
      <c r="DA36" s="623"/>
      <c r="DB36" s="623"/>
      <c r="DC36" s="624"/>
      <c r="DD36" s="614">
        <v>5062775</v>
      </c>
      <c r="DE36" s="609"/>
      <c r="DF36" s="609"/>
      <c r="DG36" s="609"/>
      <c r="DH36" s="609"/>
      <c r="DI36" s="609"/>
      <c r="DJ36" s="609"/>
      <c r="DK36" s="610"/>
      <c r="DL36" s="614">
        <v>2944731</v>
      </c>
      <c r="DM36" s="609"/>
      <c r="DN36" s="609"/>
      <c r="DO36" s="609"/>
      <c r="DP36" s="609"/>
      <c r="DQ36" s="609"/>
      <c r="DR36" s="609"/>
      <c r="DS36" s="609"/>
      <c r="DT36" s="609"/>
      <c r="DU36" s="609"/>
      <c r="DV36" s="610"/>
      <c r="DW36" s="611">
        <v>11</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788090</v>
      </c>
      <c r="S37" s="609"/>
      <c r="T37" s="609"/>
      <c r="U37" s="609"/>
      <c r="V37" s="609"/>
      <c r="W37" s="609"/>
      <c r="X37" s="609"/>
      <c r="Y37" s="610"/>
      <c r="Z37" s="646">
        <v>1.7</v>
      </c>
      <c r="AA37" s="646"/>
      <c r="AB37" s="646"/>
      <c r="AC37" s="646"/>
      <c r="AD37" s="647">
        <v>6185</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2122151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218606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46825</v>
      </c>
      <c r="CS37" s="621"/>
      <c r="CT37" s="621"/>
      <c r="CU37" s="621"/>
      <c r="CV37" s="621"/>
      <c r="CW37" s="621"/>
      <c r="CX37" s="621"/>
      <c r="CY37" s="622"/>
      <c r="CZ37" s="611">
        <v>0.1</v>
      </c>
      <c r="DA37" s="623"/>
      <c r="DB37" s="623"/>
      <c r="DC37" s="624"/>
      <c r="DD37" s="614">
        <v>42029</v>
      </c>
      <c r="DE37" s="621"/>
      <c r="DF37" s="621"/>
      <c r="DG37" s="621"/>
      <c r="DH37" s="621"/>
      <c r="DI37" s="621"/>
      <c r="DJ37" s="621"/>
      <c r="DK37" s="622"/>
      <c r="DL37" s="614">
        <v>42029</v>
      </c>
      <c r="DM37" s="621"/>
      <c r="DN37" s="621"/>
      <c r="DO37" s="621"/>
      <c r="DP37" s="621"/>
      <c r="DQ37" s="621"/>
      <c r="DR37" s="621"/>
      <c r="DS37" s="621"/>
      <c r="DT37" s="621"/>
      <c r="DU37" s="621"/>
      <c r="DV37" s="622"/>
      <c r="DW37" s="611">
        <v>0.2</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2399800</v>
      </c>
      <c r="S38" s="609"/>
      <c r="T38" s="609"/>
      <c r="U38" s="609"/>
      <c r="V38" s="609"/>
      <c r="W38" s="609"/>
      <c r="X38" s="609"/>
      <c r="Y38" s="610"/>
      <c r="Z38" s="646">
        <v>5.2</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1847659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10659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3623906</v>
      </c>
      <c r="CS38" s="609"/>
      <c r="CT38" s="609"/>
      <c r="CU38" s="609"/>
      <c r="CV38" s="609"/>
      <c r="CW38" s="609"/>
      <c r="CX38" s="609"/>
      <c r="CY38" s="610"/>
      <c r="CZ38" s="611">
        <v>8</v>
      </c>
      <c r="DA38" s="623"/>
      <c r="DB38" s="623"/>
      <c r="DC38" s="624"/>
      <c r="DD38" s="614">
        <v>2795602</v>
      </c>
      <c r="DE38" s="609"/>
      <c r="DF38" s="609"/>
      <c r="DG38" s="609"/>
      <c r="DH38" s="609"/>
      <c r="DI38" s="609"/>
      <c r="DJ38" s="609"/>
      <c r="DK38" s="610"/>
      <c r="DL38" s="614">
        <v>2673604</v>
      </c>
      <c r="DM38" s="609"/>
      <c r="DN38" s="609"/>
      <c r="DO38" s="609"/>
      <c r="DP38" s="609"/>
      <c r="DQ38" s="609"/>
      <c r="DR38" s="609"/>
      <c r="DS38" s="609"/>
      <c r="DT38" s="609"/>
      <c r="DU38" s="609"/>
      <c r="DV38" s="610"/>
      <c r="DW38" s="611">
        <v>10</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169071</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17115</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977416</v>
      </c>
      <c r="CS39" s="621"/>
      <c r="CT39" s="621"/>
      <c r="CU39" s="621"/>
      <c r="CV39" s="621"/>
      <c r="CW39" s="621"/>
      <c r="CX39" s="621"/>
      <c r="CY39" s="622"/>
      <c r="CZ39" s="611">
        <v>2.2000000000000002</v>
      </c>
      <c r="DA39" s="623"/>
      <c r="DB39" s="623"/>
      <c r="DC39" s="624"/>
      <c r="DD39" s="614">
        <v>232780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146200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63530</v>
      </c>
      <c r="BA40" s="609"/>
      <c r="BB40" s="609"/>
      <c r="BC40" s="609"/>
      <c r="BD40" s="621"/>
      <c r="BE40" s="621"/>
      <c r="BF40" s="644"/>
      <c r="BG40" s="649" t="s">
        <v>332</v>
      </c>
      <c r="BH40" s="650"/>
      <c r="BI40" s="650"/>
      <c r="BJ40" s="650"/>
      <c r="BK40" s="650"/>
      <c r="BL40" s="208"/>
      <c r="BM40" s="606" t="s">
        <v>333</v>
      </c>
      <c r="BN40" s="606"/>
      <c r="BO40" s="606"/>
      <c r="BP40" s="606"/>
      <c r="BQ40" s="606"/>
      <c r="BR40" s="606"/>
      <c r="BS40" s="606"/>
      <c r="BT40" s="606"/>
      <c r="BU40" s="607"/>
      <c r="BV40" s="608">
        <v>92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1177018</v>
      </c>
      <c r="CS40" s="609"/>
      <c r="CT40" s="609"/>
      <c r="CU40" s="609"/>
      <c r="CV40" s="609"/>
      <c r="CW40" s="609"/>
      <c r="CX40" s="609"/>
      <c r="CY40" s="610"/>
      <c r="CZ40" s="611">
        <v>2.6</v>
      </c>
      <c r="DA40" s="623"/>
      <c r="DB40" s="623"/>
      <c r="DC40" s="624"/>
      <c r="DD40" s="614">
        <v>883618</v>
      </c>
      <c r="DE40" s="609"/>
      <c r="DF40" s="609"/>
      <c r="DG40" s="609"/>
      <c r="DH40" s="609"/>
      <c r="DI40" s="609"/>
      <c r="DJ40" s="609"/>
      <c r="DK40" s="610"/>
      <c r="DL40" s="614">
        <v>503996</v>
      </c>
      <c r="DM40" s="609"/>
      <c r="DN40" s="609"/>
      <c r="DO40" s="609"/>
      <c r="DP40" s="609"/>
      <c r="DQ40" s="609"/>
      <c r="DR40" s="609"/>
      <c r="DS40" s="609"/>
      <c r="DT40" s="609"/>
      <c r="DU40" s="609"/>
      <c r="DV40" s="610"/>
      <c r="DW40" s="611">
        <v>1.9</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46323930</v>
      </c>
      <c r="S41" s="633"/>
      <c r="T41" s="633"/>
      <c r="U41" s="633"/>
      <c r="V41" s="633"/>
      <c r="W41" s="633"/>
      <c r="X41" s="633"/>
      <c r="Y41" s="636"/>
      <c r="Z41" s="637">
        <v>100</v>
      </c>
      <c r="AA41" s="637"/>
      <c r="AB41" s="637"/>
      <c r="AC41" s="637"/>
      <c r="AD41" s="638">
        <v>26548502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732911</v>
      </c>
      <c r="BA41" s="609"/>
      <c r="BB41" s="609"/>
      <c r="BC41" s="609"/>
      <c r="BD41" s="621"/>
      <c r="BE41" s="621"/>
      <c r="BF41" s="644"/>
      <c r="BG41" s="649"/>
      <c r="BH41" s="650"/>
      <c r="BI41" s="650"/>
      <c r="BJ41" s="650"/>
      <c r="BK41" s="650"/>
      <c r="BL41" s="208"/>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2890995</v>
      </c>
      <c r="BA42" s="633"/>
      <c r="BB42" s="633"/>
      <c r="BC42" s="633"/>
      <c r="BD42" s="593"/>
      <c r="BE42" s="593"/>
      <c r="BF42" s="656"/>
      <c r="BG42" s="651"/>
      <c r="BH42" s="652"/>
      <c r="BI42" s="652"/>
      <c r="BJ42" s="652"/>
      <c r="BK42" s="652"/>
      <c r="BL42" s="209"/>
      <c r="BM42" s="590" t="s">
        <v>340</v>
      </c>
      <c r="BN42" s="590"/>
      <c r="BO42" s="590"/>
      <c r="BP42" s="590"/>
      <c r="BQ42" s="590"/>
      <c r="BR42" s="590"/>
      <c r="BS42" s="590"/>
      <c r="BT42" s="590"/>
      <c r="BU42" s="591"/>
      <c r="BV42" s="592">
        <v>386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3347297</v>
      </c>
      <c r="CS42" s="621"/>
      <c r="CT42" s="621"/>
      <c r="CU42" s="621"/>
      <c r="CV42" s="621"/>
      <c r="CW42" s="621"/>
      <c r="CX42" s="621"/>
      <c r="CY42" s="622"/>
      <c r="CZ42" s="611">
        <v>7.4</v>
      </c>
      <c r="DA42" s="623"/>
      <c r="DB42" s="623"/>
      <c r="DC42" s="624"/>
      <c r="DD42" s="614">
        <v>391676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2" t="s">
        <v>342</v>
      </c>
      <c r="CD43" s="605" t="s">
        <v>343</v>
      </c>
      <c r="CE43" s="606"/>
      <c r="CF43" s="606"/>
      <c r="CG43" s="606"/>
      <c r="CH43" s="606"/>
      <c r="CI43" s="606"/>
      <c r="CJ43" s="606"/>
      <c r="CK43" s="606"/>
      <c r="CL43" s="606"/>
      <c r="CM43" s="606"/>
      <c r="CN43" s="606"/>
      <c r="CO43" s="606"/>
      <c r="CP43" s="606"/>
      <c r="CQ43" s="607"/>
      <c r="CR43" s="608">
        <v>125904</v>
      </c>
      <c r="CS43" s="621"/>
      <c r="CT43" s="621"/>
      <c r="CU43" s="621"/>
      <c r="CV43" s="621"/>
      <c r="CW43" s="621"/>
      <c r="CX43" s="621"/>
      <c r="CY43" s="622"/>
      <c r="CZ43" s="611">
        <v>0.3</v>
      </c>
      <c r="DA43" s="623"/>
      <c r="DB43" s="623"/>
      <c r="DC43" s="624"/>
      <c r="DD43" s="614">
        <v>125904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2768402</v>
      </c>
      <c r="CS44" s="609"/>
      <c r="CT44" s="609"/>
      <c r="CU44" s="609"/>
      <c r="CV44" s="609"/>
      <c r="CW44" s="609"/>
      <c r="CX44" s="609"/>
      <c r="CY44" s="610"/>
      <c r="CZ44" s="611">
        <v>6.1</v>
      </c>
      <c r="DA44" s="612"/>
      <c r="DB44" s="612"/>
      <c r="DC44" s="613"/>
      <c r="DD44" s="614">
        <v>339231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1514590</v>
      </c>
      <c r="CS45" s="621"/>
      <c r="CT45" s="621"/>
      <c r="CU45" s="621"/>
      <c r="CV45" s="621"/>
      <c r="CW45" s="621"/>
      <c r="CX45" s="621"/>
      <c r="CY45" s="622"/>
      <c r="CZ45" s="611">
        <v>3.4</v>
      </c>
      <c r="DA45" s="623"/>
      <c r="DB45" s="623"/>
      <c r="DC45" s="624"/>
      <c r="DD45" s="614">
        <v>127728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3"/>
      <c r="CD46" s="629"/>
      <c r="CE46" s="630"/>
      <c r="CF46" s="605" t="s">
        <v>348</v>
      </c>
      <c r="CG46" s="606"/>
      <c r="CH46" s="606"/>
      <c r="CI46" s="606"/>
      <c r="CJ46" s="606"/>
      <c r="CK46" s="606"/>
      <c r="CL46" s="606"/>
      <c r="CM46" s="606"/>
      <c r="CN46" s="606"/>
      <c r="CO46" s="606"/>
      <c r="CP46" s="606"/>
      <c r="CQ46" s="607"/>
      <c r="CR46" s="608">
        <v>1159291</v>
      </c>
      <c r="CS46" s="609"/>
      <c r="CT46" s="609"/>
      <c r="CU46" s="609"/>
      <c r="CV46" s="609"/>
      <c r="CW46" s="609"/>
      <c r="CX46" s="609"/>
      <c r="CY46" s="610"/>
      <c r="CZ46" s="611">
        <v>2.6</v>
      </c>
      <c r="DA46" s="612"/>
      <c r="DB46" s="612"/>
      <c r="DC46" s="613"/>
      <c r="DD46" s="614">
        <v>204069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3"/>
      <c r="CD47" s="629"/>
      <c r="CE47" s="630"/>
      <c r="CF47" s="605" t="s">
        <v>349</v>
      </c>
      <c r="CG47" s="606"/>
      <c r="CH47" s="606"/>
      <c r="CI47" s="606"/>
      <c r="CJ47" s="606"/>
      <c r="CK47" s="606"/>
      <c r="CL47" s="606"/>
      <c r="CM47" s="606"/>
      <c r="CN47" s="606"/>
      <c r="CO47" s="606"/>
      <c r="CP47" s="606"/>
      <c r="CQ47" s="607"/>
      <c r="CR47" s="608">
        <v>578895</v>
      </c>
      <c r="CS47" s="621"/>
      <c r="CT47" s="621"/>
      <c r="CU47" s="621"/>
      <c r="CV47" s="621"/>
      <c r="CW47" s="621"/>
      <c r="CX47" s="621"/>
      <c r="CY47" s="622"/>
      <c r="CZ47" s="611">
        <v>1.3</v>
      </c>
      <c r="DA47" s="623"/>
      <c r="DB47" s="623"/>
      <c r="DC47" s="624"/>
      <c r="DD47" s="614">
        <v>52445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3"/>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3"/>
      <c r="CD49" s="589" t="s">
        <v>351</v>
      </c>
      <c r="CE49" s="590"/>
      <c r="CF49" s="590"/>
      <c r="CG49" s="590"/>
      <c r="CH49" s="590"/>
      <c r="CI49" s="590"/>
      <c r="CJ49" s="590"/>
      <c r="CK49" s="590"/>
      <c r="CL49" s="590"/>
      <c r="CM49" s="590"/>
      <c r="CN49" s="590"/>
      <c r="CO49" s="590"/>
      <c r="CP49" s="590"/>
      <c r="CQ49" s="591"/>
      <c r="CR49" s="592">
        <v>45051996</v>
      </c>
      <c r="CS49" s="593"/>
      <c r="CT49" s="593"/>
      <c r="CU49" s="593"/>
      <c r="CV49" s="593"/>
      <c r="CW49" s="593"/>
      <c r="CX49" s="593"/>
      <c r="CY49" s="594"/>
      <c r="CZ49" s="595">
        <v>100</v>
      </c>
      <c r="DA49" s="596"/>
      <c r="DB49" s="596"/>
      <c r="DC49" s="597"/>
      <c r="DD49" s="598">
        <v>29936665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4EWhy+gHNaWLJaj+ObMHsIr3vdRaqegd9Ne016E6VEyxjuRrVYTz3nPuwJmz5vOT3I7B4IAYRRnaxNlIKag50Q==" saltValue="S+b8/xUblamM9gnP3Wdq0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zoomScalePageLayoutView="55" workbookViewId="0"/>
  </sheetViews>
  <sheetFormatPr defaultColWidth="0" defaultRowHeight="13.5" zeroHeight="1" x14ac:dyDescent="0.15"/>
  <cols>
    <col min="1" max="130" width="2.75" style="219" customWidth="1"/>
    <col min="131" max="131" width="1.625" style="219" customWidth="1"/>
    <col min="132" max="16384" width="9" style="219" hidden="1"/>
  </cols>
  <sheetData>
    <row r="1" spans="1:131" ht="11.25" customHeight="1" thickBot="1" x14ac:dyDescent="0.2">
      <c r="A1" s="215"/>
      <c r="B1" s="215"/>
      <c r="C1" s="215"/>
      <c r="D1" s="215"/>
      <c r="E1" s="215"/>
      <c r="F1" s="215"/>
      <c r="G1" s="215"/>
      <c r="H1" s="215"/>
      <c r="I1" s="215"/>
      <c r="J1" s="215"/>
      <c r="K1" s="215"/>
      <c r="L1" s="215"/>
      <c r="M1" s="215"/>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c r="BW1" s="216"/>
      <c r="BX1" s="216"/>
      <c r="BY1" s="216"/>
      <c r="BZ1" s="216"/>
      <c r="CA1" s="216"/>
      <c r="CB1" s="216"/>
      <c r="CC1" s="216"/>
      <c r="CD1" s="216"/>
      <c r="CE1" s="216"/>
      <c r="CF1" s="216"/>
      <c r="CG1" s="216"/>
      <c r="CH1" s="216"/>
      <c r="CI1" s="216"/>
      <c r="CJ1" s="216"/>
      <c r="CK1" s="216"/>
      <c r="CL1" s="216"/>
      <c r="CM1" s="216"/>
      <c r="CN1" s="216"/>
      <c r="CO1" s="216"/>
      <c r="CP1" s="216"/>
      <c r="CQ1" s="216"/>
      <c r="CR1" s="216"/>
      <c r="CS1" s="216"/>
      <c r="CT1" s="216"/>
      <c r="CU1" s="216"/>
      <c r="CV1" s="216"/>
      <c r="CW1" s="216"/>
      <c r="CX1" s="216"/>
      <c r="CY1" s="216"/>
      <c r="CZ1" s="216"/>
      <c r="DA1" s="216"/>
      <c r="DB1" s="216"/>
      <c r="DC1" s="216"/>
      <c r="DD1" s="216"/>
      <c r="DE1" s="216"/>
      <c r="DF1" s="216"/>
      <c r="DG1" s="216"/>
      <c r="DH1" s="216"/>
      <c r="DI1" s="216"/>
      <c r="DJ1" s="216"/>
      <c r="DK1" s="216"/>
      <c r="DL1" s="216"/>
      <c r="DM1" s="216"/>
      <c r="DN1" s="216"/>
      <c r="DO1" s="216"/>
      <c r="DP1" s="216"/>
      <c r="DQ1" s="217"/>
      <c r="DR1" s="217"/>
      <c r="DS1" s="217"/>
      <c r="DT1" s="217"/>
      <c r="DU1" s="217"/>
      <c r="DV1" s="217"/>
      <c r="DW1" s="217"/>
      <c r="DX1" s="217"/>
      <c r="DY1" s="217"/>
      <c r="DZ1" s="217"/>
      <c r="EA1" s="218"/>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16"/>
      <c r="BK2" s="216"/>
      <c r="BL2" s="216"/>
      <c r="BM2" s="216"/>
      <c r="BN2" s="216"/>
      <c r="BO2" s="216"/>
      <c r="BP2" s="216"/>
      <c r="BQ2" s="216"/>
      <c r="BR2" s="216"/>
      <c r="BS2" s="216"/>
      <c r="BT2" s="216"/>
      <c r="BU2" s="216"/>
      <c r="BV2" s="216"/>
      <c r="BW2" s="216"/>
      <c r="BX2" s="216"/>
      <c r="BY2" s="216"/>
      <c r="BZ2" s="216"/>
      <c r="CA2" s="216"/>
      <c r="CB2" s="216"/>
      <c r="CC2" s="216"/>
      <c r="CD2" s="216"/>
      <c r="CE2" s="216"/>
      <c r="CF2" s="216"/>
      <c r="CG2" s="216"/>
      <c r="CH2" s="216"/>
      <c r="CI2" s="216"/>
      <c r="CJ2" s="216"/>
      <c r="CK2" s="216"/>
      <c r="CL2" s="216"/>
      <c r="CM2" s="216"/>
      <c r="CN2" s="216"/>
      <c r="CO2" s="216"/>
      <c r="CP2" s="216"/>
      <c r="CQ2" s="216"/>
      <c r="CR2" s="216"/>
      <c r="CS2" s="216"/>
      <c r="CT2" s="216"/>
      <c r="CU2" s="216"/>
      <c r="CV2" s="216"/>
      <c r="CW2" s="216"/>
      <c r="CX2" s="216"/>
      <c r="CY2" s="216"/>
      <c r="CZ2" s="216"/>
      <c r="DA2" s="216"/>
      <c r="DB2" s="216"/>
      <c r="DC2" s="216"/>
      <c r="DD2" s="216"/>
      <c r="DE2" s="216"/>
      <c r="DF2" s="216"/>
      <c r="DG2" s="216"/>
      <c r="DH2" s="216"/>
      <c r="DI2" s="216"/>
      <c r="DJ2" s="1078" t="s">
        <v>353</v>
      </c>
      <c r="DK2" s="1079"/>
      <c r="DL2" s="1079"/>
      <c r="DM2" s="1079"/>
      <c r="DN2" s="1079"/>
      <c r="DO2" s="1080"/>
      <c r="DP2" s="216"/>
      <c r="DQ2" s="1078" t="s">
        <v>354</v>
      </c>
      <c r="DR2" s="1079"/>
      <c r="DS2" s="1079"/>
      <c r="DT2" s="1079"/>
      <c r="DU2" s="1079"/>
      <c r="DV2" s="1079"/>
      <c r="DW2" s="1079"/>
      <c r="DX2" s="1079"/>
      <c r="DY2" s="1079"/>
      <c r="DZ2" s="1080"/>
      <c r="EA2" s="218"/>
    </row>
    <row r="3" spans="1:131" ht="11.25" customHeight="1" x14ac:dyDescent="0.15">
      <c r="A3" s="216"/>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c r="BT3" s="216"/>
      <c r="BU3" s="216"/>
      <c r="BV3" s="216"/>
      <c r="BW3" s="216"/>
      <c r="BX3" s="216"/>
      <c r="BY3" s="216"/>
      <c r="BZ3" s="216"/>
      <c r="CA3" s="216"/>
      <c r="CB3" s="216"/>
      <c r="CC3" s="216"/>
      <c r="CD3" s="216"/>
      <c r="CE3" s="216"/>
      <c r="CF3" s="216"/>
      <c r="CG3" s="216"/>
      <c r="CH3" s="216"/>
      <c r="CI3" s="216"/>
      <c r="CJ3" s="216"/>
      <c r="CK3" s="216"/>
      <c r="CL3" s="216"/>
      <c r="CM3" s="216"/>
      <c r="CN3" s="216"/>
      <c r="CO3" s="216"/>
      <c r="CP3" s="216"/>
      <c r="CQ3" s="216"/>
      <c r="CR3" s="216"/>
      <c r="CS3" s="216"/>
      <c r="CT3" s="216"/>
      <c r="CU3" s="216"/>
      <c r="CV3" s="216"/>
      <c r="CW3" s="216"/>
      <c r="CX3" s="216"/>
      <c r="CY3" s="216"/>
      <c r="CZ3" s="216"/>
      <c r="DA3" s="216"/>
      <c r="DB3" s="216"/>
      <c r="DC3" s="216"/>
      <c r="DD3" s="216"/>
      <c r="DE3" s="216"/>
      <c r="DF3" s="216"/>
      <c r="DG3" s="216"/>
      <c r="DH3" s="216"/>
      <c r="DI3" s="216"/>
      <c r="DJ3" s="216"/>
      <c r="DK3" s="216"/>
      <c r="DL3" s="216"/>
      <c r="DM3" s="216"/>
      <c r="DN3" s="216"/>
      <c r="DO3" s="216"/>
      <c r="DP3" s="216"/>
      <c r="DQ3" s="216"/>
      <c r="DR3" s="216"/>
      <c r="DS3" s="216"/>
      <c r="DT3" s="216"/>
      <c r="DU3" s="216"/>
      <c r="DV3" s="216"/>
      <c r="DW3" s="216"/>
      <c r="DX3" s="216"/>
      <c r="DY3" s="216"/>
      <c r="DZ3" s="216"/>
      <c r="EA3" s="218"/>
    </row>
    <row r="4" spans="1:131" s="224"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0"/>
      <c r="BA4" s="220"/>
      <c r="BB4" s="220"/>
      <c r="BC4" s="220"/>
      <c r="BD4" s="220"/>
      <c r="BE4" s="221"/>
      <c r="BF4" s="221"/>
      <c r="BG4" s="221"/>
      <c r="BH4" s="221"/>
      <c r="BI4" s="221"/>
      <c r="BJ4" s="221"/>
      <c r="BK4" s="221"/>
      <c r="BL4" s="221"/>
      <c r="BM4" s="221"/>
      <c r="BN4" s="221"/>
      <c r="BO4" s="221"/>
      <c r="BP4" s="221"/>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3"/>
    </row>
    <row r="5" spans="1:131" s="224"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0"/>
      <c r="BA5" s="220"/>
      <c r="BB5" s="220"/>
      <c r="BC5" s="220"/>
      <c r="BD5" s="220"/>
      <c r="BE5" s="221"/>
      <c r="BF5" s="221"/>
      <c r="BG5" s="221"/>
      <c r="BH5" s="221"/>
      <c r="BI5" s="221"/>
      <c r="BJ5" s="221"/>
      <c r="BK5" s="221"/>
      <c r="BL5" s="221"/>
      <c r="BM5" s="221"/>
      <c r="BN5" s="221"/>
      <c r="BO5" s="221"/>
      <c r="BP5" s="221"/>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3"/>
    </row>
    <row r="6" spans="1:131" s="224"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0"/>
      <c r="BA6" s="220"/>
      <c r="BB6" s="220"/>
      <c r="BC6" s="220"/>
      <c r="BD6" s="220"/>
      <c r="BE6" s="221"/>
      <c r="BF6" s="221"/>
      <c r="BG6" s="221"/>
      <c r="BH6" s="221"/>
      <c r="BI6" s="221"/>
      <c r="BJ6" s="221"/>
      <c r="BK6" s="221"/>
      <c r="BL6" s="221"/>
      <c r="BM6" s="221"/>
      <c r="BN6" s="221"/>
      <c r="BO6" s="221"/>
      <c r="BP6" s="221"/>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3"/>
    </row>
    <row r="7" spans="1:131" s="224" customFormat="1" ht="26.25" customHeight="1" thickTop="1" x14ac:dyDescent="0.15">
      <c r="A7" s="225">
        <v>1</v>
      </c>
      <c r="B7" s="1034" t="s">
        <v>374</v>
      </c>
      <c r="C7" s="1035"/>
      <c r="D7" s="1035"/>
      <c r="E7" s="1035"/>
      <c r="F7" s="1035"/>
      <c r="G7" s="1035"/>
      <c r="H7" s="1035"/>
      <c r="I7" s="1035"/>
      <c r="J7" s="1035"/>
      <c r="K7" s="1035"/>
      <c r="L7" s="1035"/>
      <c r="M7" s="1035"/>
      <c r="N7" s="1035"/>
      <c r="O7" s="1035"/>
      <c r="P7" s="1036"/>
      <c r="Q7" s="1089">
        <v>46770</v>
      </c>
      <c r="R7" s="1090"/>
      <c r="S7" s="1090"/>
      <c r="T7" s="1090"/>
      <c r="U7" s="1090"/>
      <c r="V7" s="1090">
        <v>45498</v>
      </c>
      <c r="W7" s="1090"/>
      <c r="X7" s="1090"/>
      <c r="Y7" s="1090"/>
      <c r="Z7" s="1090"/>
      <c r="AA7" s="1090">
        <v>1272</v>
      </c>
      <c r="AB7" s="1090"/>
      <c r="AC7" s="1090"/>
      <c r="AD7" s="1090"/>
      <c r="AE7" s="1091"/>
      <c r="AF7" s="1092">
        <v>1070</v>
      </c>
      <c r="AG7" s="1093"/>
      <c r="AH7" s="1093"/>
      <c r="AI7" s="1093"/>
      <c r="AJ7" s="1094"/>
      <c r="AK7" s="1095">
        <v>3049</v>
      </c>
      <c r="AL7" s="1096"/>
      <c r="AM7" s="1096"/>
      <c r="AN7" s="1096"/>
      <c r="AO7" s="1096"/>
      <c r="AP7" s="1096">
        <v>46052</v>
      </c>
      <c r="AQ7" s="1096"/>
      <c r="AR7" s="1096"/>
      <c r="AS7" s="1096"/>
      <c r="AT7" s="1096"/>
      <c r="AU7" s="1097"/>
      <c r="AV7" s="1097"/>
      <c r="AW7" s="1097"/>
      <c r="AX7" s="1097"/>
      <c r="AY7" s="1098"/>
      <c r="AZ7" s="220"/>
      <c r="BA7" s="220"/>
      <c r="BB7" s="220"/>
      <c r="BC7" s="220"/>
      <c r="BD7" s="220"/>
      <c r="BE7" s="221"/>
      <c r="BF7" s="221"/>
      <c r="BG7" s="221"/>
      <c r="BH7" s="221"/>
      <c r="BI7" s="221"/>
      <c r="BJ7" s="221"/>
      <c r="BK7" s="221"/>
      <c r="BL7" s="221"/>
      <c r="BM7" s="221"/>
      <c r="BN7" s="221"/>
      <c r="BO7" s="221"/>
      <c r="BP7" s="221"/>
      <c r="BQ7" s="225">
        <v>1</v>
      </c>
      <c r="BR7" s="226"/>
      <c r="BS7" s="1086" t="s">
        <v>561</v>
      </c>
      <c r="BT7" s="1087"/>
      <c r="BU7" s="1087"/>
      <c r="BV7" s="1087"/>
      <c r="BW7" s="1087"/>
      <c r="BX7" s="1087"/>
      <c r="BY7" s="1087"/>
      <c r="BZ7" s="1087"/>
      <c r="CA7" s="1087"/>
      <c r="CB7" s="1087"/>
      <c r="CC7" s="1087"/>
      <c r="CD7" s="1087"/>
      <c r="CE7" s="1087"/>
      <c r="CF7" s="1087"/>
      <c r="CG7" s="1099"/>
      <c r="CH7" s="1083">
        <v>-1</v>
      </c>
      <c r="CI7" s="1084"/>
      <c r="CJ7" s="1084"/>
      <c r="CK7" s="1084"/>
      <c r="CL7" s="1085"/>
      <c r="CM7" s="1083">
        <v>121</v>
      </c>
      <c r="CN7" s="1084"/>
      <c r="CO7" s="1084"/>
      <c r="CP7" s="1084"/>
      <c r="CQ7" s="1085"/>
      <c r="CR7" s="1083">
        <v>71</v>
      </c>
      <c r="CS7" s="1084"/>
      <c r="CT7" s="1084"/>
      <c r="CU7" s="1084"/>
      <c r="CV7" s="1085"/>
      <c r="CW7" s="1083" t="s">
        <v>491</v>
      </c>
      <c r="CX7" s="1084"/>
      <c r="CY7" s="1084"/>
      <c r="CZ7" s="1084"/>
      <c r="DA7" s="1085"/>
      <c r="DB7" s="1083" t="s">
        <v>491</v>
      </c>
      <c r="DC7" s="1084"/>
      <c r="DD7" s="1084"/>
      <c r="DE7" s="1084"/>
      <c r="DF7" s="1085"/>
      <c r="DG7" s="1083" t="s">
        <v>491</v>
      </c>
      <c r="DH7" s="1084"/>
      <c r="DI7" s="1084"/>
      <c r="DJ7" s="1084"/>
      <c r="DK7" s="1085"/>
      <c r="DL7" s="1083" t="s">
        <v>491</v>
      </c>
      <c r="DM7" s="1084"/>
      <c r="DN7" s="1084"/>
      <c r="DO7" s="1084"/>
      <c r="DP7" s="1085"/>
      <c r="DQ7" s="1083" t="s">
        <v>491</v>
      </c>
      <c r="DR7" s="1084"/>
      <c r="DS7" s="1084"/>
      <c r="DT7" s="1084"/>
      <c r="DU7" s="1085"/>
      <c r="DV7" s="1086"/>
      <c r="DW7" s="1087"/>
      <c r="DX7" s="1087"/>
      <c r="DY7" s="1087"/>
      <c r="DZ7" s="1088"/>
      <c r="EA7" s="223"/>
    </row>
    <row r="8" spans="1:131" s="224" customFormat="1" ht="26.25" customHeight="1" x14ac:dyDescent="0.15">
      <c r="A8" s="227">
        <v>2</v>
      </c>
      <c r="B8" s="1017" t="s">
        <v>375</v>
      </c>
      <c r="C8" s="1018"/>
      <c r="D8" s="1018"/>
      <c r="E8" s="1018"/>
      <c r="F8" s="1018"/>
      <c r="G8" s="1018"/>
      <c r="H8" s="1018"/>
      <c r="I8" s="1018"/>
      <c r="J8" s="1018"/>
      <c r="K8" s="1018"/>
      <c r="L8" s="1018"/>
      <c r="M8" s="1018"/>
      <c r="N8" s="1018"/>
      <c r="O8" s="1018"/>
      <c r="P8" s="1019"/>
      <c r="Q8" s="1025">
        <v>255</v>
      </c>
      <c r="R8" s="1026"/>
      <c r="S8" s="1026"/>
      <c r="T8" s="1026"/>
      <c r="U8" s="1026"/>
      <c r="V8" s="1026">
        <v>255</v>
      </c>
      <c r="W8" s="1026"/>
      <c r="X8" s="1026"/>
      <c r="Y8" s="1026"/>
      <c r="Z8" s="1026"/>
      <c r="AA8" s="1026" t="s">
        <v>491</v>
      </c>
      <c r="AB8" s="1026"/>
      <c r="AC8" s="1026"/>
      <c r="AD8" s="1026"/>
      <c r="AE8" s="1027"/>
      <c r="AF8" s="1022" t="s">
        <v>122</v>
      </c>
      <c r="AG8" s="1023"/>
      <c r="AH8" s="1023"/>
      <c r="AI8" s="1023"/>
      <c r="AJ8" s="1024"/>
      <c r="AK8" s="1067">
        <v>255</v>
      </c>
      <c r="AL8" s="1068"/>
      <c r="AM8" s="1068"/>
      <c r="AN8" s="1068"/>
      <c r="AO8" s="1068"/>
      <c r="AP8" s="1068" t="s">
        <v>491</v>
      </c>
      <c r="AQ8" s="1068"/>
      <c r="AR8" s="1068"/>
      <c r="AS8" s="1068"/>
      <c r="AT8" s="1068"/>
      <c r="AU8" s="1069"/>
      <c r="AV8" s="1069"/>
      <c r="AW8" s="1069"/>
      <c r="AX8" s="1069"/>
      <c r="AY8" s="1070"/>
      <c r="AZ8" s="220"/>
      <c r="BA8" s="220"/>
      <c r="BB8" s="220"/>
      <c r="BC8" s="220"/>
      <c r="BD8" s="220"/>
      <c r="BE8" s="221"/>
      <c r="BF8" s="221"/>
      <c r="BG8" s="221"/>
      <c r="BH8" s="221"/>
      <c r="BI8" s="221"/>
      <c r="BJ8" s="221"/>
      <c r="BK8" s="221"/>
      <c r="BL8" s="221"/>
      <c r="BM8" s="221"/>
      <c r="BN8" s="221"/>
      <c r="BO8" s="221"/>
      <c r="BP8" s="221"/>
      <c r="BQ8" s="227">
        <v>2</v>
      </c>
      <c r="BR8" s="228"/>
      <c r="BS8" s="979" t="s">
        <v>562</v>
      </c>
      <c r="BT8" s="980"/>
      <c r="BU8" s="980"/>
      <c r="BV8" s="980"/>
      <c r="BW8" s="980"/>
      <c r="BX8" s="980"/>
      <c r="BY8" s="980"/>
      <c r="BZ8" s="980"/>
      <c r="CA8" s="980"/>
      <c r="CB8" s="980"/>
      <c r="CC8" s="980"/>
      <c r="CD8" s="980"/>
      <c r="CE8" s="980"/>
      <c r="CF8" s="980"/>
      <c r="CG8" s="1001"/>
      <c r="CH8" s="976">
        <v>-3</v>
      </c>
      <c r="CI8" s="977"/>
      <c r="CJ8" s="977"/>
      <c r="CK8" s="977"/>
      <c r="CL8" s="978"/>
      <c r="CM8" s="976">
        <v>-4</v>
      </c>
      <c r="CN8" s="977"/>
      <c r="CO8" s="977"/>
      <c r="CP8" s="977"/>
      <c r="CQ8" s="978"/>
      <c r="CR8" s="976">
        <v>5</v>
      </c>
      <c r="CS8" s="977"/>
      <c r="CT8" s="977"/>
      <c r="CU8" s="977"/>
      <c r="CV8" s="978"/>
      <c r="CW8" s="976" t="s">
        <v>491</v>
      </c>
      <c r="CX8" s="977"/>
      <c r="CY8" s="977"/>
      <c r="CZ8" s="977"/>
      <c r="DA8" s="978"/>
      <c r="DB8" s="976" t="s">
        <v>491</v>
      </c>
      <c r="DC8" s="977"/>
      <c r="DD8" s="977"/>
      <c r="DE8" s="977"/>
      <c r="DF8" s="978"/>
      <c r="DG8" s="976" t="s">
        <v>491</v>
      </c>
      <c r="DH8" s="977"/>
      <c r="DI8" s="977"/>
      <c r="DJ8" s="977"/>
      <c r="DK8" s="978"/>
      <c r="DL8" s="976" t="s">
        <v>491</v>
      </c>
      <c r="DM8" s="977"/>
      <c r="DN8" s="977"/>
      <c r="DO8" s="977"/>
      <c r="DP8" s="978"/>
      <c r="DQ8" s="976" t="s">
        <v>491</v>
      </c>
      <c r="DR8" s="977"/>
      <c r="DS8" s="977"/>
      <c r="DT8" s="977"/>
      <c r="DU8" s="978"/>
      <c r="DV8" s="979"/>
      <c r="DW8" s="980"/>
      <c r="DX8" s="980"/>
      <c r="DY8" s="980"/>
      <c r="DZ8" s="981"/>
      <c r="EA8" s="223"/>
    </row>
    <row r="9" spans="1:131" s="224" customFormat="1" ht="26.25" customHeight="1" x14ac:dyDescent="0.15">
      <c r="A9" s="227">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0"/>
      <c r="BA9" s="220"/>
      <c r="BB9" s="220"/>
      <c r="BC9" s="220"/>
      <c r="BD9" s="220"/>
      <c r="BE9" s="221"/>
      <c r="BF9" s="221"/>
      <c r="BG9" s="221"/>
      <c r="BH9" s="221"/>
      <c r="BI9" s="221"/>
      <c r="BJ9" s="221"/>
      <c r="BK9" s="221"/>
      <c r="BL9" s="221"/>
      <c r="BM9" s="221"/>
      <c r="BN9" s="221"/>
      <c r="BO9" s="221"/>
      <c r="BP9" s="221"/>
      <c r="BQ9" s="227">
        <v>3</v>
      </c>
      <c r="BR9" s="228"/>
      <c r="BS9" s="979" t="s">
        <v>563</v>
      </c>
      <c r="BT9" s="980"/>
      <c r="BU9" s="980"/>
      <c r="BV9" s="980"/>
      <c r="BW9" s="980"/>
      <c r="BX9" s="980"/>
      <c r="BY9" s="980"/>
      <c r="BZ9" s="980"/>
      <c r="CA9" s="980"/>
      <c r="CB9" s="980"/>
      <c r="CC9" s="980"/>
      <c r="CD9" s="980"/>
      <c r="CE9" s="980"/>
      <c r="CF9" s="980"/>
      <c r="CG9" s="1001"/>
      <c r="CH9" s="976">
        <v>0</v>
      </c>
      <c r="CI9" s="977"/>
      <c r="CJ9" s="977"/>
      <c r="CK9" s="977"/>
      <c r="CL9" s="978"/>
      <c r="CM9" s="976">
        <v>59</v>
      </c>
      <c r="CN9" s="977"/>
      <c r="CO9" s="977"/>
      <c r="CP9" s="977"/>
      <c r="CQ9" s="978"/>
      <c r="CR9" s="976">
        <v>35</v>
      </c>
      <c r="CS9" s="977"/>
      <c r="CT9" s="977"/>
      <c r="CU9" s="977"/>
      <c r="CV9" s="978"/>
      <c r="CW9" s="976" t="s">
        <v>491</v>
      </c>
      <c r="CX9" s="977"/>
      <c r="CY9" s="977"/>
      <c r="CZ9" s="977"/>
      <c r="DA9" s="978"/>
      <c r="DB9" s="976" t="s">
        <v>491</v>
      </c>
      <c r="DC9" s="977"/>
      <c r="DD9" s="977"/>
      <c r="DE9" s="977"/>
      <c r="DF9" s="978"/>
      <c r="DG9" s="976" t="s">
        <v>491</v>
      </c>
      <c r="DH9" s="977"/>
      <c r="DI9" s="977"/>
      <c r="DJ9" s="977"/>
      <c r="DK9" s="978"/>
      <c r="DL9" s="976" t="s">
        <v>491</v>
      </c>
      <c r="DM9" s="977"/>
      <c r="DN9" s="977"/>
      <c r="DO9" s="977"/>
      <c r="DP9" s="978"/>
      <c r="DQ9" s="976" t="s">
        <v>491</v>
      </c>
      <c r="DR9" s="977"/>
      <c r="DS9" s="977"/>
      <c r="DT9" s="977"/>
      <c r="DU9" s="978"/>
      <c r="DV9" s="979"/>
      <c r="DW9" s="980"/>
      <c r="DX9" s="980"/>
      <c r="DY9" s="980"/>
      <c r="DZ9" s="981"/>
      <c r="EA9" s="223"/>
    </row>
    <row r="10" spans="1:131" s="224" customFormat="1" ht="26.25" customHeight="1" x14ac:dyDescent="0.15">
      <c r="A10" s="227">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0"/>
      <c r="BA10" s="220"/>
      <c r="BB10" s="220"/>
      <c r="BC10" s="220"/>
      <c r="BD10" s="220"/>
      <c r="BE10" s="221"/>
      <c r="BF10" s="221"/>
      <c r="BG10" s="221"/>
      <c r="BH10" s="221"/>
      <c r="BI10" s="221"/>
      <c r="BJ10" s="221"/>
      <c r="BK10" s="221"/>
      <c r="BL10" s="221"/>
      <c r="BM10" s="221"/>
      <c r="BN10" s="221"/>
      <c r="BO10" s="221"/>
      <c r="BP10" s="221"/>
      <c r="BQ10" s="227">
        <v>4</v>
      </c>
      <c r="BR10" s="228"/>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3"/>
    </row>
    <row r="11" spans="1:131" s="224" customFormat="1" ht="26.25" customHeight="1" x14ac:dyDescent="0.15">
      <c r="A11" s="227">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0"/>
      <c r="BA11" s="220"/>
      <c r="BB11" s="220"/>
      <c r="BC11" s="220"/>
      <c r="BD11" s="220"/>
      <c r="BE11" s="221"/>
      <c r="BF11" s="221"/>
      <c r="BG11" s="221"/>
      <c r="BH11" s="221"/>
      <c r="BI11" s="221"/>
      <c r="BJ11" s="221"/>
      <c r="BK11" s="221"/>
      <c r="BL11" s="221"/>
      <c r="BM11" s="221"/>
      <c r="BN11" s="221"/>
      <c r="BO11" s="221"/>
      <c r="BP11" s="221"/>
      <c r="BQ11" s="227">
        <v>5</v>
      </c>
      <c r="BR11" s="228"/>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3"/>
    </row>
    <row r="12" spans="1:131" s="224" customFormat="1" ht="26.25" customHeight="1" x14ac:dyDescent="0.15">
      <c r="A12" s="227">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0"/>
      <c r="BA12" s="220"/>
      <c r="BB12" s="220"/>
      <c r="BC12" s="220"/>
      <c r="BD12" s="220"/>
      <c r="BE12" s="221"/>
      <c r="BF12" s="221"/>
      <c r="BG12" s="221"/>
      <c r="BH12" s="221"/>
      <c r="BI12" s="221"/>
      <c r="BJ12" s="221"/>
      <c r="BK12" s="221"/>
      <c r="BL12" s="221"/>
      <c r="BM12" s="221"/>
      <c r="BN12" s="221"/>
      <c r="BO12" s="221"/>
      <c r="BP12" s="221"/>
      <c r="BQ12" s="227">
        <v>6</v>
      </c>
      <c r="BR12" s="228"/>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3"/>
    </row>
    <row r="13" spans="1:131" s="224" customFormat="1" ht="26.25" customHeight="1" x14ac:dyDescent="0.15">
      <c r="A13" s="227">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0"/>
      <c r="BA13" s="220"/>
      <c r="BB13" s="220"/>
      <c r="BC13" s="220"/>
      <c r="BD13" s="220"/>
      <c r="BE13" s="221"/>
      <c r="BF13" s="221"/>
      <c r="BG13" s="221"/>
      <c r="BH13" s="221"/>
      <c r="BI13" s="221"/>
      <c r="BJ13" s="221"/>
      <c r="BK13" s="221"/>
      <c r="BL13" s="221"/>
      <c r="BM13" s="221"/>
      <c r="BN13" s="221"/>
      <c r="BO13" s="221"/>
      <c r="BP13" s="221"/>
      <c r="BQ13" s="227">
        <v>7</v>
      </c>
      <c r="BR13" s="228"/>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3"/>
    </row>
    <row r="14" spans="1:131" s="224" customFormat="1" ht="26.25" customHeight="1" x14ac:dyDescent="0.15">
      <c r="A14" s="227">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0"/>
      <c r="BA14" s="220"/>
      <c r="BB14" s="220"/>
      <c r="BC14" s="220"/>
      <c r="BD14" s="220"/>
      <c r="BE14" s="221"/>
      <c r="BF14" s="221"/>
      <c r="BG14" s="221"/>
      <c r="BH14" s="221"/>
      <c r="BI14" s="221"/>
      <c r="BJ14" s="221"/>
      <c r="BK14" s="221"/>
      <c r="BL14" s="221"/>
      <c r="BM14" s="221"/>
      <c r="BN14" s="221"/>
      <c r="BO14" s="221"/>
      <c r="BP14" s="221"/>
      <c r="BQ14" s="227">
        <v>8</v>
      </c>
      <c r="BR14" s="228"/>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3"/>
    </row>
    <row r="15" spans="1:131" s="224" customFormat="1" ht="26.25" customHeight="1" x14ac:dyDescent="0.15">
      <c r="A15" s="227">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0"/>
      <c r="BA15" s="220"/>
      <c r="BB15" s="220"/>
      <c r="BC15" s="220"/>
      <c r="BD15" s="220"/>
      <c r="BE15" s="221"/>
      <c r="BF15" s="221"/>
      <c r="BG15" s="221"/>
      <c r="BH15" s="221"/>
      <c r="BI15" s="221"/>
      <c r="BJ15" s="221"/>
      <c r="BK15" s="221"/>
      <c r="BL15" s="221"/>
      <c r="BM15" s="221"/>
      <c r="BN15" s="221"/>
      <c r="BO15" s="221"/>
      <c r="BP15" s="221"/>
      <c r="BQ15" s="227">
        <v>9</v>
      </c>
      <c r="BR15" s="228"/>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3"/>
    </row>
    <row r="16" spans="1:131" s="224" customFormat="1" ht="26.25" customHeight="1" x14ac:dyDescent="0.15">
      <c r="A16" s="227">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0"/>
      <c r="BA16" s="220"/>
      <c r="BB16" s="220"/>
      <c r="BC16" s="220"/>
      <c r="BD16" s="220"/>
      <c r="BE16" s="221"/>
      <c r="BF16" s="221"/>
      <c r="BG16" s="221"/>
      <c r="BH16" s="221"/>
      <c r="BI16" s="221"/>
      <c r="BJ16" s="221"/>
      <c r="BK16" s="221"/>
      <c r="BL16" s="221"/>
      <c r="BM16" s="221"/>
      <c r="BN16" s="221"/>
      <c r="BO16" s="221"/>
      <c r="BP16" s="221"/>
      <c r="BQ16" s="227">
        <v>10</v>
      </c>
      <c r="BR16" s="228"/>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3"/>
    </row>
    <row r="17" spans="1:131" s="224" customFormat="1" ht="26.25" customHeight="1" x14ac:dyDescent="0.15">
      <c r="A17" s="227">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0"/>
      <c r="BA17" s="220"/>
      <c r="BB17" s="220"/>
      <c r="BC17" s="220"/>
      <c r="BD17" s="220"/>
      <c r="BE17" s="221"/>
      <c r="BF17" s="221"/>
      <c r="BG17" s="221"/>
      <c r="BH17" s="221"/>
      <c r="BI17" s="221"/>
      <c r="BJ17" s="221"/>
      <c r="BK17" s="221"/>
      <c r="BL17" s="221"/>
      <c r="BM17" s="221"/>
      <c r="BN17" s="221"/>
      <c r="BO17" s="221"/>
      <c r="BP17" s="221"/>
      <c r="BQ17" s="227">
        <v>11</v>
      </c>
      <c r="BR17" s="228"/>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3"/>
    </row>
    <row r="18" spans="1:131" s="224" customFormat="1" ht="26.25" customHeight="1" x14ac:dyDescent="0.15">
      <c r="A18" s="227">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0"/>
      <c r="BA18" s="220"/>
      <c r="BB18" s="220"/>
      <c r="BC18" s="220"/>
      <c r="BD18" s="220"/>
      <c r="BE18" s="221"/>
      <c r="BF18" s="221"/>
      <c r="BG18" s="221"/>
      <c r="BH18" s="221"/>
      <c r="BI18" s="221"/>
      <c r="BJ18" s="221"/>
      <c r="BK18" s="221"/>
      <c r="BL18" s="221"/>
      <c r="BM18" s="221"/>
      <c r="BN18" s="221"/>
      <c r="BO18" s="221"/>
      <c r="BP18" s="221"/>
      <c r="BQ18" s="227">
        <v>12</v>
      </c>
      <c r="BR18" s="228"/>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3"/>
    </row>
    <row r="19" spans="1:131" s="224" customFormat="1" ht="26.25" customHeight="1" x14ac:dyDescent="0.15">
      <c r="A19" s="227">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0"/>
      <c r="BA19" s="220"/>
      <c r="BB19" s="220"/>
      <c r="BC19" s="220"/>
      <c r="BD19" s="220"/>
      <c r="BE19" s="221"/>
      <c r="BF19" s="221"/>
      <c r="BG19" s="221"/>
      <c r="BH19" s="221"/>
      <c r="BI19" s="221"/>
      <c r="BJ19" s="221"/>
      <c r="BK19" s="221"/>
      <c r="BL19" s="221"/>
      <c r="BM19" s="221"/>
      <c r="BN19" s="221"/>
      <c r="BO19" s="221"/>
      <c r="BP19" s="221"/>
      <c r="BQ19" s="227">
        <v>13</v>
      </c>
      <c r="BR19" s="228"/>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3"/>
    </row>
    <row r="20" spans="1:131" s="224" customFormat="1" ht="26.25" customHeight="1" x14ac:dyDescent="0.15">
      <c r="A20" s="227">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0"/>
      <c r="BA20" s="220"/>
      <c r="BB20" s="220"/>
      <c r="BC20" s="220"/>
      <c r="BD20" s="220"/>
      <c r="BE20" s="221"/>
      <c r="BF20" s="221"/>
      <c r="BG20" s="221"/>
      <c r="BH20" s="221"/>
      <c r="BI20" s="221"/>
      <c r="BJ20" s="221"/>
      <c r="BK20" s="221"/>
      <c r="BL20" s="221"/>
      <c r="BM20" s="221"/>
      <c r="BN20" s="221"/>
      <c r="BO20" s="221"/>
      <c r="BP20" s="221"/>
      <c r="BQ20" s="227">
        <v>14</v>
      </c>
      <c r="BR20" s="228"/>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3"/>
    </row>
    <row r="21" spans="1:131" s="224" customFormat="1" ht="26.25" customHeight="1" thickBot="1" x14ac:dyDescent="0.2">
      <c r="A21" s="227">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0"/>
      <c r="BA21" s="220"/>
      <c r="BB21" s="220"/>
      <c r="BC21" s="220"/>
      <c r="BD21" s="220"/>
      <c r="BE21" s="221"/>
      <c r="BF21" s="221"/>
      <c r="BG21" s="221"/>
      <c r="BH21" s="221"/>
      <c r="BI21" s="221"/>
      <c r="BJ21" s="221"/>
      <c r="BK21" s="221"/>
      <c r="BL21" s="221"/>
      <c r="BM21" s="221"/>
      <c r="BN21" s="221"/>
      <c r="BO21" s="221"/>
      <c r="BP21" s="221"/>
      <c r="BQ21" s="227">
        <v>15</v>
      </c>
      <c r="BR21" s="228"/>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3"/>
    </row>
    <row r="22" spans="1:131" s="224" customFormat="1" ht="26.25" customHeight="1" x14ac:dyDescent="0.15">
      <c r="A22" s="227">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1"/>
      <c r="BF22" s="221"/>
      <c r="BG22" s="221"/>
      <c r="BH22" s="221"/>
      <c r="BI22" s="221"/>
      <c r="BJ22" s="221"/>
      <c r="BK22" s="221"/>
      <c r="BL22" s="221"/>
      <c r="BM22" s="221"/>
      <c r="BN22" s="221"/>
      <c r="BO22" s="221"/>
      <c r="BP22" s="221"/>
      <c r="BQ22" s="227">
        <v>16</v>
      </c>
      <c r="BR22" s="228"/>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3"/>
    </row>
    <row r="23" spans="1:131" s="224" customFormat="1" ht="26.25" customHeight="1" thickBot="1" x14ac:dyDescent="0.2">
      <c r="A23" s="229" t="s">
        <v>377</v>
      </c>
      <c r="B23" s="924" t="s">
        <v>378</v>
      </c>
      <c r="C23" s="925"/>
      <c r="D23" s="925"/>
      <c r="E23" s="925"/>
      <c r="F23" s="925"/>
      <c r="G23" s="925"/>
      <c r="H23" s="925"/>
      <c r="I23" s="925"/>
      <c r="J23" s="925"/>
      <c r="K23" s="925"/>
      <c r="L23" s="925"/>
      <c r="M23" s="925"/>
      <c r="N23" s="925"/>
      <c r="O23" s="925"/>
      <c r="P23" s="935"/>
      <c r="Q23" s="1054">
        <v>46324</v>
      </c>
      <c r="R23" s="1048"/>
      <c r="S23" s="1048"/>
      <c r="T23" s="1048"/>
      <c r="U23" s="1048"/>
      <c r="V23" s="1048">
        <v>45052</v>
      </c>
      <c r="W23" s="1048"/>
      <c r="X23" s="1048"/>
      <c r="Y23" s="1048"/>
      <c r="Z23" s="1048"/>
      <c r="AA23" s="1048">
        <v>1272</v>
      </c>
      <c r="AB23" s="1048"/>
      <c r="AC23" s="1048"/>
      <c r="AD23" s="1048"/>
      <c r="AE23" s="1055"/>
      <c r="AF23" s="1056">
        <v>1070</v>
      </c>
      <c r="AG23" s="1048"/>
      <c r="AH23" s="1048"/>
      <c r="AI23" s="1048"/>
      <c r="AJ23" s="1057"/>
      <c r="AK23" s="1058"/>
      <c r="AL23" s="1059"/>
      <c r="AM23" s="1059"/>
      <c r="AN23" s="1059"/>
      <c r="AO23" s="1059"/>
      <c r="AP23" s="1048">
        <v>45767</v>
      </c>
      <c r="AQ23" s="1048"/>
      <c r="AR23" s="1048"/>
      <c r="AS23" s="1048"/>
      <c r="AT23" s="1048"/>
      <c r="AU23" s="1049"/>
      <c r="AV23" s="1049"/>
      <c r="AW23" s="1049"/>
      <c r="AX23" s="1049"/>
      <c r="AY23" s="1050"/>
      <c r="AZ23" s="1051" t="s">
        <v>122</v>
      </c>
      <c r="BA23" s="1052"/>
      <c r="BB23" s="1052"/>
      <c r="BC23" s="1052"/>
      <c r="BD23" s="1053"/>
      <c r="BE23" s="221"/>
      <c r="BF23" s="221"/>
      <c r="BG23" s="221"/>
      <c r="BH23" s="221"/>
      <c r="BI23" s="221"/>
      <c r="BJ23" s="221"/>
      <c r="BK23" s="221"/>
      <c r="BL23" s="221"/>
      <c r="BM23" s="221"/>
      <c r="BN23" s="221"/>
      <c r="BO23" s="221"/>
      <c r="BP23" s="221"/>
      <c r="BQ23" s="227">
        <v>17</v>
      </c>
      <c r="BR23" s="228"/>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3"/>
    </row>
    <row r="24" spans="1:131" s="224"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0"/>
      <c r="BA24" s="220"/>
      <c r="BB24" s="220"/>
      <c r="BC24" s="220"/>
      <c r="BD24" s="220"/>
      <c r="BE24" s="221"/>
      <c r="BF24" s="221"/>
      <c r="BG24" s="221"/>
      <c r="BH24" s="221"/>
      <c r="BI24" s="221"/>
      <c r="BJ24" s="221"/>
      <c r="BK24" s="221"/>
      <c r="BL24" s="221"/>
      <c r="BM24" s="221"/>
      <c r="BN24" s="221"/>
      <c r="BO24" s="221"/>
      <c r="BP24" s="221"/>
      <c r="BQ24" s="227">
        <v>18</v>
      </c>
      <c r="BR24" s="228"/>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3"/>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0"/>
      <c r="BK25" s="220"/>
      <c r="BL25" s="220"/>
      <c r="BM25" s="220"/>
      <c r="BN25" s="220"/>
      <c r="BO25" s="230"/>
      <c r="BP25" s="230"/>
      <c r="BQ25" s="227">
        <v>19</v>
      </c>
      <c r="BR25" s="228"/>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18"/>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0"/>
      <c r="BK26" s="220"/>
      <c r="BL26" s="220"/>
      <c r="BM26" s="220"/>
      <c r="BN26" s="220"/>
      <c r="BO26" s="230"/>
      <c r="BP26" s="230"/>
      <c r="BQ26" s="227">
        <v>20</v>
      </c>
      <c r="BR26" s="228"/>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18"/>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0"/>
      <c r="BK27" s="220"/>
      <c r="BL27" s="220"/>
      <c r="BM27" s="220"/>
      <c r="BN27" s="220"/>
      <c r="BO27" s="230"/>
      <c r="BP27" s="230"/>
      <c r="BQ27" s="227">
        <v>21</v>
      </c>
      <c r="BR27" s="228"/>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18"/>
    </row>
    <row r="28" spans="1:131" ht="26.25" customHeight="1" thickTop="1" x14ac:dyDescent="0.15">
      <c r="A28" s="231">
        <v>1</v>
      </c>
      <c r="B28" s="1034" t="s">
        <v>389</v>
      </c>
      <c r="C28" s="1035"/>
      <c r="D28" s="1035"/>
      <c r="E28" s="1035"/>
      <c r="F28" s="1035"/>
      <c r="G28" s="1035"/>
      <c r="H28" s="1035"/>
      <c r="I28" s="1035"/>
      <c r="J28" s="1035"/>
      <c r="K28" s="1035"/>
      <c r="L28" s="1035"/>
      <c r="M28" s="1035"/>
      <c r="N28" s="1035"/>
      <c r="O28" s="1035"/>
      <c r="P28" s="1036"/>
      <c r="Q28" s="1037">
        <v>9637</v>
      </c>
      <c r="R28" s="1038"/>
      <c r="S28" s="1038"/>
      <c r="T28" s="1038"/>
      <c r="U28" s="1038"/>
      <c r="V28" s="1038">
        <v>9305</v>
      </c>
      <c r="W28" s="1038"/>
      <c r="X28" s="1038"/>
      <c r="Y28" s="1038"/>
      <c r="Z28" s="1038"/>
      <c r="AA28" s="1038">
        <v>332</v>
      </c>
      <c r="AB28" s="1038"/>
      <c r="AC28" s="1038"/>
      <c r="AD28" s="1038"/>
      <c r="AE28" s="1039"/>
      <c r="AF28" s="1040">
        <v>332</v>
      </c>
      <c r="AG28" s="1038"/>
      <c r="AH28" s="1038"/>
      <c r="AI28" s="1038"/>
      <c r="AJ28" s="1041"/>
      <c r="AK28" s="1029">
        <v>980</v>
      </c>
      <c r="AL28" s="1030"/>
      <c r="AM28" s="1030"/>
      <c r="AN28" s="1030"/>
      <c r="AO28" s="1030"/>
      <c r="AP28" s="1030" t="s">
        <v>491</v>
      </c>
      <c r="AQ28" s="1030"/>
      <c r="AR28" s="1030"/>
      <c r="AS28" s="1030"/>
      <c r="AT28" s="1030"/>
      <c r="AU28" s="1030" t="s">
        <v>491</v>
      </c>
      <c r="AV28" s="1030"/>
      <c r="AW28" s="1030"/>
      <c r="AX28" s="1030"/>
      <c r="AY28" s="1030"/>
      <c r="AZ28" s="1031" t="s">
        <v>491</v>
      </c>
      <c r="BA28" s="1031"/>
      <c r="BB28" s="1031"/>
      <c r="BC28" s="1031"/>
      <c r="BD28" s="1031"/>
      <c r="BE28" s="1032"/>
      <c r="BF28" s="1032"/>
      <c r="BG28" s="1032"/>
      <c r="BH28" s="1032"/>
      <c r="BI28" s="1033"/>
      <c r="BJ28" s="220"/>
      <c r="BK28" s="220"/>
      <c r="BL28" s="220"/>
      <c r="BM28" s="220"/>
      <c r="BN28" s="220"/>
      <c r="BO28" s="230"/>
      <c r="BP28" s="230"/>
      <c r="BQ28" s="227">
        <v>22</v>
      </c>
      <c r="BR28" s="228"/>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18"/>
    </row>
    <row r="29" spans="1:131" ht="26.25" customHeight="1" x14ac:dyDescent="0.15">
      <c r="A29" s="231">
        <v>2</v>
      </c>
      <c r="B29" s="1017" t="s">
        <v>390</v>
      </c>
      <c r="C29" s="1018"/>
      <c r="D29" s="1018"/>
      <c r="E29" s="1018"/>
      <c r="F29" s="1018"/>
      <c r="G29" s="1018"/>
      <c r="H29" s="1018"/>
      <c r="I29" s="1018"/>
      <c r="J29" s="1018"/>
      <c r="K29" s="1018"/>
      <c r="L29" s="1018"/>
      <c r="M29" s="1018"/>
      <c r="N29" s="1018"/>
      <c r="O29" s="1018"/>
      <c r="P29" s="1019"/>
      <c r="Q29" s="1025">
        <v>10728</v>
      </c>
      <c r="R29" s="1026"/>
      <c r="S29" s="1026"/>
      <c r="T29" s="1026"/>
      <c r="U29" s="1026"/>
      <c r="V29" s="1026">
        <v>10430</v>
      </c>
      <c r="W29" s="1026"/>
      <c r="X29" s="1026"/>
      <c r="Y29" s="1026"/>
      <c r="Z29" s="1026"/>
      <c r="AA29" s="1026">
        <v>299</v>
      </c>
      <c r="AB29" s="1026"/>
      <c r="AC29" s="1026"/>
      <c r="AD29" s="1026"/>
      <c r="AE29" s="1027"/>
      <c r="AF29" s="1022">
        <v>299</v>
      </c>
      <c r="AG29" s="1023"/>
      <c r="AH29" s="1023"/>
      <c r="AI29" s="1023"/>
      <c r="AJ29" s="1024"/>
      <c r="AK29" s="967">
        <v>1959</v>
      </c>
      <c r="AL29" s="958"/>
      <c r="AM29" s="958"/>
      <c r="AN29" s="958"/>
      <c r="AO29" s="958"/>
      <c r="AP29" s="958" t="s">
        <v>491</v>
      </c>
      <c r="AQ29" s="958"/>
      <c r="AR29" s="958"/>
      <c r="AS29" s="958"/>
      <c r="AT29" s="958"/>
      <c r="AU29" s="958" t="s">
        <v>491</v>
      </c>
      <c r="AV29" s="958"/>
      <c r="AW29" s="958"/>
      <c r="AX29" s="958"/>
      <c r="AY29" s="958"/>
      <c r="AZ29" s="1028" t="s">
        <v>491</v>
      </c>
      <c r="BA29" s="1028"/>
      <c r="BB29" s="1028"/>
      <c r="BC29" s="1028"/>
      <c r="BD29" s="1028"/>
      <c r="BE29" s="959"/>
      <c r="BF29" s="959"/>
      <c r="BG29" s="959"/>
      <c r="BH29" s="959"/>
      <c r="BI29" s="960"/>
      <c r="BJ29" s="220"/>
      <c r="BK29" s="220"/>
      <c r="BL29" s="220"/>
      <c r="BM29" s="220"/>
      <c r="BN29" s="220"/>
      <c r="BO29" s="230"/>
      <c r="BP29" s="230"/>
      <c r="BQ29" s="227">
        <v>23</v>
      </c>
      <c r="BR29" s="228"/>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18"/>
    </row>
    <row r="30" spans="1:131" ht="26.25" customHeight="1" x14ac:dyDescent="0.15">
      <c r="A30" s="231">
        <v>3</v>
      </c>
      <c r="B30" s="1017" t="s">
        <v>391</v>
      </c>
      <c r="C30" s="1018"/>
      <c r="D30" s="1018"/>
      <c r="E30" s="1018"/>
      <c r="F30" s="1018"/>
      <c r="G30" s="1018"/>
      <c r="H30" s="1018"/>
      <c r="I30" s="1018"/>
      <c r="J30" s="1018"/>
      <c r="K30" s="1018"/>
      <c r="L30" s="1018"/>
      <c r="M30" s="1018"/>
      <c r="N30" s="1018"/>
      <c r="O30" s="1018"/>
      <c r="P30" s="1019"/>
      <c r="Q30" s="1025">
        <v>944</v>
      </c>
      <c r="R30" s="1026"/>
      <c r="S30" s="1026"/>
      <c r="T30" s="1026"/>
      <c r="U30" s="1026"/>
      <c r="V30" s="1026">
        <v>928</v>
      </c>
      <c r="W30" s="1026"/>
      <c r="X30" s="1026"/>
      <c r="Y30" s="1026"/>
      <c r="Z30" s="1026"/>
      <c r="AA30" s="1026">
        <v>16</v>
      </c>
      <c r="AB30" s="1026"/>
      <c r="AC30" s="1026"/>
      <c r="AD30" s="1026"/>
      <c r="AE30" s="1027"/>
      <c r="AF30" s="1022">
        <v>16</v>
      </c>
      <c r="AG30" s="1023"/>
      <c r="AH30" s="1023"/>
      <c r="AI30" s="1023"/>
      <c r="AJ30" s="1024"/>
      <c r="AK30" s="967">
        <v>258</v>
      </c>
      <c r="AL30" s="958"/>
      <c r="AM30" s="958"/>
      <c r="AN30" s="958"/>
      <c r="AO30" s="958"/>
      <c r="AP30" s="958" t="s">
        <v>491</v>
      </c>
      <c r="AQ30" s="958"/>
      <c r="AR30" s="958"/>
      <c r="AS30" s="958"/>
      <c r="AT30" s="958"/>
      <c r="AU30" s="958" t="s">
        <v>491</v>
      </c>
      <c r="AV30" s="958"/>
      <c r="AW30" s="958"/>
      <c r="AX30" s="958"/>
      <c r="AY30" s="958"/>
      <c r="AZ30" s="1028" t="s">
        <v>491</v>
      </c>
      <c r="BA30" s="1028"/>
      <c r="BB30" s="1028"/>
      <c r="BC30" s="1028"/>
      <c r="BD30" s="1028"/>
      <c r="BE30" s="959"/>
      <c r="BF30" s="959"/>
      <c r="BG30" s="959"/>
      <c r="BH30" s="959"/>
      <c r="BI30" s="960"/>
      <c r="BJ30" s="220"/>
      <c r="BK30" s="220"/>
      <c r="BL30" s="220"/>
      <c r="BM30" s="220"/>
      <c r="BN30" s="220"/>
      <c r="BO30" s="230"/>
      <c r="BP30" s="230"/>
      <c r="BQ30" s="227">
        <v>24</v>
      </c>
      <c r="BR30" s="228"/>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18"/>
    </row>
    <row r="31" spans="1:131" ht="26.25" customHeight="1" x14ac:dyDescent="0.15">
      <c r="A31" s="231">
        <v>4</v>
      </c>
      <c r="B31" s="1017" t="s">
        <v>392</v>
      </c>
      <c r="C31" s="1018"/>
      <c r="D31" s="1018"/>
      <c r="E31" s="1018"/>
      <c r="F31" s="1018"/>
      <c r="G31" s="1018"/>
      <c r="H31" s="1018"/>
      <c r="I31" s="1018"/>
      <c r="J31" s="1018"/>
      <c r="K31" s="1018"/>
      <c r="L31" s="1018"/>
      <c r="M31" s="1018"/>
      <c r="N31" s="1018"/>
      <c r="O31" s="1018"/>
      <c r="P31" s="1019"/>
      <c r="Q31" s="1025">
        <v>2522</v>
      </c>
      <c r="R31" s="1026"/>
      <c r="S31" s="1026"/>
      <c r="T31" s="1026"/>
      <c r="U31" s="1026"/>
      <c r="V31" s="1026">
        <v>2424</v>
      </c>
      <c r="W31" s="1026"/>
      <c r="X31" s="1026"/>
      <c r="Y31" s="1026"/>
      <c r="Z31" s="1026"/>
      <c r="AA31" s="1026">
        <v>99</v>
      </c>
      <c r="AB31" s="1026"/>
      <c r="AC31" s="1026"/>
      <c r="AD31" s="1026"/>
      <c r="AE31" s="1027"/>
      <c r="AF31" s="1022">
        <v>2595</v>
      </c>
      <c r="AG31" s="1023"/>
      <c r="AH31" s="1023"/>
      <c r="AI31" s="1023"/>
      <c r="AJ31" s="1024"/>
      <c r="AK31" s="967">
        <v>169</v>
      </c>
      <c r="AL31" s="958"/>
      <c r="AM31" s="958"/>
      <c r="AN31" s="958"/>
      <c r="AO31" s="958"/>
      <c r="AP31" s="958">
        <v>10172</v>
      </c>
      <c r="AQ31" s="958"/>
      <c r="AR31" s="958"/>
      <c r="AS31" s="958"/>
      <c r="AT31" s="958"/>
      <c r="AU31" s="958">
        <v>366</v>
      </c>
      <c r="AV31" s="958"/>
      <c r="AW31" s="958"/>
      <c r="AX31" s="958"/>
      <c r="AY31" s="958"/>
      <c r="AZ31" s="1028" t="s">
        <v>491</v>
      </c>
      <c r="BA31" s="1028"/>
      <c r="BB31" s="1028"/>
      <c r="BC31" s="1028"/>
      <c r="BD31" s="1028"/>
      <c r="BE31" s="959" t="s">
        <v>393</v>
      </c>
      <c r="BF31" s="959"/>
      <c r="BG31" s="959"/>
      <c r="BH31" s="959"/>
      <c r="BI31" s="960"/>
      <c r="BJ31" s="220"/>
      <c r="BK31" s="220"/>
      <c r="BL31" s="220"/>
      <c r="BM31" s="220"/>
      <c r="BN31" s="220"/>
      <c r="BO31" s="230"/>
      <c r="BP31" s="230"/>
      <c r="BQ31" s="227">
        <v>25</v>
      </c>
      <c r="BR31" s="228"/>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18"/>
    </row>
    <row r="32" spans="1:131" ht="26.25" customHeight="1" x14ac:dyDescent="0.15">
      <c r="A32" s="231">
        <v>5</v>
      </c>
      <c r="B32" s="1017" t="s">
        <v>394</v>
      </c>
      <c r="C32" s="1018"/>
      <c r="D32" s="1018"/>
      <c r="E32" s="1018"/>
      <c r="F32" s="1018"/>
      <c r="G32" s="1018"/>
      <c r="H32" s="1018"/>
      <c r="I32" s="1018"/>
      <c r="J32" s="1018"/>
      <c r="K32" s="1018"/>
      <c r="L32" s="1018"/>
      <c r="M32" s="1018"/>
      <c r="N32" s="1018"/>
      <c r="O32" s="1018"/>
      <c r="P32" s="1019"/>
      <c r="Q32" s="1025">
        <v>3526</v>
      </c>
      <c r="R32" s="1026"/>
      <c r="S32" s="1026"/>
      <c r="T32" s="1026"/>
      <c r="U32" s="1026"/>
      <c r="V32" s="1026">
        <v>3476</v>
      </c>
      <c r="W32" s="1026"/>
      <c r="X32" s="1026"/>
      <c r="Y32" s="1026"/>
      <c r="Z32" s="1026"/>
      <c r="AA32" s="1026">
        <v>50</v>
      </c>
      <c r="AB32" s="1026"/>
      <c r="AC32" s="1026"/>
      <c r="AD32" s="1026"/>
      <c r="AE32" s="1027"/>
      <c r="AF32" s="1022">
        <v>437</v>
      </c>
      <c r="AG32" s="1023"/>
      <c r="AH32" s="1023"/>
      <c r="AI32" s="1023"/>
      <c r="AJ32" s="1024"/>
      <c r="AK32" s="967">
        <v>1848</v>
      </c>
      <c r="AL32" s="958"/>
      <c r="AM32" s="958"/>
      <c r="AN32" s="958"/>
      <c r="AO32" s="958"/>
      <c r="AP32" s="958">
        <v>24092</v>
      </c>
      <c r="AQ32" s="958"/>
      <c r="AR32" s="958"/>
      <c r="AS32" s="958"/>
      <c r="AT32" s="958"/>
      <c r="AU32" s="958">
        <v>18840</v>
      </c>
      <c r="AV32" s="958"/>
      <c r="AW32" s="958"/>
      <c r="AX32" s="958"/>
      <c r="AY32" s="958"/>
      <c r="AZ32" s="1028" t="s">
        <v>491</v>
      </c>
      <c r="BA32" s="1028"/>
      <c r="BB32" s="1028"/>
      <c r="BC32" s="1028"/>
      <c r="BD32" s="1028"/>
      <c r="BE32" s="959" t="s">
        <v>393</v>
      </c>
      <c r="BF32" s="959"/>
      <c r="BG32" s="959"/>
      <c r="BH32" s="959"/>
      <c r="BI32" s="960"/>
      <c r="BJ32" s="220"/>
      <c r="BK32" s="220"/>
      <c r="BL32" s="220"/>
      <c r="BM32" s="220"/>
      <c r="BN32" s="220"/>
      <c r="BO32" s="230"/>
      <c r="BP32" s="230"/>
      <c r="BQ32" s="227">
        <v>26</v>
      </c>
      <c r="BR32" s="228"/>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18"/>
    </row>
    <row r="33" spans="1:131" ht="26.25" customHeight="1" x14ac:dyDescent="0.15">
      <c r="A33" s="231">
        <v>6</v>
      </c>
      <c r="B33" s="1017" t="s">
        <v>395</v>
      </c>
      <c r="C33" s="1018"/>
      <c r="D33" s="1018"/>
      <c r="E33" s="1018"/>
      <c r="F33" s="1018"/>
      <c r="G33" s="1018"/>
      <c r="H33" s="1018"/>
      <c r="I33" s="1018"/>
      <c r="J33" s="1018"/>
      <c r="K33" s="1018"/>
      <c r="L33" s="1018"/>
      <c r="M33" s="1018"/>
      <c r="N33" s="1018"/>
      <c r="O33" s="1018"/>
      <c r="P33" s="1019"/>
      <c r="Q33" s="1025">
        <v>7456</v>
      </c>
      <c r="R33" s="1026"/>
      <c r="S33" s="1026"/>
      <c r="T33" s="1026"/>
      <c r="U33" s="1026"/>
      <c r="V33" s="1026">
        <v>7675</v>
      </c>
      <c r="W33" s="1026"/>
      <c r="X33" s="1026"/>
      <c r="Y33" s="1026"/>
      <c r="Z33" s="1026"/>
      <c r="AA33" s="1026">
        <v>-219</v>
      </c>
      <c r="AB33" s="1026"/>
      <c r="AC33" s="1026"/>
      <c r="AD33" s="1026"/>
      <c r="AE33" s="1027"/>
      <c r="AF33" s="1022">
        <v>691</v>
      </c>
      <c r="AG33" s="1023"/>
      <c r="AH33" s="1023"/>
      <c r="AI33" s="1023"/>
      <c r="AJ33" s="1024"/>
      <c r="AK33" s="967">
        <v>2122</v>
      </c>
      <c r="AL33" s="958"/>
      <c r="AM33" s="958"/>
      <c r="AN33" s="958"/>
      <c r="AO33" s="958"/>
      <c r="AP33" s="958">
        <v>5273</v>
      </c>
      <c r="AQ33" s="958"/>
      <c r="AR33" s="958"/>
      <c r="AS33" s="958"/>
      <c r="AT33" s="958"/>
      <c r="AU33" s="958">
        <v>3290</v>
      </c>
      <c r="AV33" s="958"/>
      <c r="AW33" s="958"/>
      <c r="AX33" s="958"/>
      <c r="AY33" s="958"/>
      <c r="AZ33" s="1028" t="s">
        <v>491</v>
      </c>
      <c r="BA33" s="1028"/>
      <c r="BB33" s="1028"/>
      <c r="BC33" s="1028"/>
      <c r="BD33" s="1028"/>
      <c r="BE33" s="959" t="s">
        <v>393</v>
      </c>
      <c r="BF33" s="959"/>
      <c r="BG33" s="959"/>
      <c r="BH33" s="959"/>
      <c r="BI33" s="960"/>
      <c r="BJ33" s="220"/>
      <c r="BK33" s="220"/>
      <c r="BL33" s="220"/>
      <c r="BM33" s="220"/>
      <c r="BN33" s="220"/>
      <c r="BO33" s="230"/>
      <c r="BP33" s="230"/>
      <c r="BQ33" s="227">
        <v>27</v>
      </c>
      <c r="BR33" s="228"/>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18"/>
    </row>
    <row r="34" spans="1:131" ht="26.25" customHeight="1" x14ac:dyDescent="0.15">
      <c r="A34" s="231">
        <v>7</v>
      </c>
      <c r="B34" s="1017" t="s">
        <v>396</v>
      </c>
      <c r="C34" s="1018"/>
      <c r="D34" s="1018"/>
      <c r="E34" s="1018"/>
      <c r="F34" s="1018"/>
      <c r="G34" s="1018"/>
      <c r="H34" s="1018"/>
      <c r="I34" s="1018"/>
      <c r="J34" s="1018"/>
      <c r="K34" s="1018"/>
      <c r="L34" s="1018"/>
      <c r="M34" s="1018"/>
      <c r="N34" s="1018"/>
      <c r="O34" s="1018"/>
      <c r="P34" s="1019"/>
      <c r="Q34" s="1025">
        <v>421</v>
      </c>
      <c r="R34" s="1026"/>
      <c r="S34" s="1026"/>
      <c r="T34" s="1026"/>
      <c r="U34" s="1026"/>
      <c r="V34" s="1026">
        <v>520</v>
      </c>
      <c r="W34" s="1026"/>
      <c r="X34" s="1026"/>
      <c r="Y34" s="1026"/>
      <c r="Z34" s="1026"/>
      <c r="AA34" s="1026">
        <v>-99</v>
      </c>
      <c r="AB34" s="1026"/>
      <c r="AC34" s="1026"/>
      <c r="AD34" s="1026"/>
      <c r="AE34" s="1027"/>
      <c r="AF34" s="1022">
        <v>3</v>
      </c>
      <c r="AG34" s="1023"/>
      <c r="AH34" s="1023"/>
      <c r="AI34" s="1023"/>
      <c r="AJ34" s="1024"/>
      <c r="AK34" s="967">
        <v>64</v>
      </c>
      <c r="AL34" s="958"/>
      <c r="AM34" s="958"/>
      <c r="AN34" s="958"/>
      <c r="AO34" s="958"/>
      <c r="AP34" s="958">
        <v>301</v>
      </c>
      <c r="AQ34" s="958"/>
      <c r="AR34" s="958"/>
      <c r="AS34" s="958"/>
      <c r="AT34" s="958"/>
      <c r="AU34" s="958">
        <v>5</v>
      </c>
      <c r="AV34" s="958"/>
      <c r="AW34" s="958"/>
      <c r="AX34" s="958"/>
      <c r="AY34" s="958"/>
      <c r="AZ34" s="1028" t="s">
        <v>491</v>
      </c>
      <c r="BA34" s="1028"/>
      <c r="BB34" s="1028"/>
      <c r="BC34" s="1028"/>
      <c r="BD34" s="1028"/>
      <c r="BE34" s="959" t="s">
        <v>393</v>
      </c>
      <c r="BF34" s="959"/>
      <c r="BG34" s="959"/>
      <c r="BH34" s="959"/>
      <c r="BI34" s="960"/>
      <c r="BJ34" s="220"/>
      <c r="BK34" s="220"/>
      <c r="BL34" s="220"/>
      <c r="BM34" s="220"/>
      <c r="BN34" s="220"/>
      <c r="BO34" s="230"/>
      <c r="BP34" s="230"/>
      <c r="BQ34" s="227">
        <v>28</v>
      </c>
      <c r="BR34" s="228"/>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18"/>
    </row>
    <row r="35" spans="1:131" ht="26.25" customHeight="1" x14ac:dyDescent="0.15">
      <c r="A35" s="231">
        <v>8</v>
      </c>
      <c r="B35" s="1017" t="s">
        <v>397</v>
      </c>
      <c r="C35" s="1018"/>
      <c r="D35" s="1018"/>
      <c r="E35" s="1018"/>
      <c r="F35" s="1018"/>
      <c r="G35" s="1018"/>
      <c r="H35" s="1018"/>
      <c r="I35" s="1018"/>
      <c r="J35" s="1018"/>
      <c r="K35" s="1018"/>
      <c r="L35" s="1018"/>
      <c r="M35" s="1018"/>
      <c r="N35" s="1018"/>
      <c r="O35" s="1018"/>
      <c r="P35" s="1019"/>
      <c r="Q35" s="1025">
        <v>271</v>
      </c>
      <c r="R35" s="1026"/>
      <c r="S35" s="1026"/>
      <c r="T35" s="1026"/>
      <c r="U35" s="1026"/>
      <c r="V35" s="1026">
        <v>271</v>
      </c>
      <c r="W35" s="1026"/>
      <c r="X35" s="1026"/>
      <c r="Y35" s="1026"/>
      <c r="Z35" s="1026"/>
      <c r="AA35" s="1026" t="s">
        <v>122</v>
      </c>
      <c r="AB35" s="1026"/>
      <c r="AC35" s="1026"/>
      <c r="AD35" s="1026"/>
      <c r="AE35" s="1027"/>
      <c r="AF35" s="1022" t="s">
        <v>122</v>
      </c>
      <c r="AG35" s="1023"/>
      <c r="AH35" s="1023"/>
      <c r="AI35" s="1023"/>
      <c r="AJ35" s="1024"/>
      <c r="AK35" s="967" t="s">
        <v>491</v>
      </c>
      <c r="AL35" s="958"/>
      <c r="AM35" s="958"/>
      <c r="AN35" s="958"/>
      <c r="AO35" s="958"/>
      <c r="AP35" s="958" t="s">
        <v>491</v>
      </c>
      <c r="AQ35" s="958"/>
      <c r="AR35" s="958"/>
      <c r="AS35" s="958"/>
      <c r="AT35" s="958"/>
      <c r="AU35" s="958" t="s">
        <v>491</v>
      </c>
      <c r="AV35" s="958"/>
      <c r="AW35" s="958"/>
      <c r="AX35" s="958"/>
      <c r="AY35" s="958"/>
      <c r="AZ35" s="1028" t="s">
        <v>491</v>
      </c>
      <c r="BA35" s="1028"/>
      <c r="BB35" s="1028"/>
      <c r="BC35" s="1028"/>
      <c r="BD35" s="1028"/>
      <c r="BE35" s="959" t="s">
        <v>398</v>
      </c>
      <c r="BF35" s="959"/>
      <c r="BG35" s="959"/>
      <c r="BH35" s="959"/>
      <c r="BI35" s="960"/>
      <c r="BJ35" s="220"/>
      <c r="BK35" s="220"/>
      <c r="BL35" s="220"/>
      <c r="BM35" s="220"/>
      <c r="BN35" s="220"/>
      <c r="BO35" s="230"/>
      <c r="BP35" s="230"/>
      <c r="BQ35" s="227">
        <v>29</v>
      </c>
      <c r="BR35" s="228"/>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18"/>
    </row>
    <row r="36" spans="1:131" ht="26.25" customHeight="1" x14ac:dyDescent="0.15">
      <c r="A36" s="231">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0"/>
      <c r="BK36" s="220"/>
      <c r="BL36" s="220"/>
      <c r="BM36" s="220"/>
      <c r="BN36" s="220"/>
      <c r="BO36" s="230"/>
      <c r="BP36" s="230"/>
      <c r="BQ36" s="227">
        <v>30</v>
      </c>
      <c r="BR36" s="228"/>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18"/>
    </row>
    <row r="37" spans="1:131" ht="26.25" customHeight="1" x14ac:dyDescent="0.15">
      <c r="A37" s="231">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0"/>
      <c r="BK37" s="220"/>
      <c r="BL37" s="220"/>
      <c r="BM37" s="220"/>
      <c r="BN37" s="220"/>
      <c r="BO37" s="230"/>
      <c r="BP37" s="230"/>
      <c r="BQ37" s="227">
        <v>31</v>
      </c>
      <c r="BR37" s="228"/>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18"/>
    </row>
    <row r="38" spans="1:131" ht="26.25" customHeight="1" x14ac:dyDescent="0.15">
      <c r="A38" s="231">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0"/>
      <c r="BK38" s="220"/>
      <c r="BL38" s="220"/>
      <c r="BM38" s="220"/>
      <c r="BN38" s="220"/>
      <c r="BO38" s="230"/>
      <c r="BP38" s="230"/>
      <c r="BQ38" s="227">
        <v>32</v>
      </c>
      <c r="BR38" s="228"/>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18"/>
    </row>
    <row r="39" spans="1:131" ht="26.25" customHeight="1" x14ac:dyDescent="0.15">
      <c r="A39" s="231">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0"/>
      <c r="BK39" s="220"/>
      <c r="BL39" s="220"/>
      <c r="BM39" s="220"/>
      <c r="BN39" s="220"/>
      <c r="BO39" s="230"/>
      <c r="BP39" s="230"/>
      <c r="BQ39" s="227">
        <v>33</v>
      </c>
      <c r="BR39" s="228"/>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18"/>
    </row>
    <row r="40" spans="1:131" ht="26.25" customHeight="1" x14ac:dyDescent="0.15">
      <c r="A40" s="227">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0"/>
      <c r="BK40" s="220"/>
      <c r="BL40" s="220"/>
      <c r="BM40" s="220"/>
      <c r="BN40" s="220"/>
      <c r="BO40" s="230"/>
      <c r="BP40" s="230"/>
      <c r="BQ40" s="227">
        <v>34</v>
      </c>
      <c r="BR40" s="228"/>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18"/>
    </row>
    <row r="41" spans="1:131" ht="26.25" customHeight="1" x14ac:dyDescent="0.15">
      <c r="A41" s="227">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0"/>
      <c r="BK41" s="220"/>
      <c r="BL41" s="220"/>
      <c r="BM41" s="220"/>
      <c r="BN41" s="220"/>
      <c r="BO41" s="230"/>
      <c r="BP41" s="230"/>
      <c r="BQ41" s="227">
        <v>35</v>
      </c>
      <c r="BR41" s="228"/>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18"/>
    </row>
    <row r="42" spans="1:131" ht="26.25" customHeight="1" x14ac:dyDescent="0.15">
      <c r="A42" s="227">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0"/>
      <c r="BK42" s="220"/>
      <c r="BL42" s="220"/>
      <c r="BM42" s="220"/>
      <c r="BN42" s="220"/>
      <c r="BO42" s="230"/>
      <c r="BP42" s="230"/>
      <c r="BQ42" s="227">
        <v>36</v>
      </c>
      <c r="BR42" s="228"/>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18"/>
    </row>
    <row r="43" spans="1:131" ht="26.25" customHeight="1" x14ac:dyDescent="0.15">
      <c r="A43" s="227">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0"/>
      <c r="BK43" s="220"/>
      <c r="BL43" s="220"/>
      <c r="BM43" s="220"/>
      <c r="BN43" s="220"/>
      <c r="BO43" s="230"/>
      <c r="BP43" s="230"/>
      <c r="BQ43" s="227">
        <v>37</v>
      </c>
      <c r="BR43" s="228"/>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18"/>
    </row>
    <row r="44" spans="1:131" ht="26.25" customHeight="1" x14ac:dyDescent="0.15">
      <c r="A44" s="227">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0"/>
      <c r="BK44" s="220"/>
      <c r="BL44" s="220"/>
      <c r="BM44" s="220"/>
      <c r="BN44" s="220"/>
      <c r="BO44" s="230"/>
      <c r="BP44" s="230"/>
      <c r="BQ44" s="227">
        <v>38</v>
      </c>
      <c r="BR44" s="228"/>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18"/>
    </row>
    <row r="45" spans="1:131" ht="26.25" customHeight="1" x14ac:dyDescent="0.15">
      <c r="A45" s="227">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0"/>
      <c r="BK45" s="220"/>
      <c r="BL45" s="220"/>
      <c r="BM45" s="220"/>
      <c r="BN45" s="220"/>
      <c r="BO45" s="230"/>
      <c r="BP45" s="230"/>
      <c r="BQ45" s="227">
        <v>39</v>
      </c>
      <c r="BR45" s="228"/>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18"/>
    </row>
    <row r="46" spans="1:131" ht="26.25" customHeight="1" x14ac:dyDescent="0.15">
      <c r="A46" s="227">
        <v>19</v>
      </c>
      <c r="B46" s="1017" t="s">
        <v>569</v>
      </c>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0"/>
      <c r="BK46" s="220"/>
      <c r="BL46" s="220"/>
      <c r="BM46" s="220"/>
      <c r="BN46" s="220"/>
      <c r="BO46" s="230"/>
      <c r="BP46" s="230"/>
      <c r="BQ46" s="227">
        <v>40</v>
      </c>
      <c r="BR46" s="228"/>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18"/>
    </row>
    <row r="47" spans="1:131" ht="26.25" customHeight="1" x14ac:dyDescent="0.15">
      <c r="A47" s="227">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0"/>
      <c r="BK47" s="220"/>
      <c r="BL47" s="220"/>
      <c r="BM47" s="220"/>
      <c r="BN47" s="220"/>
      <c r="BO47" s="230"/>
      <c r="BP47" s="230"/>
      <c r="BQ47" s="227">
        <v>41</v>
      </c>
      <c r="BR47" s="228"/>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18"/>
    </row>
    <row r="48" spans="1:131" ht="26.25" customHeight="1" x14ac:dyDescent="0.15">
      <c r="A48" s="227">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0"/>
      <c r="BK48" s="220"/>
      <c r="BL48" s="220"/>
      <c r="BM48" s="220"/>
      <c r="BN48" s="220"/>
      <c r="BO48" s="230"/>
      <c r="BP48" s="230"/>
      <c r="BQ48" s="227">
        <v>42</v>
      </c>
      <c r="BR48" s="228"/>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18"/>
    </row>
    <row r="49" spans="1:131" ht="26.25" customHeight="1" x14ac:dyDescent="0.15">
      <c r="A49" s="227">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0"/>
      <c r="BK49" s="220"/>
      <c r="BL49" s="220"/>
      <c r="BM49" s="220"/>
      <c r="BN49" s="220"/>
      <c r="BO49" s="230"/>
      <c r="BP49" s="230"/>
      <c r="BQ49" s="227">
        <v>43</v>
      </c>
      <c r="BR49" s="228"/>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18"/>
    </row>
    <row r="50" spans="1:131" ht="26.25" customHeight="1" x14ac:dyDescent="0.15">
      <c r="A50" s="227">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0"/>
      <c r="BK50" s="220"/>
      <c r="BL50" s="220"/>
      <c r="BM50" s="220"/>
      <c r="BN50" s="220"/>
      <c r="BO50" s="230"/>
      <c r="BP50" s="230"/>
      <c r="BQ50" s="227">
        <v>44</v>
      </c>
      <c r="BR50" s="228"/>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18"/>
    </row>
    <row r="51" spans="1:131" ht="26.25" customHeight="1" x14ac:dyDescent="0.15">
      <c r="A51" s="227">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0"/>
      <c r="BK51" s="220"/>
      <c r="BL51" s="220"/>
      <c r="BM51" s="220"/>
      <c r="BN51" s="220"/>
      <c r="BO51" s="230"/>
      <c r="BP51" s="230"/>
      <c r="BQ51" s="227">
        <v>45</v>
      </c>
      <c r="BR51" s="228"/>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18"/>
    </row>
    <row r="52" spans="1:131" ht="26.25" customHeight="1" x14ac:dyDescent="0.15">
      <c r="A52" s="227">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0"/>
      <c r="BK52" s="220"/>
      <c r="BL52" s="220"/>
      <c r="BM52" s="220"/>
      <c r="BN52" s="220"/>
      <c r="BO52" s="230"/>
      <c r="BP52" s="230"/>
      <c r="BQ52" s="227">
        <v>46</v>
      </c>
      <c r="BR52" s="228"/>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18"/>
    </row>
    <row r="53" spans="1:131" ht="26.25" customHeight="1" x14ac:dyDescent="0.15">
      <c r="A53" s="227">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0"/>
      <c r="BK53" s="220"/>
      <c r="BL53" s="220"/>
      <c r="BM53" s="220"/>
      <c r="BN53" s="220"/>
      <c r="BO53" s="230"/>
      <c r="BP53" s="230"/>
      <c r="BQ53" s="227">
        <v>47</v>
      </c>
      <c r="BR53" s="228"/>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18"/>
    </row>
    <row r="54" spans="1:131" ht="26.25" customHeight="1" x14ac:dyDescent="0.15">
      <c r="A54" s="227">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0"/>
      <c r="BK54" s="220"/>
      <c r="BL54" s="220"/>
      <c r="BM54" s="220"/>
      <c r="BN54" s="220"/>
      <c r="BO54" s="230"/>
      <c r="BP54" s="230"/>
      <c r="BQ54" s="227">
        <v>48</v>
      </c>
      <c r="BR54" s="228"/>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18"/>
    </row>
    <row r="55" spans="1:131" ht="26.25" customHeight="1" x14ac:dyDescent="0.15">
      <c r="A55" s="227">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0"/>
      <c r="BK55" s="220"/>
      <c r="BL55" s="220"/>
      <c r="BM55" s="220"/>
      <c r="BN55" s="220"/>
      <c r="BO55" s="230"/>
      <c r="BP55" s="230"/>
      <c r="BQ55" s="227">
        <v>49</v>
      </c>
      <c r="BR55" s="228"/>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18"/>
    </row>
    <row r="56" spans="1:131" ht="26.25" customHeight="1" x14ac:dyDescent="0.15">
      <c r="A56" s="227">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0"/>
      <c r="BK56" s="220"/>
      <c r="BL56" s="220"/>
      <c r="BM56" s="220"/>
      <c r="BN56" s="220"/>
      <c r="BO56" s="230"/>
      <c r="BP56" s="230"/>
      <c r="BQ56" s="227">
        <v>50</v>
      </c>
      <c r="BR56" s="228"/>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18"/>
    </row>
    <row r="57" spans="1:131" ht="26.25" customHeight="1" x14ac:dyDescent="0.15">
      <c r="A57" s="227">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0"/>
      <c r="BK57" s="220"/>
      <c r="BL57" s="220"/>
      <c r="BM57" s="220"/>
      <c r="BN57" s="220"/>
      <c r="BO57" s="230"/>
      <c r="BP57" s="230"/>
      <c r="BQ57" s="227">
        <v>51</v>
      </c>
      <c r="BR57" s="228"/>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18"/>
    </row>
    <row r="58" spans="1:131" ht="26.25" customHeight="1" x14ac:dyDescent="0.15">
      <c r="A58" s="227">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0"/>
      <c r="BK58" s="220"/>
      <c r="BL58" s="220"/>
      <c r="BM58" s="220"/>
      <c r="BN58" s="220"/>
      <c r="BO58" s="230"/>
      <c r="BP58" s="230"/>
      <c r="BQ58" s="227">
        <v>52</v>
      </c>
      <c r="BR58" s="228"/>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18"/>
    </row>
    <row r="59" spans="1:131" ht="26.25" customHeight="1" x14ac:dyDescent="0.15">
      <c r="A59" s="227">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0"/>
      <c r="BK59" s="220"/>
      <c r="BL59" s="220"/>
      <c r="BM59" s="220"/>
      <c r="BN59" s="220"/>
      <c r="BO59" s="230"/>
      <c r="BP59" s="230"/>
      <c r="BQ59" s="227">
        <v>53</v>
      </c>
      <c r="BR59" s="228"/>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18"/>
    </row>
    <row r="60" spans="1:131" ht="26.25" customHeight="1" x14ac:dyDescent="0.15">
      <c r="A60" s="227">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0"/>
      <c r="BK60" s="220"/>
      <c r="BL60" s="220"/>
      <c r="BM60" s="220"/>
      <c r="BN60" s="220"/>
      <c r="BO60" s="230"/>
      <c r="BP60" s="230"/>
      <c r="BQ60" s="227">
        <v>54</v>
      </c>
      <c r="BR60" s="228"/>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18"/>
    </row>
    <row r="61" spans="1:131" ht="26.25" customHeight="1" thickBot="1" x14ac:dyDescent="0.2">
      <c r="A61" s="227">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0"/>
      <c r="BK61" s="220"/>
      <c r="BL61" s="220"/>
      <c r="BM61" s="220"/>
      <c r="BN61" s="220"/>
      <c r="BO61" s="230"/>
      <c r="BP61" s="230"/>
      <c r="BQ61" s="227">
        <v>55</v>
      </c>
      <c r="BR61" s="228"/>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18"/>
    </row>
    <row r="62" spans="1:131" ht="26.25" customHeight="1" x14ac:dyDescent="0.15">
      <c r="A62" s="227">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399</v>
      </c>
      <c r="BK62" s="1015"/>
      <c r="BL62" s="1015"/>
      <c r="BM62" s="1015"/>
      <c r="BN62" s="1016"/>
      <c r="BO62" s="230"/>
      <c r="BP62" s="230"/>
      <c r="BQ62" s="227">
        <v>56</v>
      </c>
      <c r="BR62" s="228"/>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18"/>
    </row>
    <row r="63" spans="1:131" ht="26.25" customHeight="1" thickBot="1" x14ac:dyDescent="0.2">
      <c r="A63" s="229" t="s">
        <v>377</v>
      </c>
      <c r="B63" s="924" t="s">
        <v>400</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4373</v>
      </c>
      <c r="AG63" s="946"/>
      <c r="AH63" s="946"/>
      <c r="AI63" s="946"/>
      <c r="AJ63" s="1009"/>
      <c r="AK63" s="1010"/>
      <c r="AL63" s="950"/>
      <c r="AM63" s="950"/>
      <c r="AN63" s="950"/>
      <c r="AO63" s="950"/>
      <c r="AP63" s="946">
        <v>39838</v>
      </c>
      <c r="AQ63" s="946"/>
      <c r="AR63" s="946"/>
      <c r="AS63" s="946"/>
      <c r="AT63" s="946"/>
      <c r="AU63" s="946">
        <v>22501</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0"/>
      <c r="BP63" s="230"/>
      <c r="BQ63" s="227">
        <v>57</v>
      </c>
      <c r="BR63" s="228"/>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18"/>
    </row>
    <row r="64" spans="1:131" ht="26.25" customHeight="1" x14ac:dyDescent="0.15">
      <c r="A64" s="230"/>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27">
        <v>58</v>
      </c>
      <c r="BR64" s="228"/>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18"/>
    </row>
    <row r="65" spans="1:131" ht="26.25" customHeight="1" thickBot="1" x14ac:dyDescent="0.2">
      <c r="A65" s="220" t="s">
        <v>401</v>
      </c>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30"/>
      <c r="BF65" s="230"/>
      <c r="BG65" s="230"/>
      <c r="BH65" s="230"/>
      <c r="BI65" s="230"/>
      <c r="BJ65" s="230"/>
      <c r="BK65" s="230"/>
      <c r="BL65" s="230"/>
      <c r="BM65" s="230"/>
      <c r="BN65" s="230"/>
      <c r="BO65" s="230"/>
      <c r="BP65" s="230"/>
      <c r="BQ65" s="227">
        <v>59</v>
      </c>
      <c r="BR65" s="228"/>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18"/>
    </row>
    <row r="66" spans="1:131" ht="26.25" customHeight="1" x14ac:dyDescent="0.15">
      <c r="A66" s="982" t="s">
        <v>402</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403</v>
      </c>
      <c r="AV66" s="989"/>
      <c r="AW66" s="989"/>
      <c r="AX66" s="989"/>
      <c r="AY66" s="990"/>
      <c r="AZ66" s="988" t="s">
        <v>364</v>
      </c>
      <c r="BA66" s="989"/>
      <c r="BB66" s="989"/>
      <c r="BC66" s="989"/>
      <c r="BD66" s="1002"/>
      <c r="BE66" s="230"/>
      <c r="BF66" s="230"/>
      <c r="BG66" s="230"/>
      <c r="BH66" s="230"/>
      <c r="BI66" s="230"/>
      <c r="BJ66" s="230"/>
      <c r="BK66" s="230"/>
      <c r="BL66" s="230"/>
      <c r="BM66" s="230"/>
      <c r="BN66" s="230"/>
      <c r="BO66" s="230"/>
      <c r="BP66" s="230"/>
      <c r="BQ66" s="227">
        <v>60</v>
      </c>
      <c r="BR66" s="232"/>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18"/>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0"/>
      <c r="BF67" s="230"/>
      <c r="BG67" s="230"/>
      <c r="BH67" s="230"/>
      <c r="BI67" s="230"/>
      <c r="BJ67" s="230"/>
      <c r="BK67" s="230"/>
      <c r="BL67" s="230"/>
      <c r="BM67" s="230"/>
      <c r="BN67" s="230"/>
      <c r="BO67" s="230"/>
      <c r="BP67" s="230"/>
      <c r="BQ67" s="227">
        <v>61</v>
      </c>
      <c r="BR67" s="232"/>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18"/>
    </row>
    <row r="68" spans="1:131" ht="26.25" customHeight="1" thickTop="1" x14ac:dyDescent="0.15">
      <c r="A68" s="225">
        <v>1</v>
      </c>
      <c r="B68" s="972" t="s">
        <v>556</v>
      </c>
      <c r="C68" s="973"/>
      <c r="D68" s="973"/>
      <c r="E68" s="973"/>
      <c r="F68" s="973"/>
      <c r="G68" s="973"/>
      <c r="H68" s="973"/>
      <c r="I68" s="973"/>
      <c r="J68" s="973"/>
      <c r="K68" s="973"/>
      <c r="L68" s="973"/>
      <c r="M68" s="973"/>
      <c r="N68" s="973"/>
      <c r="O68" s="973"/>
      <c r="P68" s="974"/>
      <c r="Q68" s="975">
        <v>10136</v>
      </c>
      <c r="R68" s="969"/>
      <c r="S68" s="969"/>
      <c r="T68" s="969"/>
      <c r="U68" s="969"/>
      <c r="V68" s="969">
        <v>9277</v>
      </c>
      <c r="W68" s="969"/>
      <c r="X68" s="969"/>
      <c r="Y68" s="969"/>
      <c r="Z68" s="969"/>
      <c r="AA68" s="969">
        <v>859</v>
      </c>
      <c r="AB68" s="969"/>
      <c r="AC68" s="969"/>
      <c r="AD68" s="969"/>
      <c r="AE68" s="969"/>
      <c r="AF68" s="969">
        <v>859</v>
      </c>
      <c r="AG68" s="969"/>
      <c r="AH68" s="969"/>
      <c r="AI68" s="969"/>
      <c r="AJ68" s="969"/>
      <c r="AK68" s="969">
        <v>110</v>
      </c>
      <c r="AL68" s="969"/>
      <c r="AM68" s="969"/>
      <c r="AN68" s="969"/>
      <c r="AO68" s="969"/>
      <c r="AP68" s="969" t="s">
        <v>491</v>
      </c>
      <c r="AQ68" s="969"/>
      <c r="AR68" s="969"/>
      <c r="AS68" s="969"/>
      <c r="AT68" s="969"/>
      <c r="AU68" s="969" t="s">
        <v>491</v>
      </c>
      <c r="AV68" s="969"/>
      <c r="AW68" s="969"/>
      <c r="AX68" s="969"/>
      <c r="AY68" s="969"/>
      <c r="AZ68" s="970"/>
      <c r="BA68" s="970"/>
      <c r="BB68" s="970"/>
      <c r="BC68" s="970"/>
      <c r="BD68" s="971"/>
      <c r="BE68" s="230"/>
      <c r="BF68" s="230"/>
      <c r="BG68" s="230"/>
      <c r="BH68" s="230"/>
      <c r="BI68" s="230"/>
      <c r="BJ68" s="230"/>
      <c r="BK68" s="230"/>
      <c r="BL68" s="230"/>
      <c r="BM68" s="230"/>
      <c r="BN68" s="230"/>
      <c r="BO68" s="230"/>
      <c r="BP68" s="230"/>
      <c r="BQ68" s="227">
        <v>62</v>
      </c>
      <c r="BR68" s="232"/>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18"/>
    </row>
    <row r="69" spans="1:131" ht="26.25" customHeight="1" x14ac:dyDescent="0.15">
      <c r="A69" s="227">
        <v>2</v>
      </c>
      <c r="B69" s="961" t="s">
        <v>557</v>
      </c>
      <c r="C69" s="962"/>
      <c r="D69" s="962"/>
      <c r="E69" s="962"/>
      <c r="F69" s="962"/>
      <c r="G69" s="962"/>
      <c r="H69" s="962"/>
      <c r="I69" s="962"/>
      <c r="J69" s="962"/>
      <c r="K69" s="962"/>
      <c r="L69" s="962"/>
      <c r="M69" s="962"/>
      <c r="N69" s="962"/>
      <c r="O69" s="962"/>
      <c r="P69" s="963"/>
      <c r="Q69" s="964">
        <v>879</v>
      </c>
      <c r="R69" s="958"/>
      <c r="S69" s="958"/>
      <c r="T69" s="958"/>
      <c r="U69" s="958"/>
      <c r="V69" s="958">
        <v>876</v>
      </c>
      <c r="W69" s="958"/>
      <c r="X69" s="958"/>
      <c r="Y69" s="958"/>
      <c r="Z69" s="958"/>
      <c r="AA69" s="958">
        <v>2</v>
      </c>
      <c r="AB69" s="958"/>
      <c r="AC69" s="958"/>
      <c r="AD69" s="958"/>
      <c r="AE69" s="958"/>
      <c r="AF69" s="958">
        <v>2</v>
      </c>
      <c r="AG69" s="958"/>
      <c r="AH69" s="958"/>
      <c r="AI69" s="958"/>
      <c r="AJ69" s="958"/>
      <c r="AK69" s="958">
        <v>3</v>
      </c>
      <c r="AL69" s="958"/>
      <c r="AM69" s="958"/>
      <c r="AN69" s="958"/>
      <c r="AO69" s="958"/>
      <c r="AP69" s="958" t="s">
        <v>491</v>
      </c>
      <c r="AQ69" s="958"/>
      <c r="AR69" s="958"/>
      <c r="AS69" s="958"/>
      <c r="AT69" s="958"/>
      <c r="AU69" s="958" t="s">
        <v>491</v>
      </c>
      <c r="AV69" s="958"/>
      <c r="AW69" s="958"/>
      <c r="AX69" s="958"/>
      <c r="AY69" s="958"/>
      <c r="AZ69" s="959"/>
      <c r="BA69" s="959"/>
      <c r="BB69" s="959"/>
      <c r="BC69" s="959"/>
      <c r="BD69" s="960"/>
      <c r="BE69" s="230"/>
      <c r="BF69" s="230"/>
      <c r="BG69" s="230"/>
      <c r="BH69" s="230"/>
      <c r="BI69" s="230"/>
      <c r="BJ69" s="230"/>
      <c r="BK69" s="230"/>
      <c r="BL69" s="230"/>
      <c r="BM69" s="230"/>
      <c r="BN69" s="230"/>
      <c r="BO69" s="230"/>
      <c r="BP69" s="230"/>
      <c r="BQ69" s="227">
        <v>63</v>
      </c>
      <c r="BR69" s="232"/>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18"/>
    </row>
    <row r="70" spans="1:131" ht="26.25" customHeight="1" x14ac:dyDescent="0.15">
      <c r="A70" s="227">
        <v>3</v>
      </c>
      <c r="B70" s="961" t="s">
        <v>558</v>
      </c>
      <c r="C70" s="962"/>
      <c r="D70" s="962"/>
      <c r="E70" s="962"/>
      <c r="F70" s="962"/>
      <c r="G70" s="962"/>
      <c r="H70" s="962"/>
      <c r="I70" s="962"/>
      <c r="J70" s="962"/>
      <c r="K70" s="962"/>
      <c r="L70" s="962"/>
      <c r="M70" s="962"/>
      <c r="N70" s="962"/>
      <c r="O70" s="962"/>
      <c r="P70" s="963"/>
      <c r="Q70" s="964">
        <v>247</v>
      </c>
      <c r="R70" s="958"/>
      <c r="S70" s="958"/>
      <c r="T70" s="958"/>
      <c r="U70" s="958"/>
      <c r="V70" s="958">
        <v>242</v>
      </c>
      <c r="W70" s="958"/>
      <c r="X70" s="958"/>
      <c r="Y70" s="958"/>
      <c r="Z70" s="958"/>
      <c r="AA70" s="958">
        <v>5</v>
      </c>
      <c r="AB70" s="958"/>
      <c r="AC70" s="958"/>
      <c r="AD70" s="958"/>
      <c r="AE70" s="958"/>
      <c r="AF70" s="958">
        <v>5</v>
      </c>
      <c r="AG70" s="958"/>
      <c r="AH70" s="958"/>
      <c r="AI70" s="958"/>
      <c r="AJ70" s="958"/>
      <c r="AK70" s="958">
        <v>4</v>
      </c>
      <c r="AL70" s="958"/>
      <c r="AM70" s="958"/>
      <c r="AN70" s="958"/>
      <c r="AO70" s="958"/>
      <c r="AP70" s="958" t="s">
        <v>491</v>
      </c>
      <c r="AQ70" s="958"/>
      <c r="AR70" s="958"/>
      <c r="AS70" s="958"/>
      <c r="AT70" s="958"/>
      <c r="AU70" s="958" t="s">
        <v>491</v>
      </c>
      <c r="AV70" s="958"/>
      <c r="AW70" s="958"/>
      <c r="AX70" s="958"/>
      <c r="AY70" s="958"/>
      <c r="AZ70" s="959"/>
      <c r="BA70" s="959"/>
      <c r="BB70" s="959"/>
      <c r="BC70" s="959"/>
      <c r="BD70" s="960"/>
      <c r="BE70" s="230"/>
      <c r="BF70" s="230"/>
      <c r="BG70" s="230"/>
      <c r="BH70" s="230"/>
      <c r="BI70" s="230"/>
      <c r="BJ70" s="230"/>
      <c r="BK70" s="230"/>
      <c r="BL70" s="230"/>
      <c r="BM70" s="230"/>
      <c r="BN70" s="230"/>
      <c r="BO70" s="230"/>
      <c r="BP70" s="230"/>
      <c r="BQ70" s="227">
        <v>64</v>
      </c>
      <c r="BR70" s="232"/>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18"/>
    </row>
    <row r="71" spans="1:131" ht="26.25" customHeight="1" x14ac:dyDescent="0.15">
      <c r="A71" s="227">
        <v>4</v>
      </c>
      <c r="B71" s="961" t="s">
        <v>559</v>
      </c>
      <c r="C71" s="962"/>
      <c r="D71" s="962"/>
      <c r="E71" s="962"/>
      <c r="F71" s="962"/>
      <c r="G71" s="962"/>
      <c r="H71" s="962"/>
      <c r="I71" s="962"/>
      <c r="J71" s="962"/>
      <c r="K71" s="962"/>
      <c r="L71" s="962"/>
      <c r="M71" s="962"/>
      <c r="N71" s="962"/>
      <c r="O71" s="962"/>
      <c r="P71" s="963"/>
      <c r="Q71" s="964">
        <v>756</v>
      </c>
      <c r="R71" s="958"/>
      <c r="S71" s="958"/>
      <c r="T71" s="958"/>
      <c r="U71" s="958"/>
      <c r="V71" s="958">
        <v>659</v>
      </c>
      <c r="W71" s="958"/>
      <c r="X71" s="958"/>
      <c r="Y71" s="958"/>
      <c r="Z71" s="958"/>
      <c r="AA71" s="958">
        <v>97</v>
      </c>
      <c r="AB71" s="958"/>
      <c r="AC71" s="958"/>
      <c r="AD71" s="958"/>
      <c r="AE71" s="958"/>
      <c r="AF71" s="958">
        <v>97</v>
      </c>
      <c r="AG71" s="958"/>
      <c r="AH71" s="958"/>
      <c r="AI71" s="958"/>
      <c r="AJ71" s="958"/>
      <c r="AK71" s="958">
        <v>536</v>
      </c>
      <c r="AL71" s="958"/>
      <c r="AM71" s="958"/>
      <c r="AN71" s="958"/>
      <c r="AO71" s="958"/>
      <c r="AP71" s="958" t="s">
        <v>491</v>
      </c>
      <c r="AQ71" s="958"/>
      <c r="AR71" s="958"/>
      <c r="AS71" s="958"/>
      <c r="AT71" s="958"/>
      <c r="AU71" s="958" t="s">
        <v>491</v>
      </c>
      <c r="AV71" s="958"/>
      <c r="AW71" s="958"/>
      <c r="AX71" s="958"/>
      <c r="AY71" s="958"/>
      <c r="AZ71" s="959"/>
      <c r="BA71" s="959"/>
      <c r="BB71" s="959"/>
      <c r="BC71" s="959"/>
      <c r="BD71" s="960"/>
      <c r="BE71" s="230"/>
      <c r="BF71" s="230"/>
      <c r="BG71" s="230"/>
      <c r="BH71" s="230"/>
      <c r="BI71" s="230"/>
      <c r="BJ71" s="230"/>
      <c r="BK71" s="230"/>
      <c r="BL71" s="230"/>
      <c r="BM71" s="230"/>
      <c r="BN71" s="230"/>
      <c r="BO71" s="230"/>
      <c r="BP71" s="230"/>
      <c r="BQ71" s="227">
        <v>65</v>
      </c>
      <c r="BR71" s="232"/>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18"/>
    </row>
    <row r="72" spans="1:131" ht="26.25" customHeight="1" x14ac:dyDescent="0.15">
      <c r="A72" s="227">
        <v>5</v>
      </c>
      <c r="B72" s="961" t="s">
        <v>560</v>
      </c>
      <c r="C72" s="962"/>
      <c r="D72" s="962"/>
      <c r="E72" s="962"/>
      <c r="F72" s="962"/>
      <c r="G72" s="962"/>
      <c r="H72" s="962"/>
      <c r="I72" s="962"/>
      <c r="J72" s="962"/>
      <c r="K72" s="962"/>
      <c r="L72" s="962"/>
      <c r="M72" s="962"/>
      <c r="N72" s="962"/>
      <c r="O72" s="962"/>
      <c r="P72" s="963"/>
      <c r="Q72" s="964">
        <v>284221</v>
      </c>
      <c r="R72" s="958"/>
      <c r="S72" s="958"/>
      <c r="T72" s="958"/>
      <c r="U72" s="958"/>
      <c r="V72" s="958">
        <v>278602</v>
      </c>
      <c r="W72" s="958"/>
      <c r="X72" s="958"/>
      <c r="Y72" s="958"/>
      <c r="Z72" s="958"/>
      <c r="AA72" s="958">
        <v>5619</v>
      </c>
      <c r="AB72" s="958"/>
      <c r="AC72" s="958"/>
      <c r="AD72" s="958"/>
      <c r="AE72" s="958"/>
      <c r="AF72" s="958">
        <v>5619</v>
      </c>
      <c r="AG72" s="958"/>
      <c r="AH72" s="958"/>
      <c r="AI72" s="958"/>
      <c r="AJ72" s="958"/>
      <c r="AK72" s="958">
        <v>6621</v>
      </c>
      <c r="AL72" s="958"/>
      <c r="AM72" s="958"/>
      <c r="AN72" s="958"/>
      <c r="AO72" s="958"/>
      <c r="AP72" s="958" t="s">
        <v>491</v>
      </c>
      <c r="AQ72" s="958"/>
      <c r="AR72" s="958"/>
      <c r="AS72" s="958"/>
      <c r="AT72" s="958"/>
      <c r="AU72" s="958" t="s">
        <v>491</v>
      </c>
      <c r="AV72" s="958"/>
      <c r="AW72" s="958"/>
      <c r="AX72" s="958"/>
      <c r="AY72" s="958"/>
      <c r="AZ72" s="959"/>
      <c r="BA72" s="959"/>
      <c r="BB72" s="959"/>
      <c r="BC72" s="959"/>
      <c r="BD72" s="960"/>
      <c r="BE72" s="230"/>
      <c r="BF72" s="230"/>
      <c r="BG72" s="230"/>
      <c r="BH72" s="230"/>
      <c r="BI72" s="230"/>
      <c r="BJ72" s="230"/>
      <c r="BK72" s="230"/>
      <c r="BL72" s="230"/>
      <c r="BM72" s="230"/>
      <c r="BN72" s="230"/>
      <c r="BO72" s="230"/>
      <c r="BP72" s="230"/>
      <c r="BQ72" s="227">
        <v>66</v>
      </c>
      <c r="BR72" s="232"/>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18"/>
    </row>
    <row r="73" spans="1:131" ht="26.25" customHeight="1" x14ac:dyDescent="0.15">
      <c r="A73" s="227">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0"/>
      <c r="BF73" s="230"/>
      <c r="BG73" s="230"/>
      <c r="BH73" s="230"/>
      <c r="BI73" s="230"/>
      <c r="BJ73" s="230"/>
      <c r="BK73" s="230"/>
      <c r="BL73" s="230"/>
      <c r="BM73" s="230"/>
      <c r="BN73" s="230"/>
      <c r="BO73" s="230"/>
      <c r="BP73" s="230"/>
      <c r="BQ73" s="227">
        <v>67</v>
      </c>
      <c r="BR73" s="232"/>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18"/>
    </row>
    <row r="74" spans="1:131" ht="26.25" customHeight="1" x14ac:dyDescent="0.15">
      <c r="A74" s="227">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0"/>
      <c r="BF74" s="230"/>
      <c r="BG74" s="230"/>
      <c r="BH74" s="230"/>
      <c r="BI74" s="230"/>
      <c r="BJ74" s="230"/>
      <c r="BK74" s="230"/>
      <c r="BL74" s="230"/>
      <c r="BM74" s="230"/>
      <c r="BN74" s="230"/>
      <c r="BO74" s="230"/>
      <c r="BP74" s="230"/>
      <c r="BQ74" s="227">
        <v>68</v>
      </c>
      <c r="BR74" s="232"/>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18"/>
    </row>
    <row r="75" spans="1:131" ht="26.25" customHeight="1" x14ac:dyDescent="0.15">
      <c r="A75" s="227">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0"/>
      <c r="BF75" s="230"/>
      <c r="BG75" s="230"/>
      <c r="BH75" s="230"/>
      <c r="BI75" s="230"/>
      <c r="BJ75" s="230"/>
      <c r="BK75" s="230"/>
      <c r="BL75" s="230"/>
      <c r="BM75" s="230"/>
      <c r="BN75" s="230"/>
      <c r="BO75" s="230"/>
      <c r="BP75" s="230"/>
      <c r="BQ75" s="227">
        <v>69</v>
      </c>
      <c r="BR75" s="232"/>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18"/>
    </row>
    <row r="76" spans="1:131" ht="26.25" customHeight="1" x14ac:dyDescent="0.15">
      <c r="A76" s="227">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0"/>
      <c r="BF76" s="230"/>
      <c r="BG76" s="230"/>
      <c r="BH76" s="230"/>
      <c r="BI76" s="230"/>
      <c r="BJ76" s="230"/>
      <c r="BK76" s="230"/>
      <c r="BL76" s="230"/>
      <c r="BM76" s="230"/>
      <c r="BN76" s="230"/>
      <c r="BO76" s="230"/>
      <c r="BP76" s="230"/>
      <c r="BQ76" s="227">
        <v>70</v>
      </c>
      <c r="BR76" s="232"/>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18"/>
    </row>
    <row r="77" spans="1:131" ht="26.25" customHeight="1" x14ac:dyDescent="0.15">
      <c r="A77" s="227">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0"/>
      <c r="BF77" s="230"/>
      <c r="BG77" s="230"/>
      <c r="BH77" s="230"/>
      <c r="BI77" s="230"/>
      <c r="BJ77" s="230"/>
      <c r="BK77" s="230"/>
      <c r="BL77" s="230"/>
      <c r="BM77" s="230"/>
      <c r="BN77" s="230"/>
      <c r="BO77" s="230"/>
      <c r="BP77" s="230"/>
      <c r="BQ77" s="227">
        <v>71</v>
      </c>
      <c r="BR77" s="232"/>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18"/>
    </row>
    <row r="78" spans="1:131" ht="26.25" customHeight="1" x14ac:dyDescent="0.15">
      <c r="A78" s="227">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0"/>
      <c r="BF78" s="230"/>
      <c r="BG78" s="230"/>
      <c r="BH78" s="230"/>
      <c r="BI78" s="230"/>
      <c r="BJ78" s="218"/>
      <c r="BK78" s="218"/>
      <c r="BL78" s="218"/>
      <c r="BM78" s="218"/>
      <c r="BN78" s="218"/>
      <c r="BO78" s="230"/>
      <c r="BP78" s="230"/>
      <c r="BQ78" s="227">
        <v>72</v>
      </c>
      <c r="BR78" s="232"/>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18"/>
    </row>
    <row r="79" spans="1:131" ht="26.25" customHeight="1" x14ac:dyDescent="0.15">
      <c r="A79" s="227">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0"/>
      <c r="BF79" s="230"/>
      <c r="BG79" s="230"/>
      <c r="BH79" s="230"/>
      <c r="BI79" s="230"/>
      <c r="BJ79" s="218"/>
      <c r="BK79" s="218"/>
      <c r="BL79" s="218"/>
      <c r="BM79" s="218"/>
      <c r="BN79" s="218"/>
      <c r="BO79" s="230"/>
      <c r="BP79" s="230"/>
      <c r="BQ79" s="227">
        <v>73</v>
      </c>
      <c r="BR79" s="232"/>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18"/>
    </row>
    <row r="80" spans="1:131" ht="26.25" customHeight="1" x14ac:dyDescent="0.15">
      <c r="A80" s="227">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0"/>
      <c r="BF80" s="230"/>
      <c r="BG80" s="230"/>
      <c r="BH80" s="230"/>
      <c r="BI80" s="230"/>
      <c r="BJ80" s="230"/>
      <c r="BK80" s="230"/>
      <c r="BL80" s="230"/>
      <c r="BM80" s="230"/>
      <c r="BN80" s="230"/>
      <c r="BO80" s="230"/>
      <c r="BP80" s="230"/>
      <c r="BQ80" s="227">
        <v>74</v>
      </c>
      <c r="BR80" s="232"/>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18"/>
    </row>
    <row r="81" spans="1:131" ht="26.25" customHeight="1" x14ac:dyDescent="0.15">
      <c r="A81" s="227">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0"/>
      <c r="BF81" s="230"/>
      <c r="BG81" s="230"/>
      <c r="BH81" s="230"/>
      <c r="BI81" s="230"/>
      <c r="BJ81" s="230"/>
      <c r="BK81" s="230"/>
      <c r="BL81" s="230"/>
      <c r="BM81" s="230"/>
      <c r="BN81" s="230"/>
      <c r="BO81" s="230"/>
      <c r="BP81" s="230"/>
      <c r="BQ81" s="227">
        <v>75</v>
      </c>
      <c r="BR81" s="232"/>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18"/>
    </row>
    <row r="82" spans="1:131" ht="26.25" customHeight="1" x14ac:dyDescent="0.15">
      <c r="A82" s="227">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0"/>
      <c r="BF82" s="230"/>
      <c r="BG82" s="230"/>
      <c r="BH82" s="230"/>
      <c r="BI82" s="230"/>
      <c r="BJ82" s="230"/>
      <c r="BK82" s="230"/>
      <c r="BL82" s="230"/>
      <c r="BM82" s="230"/>
      <c r="BN82" s="230"/>
      <c r="BO82" s="230"/>
      <c r="BP82" s="230"/>
      <c r="BQ82" s="227">
        <v>76</v>
      </c>
      <c r="BR82" s="232"/>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18"/>
    </row>
    <row r="83" spans="1:131" ht="26.25" customHeight="1" x14ac:dyDescent="0.15">
      <c r="A83" s="227">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0"/>
      <c r="BF83" s="230"/>
      <c r="BG83" s="230"/>
      <c r="BH83" s="230"/>
      <c r="BI83" s="230"/>
      <c r="BJ83" s="230"/>
      <c r="BK83" s="230"/>
      <c r="BL83" s="230"/>
      <c r="BM83" s="230"/>
      <c r="BN83" s="230"/>
      <c r="BO83" s="230"/>
      <c r="BP83" s="230"/>
      <c r="BQ83" s="227">
        <v>77</v>
      </c>
      <c r="BR83" s="232"/>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18"/>
    </row>
    <row r="84" spans="1:131" ht="26.25" customHeight="1" x14ac:dyDescent="0.15">
      <c r="A84" s="227">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0"/>
      <c r="BF84" s="230"/>
      <c r="BG84" s="230"/>
      <c r="BH84" s="230"/>
      <c r="BI84" s="230"/>
      <c r="BJ84" s="230"/>
      <c r="BK84" s="230"/>
      <c r="BL84" s="230"/>
      <c r="BM84" s="230"/>
      <c r="BN84" s="230"/>
      <c r="BO84" s="230"/>
      <c r="BP84" s="230"/>
      <c r="BQ84" s="227">
        <v>78</v>
      </c>
      <c r="BR84" s="232"/>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18"/>
    </row>
    <row r="85" spans="1:131" ht="26.25" customHeight="1" x14ac:dyDescent="0.15">
      <c r="A85" s="227">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0"/>
      <c r="BF85" s="230"/>
      <c r="BG85" s="230"/>
      <c r="BH85" s="230"/>
      <c r="BI85" s="230"/>
      <c r="BJ85" s="230"/>
      <c r="BK85" s="230"/>
      <c r="BL85" s="230"/>
      <c r="BM85" s="230"/>
      <c r="BN85" s="230"/>
      <c r="BO85" s="230"/>
      <c r="BP85" s="230"/>
      <c r="BQ85" s="227">
        <v>79</v>
      </c>
      <c r="BR85" s="232"/>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18"/>
    </row>
    <row r="86" spans="1:131" ht="26.25" customHeight="1" x14ac:dyDescent="0.15">
      <c r="A86" s="227">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0"/>
      <c r="BF86" s="230"/>
      <c r="BG86" s="230"/>
      <c r="BH86" s="230"/>
      <c r="BI86" s="230"/>
      <c r="BJ86" s="230"/>
      <c r="BK86" s="230"/>
      <c r="BL86" s="230"/>
      <c r="BM86" s="230"/>
      <c r="BN86" s="230"/>
      <c r="BO86" s="230"/>
      <c r="BP86" s="230"/>
      <c r="BQ86" s="227">
        <v>80</v>
      </c>
      <c r="BR86" s="232"/>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18"/>
    </row>
    <row r="87" spans="1:131" ht="26.25" customHeight="1" x14ac:dyDescent="0.15">
      <c r="A87" s="233">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0"/>
      <c r="BF87" s="230"/>
      <c r="BG87" s="230"/>
      <c r="BH87" s="230"/>
      <c r="BI87" s="230"/>
      <c r="BJ87" s="230"/>
      <c r="BK87" s="230"/>
      <c r="BL87" s="230"/>
      <c r="BM87" s="230"/>
      <c r="BN87" s="230"/>
      <c r="BO87" s="230"/>
      <c r="BP87" s="230"/>
      <c r="BQ87" s="227">
        <v>81</v>
      </c>
      <c r="BR87" s="232"/>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18"/>
    </row>
    <row r="88" spans="1:131" ht="26.25" customHeight="1" thickBot="1" x14ac:dyDescent="0.2">
      <c r="A88" s="229" t="s">
        <v>377</v>
      </c>
      <c r="B88" s="924" t="s">
        <v>404</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6582</v>
      </c>
      <c r="AG88" s="946"/>
      <c r="AH88" s="946"/>
      <c r="AI88" s="946"/>
      <c r="AJ88" s="946"/>
      <c r="AK88" s="950"/>
      <c r="AL88" s="950"/>
      <c r="AM88" s="950"/>
      <c r="AN88" s="950"/>
      <c r="AO88" s="950"/>
      <c r="AP88" s="946" t="s">
        <v>491</v>
      </c>
      <c r="AQ88" s="946"/>
      <c r="AR88" s="946"/>
      <c r="AS88" s="946"/>
      <c r="AT88" s="946"/>
      <c r="AU88" s="946" t="s">
        <v>491</v>
      </c>
      <c r="AV88" s="946"/>
      <c r="AW88" s="946"/>
      <c r="AX88" s="946"/>
      <c r="AY88" s="946"/>
      <c r="AZ88" s="947"/>
      <c r="BA88" s="947"/>
      <c r="BB88" s="947"/>
      <c r="BC88" s="947"/>
      <c r="BD88" s="948"/>
      <c r="BE88" s="230"/>
      <c r="BF88" s="230"/>
      <c r="BG88" s="230"/>
      <c r="BH88" s="230"/>
      <c r="BI88" s="230"/>
      <c r="BJ88" s="230"/>
      <c r="BK88" s="230"/>
      <c r="BL88" s="230"/>
      <c r="BM88" s="230"/>
      <c r="BN88" s="230"/>
      <c r="BO88" s="230"/>
      <c r="BP88" s="230"/>
      <c r="BQ88" s="227">
        <v>82</v>
      </c>
      <c r="BR88" s="232"/>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18"/>
    </row>
    <row r="89" spans="1:131" ht="26.25" hidden="1" customHeight="1" x14ac:dyDescent="0.15">
      <c r="A89" s="234"/>
      <c r="B89" s="235"/>
      <c r="C89" s="235"/>
      <c r="D89" s="235"/>
      <c r="E89" s="235"/>
      <c r="F89" s="235"/>
      <c r="G89" s="235"/>
      <c r="H89" s="235"/>
      <c r="I89" s="235"/>
      <c r="J89" s="235"/>
      <c r="K89" s="235"/>
      <c r="L89" s="235"/>
      <c r="M89" s="235"/>
      <c r="N89" s="235"/>
      <c r="O89" s="235"/>
      <c r="P89" s="235"/>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7"/>
      <c r="BA89" s="237"/>
      <c r="BB89" s="237"/>
      <c r="BC89" s="237"/>
      <c r="BD89" s="237"/>
      <c r="BE89" s="230"/>
      <c r="BF89" s="230"/>
      <c r="BG89" s="230"/>
      <c r="BH89" s="230"/>
      <c r="BI89" s="230"/>
      <c r="BJ89" s="230"/>
      <c r="BK89" s="230"/>
      <c r="BL89" s="230"/>
      <c r="BM89" s="230"/>
      <c r="BN89" s="230"/>
      <c r="BO89" s="230"/>
      <c r="BP89" s="230"/>
      <c r="BQ89" s="227">
        <v>83</v>
      </c>
      <c r="BR89" s="232"/>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18"/>
    </row>
    <row r="90" spans="1:131" ht="26.25" hidden="1" customHeight="1" x14ac:dyDescent="0.15">
      <c r="A90" s="234"/>
      <c r="B90" s="235"/>
      <c r="C90" s="235"/>
      <c r="D90" s="235"/>
      <c r="E90" s="235"/>
      <c r="F90" s="235"/>
      <c r="G90" s="235"/>
      <c r="H90" s="235"/>
      <c r="I90" s="235"/>
      <c r="J90" s="235"/>
      <c r="K90" s="235"/>
      <c r="L90" s="235"/>
      <c r="M90" s="235"/>
      <c r="N90" s="235"/>
      <c r="O90" s="235"/>
      <c r="P90" s="235"/>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7"/>
      <c r="BA90" s="237"/>
      <c r="BB90" s="237"/>
      <c r="BC90" s="237"/>
      <c r="BD90" s="237"/>
      <c r="BE90" s="230"/>
      <c r="BF90" s="230"/>
      <c r="BG90" s="230"/>
      <c r="BH90" s="230"/>
      <c r="BI90" s="230"/>
      <c r="BJ90" s="230"/>
      <c r="BK90" s="230"/>
      <c r="BL90" s="230"/>
      <c r="BM90" s="230"/>
      <c r="BN90" s="230"/>
      <c r="BO90" s="230"/>
      <c r="BP90" s="230"/>
      <c r="BQ90" s="227">
        <v>84</v>
      </c>
      <c r="BR90" s="232"/>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18"/>
    </row>
    <row r="91" spans="1:131" ht="26.25" hidden="1" customHeight="1" x14ac:dyDescent="0.15">
      <c r="A91" s="234"/>
      <c r="B91" s="235"/>
      <c r="C91" s="235"/>
      <c r="D91" s="235"/>
      <c r="E91" s="235"/>
      <c r="F91" s="235"/>
      <c r="G91" s="235"/>
      <c r="H91" s="235"/>
      <c r="I91" s="235"/>
      <c r="J91" s="235"/>
      <c r="K91" s="235"/>
      <c r="L91" s="235"/>
      <c r="M91" s="235"/>
      <c r="N91" s="235"/>
      <c r="O91" s="235"/>
      <c r="P91" s="235"/>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7"/>
      <c r="BA91" s="237"/>
      <c r="BB91" s="237"/>
      <c r="BC91" s="237"/>
      <c r="BD91" s="237"/>
      <c r="BE91" s="230"/>
      <c r="BF91" s="230"/>
      <c r="BG91" s="230"/>
      <c r="BH91" s="230"/>
      <c r="BI91" s="230"/>
      <c r="BJ91" s="230"/>
      <c r="BK91" s="230"/>
      <c r="BL91" s="230"/>
      <c r="BM91" s="230"/>
      <c r="BN91" s="230"/>
      <c r="BO91" s="230"/>
      <c r="BP91" s="230"/>
      <c r="BQ91" s="227">
        <v>85</v>
      </c>
      <c r="BR91" s="232"/>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18"/>
    </row>
    <row r="92" spans="1:131" ht="26.25" hidden="1" customHeight="1" x14ac:dyDescent="0.15">
      <c r="A92" s="234"/>
      <c r="B92" s="235"/>
      <c r="C92" s="235"/>
      <c r="D92" s="235"/>
      <c r="E92" s="235"/>
      <c r="F92" s="235"/>
      <c r="G92" s="235"/>
      <c r="H92" s="235"/>
      <c r="I92" s="235"/>
      <c r="J92" s="235"/>
      <c r="K92" s="235"/>
      <c r="L92" s="235"/>
      <c r="M92" s="235"/>
      <c r="N92" s="235"/>
      <c r="O92" s="235"/>
      <c r="P92" s="235"/>
      <c r="Q92" s="236"/>
      <c r="R92" s="236"/>
      <c r="S92" s="236"/>
      <c r="T92" s="236"/>
      <c r="U92" s="236"/>
      <c r="V92" s="236"/>
      <c r="W92" s="236"/>
      <c r="X92" s="236"/>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7"/>
      <c r="BA92" s="237"/>
      <c r="BB92" s="237"/>
      <c r="BC92" s="237"/>
      <c r="BD92" s="237"/>
      <c r="BE92" s="230"/>
      <c r="BF92" s="230"/>
      <c r="BG92" s="230"/>
      <c r="BH92" s="230"/>
      <c r="BI92" s="230"/>
      <c r="BJ92" s="230"/>
      <c r="BK92" s="230"/>
      <c r="BL92" s="230"/>
      <c r="BM92" s="230"/>
      <c r="BN92" s="230"/>
      <c r="BO92" s="230"/>
      <c r="BP92" s="230"/>
      <c r="BQ92" s="227">
        <v>86</v>
      </c>
      <c r="BR92" s="232"/>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18"/>
    </row>
    <row r="93" spans="1:131" ht="26.25" hidden="1" customHeight="1" x14ac:dyDescent="0.15">
      <c r="A93" s="234"/>
      <c r="B93" s="235"/>
      <c r="C93" s="235"/>
      <c r="D93" s="235"/>
      <c r="E93" s="235"/>
      <c r="F93" s="235"/>
      <c r="G93" s="235"/>
      <c r="H93" s="235"/>
      <c r="I93" s="235"/>
      <c r="J93" s="235"/>
      <c r="K93" s="235"/>
      <c r="L93" s="235"/>
      <c r="M93" s="235"/>
      <c r="N93" s="235"/>
      <c r="O93" s="235"/>
      <c r="P93" s="235"/>
      <c r="Q93" s="236"/>
      <c r="R93" s="236"/>
      <c r="S93" s="236"/>
      <c r="T93" s="236"/>
      <c r="U93" s="236"/>
      <c r="V93" s="236"/>
      <c r="W93" s="236"/>
      <c r="X93" s="236"/>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7"/>
      <c r="BA93" s="237"/>
      <c r="BB93" s="237"/>
      <c r="BC93" s="237"/>
      <c r="BD93" s="237"/>
      <c r="BE93" s="230"/>
      <c r="BF93" s="230"/>
      <c r="BG93" s="230"/>
      <c r="BH93" s="230"/>
      <c r="BI93" s="230"/>
      <c r="BJ93" s="230"/>
      <c r="BK93" s="230"/>
      <c r="BL93" s="230"/>
      <c r="BM93" s="230"/>
      <c r="BN93" s="230"/>
      <c r="BO93" s="230"/>
      <c r="BP93" s="230"/>
      <c r="BQ93" s="227">
        <v>87</v>
      </c>
      <c r="BR93" s="232"/>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18"/>
    </row>
    <row r="94" spans="1:131" ht="26.25" hidden="1" customHeight="1" x14ac:dyDescent="0.15">
      <c r="A94" s="234"/>
      <c r="B94" s="235"/>
      <c r="C94" s="235"/>
      <c r="D94" s="235"/>
      <c r="E94" s="235"/>
      <c r="F94" s="235"/>
      <c r="G94" s="235"/>
      <c r="H94" s="235"/>
      <c r="I94" s="235"/>
      <c r="J94" s="235"/>
      <c r="K94" s="235"/>
      <c r="L94" s="235"/>
      <c r="M94" s="235"/>
      <c r="N94" s="235"/>
      <c r="O94" s="235"/>
      <c r="P94" s="235"/>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7"/>
      <c r="BA94" s="237"/>
      <c r="BB94" s="237"/>
      <c r="BC94" s="237"/>
      <c r="BD94" s="237"/>
      <c r="BE94" s="230"/>
      <c r="BF94" s="230"/>
      <c r="BG94" s="230"/>
      <c r="BH94" s="230"/>
      <c r="BI94" s="230"/>
      <c r="BJ94" s="230"/>
      <c r="BK94" s="230"/>
      <c r="BL94" s="230"/>
      <c r="BM94" s="230"/>
      <c r="BN94" s="230"/>
      <c r="BO94" s="230"/>
      <c r="BP94" s="230"/>
      <c r="BQ94" s="227">
        <v>88</v>
      </c>
      <c r="BR94" s="232"/>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18"/>
    </row>
    <row r="95" spans="1:131" ht="26.25" hidden="1" customHeight="1" x14ac:dyDescent="0.15">
      <c r="A95" s="234"/>
      <c r="B95" s="235"/>
      <c r="C95" s="235"/>
      <c r="D95" s="235"/>
      <c r="E95" s="235"/>
      <c r="F95" s="235"/>
      <c r="G95" s="235"/>
      <c r="H95" s="235"/>
      <c r="I95" s="235"/>
      <c r="J95" s="235"/>
      <c r="K95" s="235"/>
      <c r="L95" s="235"/>
      <c r="M95" s="235"/>
      <c r="N95" s="235"/>
      <c r="O95" s="235"/>
      <c r="P95" s="235"/>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7"/>
      <c r="BA95" s="237"/>
      <c r="BB95" s="237"/>
      <c r="BC95" s="237"/>
      <c r="BD95" s="237"/>
      <c r="BE95" s="230"/>
      <c r="BF95" s="230"/>
      <c r="BG95" s="230"/>
      <c r="BH95" s="230"/>
      <c r="BI95" s="230"/>
      <c r="BJ95" s="230"/>
      <c r="BK95" s="230"/>
      <c r="BL95" s="230"/>
      <c r="BM95" s="230"/>
      <c r="BN95" s="230"/>
      <c r="BO95" s="230"/>
      <c r="BP95" s="230"/>
      <c r="BQ95" s="227">
        <v>89</v>
      </c>
      <c r="BR95" s="232"/>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18"/>
    </row>
    <row r="96" spans="1:131" ht="26.25" hidden="1" customHeight="1" x14ac:dyDescent="0.15">
      <c r="A96" s="234"/>
      <c r="B96" s="235"/>
      <c r="C96" s="235"/>
      <c r="D96" s="235"/>
      <c r="E96" s="235"/>
      <c r="F96" s="235"/>
      <c r="G96" s="235"/>
      <c r="H96" s="235"/>
      <c r="I96" s="235"/>
      <c r="J96" s="235"/>
      <c r="K96" s="235"/>
      <c r="L96" s="235"/>
      <c r="M96" s="235"/>
      <c r="N96" s="235"/>
      <c r="O96" s="235"/>
      <c r="P96" s="235"/>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7"/>
      <c r="BA96" s="237"/>
      <c r="BB96" s="237"/>
      <c r="BC96" s="237"/>
      <c r="BD96" s="237"/>
      <c r="BE96" s="230"/>
      <c r="BF96" s="230"/>
      <c r="BG96" s="230"/>
      <c r="BH96" s="230"/>
      <c r="BI96" s="230"/>
      <c r="BJ96" s="230"/>
      <c r="BK96" s="230"/>
      <c r="BL96" s="230"/>
      <c r="BM96" s="230"/>
      <c r="BN96" s="230"/>
      <c r="BO96" s="230"/>
      <c r="BP96" s="230"/>
      <c r="BQ96" s="227">
        <v>90</v>
      </c>
      <c r="BR96" s="232"/>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18"/>
    </row>
    <row r="97" spans="1:131" ht="26.25" hidden="1" customHeight="1" x14ac:dyDescent="0.15">
      <c r="A97" s="234"/>
      <c r="B97" s="235"/>
      <c r="C97" s="235"/>
      <c r="D97" s="235"/>
      <c r="E97" s="235"/>
      <c r="F97" s="235"/>
      <c r="G97" s="235"/>
      <c r="H97" s="235"/>
      <c r="I97" s="235"/>
      <c r="J97" s="235"/>
      <c r="K97" s="235"/>
      <c r="L97" s="235"/>
      <c r="M97" s="235"/>
      <c r="N97" s="235"/>
      <c r="O97" s="235"/>
      <c r="P97" s="235"/>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7"/>
      <c r="BA97" s="237"/>
      <c r="BB97" s="237"/>
      <c r="BC97" s="237"/>
      <c r="BD97" s="237"/>
      <c r="BE97" s="230"/>
      <c r="BF97" s="230"/>
      <c r="BG97" s="230"/>
      <c r="BH97" s="230"/>
      <c r="BI97" s="230"/>
      <c r="BJ97" s="230"/>
      <c r="BK97" s="230"/>
      <c r="BL97" s="230"/>
      <c r="BM97" s="230"/>
      <c r="BN97" s="230"/>
      <c r="BO97" s="230"/>
      <c r="BP97" s="230"/>
      <c r="BQ97" s="227">
        <v>91</v>
      </c>
      <c r="BR97" s="232"/>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18"/>
    </row>
    <row r="98" spans="1:131" ht="26.25" hidden="1" customHeight="1" x14ac:dyDescent="0.15">
      <c r="A98" s="234"/>
      <c r="B98" s="235"/>
      <c r="C98" s="235"/>
      <c r="D98" s="235"/>
      <c r="E98" s="235"/>
      <c r="F98" s="235"/>
      <c r="G98" s="235"/>
      <c r="H98" s="235"/>
      <c r="I98" s="235"/>
      <c r="J98" s="235"/>
      <c r="K98" s="235"/>
      <c r="L98" s="235"/>
      <c r="M98" s="235"/>
      <c r="N98" s="235"/>
      <c r="O98" s="235"/>
      <c r="P98" s="235"/>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7"/>
      <c r="BA98" s="237"/>
      <c r="BB98" s="237"/>
      <c r="BC98" s="237"/>
      <c r="BD98" s="237"/>
      <c r="BE98" s="230"/>
      <c r="BF98" s="230"/>
      <c r="BG98" s="230"/>
      <c r="BH98" s="230"/>
      <c r="BI98" s="230"/>
      <c r="BJ98" s="230"/>
      <c r="BK98" s="230"/>
      <c r="BL98" s="230"/>
      <c r="BM98" s="230"/>
      <c r="BN98" s="230"/>
      <c r="BO98" s="230"/>
      <c r="BP98" s="230"/>
      <c r="BQ98" s="227">
        <v>92</v>
      </c>
      <c r="BR98" s="232"/>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18"/>
    </row>
    <row r="99" spans="1:131" ht="26.25" hidden="1" customHeight="1" x14ac:dyDescent="0.15">
      <c r="A99" s="234"/>
      <c r="B99" s="235"/>
      <c r="C99" s="235"/>
      <c r="D99" s="235"/>
      <c r="E99" s="235"/>
      <c r="F99" s="235"/>
      <c r="G99" s="235"/>
      <c r="H99" s="235"/>
      <c r="I99" s="235"/>
      <c r="J99" s="235"/>
      <c r="K99" s="235"/>
      <c r="L99" s="235"/>
      <c r="M99" s="235"/>
      <c r="N99" s="235"/>
      <c r="O99" s="235"/>
      <c r="P99" s="235"/>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236"/>
      <c r="AY99" s="236"/>
      <c r="AZ99" s="237"/>
      <c r="BA99" s="237"/>
      <c r="BB99" s="237"/>
      <c r="BC99" s="237"/>
      <c r="BD99" s="237"/>
      <c r="BE99" s="230"/>
      <c r="BF99" s="230"/>
      <c r="BG99" s="230"/>
      <c r="BH99" s="230"/>
      <c r="BI99" s="230"/>
      <c r="BJ99" s="230"/>
      <c r="BK99" s="230"/>
      <c r="BL99" s="230"/>
      <c r="BM99" s="230"/>
      <c r="BN99" s="230"/>
      <c r="BO99" s="230"/>
      <c r="BP99" s="230"/>
      <c r="BQ99" s="227">
        <v>93</v>
      </c>
      <c r="BR99" s="232"/>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18"/>
    </row>
    <row r="100" spans="1:131" ht="26.25" hidden="1" customHeight="1" x14ac:dyDescent="0.15">
      <c r="A100" s="234"/>
      <c r="B100" s="235"/>
      <c r="C100" s="235"/>
      <c r="D100" s="235"/>
      <c r="E100" s="235"/>
      <c r="F100" s="235"/>
      <c r="G100" s="235"/>
      <c r="H100" s="235"/>
      <c r="I100" s="235"/>
      <c r="J100" s="235"/>
      <c r="K100" s="235"/>
      <c r="L100" s="235"/>
      <c r="M100" s="235"/>
      <c r="N100" s="235"/>
      <c r="O100" s="235"/>
      <c r="P100" s="235"/>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236"/>
      <c r="AP100" s="236"/>
      <c r="AQ100" s="236"/>
      <c r="AR100" s="236"/>
      <c r="AS100" s="236"/>
      <c r="AT100" s="236"/>
      <c r="AU100" s="236"/>
      <c r="AV100" s="236"/>
      <c r="AW100" s="236"/>
      <c r="AX100" s="236"/>
      <c r="AY100" s="236"/>
      <c r="AZ100" s="237"/>
      <c r="BA100" s="237"/>
      <c r="BB100" s="237"/>
      <c r="BC100" s="237"/>
      <c r="BD100" s="237"/>
      <c r="BE100" s="230"/>
      <c r="BF100" s="230"/>
      <c r="BG100" s="230"/>
      <c r="BH100" s="230"/>
      <c r="BI100" s="230"/>
      <c r="BJ100" s="230"/>
      <c r="BK100" s="230"/>
      <c r="BL100" s="230"/>
      <c r="BM100" s="230"/>
      <c r="BN100" s="230"/>
      <c r="BO100" s="230"/>
      <c r="BP100" s="230"/>
      <c r="BQ100" s="227">
        <v>94</v>
      </c>
      <c r="BR100" s="232"/>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18"/>
    </row>
    <row r="101" spans="1:131" ht="26.25" hidden="1" customHeight="1" x14ac:dyDescent="0.15">
      <c r="A101" s="234"/>
      <c r="B101" s="235"/>
      <c r="C101" s="235"/>
      <c r="D101" s="235"/>
      <c r="E101" s="235"/>
      <c r="F101" s="235"/>
      <c r="G101" s="235"/>
      <c r="H101" s="235"/>
      <c r="I101" s="235"/>
      <c r="J101" s="235"/>
      <c r="K101" s="235"/>
      <c r="L101" s="235"/>
      <c r="M101" s="235"/>
      <c r="N101" s="235"/>
      <c r="O101" s="235"/>
      <c r="P101" s="235"/>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236"/>
      <c r="AP101" s="236"/>
      <c r="AQ101" s="236"/>
      <c r="AR101" s="236"/>
      <c r="AS101" s="236"/>
      <c r="AT101" s="236"/>
      <c r="AU101" s="236"/>
      <c r="AV101" s="236"/>
      <c r="AW101" s="236"/>
      <c r="AX101" s="236"/>
      <c r="AY101" s="236"/>
      <c r="AZ101" s="237"/>
      <c r="BA101" s="237"/>
      <c r="BB101" s="237"/>
      <c r="BC101" s="237"/>
      <c r="BD101" s="237"/>
      <c r="BE101" s="230"/>
      <c r="BF101" s="230"/>
      <c r="BG101" s="230"/>
      <c r="BH101" s="230"/>
      <c r="BI101" s="230"/>
      <c r="BJ101" s="230"/>
      <c r="BK101" s="230"/>
      <c r="BL101" s="230"/>
      <c r="BM101" s="230"/>
      <c r="BN101" s="230"/>
      <c r="BO101" s="230"/>
      <c r="BP101" s="230"/>
      <c r="BQ101" s="227">
        <v>95</v>
      </c>
      <c r="BR101" s="232"/>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18"/>
    </row>
    <row r="102" spans="1:131" ht="26.25" customHeight="1" thickBot="1" x14ac:dyDescent="0.2">
      <c r="A102" s="234"/>
      <c r="B102" s="235"/>
      <c r="C102" s="235"/>
      <c r="D102" s="235"/>
      <c r="E102" s="235"/>
      <c r="F102" s="235"/>
      <c r="G102" s="235"/>
      <c r="H102" s="235"/>
      <c r="I102" s="235"/>
      <c r="J102" s="235"/>
      <c r="K102" s="235"/>
      <c r="L102" s="235"/>
      <c r="M102" s="235"/>
      <c r="N102" s="235"/>
      <c r="O102" s="235"/>
      <c r="P102" s="235"/>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36"/>
      <c r="AP102" s="236"/>
      <c r="AQ102" s="236"/>
      <c r="AR102" s="236"/>
      <c r="AS102" s="236"/>
      <c r="AT102" s="236"/>
      <c r="AU102" s="236"/>
      <c r="AV102" s="236"/>
      <c r="AW102" s="236"/>
      <c r="AX102" s="236"/>
      <c r="AY102" s="236"/>
      <c r="AZ102" s="237"/>
      <c r="BA102" s="237"/>
      <c r="BB102" s="237"/>
      <c r="BC102" s="237"/>
      <c r="BD102" s="237"/>
      <c r="BE102" s="230"/>
      <c r="BF102" s="230"/>
      <c r="BG102" s="230"/>
      <c r="BH102" s="230"/>
      <c r="BI102" s="230"/>
      <c r="BJ102" s="230"/>
      <c r="BK102" s="230"/>
      <c r="BL102" s="230"/>
      <c r="BM102" s="230"/>
      <c r="BN102" s="230"/>
      <c r="BO102" s="230"/>
      <c r="BP102" s="230"/>
      <c r="BQ102" s="229" t="s">
        <v>377</v>
      </c>
      <c r="BR102" s="924" t="s">
        <v>405</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111</v>
      </c>
      <c r="CS102" s="940"/>
      <c r="CT102" s="940"/>
      <c r="CU102" s="940"/>
      <c r="CV102" s="941"/>
      <c r="CW102" s="939" t="s">
        <v>491</v>
      </c>
      <c r="CX102" s="940"/>
      <c r="CY102" s="940"/>
      <c r="CZ102" s="940"/>
      <c r="DA102" s="941"/>
      <c r="DB102" s="939" t="s">
        <v>491</v>
      </c>
      <c r="DC102" s="940"/>
      <c r="DD102" s="940"/>
      <c r="DE102" s="940"/>
      <c r="DF102" s="941"/>
      <c r="DG102" s="939" t="s">
        <v>491</v>
      </c>
      <c r="DH102" s="940"/>
      <c r="DI102" s="940"/>
      <c r="DJ102" s="940"/>
      <c r="DK102" s="941"/>
      <c r="DL102" s="939" t="s">
        <v>491</v>
      </c>
      <c r="DM102" s="940"/>
      <c r="DN102" s="940"/>
      <c r="DO102" s="940"/>
      <c r="DP102" s="941"/>
      <c r="DQ102" s="939" t="s">
        <v>491</v>
      </c>
      <c r="DR102" s="940"/>
      <c r="DS102" s="940"/>
      <c r="DT102" s="940"/>
      <c r="DU102" s="941"/>
      <c r="DV102" s="924"/>
      <c r="DW102" s="925"/>
      <c r="DX102" s="925"/>
      <c r="DY102" s="925"/>
      <c r="DZ102" s="926"/>
      <c r="EA102" s="218"/>
    </row>
    <row r="103" spans="1:131" ht="26.25" customHeight="1" x14ac:dyDescent="0.15">
      <c r="A103" s="234"/>
      <c r="B103" s="235"/>
      <c r="C103" s="235"/>
      <c r="D103" s="235"/>
      <c r="E103" s="235"/>
      <c r="F103" s="235"/>
      <c r="G103" s="235"/>
      <c r="H103" s="235"/>
      <c r="I103" s="235"/>
      <c r="J103" s="235"/>
      <c r="K103" s="235"/>
      <c r="L103" s="235"/>
      <c r="M103" s="235"/>
      <c r="N103" s="235"/>
      <c r="O103" s="235"/>
      <c r="P103" s="235"/>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7"/>
      <c r="BA103" s="237"/>
      <c r="BB103" s="237"/>
      <c r="BC103" s="237"/>
      <c r="BD103" s="237"/>
      <c r="BE103" s="230"/>
      <c r="BF103" s="230"/>
      <c r="BG103" s="230"/>
      <c r="BH103" s="230"/>
      <c r="BI103" s="230"/>
      <c r="BJ103" s="230"/>
      <c r="BK103" s="230"/>
      <c r="BL103" s="230"/>
      <c r="BM103" s="230"/>
      <c r="BN103" s="230"/>
      <c r="BO103" s="230"/>
      <c r="BP103" s="230"/>
      <c r="BQ103" s="927" t="s">
        <v>406</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18"/>
    </row>
    <row r="104" spans="1:131" ht="26.25" customHeight="1" x14ac:dyDescent="0.15">
      <c r="A104" s="234"/>
      <c r="B104" s="235"/>
      <c r="C104" s="235"/>
      <c r="D104" s="235"/>
      <c r="E104" s="235"/>
      <c r="F104" s="235"/>
      <c r="G104" s="235"/>
      <c r="H104" s="235"/>
      <c r="I104" s="235"/>
      <c r="J104" s="235"/>
      <c r="K104" s="235"/>
      <c r="L104" s="235"/>
      <c r="M104" s="235"/>
      <c r="N104" s="235"/>
      <c r="O104" s="235"/>
      <c r="P104" s="235"/>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36"/>
      <c r="AP104" s="236"/>
      <c r="AQ104" s="236"/>
      <c r="AR104" s="236"/>
      <c r="AS104" s="236"/>
      <c r="AT104" s="236"/>
      <c r="AU104" s="236"/>
      <c r="AV104" s="236"/>
      <c r="AW104" s="236"/>
      <c r="AX104" s="236"/>
      <c r="AY104" s="236"/>
      <c r="AZ104" s="237"/>
      <c r="BA104" s="237"/>
      <c r="BB104" s="237"/>
      <c r="BC104" s="237"/>
      <c r="BD104" s="237"/>
      <c r="BE104" s="230"/>
      <c r="BF104" s="230"/>
      <c r="BG104" s="230"/>
      <c r="BH104" s="230"/>
      <c r="BI104" s="230"/>
      <c r="BJ104" s="230"/>
      <c r="BK104" s="230"/>
      <c r="BL104" s="230"/>
      <c r="BM104" s="230"/>
      <c r="BN104" s="230"/>
      <c r="BO104" s="230"/>
      <c r="BP104" s="230"/>
      <c r="BQ104" s="928" t="s">
        <v>407</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18"/>
    </row>
    <row r="105" spans="1:131" ht="11.25" customHeight="1" x14ac:dyDescent="0.15">
      <c r="A105" s="230"/>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230"/>
      <c r="AV105" s="230"/>
      <c r="AW105" s="230"/>
      <c r="AX105" s="230"/>
      <c r="AY105" s="230"/>
      <c r="AZ105" s="230"/>
      <c r="BA105" s="230"/>
      <c r="BB105" s="230"/>
      <c r="BC105" s="230"/>
      <c r="BD105" s="230"/>
      <c r="BE105" s="230"/>
      <c r="BF105" s="230"/>
      <c r="BG105" s="230"/>
      <c r="BH105" s="230"/>
      <c r="BI105" s="230"/>
      <c r="BJ105" s="230"/>
      <c r="BK105" s="230"/>
      <c r="BL105" s="230"/>
      <c r="BM105" s="230"/>
      <c r="BN105" s="230"/>
      <c r="BO105" s="230"/>
      <c r="BP105" s="230"/>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218"/>
    </row>
    <row r="106" spans="1:131" ht="11.25" customHeight="1" x14ac:dyDescent="0.15">
      <c r="A106" s="230"/>
      <c r="B106" s="230"/>
      <c r="C106" s="230"/>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E106" s="230"/>
      <c r="AF106" s="230"/>
      <c r="AG106" s="230"/>
      <c r="AH106" s="230"/>
      <c r="AI106" s="230"/>
      <c r="AJ106" s="230"/>
      <c r="AK106" s="230"/>
      <c r="AL106" s="230"/>
      <c r="AM106" s="230"/>
      <c r="AN106" s="230"/>
      <c r="AO106" s="230"/>
      <c r="AP106" s="230"/>
      <c r="AQ106" s="230"/>
      <c r="AR106" s="230"/>
      <c r="AS106" s="230"/>
      <c r="AT106" s="230"/>
      <c r="AU106" s="230"/>
      <c r="AV106" s="230"/>
      <c r="AW106" s="230"/>
      <c r="AX106" s="230"/>
      <c r="AY106" s="230"/>
      <c r="AZ106" s="230"/>
      <c r="BA106" s="230"/>
      <c r="BB106" s="230"/>
      <c r="BC106" s="230"/>
      <c r="BD106" s="230"/>
      <c r="BE106" s="230"/>
      <c r="BF106" s="230"/>
      <c r="BG106" s="230"/>
      <c r="BH106" s="230"/>
      <c r="BI106" s="230"/>
      <c r="BJ106" s="230"/>
      <c r="BK106" s="230"/>
      <c r="BL106" s="230"/>
      <c r="BM106" s="230"/>
      <c r="BN106" s="230"/>
      <c r="BO106" s="230"/>
      <c r="BP106" s="230"/>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218"/>
    </row>
    <row r="107" spans="1:131" s="218" customFormat="1" ht="26.25" customHeight="1" thickBot="1" x14ac:dyDescent="0.2">
      <c r="A107" s="222" t="s">
        <v>408</v>
      </c>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c r="AP107" s="238"/>
      <c r="AQ107" s="238"/>
      <c r="AR107" s="238"/>
      <c r="AS107" s="238"/>
      <c r="AT107" s="238"/>
      <c r="AU107" s="222" t="s">
        <v>409</v>
      </c>
      <c r="AV107" s="238"/>
      <c r="AW107" s="238"/>
      <c r="AX107" s="238"/>
      <c r="AY107" s="238"/>
      <c r="AZ107" s="238"/>
      <c r="BA107" s="238"/>
      <c r="BB107" s="238"/>
      <c r="BC107" s="238"/>
      <c r="BD107" s="238"/>
      <c r="BE107" s="238"/>
      <c r="BF107" s="238"/>
      <c r="BG107" s="238"/>
      <c r="BH107" s="238"/>
      <c r="BI107" s="238"/>
      <c r="BJ107" s="238"/>
      <c r="BK107" s="238"/>
      <c r="BL107" s="238"/>
      <c r="BM107" s="238"/>
      <c r="BN107" s="238"/>
      <c r="BO107" s="238"/>
      <c r="BP107" s="238"/>
      <c r="BQ107" s="238"/>
      <c r="BR107" s="238"/>
      <c r="BS107" s="238"/>
      <c r="BT107" s="238"/>
      <c r="BU107" s="238"/>
      <c r="BV107" s="238"/>
      <c r="BW107" s="238"/>
      <c r="BX107" s="238"/>
      <c r="BY107" s="238"/>
      <c r="BZ107" s="238"/>
      <c r="CA107" s="238"/>
      <c r="CB107" s="238"/>
      <c r="CC107" s="238"/>
      <c r="CD107" s="238"/>
      <c r="CE107" s="238"/>
      <c r="CF107" s="238"/>
      <c r="CG107" s="238"/>
      <c r="CH107" s="238"/>
      <c r="CI107" s="238"/>
      <c r="CJ107" s="238"/>
      <c r="CK107" s="238"/>
      <c r="CL107" s="238"/>
      <c r="CM107" s="238"/>
      <c r="CN107" s="238"/>
      <c r="CO107" s="238"/>
      <c r="CP107" s="238"/>
      <c r="CQ107" s="238"/>
      <c r="CR107" s="238"/>
      <c r="CS107" s="238"/>
      <c r="CT107" s="238"/>
      <c r="CU107" s="238"/>
      <c r="CV107" s="238"/>
      <c r="CW107" s="238"/>
      <c r="CX107" s="238"/>
      <c r="CY107" s="238"/>
      <c r="CZ107" s="238"/>
      <c r="DA107" s="238"/>
      <c r="DB107" s="238"/>
      <c r="DC107" s="238"/>
      <c r="DD107" s="238"/>
      <c r="DE107" s="238"/>
      <c r="DF107" s="238"/>
      <c r="DG107" s="238"/>
      <c r="DH107" s="238"/>
      <c r="DI107" s="238"/>
      <c r="DJ107" s="238"/>
      <c r="DK107" s="238"/>
      <c r="DL107" s="238"/>
      <c r="DM107" s="238"/>
      <c r="DN107" s="238"/>
      <c r="DO107" s="238"/>
      <c r="DP107" s="238"/>
      <c r="DQ107" s="238"/>
      <c r="DR107" s="238"/>
      <c r="DS107" s="238"/>
      <c r="DT107" s="238"/>
      <c r="DU107" s="238"/>
      <c r="DV107" s="238"/>
      <c r="DW107" s="238"/>
      <c r="DX107" s="238"/>
      <c r="DY107" s="238"/>
      <c r="DZ107" s="238"/>
    </row>
    <row r="108" spans="1:131" s="218" customFormat="1" ht="26.25" customHeight="1" x14ac:dyDescent="0.15">
      <c r="A108" s="929" t="s">
        <v>410</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411</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18" customFormat="1" ht="26.25" customHeight="1" x14ac:dyDescent="0.15">
      <c r="A109" s="882" t="s">
        <v>412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413</v>
      </c>
      <c r="AB109" s="883"/>
      <c r="AC109" s="883"/>
      <c r="AD109" s="883"/>
      <c r="AE109" s="884"/>
      <c r="AF109" s="885" t="s">
        <v>414</v>
      </c>
      <c r="AG109" s="883"/>
      <c r="AH109" s="883"/>
      <c r="AI109" s="883"/>
      <c r="AJ109" s="884"/>
      <c r="AK109" s="885" t="s">
        <v>294</v>
      </c>
      <c r="AL109" s="883"/>
      <c r="AM109" s="883"/>
      <c r="AN109" s="883"/>
      <c r="AO109" s="884"/>
      <c r="AP109" s="885" t="s">
        <v>415</v>
      </c>
      <c r="AQ109" s="883"/>
      <c r="AR109" s="883"/>
      <c r="AS109" s="883"/>
      <c r="AT109" s="916"/>
      <c r="AU109" s="882" t="s">
        <v>412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413</v>
      </c>
      <c r="BR109" s="883"/>
      <c r="BS109" s="883"/>
      <c r="BT109" s="883"/>
      <c r="BU109" s="884"/>
      <c r="BV109" s="885" t="s">
        <v>414</v>
      </c>
      <c r="BW109" s="883"/>
      <c r="BX109" s="883"/>
      <c r="BY109" s="883"/>
      <c r="BZ109" s="884"/>
      <c r="CA109" s="885" t="s">
        <v>294</v>
      </c>
      <c r="CB109" s="883"/>
      <c r="CC109" s="883"/>
      <c r="CD109" s="883"/>
      <c r="CE109" s="884"/>
      <c r="CF109" s="923" t="s">
        <v>415</v>
      </c>
      <c r="CG109" s="923"/>
      <c r="CH109" s="923"/>
      <c r="CI109" s="923"/>
      <c r="CJ109" s="923"/>
      <c r="CK109" s="885" t="s">
        <v>416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413</v>
      </c>
      <c r="DH109" s="883"/>
      <c r="DI109" s="883"/>
      <c r="DJ109" s="883"/>
      <c r="DK109" s="884"/>
      <c r="DL109" s="885" t="s">
        <v>414</v>
      </c>
      <c r="DM109" s="883"/>
      <c r="DN109" s="883"/>
      <c r="DO109" s="883"/>
      <c r="DP109" s="884"/>
      <c r="DQ109" s="885" t="s">
        <v>294</v>
      </c>
      <c r="DR109" s="883"/>
      <c r="DS109" s="883"/>
      <c r="DT109" s="883"/>
      <c r="DU109" s="884"/>
      <c r="DV109" s="885" t="s">
        <v>415</v>
      </c>
      <c r="DW109" s="883"/>
      <c r="DX109" s="883"/>
      <c r="DY109" s="883"/>
      <c r="DZ109" s="916"/>
    </row>
    <row r="110" spans="1:131" s="218" customFormat="1" ht="26.25" customHeight="1" x14ac:dyDescent="0.15">
      <c r="A110" s="794" t="s">
        <v>417</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4468425</v>
      </c>
      <c r="AB110" s="876"/>
      <c r="AC110" s="876"/>
      <c r="AD110" s="876"/>
      <c r="AE110" s="877"/>
      <c r="AF110" s="878">
        <v>5175934</v>
      </c>
      <c r="AG110" s="876"/>
      <c r="AH110" s="876"/>
      <c r="AI110" s="876"/>
      <c r="AJ110" s="877"/>
      <c r="AK110" s="878">
        <v>5026949</v>
      </c>
      <c r="AL110" s="876"/>
      <c r="AM110" s="876"/>
      <c r="AN110" s="876"/>
      <c r="AO110" s="877"/>
      <c r="AP110" s="879">
        <v>23</v>
      </c>
      <c r="AQ110" s="880"/>
      <c r="AR110" s="880"/>
      <c r="AS110" s="880"/>
      <c r="AT110" s="881"/>
      <c r="AU110" s="917" t="s">
        <v>69</v>
      </c>
      <c r="AV110" s="918"/>
      <c r="AW110" s="918"/>
      <c r="AX110" s="918"/>
      <c r="AY110" s="918"/>
      <c r="AZ110" s="847" t="s">
        <v>418</v>
      </c>
      <c r="BA110" s="795"/>
      <c r="BB110" s="795"/>
      <c r="BC110" s="795"/>
      <c r="BD110" s="795"/>
      <c r="BE110" s="795"/>
      <c r="BF110" s="795"/>
      <c r="BG110" s="795"/>
      <c r="BH110" s="795"/>
      <c r="BI110" s="795"/>
      <c r="BJ110" s="795"/>
      <c r="BK110" s="795"/>
      <c r="BL110" s="795"/>
      <c r="BM110" s="795"/>
      <c r="BN110" s="795"/>
      <c r="BO110" s="795"/>
      <c r="BP110" s="796"/>
      <c r="BQ110" s="848">
        <v>50711622</v>
      </c>
      <c r="BR110" s="829"/>
      <c r="BS110" s="829"/>
      <c r="BT110" s="829"/>
      <c r="BU110" s="829"/>
      <c r="BV110" s="829">
        <v>48277455</v>
      </c>
      <c r="BW110" s="829"/>
      <c r="BX110" s="829"/>
      <c r="BY110" s="829"/>
      <c r="BZ110" s="829"/>
      <c r="CA110" s="829">
        <v>46051733</v>
      </c>
      <c r="CB110" s="829"/>
      <c r="CC110" s="829"/>
      <c r="CD110" s="829"/>
      <c r="CE110" s="829"/>
      <c r="CF110" s="853">
        <v>210.7</v>
      </c>
      <c r="CG110" s="854"/>
      <c r="CH110" s="854"/>
      <c r="CI110" s="854"/>
      <c r="CJ110" s="854"/>
      <c r="CK110" s="913" t="s">
        <v>419</v>
      </c>
      <c r="CL110" s="806"/>
      <c r="CM110" s="847" t="s">
        <v>420</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18" customFormat="1" ht="26.25" customHeight="1" x14ac:dyDescent="0.15">
      <c r="A111" s="761" t="s">
        <v>421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422</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423</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18" customFormat="1" ht="26.25" customHeight="1" x14ac:dyDescent="0.15">
      <c r="A112" s="899" t="s">
        <v>424</v>
      </c>
      <c r="B112" s="900"/>
      <c r="C112" s="739" t="s">
        <v>425</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96500</v>
      </c>
      <c r="AB112" s="767"/>
      <c r="AC112" s="767"/>
      <c r="AD112" s="767"/>
      <c r="AE112" s="768"/>
      <c r="AF112" s="769">
        <v>91000</v>
      </c>
      <c r="AG112" s="767"/>
      <c r="AH112" s="767"/>
      <c r="AI112" s="767"/>
      <c r="AJ112" s="768"/>
      <c r="AK112" s="769">
        <v>80500</v>
      </c>
      <c r="AL112" s="767"/>
      <c r="AM112" s="767"/>
      <c r="AN112" s="767"/>
      <c r="AO112" s="768"/>
      <c r="AP112" s="811">
        <v>0.4</v>
      </c>
      <c r="AQ112" s="812"/>
      <c r="AR112" s="812"/>
      <c r="AS112" s="812"/>
      <c r="AT112" s="813"/>
      <c r="AU112" s="919"/>
      <c r="AV112" s="920"/>
      <c r="AW112" s="920"/>
      <c r="AX112" s="920"/>
      <c r="AY112" s="920"/>
      <c r="AZ112" s="802" t="s">
        <v>426</v>
      </c>
      <c r="BA112" s="739"/>
      <c r="BB112" s="739"/>
      <c r="BC112" s="739"/>
      <c r="BD112" s="739"/>
      <c r="BE112" s="739"/>
      <c r="BF112" s="739"/>
      <c r="BG112" s="739"/>
      <c r="BH112" s="739"/>
      <c r="BI112" s="739"/>
      <c r="BJ112" s="739"/>
      <c r="BK112" s="739"/>
      <c r="BL112" s="739"/>
      <c r="BM112" s="739"/>
      <c r="BN112" s="739"/>
      <c r="BO112" s="739"/>
      <c r="BP112" s="740"/>
      <c r="BQ112" s="803">
        <v>27015086</v>
      </c>
      <c r="BR112" s="804"/>
      <c r="BS112" s="804"/>
      <c r="BT112" s="804"/>
      <c r="BU112" s="804"/>
      <c r="BV112" s="804">
        <v>24323615</v>
      </c>
      <c r="BW112" s="804"/>
      <c r="BX112" s="804"/>
      <c r="BY112" s="804"/>
      <c r="BZ112" s="804"/>
      <c r="CA112" s="804">
        <v>22502242</v>
      </c>
      <c r="CB112" s="804"/>
      <c r="CC112" s="804"/>
      <c r="CD112" s="804"/>
      <c r="CE112" s="804"/>
      <c r="CF112" s="862">
        <v>103</v>
      </c>
      <c r="CG112" s="863"/>
      <c r="CH112" s="863"/>
      <c r="CI112" s="863"/>
      <c r="CJ112" s="863"/>
      <c r="CK112" s="914"/>
      <c r="CL112" s="808"/>
      <c r="CM112" s="802" t="s">
        <v>427</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18" customFormat="1" ht="26.25" customHeight="1" x14ac:dyDescent="0.15">
      <c r="A113" s="901"/>
      <c r="B113" s="902"/>
      <c r="C113" s="739" t="s">
        <v>428</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1847787</v>
      </c>
      <c r="AB113" s="906"/>
      <c r="AC113" s="906"/>
      <c r="AD113" s="906"/>
      <c r="AE113" s="907"/>
      <c r="AF113" s="908">
        <v>1890010</v>
      </c>
      <c r="AG113" s="906"/>
      <c r="AH113" s="906"/>
      <c r="AI113" s="906"/>
      <c r="AJ113" s="907"/>
      <c r="AK113" s="908">
        <v>1830946</v>
      </c>
      <c r="AL113" s="906"/>
      <c r="AM113" s="906"/>
      <c r="AN113" s="906"/>
      <c r="AO113" s="907"/>
      <c r="AP113" s="909">
        <v>8.4</v>
      </c>
      <c r="AQ113" s="910"/>
      <c r="AR113" s="910"/>
      <c r="AS113" s="910"/>
      <c r="AT113" s="911"/>
      <c r="AU113" s="919"/>
      <c r="AV113" s="920"/>
      <c r="AW113" s="920"/>
      <c r="AX113" s="920"/>
      <c r="AY113" s="920"/>
      <c r="AZ113" s="802" t="s">
        <v>429</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430</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18" customFormat="1" ht="26.25" customHeight="1" x14ac:dyDescent="0.15">
      <c r="A114" s="901"/>
      <c r="B114" s="902"/>
      <c r="C114" s="739" t="s">
        <v>431</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432</v>
      </c>
      <c r="BA114" s="739"/>
      <c r="BB114" s="739"/>
      <c r="BC114" s="739"/>
      <c r="BD114" s="739"/>
      <c r="BE114" s="739"/>
      <c r="BF114" s="739"/>
      <c r="BG114" s="739"/>
      <c r="BH114" s="739"/>
      <c r="BI114" s="739"/>
      <c r="BJ114" s="739"/>
      <c r="BK114" s="739"/>
      <c r="BL114" s="739"/>
      <c r="BM114" s="739"/>
      <c r="BN114" s="739"/>
      <c r="BO114" s="739"/>
      <c r="BP114" s="740"/>
      <c r="BQ114" s="803">
        <v>5492629</v>
      </c>
      <c r="BR114" s="804"/>
      <c r="BS114" s="804"/>
      <c r="BT114" s="804"/>
      <c r="BU114" s="804"/>
      <c r="BV114" s="804">
        <v>5095567</v>
      </c>
      <c r="BW114" s="804"/>
      <c r="BX114" s="804"/>
      <c r="BY114" s="804"/>
      <c r="BZ114" s="804"/>
      <c r="CA114" s="804">
        <v>5139370</v>
      </c>
      <c r="CB114" s="804"/>
      <c r="CC114" s="804"/>
      <c r="CD114" s="804"/>
      <c r="CE114" s="804"/>
      <c r="CF114" s="862">
        <v>23.5</v>
      </c>
      <c r="CG114" s="863"/>
      <c r="CH114" s="863"/>
      <c r="CI114" s="863"/>
      <c r="CJ114" s="863"/>
      <c r="CK114" s="914"/>
      <c r="CL114" s="808"/>
      <c r="CM114" s="802" t="s">
        <v>433</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18" customFormat="1" ht="26.25" customHeight="1" x14ac:dyDescent="0.15">
      <c r="A115" s="901"/>
      <c r="B115" s="902"/>
      <c r="C115" s="739" t="s">
        <v>434</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19797</v>
      </c>
      <c r="AB115" s="906"/>
      <c r="AC115" s="906"/>
      <c r="AD115" s="906"/>
      <c r="AE115" s="907"/>
      <c r="AF115" s="908">
        <v>5551</v>
      </c>
      <c r="AG115" s="906"/>
      <c r="AH115" s="906"/>
      <c r="AI115" s="906"/>
      <c r="AJ115" s="907"/>
      <c r="AK115" s="908">
        <v>7583</v>
      </c>
      <c r="AL115" s="906"/>
      <c r="AM115" s="906"/>
      <c r="AN115" s="906"/>
      <c r="AO115" s="907"/>
      <c r="AP115" s="909">
        <v>0</v>
      </c>
      <c r="AQ115" s="910"/>
      <c r="AR115" s="910"/>
      <c r="AS115" s="910"/>
      <c r="AT115" s="911"/>
      <c r="AU115" s="919"/>
      <c r="AV115" s="920"/>
      <c r="AW115" s="920"/>
      <c r="AX115" s="920"/>
      <c r="AY115" s="920"/>
      <c r="AZ115" s="802" t="s">
        <v>435</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436</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18" customFormat="1" ht="26.25" customHeight="1" x14ac:dyDescent="0.15">
      <c r="A116" s="903"/>
      <c r="B116" s="904"/>
      <c r="C116" s="826" t="s">
        <v>437</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438</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439</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18"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440</v>
      </c>
      <c r="Z117" s="884"/>
      <c r="AA117" s="889">
        <v>6432509</v>
      </c>
      <c r="AB117" s="890"/>
      <c r="AC117" s="890"/>
      <c r="AD117" s="890"/>
      <c r="AE117" s="891"/>
      <c r="AF117" s="892">
        <v>7162495</v>
      </c>
      <c r="AG117" s="890"/>
      <c r="AH117" s="890"/>
      <c r="AI117" s="890"/>
      <c r="AJ117" s="891"/>
      <c r="AK117" s="892">
        <v>6945978</v>
      </c>
      <c r="AL117" s="890"/>
      <c r="AM117" s="890"/>
      <c r="AN117" s="890"/>
      <c r="AO117" s="891"/>
      <c r="AP117" s="893"/>
      <c r="AQ117" s="894"/>
      <c r="AR117" s="894"/>
      <c r="AS117" s="894"/>
      <c r="AT117" s="895"/>
      <c r="AU117" s="919"/>
      <c r="AV117" s="920"/>
      <c r="AW117" s="920"/>
      <c r="AX117" s="920"/>
      <c r="AY117" s="920"/>
      <c r="AZ117" s="850" t="s">
        <v>441</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442</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18" customFormat="1" ht="26.25" customHeight="1" x14ac:dyDescent="0.15">
      <c r="A118" s="882" t="s">
        <v>416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413</v>
      </c>
      <c r="AB118" s="883"/>
      <c r="AC118" s="883"/>
      <c r="AD118" s="883"/>
      <c r="AE118" s="884"/>
      <c r="AF118" s="885" t="s">
        <v>414</v>
      </c>
      <c r="AG118" s="883"/>
      <c r="AH118" s="883"/>
      <c r="AI118" s="883"/>
      <c r="AJ118" s="884"/>
      <c r="AK118" s="885" t="s">
        <v>294</v>
      </c>
      <c r="AL118" s="883"/>
      <c r="AM118" s="883"/>
      <c r="AN118" s="883"/>
      <c r="AO118" s="884"/>
      <c r="AP118" s="886" t="s">
        <v>415</v>
      </c>
      <c r="AQ118" s="887"/>
      <c r="AR118" s="887"/>
      <c r="AS118" s="887"/>
      <c r="AT118" s="888"/>
      <c r="AU118" s="919"/>
      <c r="AV118" s="920"/>
      <c r="AW118" s="920"/>
      <c r="AX118" s="920"/>
      <c r="AY118" s="920"/>
      <c r="AZ118" s="825" t="s">
        <v>443</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444</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18" customFormat="1" ht="26.25" customHeight="1" x14ac:dyDescent="0.15">
      <c r="A119" s="805" t="s">
        <v>419</v>
      </c>
      <c r="B119" s="806"/>
      <c r="C119" s="847" t="s">
        <v>420</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1" t="s">
        <v>177</v>
      </c>
      <c r="BA119" s="241"/>
      <c r="BB119" s="241"/>
      <c r="BC119" s="241"/>
      <c r="BD119" s="241"/>
      <c r="BE119" s="241"/>
      <c r="BF119" s="241"/>
      <c r="BG119" s="241"/>
      <c r="BH119" s="241"/>
      <c r="BI119" s="241"/>
      <c r="BJ119" s="241"/>
      <c r="BK119" s="241"/>
      <c r="BL119" s="241"/>
      <c r="BM119" s="241"/>
      <c r="BN119" s="241"/>
      <c r="BO119" s="864" t="s">
        <v>445</v>
      </c>
      <c r="BP119" s="865"/>
      <c r="BQ119" s="866">
        <v>83219337</v>
      </c>
      <c r="BR119" s="832"/>
      <c r="BS119" s="832"/>
      <c r="BT119" s="832"/>
      <c r="BU119" s="832"/>
      <c r="BV119" s="832">
        <v>77696637</v>
      </c>
      <c r="BW119" s="832"/>
      <c r="BX119" s="832"/>
      <c r="BY119" s="832"/>
      <c r="BZ119" s="832"/>
      <c r="CA119" s="832">
        <v>73693345</v>
      </c>
      <c r="CB119" s="832"/>
      <c r="CC119" s="832"/>
      <c r="CD119" s="832"/>
      <c r="CE119" s="832"/>
      <c r="CF119" s="735"/>
      <c r="CG119" s="736"/>
      <c r="CH119" s="736"/>
      <c r="CI119" s="736"/>
      <c r="CJ119" s="821"/>
      <c r="CK119" s="915"/>
      <c r="CL119" s="810"/>
      <c r="CM119" s="825" t="s">
        <v>446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18" customFormat="1" ht="26.25" customHeight="1" x14ac:dyDescent="0.15">
      <c r="A120" s="807"/>
      <c r="B120" s="808"/>
      <c r="C120" s="802" t="s">
        <v>423</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447</v>
      </c>
      <c r="AV120" s="868"/>
      <c r="AW120" s="868"/>
      <c r="AX120" s="868"/>
      <c r="AY120" s="869"/>
      <c r="AZ120" s="847" t="s">
        <v>448</v>
      </c>
      <c r="BA120" s="795"/>
      <c r="BB120" s="795"/>
      <c r="BC120" s="795"/>
      <c r="BD120" s="795"/>
      <c r="BE120" s="795"/>
      <c r="BF120" s="795"/>
      <c r="BG120" s="795"/>
      <c r="BH120" s="795"/>
      <c r="BI120" s="795"/>
      <c r="BJ120" s="795"/>
      <c r="BK120" s="795"/>
      <c r="BL120" s="795"/>
      <c r="BM120" s="795"/>
      <c r="BN120" s="795"/>
      <c r="BO120" s="795"/>
      <c r="BP120" s="796"/>
      <c r="BQ120" s="848">
        <v>14287658</v>
      </c>
      <c r="BR120" s="829"/>
      <c r="BS120" s="829"/>
      <c r="BT120" s="829"/>
      <c r="BU120" s="829"/>
      <c r="BV120" s="829">
        <v>12361711</v>
      </c>
      <c r="BW120" s="829"/>
      <c r="BX120" s="829"/>
      <c r="BY120" s="829"/>
      <c r="BZ120" s="829"/>
      <c r="CA120" s="829">
        <v>11198865</v>
      </c>
      <c r="CB120" s="829"/>
      <c r="CC120" s="829"/>
      <c r="CD120" s="829"/>
      <c r="CE120" s="829"/>
      <c r="CF120" s="853">
        <v>51.2</v>
      </c>
      <c r="CG120" s="854"/>
      <c r="CH120" s="854"/>
      <c r="CI120" s="854"/>
      <c r="CJ120" s="854"/>
      <c r="CK120" s="855" t="s">
        <v>449</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22309680</v>
      </c>
      <c r="DH120" s="829"/>
      <c r="DI120" s="829"/>
      <c r="DJ120" s="829"/>
      <c r="DK120" s="829"/>
      <c r="DL120" s="829">
        <v>20129568</v>
      </c>
      <c r="DM120" s="829"/>
      <c r="DN120" s="829"/>
      <c r="DO120" s="829"/>
      <c r="DP120" s="829"/>
      <c r="DQ120" s="829">
        <v>18840164</v>
      </c>
      <c r="DR120" s="829"/>
      <c r="DS120" s="829"/>
      <c r="DT120" s="829"/>
      <c r="DU120" s="829"/>
      <c r="DV120" s="830">
        <v>86.2</v>
      </c>
      <c r="DW120" s="830"/>
      <c r="DX120" s="830"/>
      <c r="DY120" s="830"/>
      <c r="DZ120" s="831"/>
    </row>
    <row r="121" spans="1:130" s="218" customFormat="1" ht="26.25" customHeight="1" x14ac:dyDescent="0.15">
      <c r="A121" s="807"/>
      <c r="B121" s="808"/>
      <c r="C121" s="850" t="s">
        <v>450</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3358</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451</v>
      </c>
      <c r="BA121" s="739"/>
      <c r="BB121" s="739"/>
      <c r="BC121" s="739"/>
      <c r="BD121" s="739"/>
      <c r="BE121" s="739"/>
      <c r="BF121" s="739"/>
      <c r="BG121" s="739"/>
      <c r="BH121" s="739"/>
      <c r="BI121" s="739"/>
      <c r="BJ121" s="739"/>
      <c r="BK121" s="739"/>
      <c r="BL121" s="739"/>
      <c r="BM121" s="739"/>
      <c r="BN121" s="739"/>
      <c r="BO121" s="739"/>
      <c r="BP121" s="740"/>
      <c r="BQ121" s="803">
        <v>748047</v>
      </c>
      <c r="BR121" s="804"/>
      <c r="BS121" s="804"/>
      <c r="BT121" s="804"/>
      <c r="BU121" s="804"/>
      <c r="BV121" s="804">
        <v>785145</v>
      </c>
      <c r="BW121" s="804"/>
      <c r="BX121" s="804"/>
      <c r="BY121" s="804"/>
      <c r="BZ121" s="804"/>
      <c r="CA121" s="804">
        <v>684773</v>
      </c>
      <c r="CB121" s="804"/>
      <c r="CC121" s="804"/>
      <c r="CD121" s="804"/>
      <c r="CE121" s="804"/>
      <c r="CF121" s="862">
        <v>3.1</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4260213</v>
      </c>
      <c r="DH121" s="804"/>
      <c r="DI121" s="804"/>
      <c r="DJ121" s="804"/>
      <c r="DK121" s="804"/>
      <c r="DL121" s="804">
        <v>3783782</v>
      </c>
      <c r="DM121" s="804"/>
      <c r="DN121" s="804"/>
      <c r="DO121" s="804"/>
      <c r="DP121" s="804"/>
      <c r="DQ121" s="804">
        <v>3290456</v>
      </c>
      <c r="DR121" s="804"/>
      <c r="DS121" s="804"/>
      <c r="DT121" s="804"/>
      <c r="DU121" s="804"/>
      <c r="DV121" s="781">
        <v>15.1</v>
      </c>
      <c r="DW121" s="781"/>
      <c r="DX121" s="781"/>
      <c r="DY121" s="781"/>
      <c r="DZ121" s="782"/>
    </row>
    <row r="122" spans="1:130" s="218" customFormat="1" ht="26.25" customHeight="1" x14ac:dyDescent="0.15">
      <c r="A122" s="807"/>
      <c r="B122" s="808"/>
      <c r="C122" s="802" t="s">
        <v>433</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452</v>
      </c>
      <c r="BA122" s="826"/>
      <c r="BB122" s="826"/>
      <c r="BC122" s="826"/>
      <c r="BD122" s="826"/>
      <c r="BE122" s="826"/>
      <c r="BF122" s="826"/>
      <c r="BG122" s="826"/>
      <c r="BH122" s="826"/>
      <c r="BI122" s="826"/>
      <c r="BJ122" s="826"/>
      <c r="BK122" s="826"/>
      <c r="BL122" s="826"/>
      <c r="BM122" s="826"/>
      <c r="BN122" s="826"/>
      <c r="BO122" s="826"/>
      <c r="BP122" s="827"/>
      <c r="BQ122" s="866">
        <v>52524349</v>
      </c>
      <c r="BR122" s="832"/>
      <c r="BS122" s="832"/>
      <c r="BT122" s="832"/>
      <c r="BU122" s="832"/>
      <c r="BV122" s="832">
        <v>50060930</v>
      </c>
      <c r="BW122" s="832"/>
      <c r="BX122" s="832"/>
      <c r="BY122" s="832"/>
      <c r="BZ122" s="832"/>
      <c r="CA122" s="832">
        <v>47973750</v>
      </c>
      <c r="CB122" s="832"/>
      <c r="CC122" s="832"/>
      <c r="CD122" s="832"/>
      <c r="CE122" s="832"/>
      <c r="CF122" s="833">
        <v>219.5</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438173</v>
      </c>
      <c r="DH122" s="804"/>
      <c r="DI122" s="804"/>
      <c r="DJ122" s="804"/>
      <c r="DK122" s="804"/>
      <c r="DL122" s="804">
        <v>403366</v>
      </c>
      <c r="DM122" s="804"/>
      <c r="DN122" s="804"/>
      <c r="DO122" s="804"/>
      <c r="DP122" s="804"/>
      <c r="DQ122" s="804">
        <v>366204</v>
      </c>
      <c r="DR122" s="804"/>
      <c r="DS122" s="804"/>
      <c r="DT122" s="804"/>
      <c r="DU122" s="804"/>
      <c r="DV122" s="781">
        <v>1.7</v>
      </c>
      <c r="DW122" s="781"/>
      <c r="DX122" s="781"/>
      <c r="DY122" s="781"/>
      <c r="DZ122" s="782"/>
    </row>
    <row r="123" spans="1:130" s="218" customFormat="1" ht="26.25" customHeight="1" x14ac:dyDescent="0.15">
      <c r="A123" s="807"/>
      <c r="B123" s="808"/>
      <c r="C123" s="802" t="s">
        <v>439</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1" t="s">
        <v>177</v>
      </c>
      <c r="BA123" s="241"/>
      <c r="BB123" s="241"/>
      <c r="BC123" s="241"/>
      <c r="BD123" s="241"/>
      <c r="BE123" s="241"/>
      <c r="BF123" s="241"/>
      <c r="BG123" s="241"/>
      <c r="BH123" s="241"/>
      <c r="BI123" s="241"/>
      <c r="BJ123" s="241"/>
      <c r="BK123" s="241"/>
      <c r="BL123" s="241"/>
      <c r="BM123" s="241"/>
      <c r="BN123" s="241"/>
      <c r="BO123" s="864" t="s">
        <v>453</v>
      </c>
      <c r="BP123" s="865"/>
      <c r="BQ123" s="819">
        <v>67560054</v>
      </c>
      <c r="BR123" s="820"/>
      <c r="BS123" s="820"/>
      <c r="BT123" s="820"/>
      <c r="BU123" s="820"/>
      <c r="BV123" s="820">
        <v>63207786</v>
      </c>
      <c r="BW123" s="820"/>
      <c r="BX123" s="820"/>
      <c r="BY123" s="820"/>
      <c r="BZ123" s="820"/>
      <c r="CA123" s="820">
        <v>59857388</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v>7020</v>
      </c>
      <c r="DH123" s="767"/>
      <c r="DI123" s="767"/>
      <c r="DJ123" s="767"/>
      <c r="DK123" s="768"/>
      <c r="DL123" s="769">
        <v>6899</v>
      </c>
      <c r="DM123" s="767"/>
      <c r="DN123" s="767"/>
      <c r="DO123" s="767"/>
      <c r="DP123" s="768"/>
      <c r="DQ123" s="769">
        <v>5418</v>
      </c>
      <c r="DR123" s="767"/>
      <c r="DS123" s="767"/>
      <c r="DT123" s="767"/>
      <c r="DU123" s="768"/>
      <c r="DV123" s="811">
        <v>0</v>
      </c>
      <c r="DW123" s="812"/>
      <c r="DX123" s="812"/>
      <c r="DY123" s="812"/>
      <c r="DZ123" s="813"/>
    </row>
    <row r="124" spans="1:130" s="218" customFormat="1" ht="26.25" customHeight="1" thickBot="1" x14ac:dyDescent="0.2">
      <c r="A124" s="807"/>
      <c r="B124" s="808"/>
      <c r="C124" s="802" t="s">
        <v>442</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454</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69</v>
      </c>
      <c r="BR124" s="818"/>
      <c r="BS124" s="818"/>
      <c r="BT124" s="818"/>
      <c r="BU124" s="818"/>
      <c r="BV124" s="818">
        <v>66.400000000000006</v>
      </c>
      <c r="BW124" s="818"/>
      <c r="BX124" s="818"/>
      <c r="BY124" s="818"/>
      <c r="BZ124" s="818"/>
      <c r="CA124" s="818">
        <v>63.3</v>
      </c>
      <c r="CB124" s="818"/>
      <c r="CC124" s="818"/>
      <c r="CD124" s="818"/>
      <c r="CE124" s="818"/>
      <c r="CF124" s="713"/>
      <c r="CG124" s="714"/>
      <c r="CH124" s="714"/>
      <c r="CI124" s="714"/>
      <c r="CJ124" s="849"/>
      <c r="CK124" s="857"/>
      <c r="CL124" s="857"/>
      <c r="CM124" s="857"/>
      <c r="CN124" s="857"/>
      <c r="CO124" s="858"/>
      <c r="CP124" s="822" t="s">
        <v>455</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18" customFormat="1" ht="26.25" customHeight="1" x14ac:dyDescent="0.15">
      <c r="A125" s="807"/>
      <c r="B125" s="808"/>
      <c r="C125" s="802" t="s">
        <v>444</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39"/>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20"/>
      <c r="BR125" s="220"/>
      <c r="BS125" s="220"/>
      <c r="BT125" s="220"/>
      <c r="BU125" s="220"/>
      <c r="BV125" s="220"/>
      <c r="BW125" s="220"/>
      <c r="BX125" s="220"/>
      <c r="BY125" s="220"/>
      <c r="BZ125" s="220"/>
      <c r="CA125" s="220"/>
      <c r="CB125" s="220"/>
      <c r="CC125" s="220"/>
      <c r="CD125" s="220"/>
      <c r="CE125" s="220"/>
      <c r="CF125" s="220"/>
      <c r="CG125" s="220"/>
      <c r="CH125" s="220"/>
      <c r="CI125" s="220"/>
      <c r="CJ125" s="242"/>
      <c r="CK125" s="838" t="s">
        <v>456</v>
      </c>
      <c r="CL125" s="839"/>
      <c r="CM125" s="839"/>
      <c r="CN125" s="839"/>
      <c r="CO125" s="840"/>
      <c r="CP125" s="847" t="s">
        <v>457</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18" customFormat="1" ht="26.25" customHeight="1" thickBot="1" x14ac:dyDescent="0.2">
      <c r="A126" s="807"/>
      <c r="B126" s="808"/>
      <c r="C126" s="802" t="s">
        <v>446</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43"/>
      <c r="CE126" s="243"/>
      <c r="CF126" s="243"/>
      <c r="CG126" s="220"/>
      <c r="CH126" s="220"/>
      <c r="CI126" s="220"/>
      <c r="CJ126" s="242"/>
      <c r="CK126" s="841"/>
      <c r="CL126" s="842"/>
      <c r="CM126" s="842"/>
      <c r="CN126" s="842"/>
      <c r="CO126" s="843"/>
      <c r="CP126" s="802" t="s">
        <v>458</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18" customFormat="1" ht="26.25" customHeight="1" x14ac:dyDescent="0.15">
      <c r="A127" s="809"/>
      <c r="B127" s="810"/>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16439</v>
      </c>
      <c r="AB127" s="767"/>
      <c r="AC127" s="767"/>
      <c r="AD127" s="767"/>
      <c r="AE127" s="768"/>
      <c r="AF127" s="769">
        <v>5551</v>
      </c>
      <c r="AG127" s="767"/>
      <c r="AH127" s="767"/>
      <c r="AI127" s="767"/>
      <c r="AJ127" s="768"/>
      <c r="AK127" s="769">
        <v>7583</v>
      </c>
      <c r="AL127" s="767"/>
      <c r="AM127" s="767"/>
      <c r="AN127" s="767"/>
      <c r="AO127" s="768"/>
      <c r="AP127" s="811">
        <v>0</v>
      </c>
      <c r="AQ127" s="812"/>
      <c r="AR127" s="812"/>
      <c r="AS127" s="812"/>
      <c r="AT127" s="813"/>
      <c r="AU127" s="220"/>
      <c r="AV127" s="220"/>
      <c r="AW127" s="220"/>
      <c r="AX127" s="828" t="s">
        <v>460</v>
      </c>
      <c r="AY127" s="799"/>
      <c r="AZ127" s="799"/>
      <c r="BA127" s="799"/>
      <c r="BB127" s="799"/>
      <c r="BC127" s="799"/>
      <c r="BD127" s="799"/>
      <c r="BE127" s="800"/>
      <c r="BF127" s="798" t="s">
        <v>461</v>
      </c>
      <c r="BG127" s="799"/>
      <c r="BH127" s="799"/>
      <c r="BI127" s="799"/>
      <c r="BJ127" s="799"/>
      <c r="BK127" s="799"/>
      <c r="BL127" s="800"/>
      <c r="BM127" s="798" t="s">
        <v>462</v>
      </c>
      <c r="BN127" s="799"/>
      <c r="BO127" s="799"/>
      <c r="BP127" s="799"/>
      <c r="BQ127" s="799"/>
      <c r="BR127" s="799"/>
      <c r="BS127" s="800"/>
      <c r="BT127" s="798" t="s">
        <v>463</v>
      </c>
      <c r="BU127" s="799"/>
      <c r="BV127" s="799"/>
      <c r="BW127" s="799"/>
      <c r="BX127" s="799"/>
      <c r="BY127" s="799"/>
      <c r="BZ127" s="801"/>
      <c r="CA127" s="220"/>
      <c r="CB127" s="220"/>
      <c r="CC127" s="220"/>
      <c r="CD127" s="243"/>
      <c r="CE127" s="243"/>
      <c r="CF127" s="243"/>
      <c r="CG127" s="220"/>
      <c r="CH127" s="220"/>
      <c r="CI127" s="220"/>
      <c r="CJ127" s="242"/>
      <c r="CK127" s="841"/>
      <c r="CL127" s="842"/>
      <c r="CM127" s="842"/>
      <c r="CN127" s="842"/>
      <c r="CO127" s="843"/>
      <c r="CP127" s="802" t="s">
        <v>464</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18" customFormat="1" ht="26.25" customHeight="1" thickBot="1" x14ac:dyDescent="0.2">
      <c r="A128" s="783" t="s">
        <v>465</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466</v>
      </c>
      <c r="X128" s="785"/>
      <c r="Y128" s="785"/>
      <c r="Z128" s="786"/>
      <c r="AA128" s="787">
        <v>107403</v>
      </c>
      <c r="AB128" s="788"/>
      <c r="AC128" s="788"/>
      <c r="AD128" s="788"/>
      <c r="AE128" s="789"/>
      <c r="AF128" s="790">
        <v>98443</v>
      </c>
      <c r="AG128" s="788"/>
      <c r="AH128" s="788"/>
      <c r="AI128" s="788"/>
      <c r="AJ128" s="789"/>
      <c r="AK128" s="790">
        <v>104845</v>
      </c>
      <c r="AL128" s="788"/>
      <c r="AM128" s="788"/>
      <c r="AN128" s="788"/>
      <c r="AO128" s="789"/>
      <c r="AP128" s="791"/>
      <c r="AQ128" s="792"/>
      <c r="AR128" s="792"/>
      <c r="AS128" s="792"/>
      <c r="AT128" s="793"/>
      <c r="AU128" s="220"/>
      <c r="AV128" s="220"/>
      <c r="AW128" s="220"/>
      <c r="AX128" s="794" t="s">
        <v>467</v>
      </c>
      <c r="AY128" s="795"/>
      <c r="AZ128" s="795"/>
      <c r="BA128" s="795"/>
      <c r="BB128" s="795"/>
      <c r="BC128" s="795"/>
      <c r="BD128" s="795"/>
      <c r="BE128" s="796"/>
      <c r="BF128" s="773" t="s">
        <v>122</v>
      </c>
      <c r="BG128" s="774"/>
      <c r="BH128" s="774"/>
      <c r="BI128" s="774"/>
      <c r="BJ128" s="774"/>
      <c r="BK128" s="774"/>
      <c r="BL128" s="797"/>
      <c r="BM128" s="773">
        <v>11.98</v>
      </c>
      <c r="BN128" s="774"/>
      <c r="BO128" s="774"/>
      <c r="BP128" s="774"/>
      <c r="BQ128" s="774"/>
      <c r="BR128" s="774"/>
      <c r="BS128" s="797"/>
      <c r="BT128" s="773">
        <v>20</v>
      </c>
      <c r="BU128" s="774"/>
      <c r="BV128" s="774"/>
      <c r="BW128" s="774"/>
      <c r="BX128" s="774"/>
      <c r="BY128" s="774"/>
      <c r="BZ128" s="775"/>
      <c r="CA128" s="243"/>
      <c r="CB128" s="243"/>
      <c r="CC128" s="243"/>
      <c r="CD128" s="243"/>
      <c r="CE128" s="243"/>
      <c r="CF128" s="243"/>
      <c r="CG128" s="220"/>
      <c r="CH128" s="220"/>
      <c r="CI128" s="220"/>
      <c r="CJ128" s="242"/>
      <c r="CK128" s="844"/>
      <c r="CL128" s="845"/>
      <c r="CM128" s="845"/>
      <c r="CN128" s="845"/>
      <c r="CO128" s="846"/>
      <c r="CP128" s="776" t="s">
        <v>468</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18"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469</v>
      </c>
      <c r="X129" s="764"/>
      <c r="Y129" s="764"/>
      <c r="Z129" s="765"/>
      <c r="AA129" s="766">
        <v>27432229</v>
      </c>
      <c r="AB129" s="767"/>
      <c r="AC129" s="767"/>
      <c r="AD129" s="767"/>
      <c r="AE129" s="768"/>
      <c r="AF129" s="769">
        <v>26505595</v>
      </c>
      <c r="AG129" s="767"/>
      <c r="AH129" s="767"/>
      <c r="AI129" s="767"/>
      <c r="AJ129" s="768"/>
      <c r="AK129" s="769">
        <v>26590234</v>
      </c>
      <c r="AL129" s="767"/>
      <c r="AM129" s="767"/>
      <c r="AN129" s="767"/>
      <c r="AO129" s="768"/>
      <c r="AP129" s="770"/>
      <c r="AQ129" s="771"/>
      <c r="AR129" s="771"/>
      <c r="AS129" s="771"/>
      <c r="AT129" s="772"/>
      <c r="AU129" s="221"/>
      <c r="AV129" s="221"/>
      <c r="AW129" s="221"/>
      <c r="AX129" s="738" t="s">
        <v>470</v>
      </c>
      <c r="AY129" s="739"/>
      <c r="AZ129" s="739"/>
      <c r="BA129" s="739"/>
      <c r="BB129" s="739"/>
      <c r="BC129" s="739"/>
      <c r="BD129" s="739"/>
      <c r="BE129" s="740"/>
      <c r="BF129" s="757" t="s">
        <v>122</v>
      </c>
      <c r="BG129" s="758"/>
      <c r="BH129" s="758"/>
      <c r="BI129" s="758"/>
      <c r="BJ129" s="758"/>
      <c r="BK129" s="758"/>
      <c r="BL129" s="759"/>
      <c r="BM129" s="757">
        <v>16.98</v>
      </c>
      <c r="BN129" s="758"/>
      <c r="BO129" s="758"/>
      <c r="BP129" s="758"/>
      <c r="BQ129" s="758"/>
      <c r="BR129" s="758"/>
      <c r="BS129" s="759"/>
      <c r="BT129" s="757">
        <v>30</v>
      </c>
      <c r="BU129" s="758"/>
      <c r="BV129" s="758"/>
      <c r="BW129" s="758"/>
      <c r="BX129" s="758"/>
      <c r="BY129" s="758"/>
      <c r="BZ129" s="760"/>
      <c r="CA129" s="244"/>
      <c r="CB129" s="244"/>
      <c r="CC129" s="244"/>
      <c r="CD129" s="244"/>
      <c r="CE129" s="244"/>
      <c r="CF129" s="244"/>
      <c r="CG129" s="244"/>
      <c r="CH129" s="244"/>
      <c r="CI129" s="244"/>
      <c r="CJ129" s="244"/>
      <c r="CK129" s="244"/>
      <c r="CL129" s="244"/>
      <c r="CM129" s="244"/>
      <c r="CN129" s="244"/>
      <c r="CO129" s="244"/>
      <c r="CP129" s="244"/>
      <c r="CQ129" s="244"/>
      <c r="CR129" s="244"/>
      <c r="CS129" s="244"/>
      <c r="CT129" s="244"/>
      <c r="CU129" s="244"/>
      <c r="CV129" s="244"/>
      <c r="CW129" s="244"/>
      <c r="CX129" s="244"/>
      <c r="CY129" s="244"/>
      <c r="CZ129" s="244"/>
      <c r="DA129" s="244"/>
      <c r="DB129" s="244"/>
      <c r="DC129" s="244"/>
      <c r="DD129" s="244"/>
      <c r="DE129" s="244"/>
      <c r="DF129" s="244"/>
      <c r="DG129" s="244"/>
      <c r="DH129" s="244"/>
      <c r="DI129" s="244"/>
      <c r="DJ129" s="244"/>
      <c r="DK129" s="244"/>
      <c r="DL129" s="244"/>
      <c r="DM129" s="244"/>
      <c r="DN129" s="244"/>
      <c r="DO129" s="244"/>
      <c r="DP129" s="221"/>
      <c r="DQ129" s="221"/>
      <c r="DR129" s="221"/>
      <c r="DS129" s="221"/>
      <c r="DT129" s="221"/>
      <c r="DU129" s="221"/>
      <c r="DV129" s="221"/>
      <c r="DW129" s="221"/>
      <c r="DX129" s="221"/>
      <c r="DY129" s="221"/>
      <c r="DZ129" s="221"/>
    </row>
    <row r="130" spans="1:131" s="218" customFormat="1" ht="26.25" customHeight="1" x14ac:dyDescent="0.15">
      <c r="A130" s="761" t="s">
        <v>471</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472</v>
      </c>
      <c r="X130" s="764"/>
      <c r="Y130" s="764"/>
      <c r="Z130" s="765"/>
      <c r="AA130" s="766">
        <v>4766264</v>
      </c>
      <c r="AB130" s="767"/>
      <c r="AC130" s="767"/>
      <c r="AD130" s="767"/>
      <c r="AE130" s="768"/>
      <c r="AF130" s="769">
        <v>4716925</v>
      </c>
      <c r="AG130" s="767"/>
      <c r="AH130" s="767"/>
      <c r="AI130" s="767"/>
      <c r="AJ130" s="768"/>
      <c r="AK130" s="769">
        <v>4738402</v>
      </c>
      <c r="AL130" s="767"/>
      <c r="AM130" s="767"/>
      <c r="AN130" s="767"/>
      <c r="AO130" s="768"/>
      <c r="AP130" s="770"/>
      <c r="AQ130" s="771"/>
      <c r="AR130" s="771"/>
      <c r="AS130" s="771"/>
      <c r="AT130" s="772"/>
      <c r="AU130" s="221"/>
      <c r="AV130" s="221"/>
      <c r="AW130" s="221"/>
      <c r="AX130" s="738" t="s">
        <v>473</v>
      </c>
      <c r="AY130" s="739"/>
      <c r="AZ130" s="739"/>
      <c r="BA130" s="739"/>
      <c r="BB130" s="739"/>
      <c r="BC130" s="739"/>
      <c r="BD130" s="739"/>
      <c r="BE130" s="740"/>
      <c r="BF130" s="741">
        <v>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4"/>
      <c r="CB130" s="244"/>
      <c r="CC130" s="244"/>
      <c r="CD130" s="244"/>
      <c r="CE130" s="244"/>
      <c r="CF130" s="244"/>
      <c r="CG130" s="244"/>
      <c r="CH130" s="244"/>
      <c r="CI130" s="244"/>
      <c r="CJ130" s="244"/>
      <c r="CK130" s="244"/>
      <c r="CL130" s="244"/>
      <c r="CM130" s="244"/>
      <c r="CN130" s="244"/>
      <c r="CO130" s="244"/>
      <c r="CP130" s="244"/>
      <c r="CQ130" s="244"/>
      <c r="CR130" s="244"/>
      <c r="CS130" s="244"/>
      <c r="CT130" s="244"/>
      <c r="CU130" s="244"/>
      <c r="CV130" s="244"/>
      <c r="CW130" s="244"/>
      <c r="CX130" s="244"/>
      <c r="CY130" s="244"/>
      <c r="CZ130" s="244"/>
      <c r="DA130" s="244"/>
      <c r="DB130" s="244"/>
      <c r="DC130" s="244"/>
      <c r="DD130" s="244"/>
      <c r="DE130" s="244"/>
      <c r="DF130" s="244"/>
      <c r="DG130" s="244"/>
      <c r="DH130" s="244"/>
      <c r="DI130" s="244"/>
      <c r="DJ130" s="244"/>
      <c r="DK130" s="244"/>
      <c r="DL130" s="244"/>
      <c r="DM130" s="244"/>
      <c r="DN130" s="244"/>
      <c r="DO130" s="244"/>
      <c r="DP130" s="221"/>
      <c r="DQ130" s="221"/>
      <c r="DR130" s="221"/>
      <c r="DS130" s="221"/>
      <c r="DT130" s="221"/>
      <c r="DU130" s="221"/>
      <c r="DV130" s="221"/>
      <c r="DW130" s="221"/>
      <c r="DX130" s="221"/>
      <c r="DY130" s="221"/>
      <c r="DZ130" s="221"/>
    </row>
    <row r="131" spans="1:131" s="218"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474</v>
      </c>
      <c r="X131" s="748"/>
      <c r="Y131" s="748"/>
      <c r="Z131" s="749"/>
      <c r="AA131" s="750">
        <v>22665965</v>
      </c>
      <c r="AB131" s="751"/>
      <c r="AC131" s="751"/>
      <c r="AD131" s="751"/>
      <c r="AE131" s="752"/>
      <c r="AF131" s="753">
        <v>21788670</v>
      </c>
      <c r="AG131" s="751"/>
      <c r="AH131" s="751"/>
      <c r="AI131" s="751"/>
      <c r="AJ131" s="752"/>
      <c r="AK131" s="753">
        <v>21851832</v>
      </c>
      <c r="AL131" s="751"/>
      <c r="AM131" s="751"/>
      <c r="AN131" s="751"/>
      <c r="AO131" s="752"/>
      <c r="AP131" s="754"/>
      <c r="AQ131" s="755"/>
      <c r="AR131" s="755"/>
      <c r="AS131" s="755"/>
      <c r="AT131" s="756"/>
      <c r="AU131" s="221"/>
      <c r="AV131" s="221"/>
      <c r="AW131" s="221"/>
      <c r="AX131" s="716" t="s">
        <v>475</v>
      </c>
      <c r="AY131" s="717"/>
      <c r="AZ131" s="717"/>
      <c r="BA131" s="717"/>
      <c r="BB131" s="717"/>
      <c r="BC131" s="717"/>
      <c r="BD131" s="717"/>
      <c r="BE131" s="718"/>
      <c r="BF131" s="719">
        <v>63.3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4"/>
      <c r="CB131" s="244"/>
      <c r="CC131" s="244"/>
      <c r="CD131" s="244"/>
      <c r="CE131" s="244"/>
      <c r="CF131" s="244"/>
      <c r="CG131" s="244"/>
      <c r="CH131" s="244"/>
      <c r="CI131" s="244"/>
      <c r="CJ131" s="244"/>
      <c r="CK131" s="244"/>
      <c r="CL131" s="244"/>
      <c r="CM131" s="244"/>
      <c r="CN131" s="244"/>
      <c r="CO131" s="244"/>
      <c r="CP131" s="244"/>
      <c r="CQ131" s="244"/>
      <c r="CR131" s="244"/>
      <c r="CS131" s="244"/>
      <c r="CT131" s="244"/>
      <c r="CU131" s="244"/>
      <c r="CV131" s="244"/>
      <c r="CW131" s="244"/>
      <c r="CX131" s="244"/>
      <c r="CY131" s="244"/>
      <c r="CZ131" s="244"/>
      <c r="DA131" s="244"/>
      <c r="DB131" s="244"/>
      <c r="DC131" s="244"/>
      <c r="DD131" s="244"/>
      <c r="DE131" s="244"/>
      <c r="DF131" s="244"/>
      <c r="DG131" s="244"/>
      <c r="DH131" s="244"/>
      <c r="DI131" s="244"/>
      <c r="DJ131" s="244"/>
      <c r="DK131" s="244"/>
      <c r="DL131" s="244"/>
      <c r="DM131" s="244"/>
      <c r="DN131" s="244"/>
      <c r="DO131" s="244"/>
      <c r="DP131" s="221"/>
      <c r="DQ131" s="221"/>
      <c r="DR131" s="221"/>
      <c r="DS131" s="221"/>
      <c r="DT131" s="221"/>
      <c r="DU131" s="221"/>
      <c r="DV131" s="221"/>
      <c r="DW131" s="221"/>
      <c r="DX131" s="221"/>
      <c r="DY131" s="221"/>
      <c r="DZ131" s="221"/>
    </row>
    <row r="132" spans="1:131" s="218" customFormat="1" ht="26.25" customHeight="1" x14ac:dyDescent="0.15">
      <c r="A132" s="725" t="s">
        <v>476</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477</v>
      </c>
      <c r="W132" s="729"/>
      <c r="X132" s="729"/>
      <c r="Y132" s="729"/>
      <c r="Z132" s="730"/>
      <c r="AA132" s="731">
        <v>6.8774570150000001</v>
      </c>
      <c r="AB132" s="732"/>
      <c r="AC132" s="732"/>
      <c r="AD132" s="732"/>
      <c r="AE132" s="733"/>
      <c r="AF132" s="734">
        <v>10.772236210000001</v>
      </c>
      <c r="AG132" s="732"/>
      <c r="AH132" s="732"/>
      <c r="AI132" s="732"/>
      <c r="AJ132" s="733"/>
      <c r="AK132" s="734">
        <v>9.6226760299999992</v>
      </c>
      <c r="AL132" s="732"/>
      <c r="AM132" s="732"/>
      <c r="AN132" s="732"/>
      <c r="AO132" s="733"/>
      <c r="AP132" s="735"/>
      <c r="AQ132" s="736"/>
      <c r="AR132" s="736"/>
      <c r="AS132" s="736"/>
      <c r="AT132" s="737"/>
      <c r="AU132" s="245"/>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3"/>
      <c r="BT132" s="221"/>
      <c r="BU132" s="221"/>
      <c r="BV132" s="221"/>
      <c r="BW132" s="221"/>
      <c r="BX132" s="221"/>
      <c r="BY132" s="221"/>
      <c r="BZ132" s="221"/>
      <c r="CA132" s="244"/>
      <c r="CB132" s="244"/>
      <c r="CC132" s="244"/>
      <c r="CD132" s="244"/>
      <c r="CE132" s="244"/>
      <c r="CF132" s="244"/>
      <c r="CG132" s="244"/>
      <c r="CH132" s="244"/>
      <c r="CI132" s="244"/>
      <c r="CJ132" s="244"/>
      <c r="CK132" s="244"/>
      <c r="CL132" s="244"/>
      <c r="CM132" s="244"/>
      <c r="CN132" s="244"/>
      <c r="CO132" s="244"/>
      <c r="CP132" s="244"/>
      <c r="CQ132" s="244"/>
      <c r="CR132" s="244"/>
      <c r="CS132" s="244"/>
      <c r="CT132" s="244"/>
      <c r="CU132" s="244"/>
      <c r="CV132" s="244"/>
      <c r="CW132" s="244"/>
      <c r="CX132" s="244"/>
      <c r="CY132" s="244"/>
      <c r="CZ132" s="244"/>
      <c r="DA132" s="244"/>
      <c r="DB132" s="244"/>
      <c r="DC132" s="244"/>
      <c r="DD132" s="244"/>
      <c r="DE132" s="244"/>
      <c r="DF132" s="244"/>
      <c r="DG132" s="244"/>
      <c r="DH132" s="244"/>
      <c r="DI132" s="244"/>
      <c r="DJ132" s="244"/>
      <c r="DK132" s="244"/>
      <c r="DL132" s="244"/>
      <c r="DM132" s="244"/>
      <c r="DN132" s="244"/>
      <c r="DO132" s="244"/>
      <c r="DP132" s="221"/>
      <c r="DQ132" s="221"/>
      <c r="DR132" s="221"/>
      <c r="DS132" s="221"/>
      <c r="DT132" s="221"/>
      <c r="DU132" s="221"/>
      <c r="DV132" s="221"/>
      <c r="DW132" s="221"/>
      <c r="DX132" s="221"/>
      <c r="DY132" s="221"/>
      <c r="DZ132" s="221"/>
    </row>
    <row r="133" spans="1:131" s="218"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478</v>
      </c>
      <c r="W133" s="708"/>
      <c r="X133" s="708"/>
      <c r="Y133" s="708"/>
      <c r="Z133" s="709"/>
      <c r="AA133" s="710">
        <v>7.1</v>
      </c>
      <c r="AB133" s="711"/>
      <c r="AC133" s="711"/>
      <c r="AD133" s="711"/>
      <c r="AE133" s="712"/>
      <c r="AF133" s="710">
        <v>8.3000000000000007</v>
      </c>
      <c r="AG133" s="711"/>
      <c r="AH133" s="711"/>
      <c r="AI133" s="711"/>
      <c r="AJ133" s="712"/>
      <c r="AK133" s="710">
        <v>9</v>
      </c>
      <c r="AL133" s="711"/>
      <c r="AM133" s="711"/>
      <c r="AN133" s="711"/>
      <c r="AO133" s="712"/>
      <c r="AP133" s="713"/>
      <c r="AQ133" s="714"/>
      <c r="AR133" s="714"/>
      <c r="AS133" s="714"/>
      <c r="AT133" s="715"/>
      <c r="AU133" s="221"/>
      <c r="AV133" s="221"/>
      <c r="AW133" s="221"/>
      <c r="AX133" s="221"/>
      <c r="AY133" s="221"/>
      <c r="AZ133" s="221"/>
      <c r="BA133" s="221"/>
      <c r="BB133" s="221"/>
      <c r="BC133" s="221"/>
      <c r="BD133" s="221"/>
      <c r="BE133" s="221"/>
      <c r="BF133" s="221"/>
      <c r="BG133" s="221"/>
      <c r="BH133" s="221"/>
      <c r="BI133" s="221"/>
      <c r="BJ133" s="221"/>
      <c r="BK133" s="221"/>
      <c r="BL133" s="221"/>
      <c r="BM133" s="221"/>
      <c r="BN133" s="244"/>
      <c r="BO133" s="244"/>
      <c r="BP133" s="244"/>
      <c r="BQ133" s="244"/>
      <c r="BR133" s="244"/>
      <c r="BS133" s="244"/>
      <c r="BT133" s="244"/>
      <c r="BU133" s="244"/>
      <c r="BV133" s="244"/>
      <c r="BW133" s="244"/>
      <c r="BX133" s="244"/>
      <c r="BY133" s="244"/>
      <c r="BZ133" s="244"/>
      <c r="CA133" s="244"/>
      <c r="CB133" s="244"/>
      <c r="CC133" s="244"/>
      <c r="CD133" s="244"/>
      <c r="CE133" s="244"/>
      <c r="CF133" s="244"/>
      <c r="CG133" s="244"/>
      <c r="CH133" s="244"/>
      <c r="CI133" s="244"/>
      <c r="CJ133" s="244"/>
      <c r="CK133" s="244"/>
      <c r="CL133" s="244"/>
      <c r="CM133" s="244"/>
      <c r="CN133" s="244"/>
      <c r="CO133" s="244"/>
      <c r="CP133" s="244"/>
      <c r="CQ133" s="244"/>
      <c r="CR133" s="244"/>
      <c r="CS133" s="244"/>
      <c r="CT133" s="244"/>
      <c r="CU133" s="244"/>
      <c r="CV133" s="244"/>
      <c r="CW133" s="244"/>
      <c r="CX133" s="244"/>
      <c r="CY133" s="244"/>
      <c r="CZ133" s="244"/>
      <c r="DA133" s="244"/>
      <c r="DB133" s="244"/>
      <c r="DC133" s="244"/>
      <c r="DD133" s="244"/>
      <c r="DE133" s="244"/>
      <c r="DF133" s="244"/>
      <c r="DG133" s="244"/>
      <c r="DH133" s="244"/>
      <c r="DI133" s="244"/>
      <c r="DJ133" s="244"/>
      <c r="DK133" s="244"/>
      <c r="DL133" s="244"/>
      <c r="DM133" s="244"/>
      <c r="DN133" s="244"/>
      <c r="DO133" s="244"/>
      <c r="DP133" s="221"/>
      <c r="DQ133" s="221"/>
      <c r="DR133" s="221"/>
      <c r="DS133" s="221"/>
      <c r="DT133" s="221"/>
      <c r="DU133" s="221"/>
      <c r="DV133" s="221"/>
      <c r="DW133" s="221"/>
      <c r="DX133" s="221"/>
      <c r="DY133" s="221"/>
      <c r="DZ133" s="221"/>
    </row>
    <row r="134" spans="1:131" ht="11.25" customHeight="1" x14ac:dyDescent="0.15">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21"/>
      <c r="AV134" s="221"/>
      <c r="AW134" s="221"/>
      <c r="AX134" s="221"/>
      <c r="AY134" s="221"/>
      <c r="AZ134" s="221"/>
      <c r="BA134" s="221"/>
      <c r="BB134" s="221"/>
      <c r="BC134" s="221"/>
      <c r="BD134" s="221"/>
      <c r="BE134" s="221"/>
      <c r="BF134" s="221"/>
      <c r="BG134" s="221"/>
      <c r="BH134" s="221"/>
      <c r="BI134" s="221"/>
      <c r="BJ134" s="221"/>
      <c r="BK134" s="221"/>
      <c r="BL134" s="221"/>
      <c r="BM134" s="221"/>
      <c r="BN134" s="244"/>
      <c r="BO134" s="244"/>
      <c r="BP134" s="244"/>
      <c r="BQ134" s="244"/>
      <c r="BR134" s="244"/>
      <c r="BS134" s="244"/>
      <c r="BT134" s="244"/>
      <c r="BU134" s="244"/>
      <c r="BV134" s="244"/>
      <c r="BW134" s="244"/>
      <c r="BX134" s="244"/>
      <c r="BY134" s="244"/>
      <c r="BZ134" s="244"/>
      <c r="CA134" s="244"/>
      <c r="CB134" s="244"/>
      <c r="CC134" s="244"/>
      <c r="CD134" s="244"/>
      <c r="CE134" s="244"/>
      <c r="CF134" s="244"/>
      <c r="CG134" s="244"/>
      <c r="CH134" s="244"/>
      <c r="CI134" s="244"/>
      <c r="CJ134" s="244"/>
      <c r="CK134" s="244"/>
      <c r="CL134" s="244"/>
      <c r="CM134" s="244"/>
      <c r="CN134" s="244"/>
      <c r="CO134" s="244"/>
      <c r="CP134" s="244"/>
      <c r="CQ134" s="244"/>
      <c r="CR134" s="244"/>
      <c r="CS134" s="244"/>
      <c r="CT134" s="244"/>
      <c r="CU134" s="244"/>
      <c r="CV134" s="244"/>
      <c r="CW134" s="244"/>
      <c r="CX134" s="244"/>
      <c r="CY134" s="244"/>
      <c r="CZ134" s="244"/>
      <c r="DA134" s="244"/>
      <c r="DB134" s="244"/>
      <c r="DC134" s="244"/>
      <c r="DD134" s="244"/>
      <c r="DE134" s="244"/>
      <c r="DF134" s="244"/>
      <c r="DG134" s="244"/>
      <c r="DH134" s="244"/>
      <c r="DI134" s="244"/>
      <c r="DJ134" s="244"/>
      <c r="DK134" s="244"/>
      <c r="DL134" s="244"/>
      <c r="DM134" s="244"/>
      <c r="DN134" s="244"/>
      <c r="DO134" s="244"/>
      <c r="DP134" s="221"/>
      <c r="DQ134" s="221"/>
      <c r="DR134" s="221"/>
      <c r="DS134" s="221"/>
      <c r="DT134" s="221"/>
      <c r="DU134" s="221"/>
      <c r="DV134" s="221"/>
      <c r="DW134" s="221"/>
      <c r="DX134" s="221"/>
      <c r="DY134" s="221"/>
      <c r="DZ134" s="221"/>
      <c r="EA134" s="218"/>
    </row>
    <row r="135" spans="1:131" ht="14.25" hidden="1" x14ac:dyDescent="0.15">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sheetData>
  <sheetProtection algorithmName="SHA-512" hashValue="pmgmIXU8SHVFi5fQnmTg4XNUrWmhiXDxYekaAYs8olygEofkTSqUMY2SksdJ/Lhvrf4DDddrJ1uJivDyCsYcyg==" saltValue="eKxAOOSB67aV2eVD8zd7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8" customWidth="1"/>
    <col min="121" max="121" width="0" style="247" hidden="1" customWidth="1"/>
    <col min="122" max="16384" width="9" style="247" hidden="1"/>
  </cols>
  <sheetData>
    <row r="1" spans="1:120"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7"/>
    </row>
    <row r="17" spans="119:120" x14ac:dyDescent="0.15">
      <c r="DP17" s="247"/>
    </row>
    <row r="18" spans="119:120" x14ac:dyDescent="0.15"/>
    <row r="19" spans="119:120" x14ac:dyDescent="0.15"/>
    <row r="20" spans="119:120" x14ac:dyDescent="0.15">
      <c r="DO20" s="247"/>
      <c r="DP20" s="247"/>
    </row>
    <row r="21" spans="119:120" x14ac:dyDescent="0.15">
      <c r="DP21" s="247"/>
    </row>
    <row r="22" spans="119:120" x14ac:dyDescent="0.15"/>
    <row r="23" spans="119:120" x14ac:dyDescent="0.15">
      <c r="DO23" s="247"/>
      <c r="DP23" s="247"/>
    </row>
    <row r="24" spans="119:120" x14ac:dyDescent="0.15">
      <c r="DP24" s="247"/>
    </row>
    <row r="25" spans="119:120" x14ac:dyDescent="0.15">
      <c r="DP25" s="247"/>
    </row>
    <row r="26" spans="119:120" x14ac:dyDescent="0.15">
      <c r="DO26" s="247"/>
      <c r="DP26" s="247"/>
    </row>
    <row r="27" spans="119:120" x14ac:dyDescent="0.15"/>
    <row r="28" spans="119:120" x14ac:dyDescent="0.15">
      <c r="DO28" s="247"/>
      <c r="DP28" s="247"/>
    </row>
    <row r="29" spans="119:120" x14ac:dyDescent="0.15">
      <c r="DP29" s="247"/>
    </row>
    <row r="30" spans="119:120" x14ac:dyDescent="0.15"/>
    <row r="31" spans="119:120" x14ac:dyDescent="0.15">
      <c r="DO31" s="247"/>
      <c r="DP31" s="247"/>
    </row>
    <row r="32" spans="119:120" x14ac:dyDescent="0.15"/>
    <row r="33" spans="98:120" x14ac:dyDescent="0.15">
      <c r="DO33" s="247"/>
      <c r="DP33" s="247"/>
    </row>
    <row r="34" spans="98:120" x14ac:dyDescent="0.15">
      <c r="DM34" s="247"/>
    </row>
    <row r="35" spans="98:120" x14ac:dyDescent="0.15">
      <c r="CT35" s="247"/>
      <c r="CU35" s="247"/>
      <c r="CV35" s="247"/>
      <c r="CY35" s="247"/>
      <c r="CZ35" s="247"/>
      <c r="DA35" s="247"/>
      <c r="DD35" s="247"/>
      <c r="DE35" s="247"/>
      <c r="DF35" s="247"/>
      <c r="DI35" s="247"/>
      <c r="DJ35" s="247"/>
      <c r="DK35" s="247"/>
      <c r="DM35" s="247"/>
      <c r="DN35" s="247"/>
      <c r="DO35" s="247"/>
      <c r="DP35" s="247"/>
    </row>
    <row r="36" spans="98:120" x14ac:dyDescent="0.15"/>
    <row r="37" spans="98:120" x14ac:dyDescent="0.15">
      <c r="CW37" s="247"/>
      <c r="DB37" s="247"/>
      <c r="DG37" s="247"/>
      <c r="DL37" s="247"/>
      <c r="DP37" s="247"/>
    </row>
    <row r="38" spans="98:120" x14ac:dyDescent="0.15">
      <c r="CT38" s="247"/>
      <c r="CU38" s="247"/>
      <c r="CV38" s="247"/>
      <c r="CW38" s="247"/>
      <c r="CY38" s="247"/>
      <c r="CZ38" s="247"/>
      <c r="DA38" s="247"/>
      <c r="DB38" s="247"/>
      <c r="DD38" s="247"/>
      <c r="DE38" s="247"/>
      <c r="DF38" s="247"/>
      <c r="DG38" s="247"/>
      <c r="DI38" s="247"/>
      <c r="DJ38" s="247"/>
      <c r="DK38" s="247"/>
      <c r="DL38" s="247"/>
      <c r="DN38" s="247"/>
      <c r="DO38" s="247"/>
      <c r="DP38" s="24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7"/>
      <c r="DO49" s="247"/>
      <c r="DP49" s="24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7"/>
      <c r="CS63" s="247"/>
      <c r="CX63" s="247"/>
      <c r="DC63" s="247"/>
      <c r="DH63" s="247"/>
    </row>
    <row r="64" spans="22:120" x14ac:dyDescent="0.15">
      <c r="V64" s="247"/>
    </row>
    <row r="65" spans="15:120" x14ac:dyDescent="0.15">
      <c r="X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7"/>
      <c r="CC65" s="247"/>
      <c r="CD65" s="247"/>
      <c r="CE65" s="247"/>
      <c r="CF65" s="247"/>
      <c r="CG65" s="247"/>
      <c r="CH65" s="247"/>
      <c r="CI65" s="247"/>
      <c r="CJ65" s="247"/>
      <c r="CK65" s="247"/>
      <c r="CL65" s="247"/>
      <c r="CM65" s="247"/>
      <c r="CN65" s="247"/>
      <c r="CO65" s="247"/>
      <c r="CP65" s="247"/>
      <c r="CQ65" s="247"/>
      <c r="CR65" s="247"/>
      <c r="CU65" s="247"/>
      <c r="CZ65" s="247"/>
      <c r="DE65" s="247"/>
      <c r="DJ65" s="247"/>
    </row>
    <row r="66" spans="15:120" x14ac:dyDescent="0.15">
      <c r="Q66" s="247"/>
      <c r="S66" s="247"/>
      <c r="U66" s="247"/>
      <c r="DM66" s="247"/>
    </row>
    <row r="67" spans="15:120" x14ac:dyDescent="0.15">
      <c r="O67" s="247"/>
      <c r="P67" s="247"/>
      <c r="R67" s="247"/>
      <c r="T67" s="247"/>
      <c r="Y67" s="247"/>
      <c r="CT67" s="247"/>
      <c r="CV67" s="247"/>
      <c r="CW67" s="247"/>
      <c r="CY67" s="247"/>
      <c r="DA67" s="247"/>
      <c r="DB67" s="247"/>
      <c r="DD67" s="247"/>
      <c r="DF67" s="247"/>
      <c r="DG67" s="247"/>
      <c r="DI67" s="247"/>
      <c r="DK67" s="247"/>
      <c r="DL67" s="247"/>
      <c r="DN67" s="247"/>
      <c r="DO67" s="247"/>
      <c r="DP67" s="247"/>
    </row>
    <row r="68" spans="15:120" x14ac:dyDescent="0.15"/>
    <row r="69" spans="15:120" x14ac:dyDescent="0.15"/>
    <row r="70" spans="15:120" x14ac:dyDescent="0.15"/>
    <row r="71" spans="15:120" x14ac:dyDescent="0.15"/>
    <row r="72" spans="15:120" x14ac:dyDescent="0.15">
      <c r="DP72" s="247"/>
    </row>
    <row r="73" spans="15:120" x14ac:dyDescent="0.15">
      <c r="DP73" s="24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7"/>
      <c r="CX96" s="247"/>
      <c r="DC96" s="247"/>
      <c r="DH96" s="247"/>
    </row>
    <row r="97" spans="24:120" x14ac:dyDescent="0.15">
      <c r="CS97" s="247"/>
      <c r="CX97" s="247"/>
      <c r="DC97" s="247"/>
      <c r="DH97" s="247"/>
      <c r="DP97" s="248" t="s">
        <v>479</v>
      </c>
    </row>
    <row r="98" spans="24:120" hidden="1" x14ac:dyDescent="0.15">
      <c r="CS98" s="247"/>
      <c r="CX98" s="247"/>
      <c r="DC98" s="247"/>
      <c r="DH98" s="247"/>
    </row>
    <row r="99" spans="24:120" hidden="1" x14ac:dyDescent="0.15">
      <c r="CS99" s="247"/>
      <c r="CX99" s="247"/>
      <c r="DC99" s="247"/>
      <c r="DH99" s="247"/>
    </row>
    <row r="101" spans="24:120" ht="12" hidden="1" customHeight="1" x14ac:dyDescent="0.15">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7"/>
      <c r="BA101" s="247"/>
      <c r="BB101" s="247"/>
      <c r="BC101" s="247"/>
      <c r="BD101" s="247"/>
      <c r="BE101" s="247"/>
      <c r="BF101" s="247"/>
      <c r="BG101" s="247"/>
      <c r="BH101" s="247"/>
      <c r="BI101" s="247"/>
      <c r="BJ101" s="247"/>
      <c r="BK101" s="247"/>
      <c r="BL101" s="247"/>
      <c r="BM101" s="247"/>
      <c r="BN101" s="247"/>
      <c r="BO101" s="247"/>
      <c r="BP101" s="247"/>
      <c r="BQ101" s="247"/>
      <c r="BR101" s="247"/>
      <c r="BS101" s="247"/>
      <c r="BT101" s="247"/>
      <c r="BU101" s="247"/>
      <c r="BV101" s="247"/>
      <c r="BW101" s="247"/>
      <c r="BX101" s="247"/>
      <c r="BY101" s="247"/>
      <c r="BZ101" s="247"/>
      <c r="CA101" s="247"/>
      <c r="CB101" s="247"/>
      <c r="CC101" s="247"/>
      <c r="CD101" s="247"/>
      <c r="CE101" s="247"/>
      <c r="CF101" s="247"/>
      <c r="CG101" s="247"/>
      <c r="CH101" s="247"/>
      <c r="CI101" s="247"/>
      <c r="CJ101" s="247"/>
      <c r="CK101" s="247"/>
      <c r="CL101" s="247"/>
      <c r="CM101" s="247"/>
      <c r="CN101" s="247"/>
      <c r="CO101" s="247"/>
      <c r="CP101" s="247"/>
      <c r="CQ101" s="247"/>
      <c r="CR101" s="247"/>
      <c r="CU101" s="247"/>
      <c r="CZ101" s="247"/>
      <c r="DE101" s="247"/>
      <c r="DJ101" s="247"/>
    </row>
    <row r="102" spans="24:120" ht="1.5" hidden="1" customHeight="1" x14ac:dyDescent="0.15">
      <c r="CU102" s="247"/>
      <c r="CZ102" s="247"/>
      <c r="DE102" s="247"/>
      <c r="DJ102" s="247"/>
      <c r="DM102" s="247"/>
    </row>
    <row r="103" spans="24:120" hidden="1" x14ac:dyDescent="0.15">
      <c r="CT103" s="247"/>
      <c r="CV103" s="247"/>
      <c r="CW103" s="247"/>
      <c r="CY103" s="247"/>
      <c r="DA103" s="247"/>
      <c r="DB103" s="247"/>
      <c r="DD103" s="247"/>
      <c r="DF103" s="247"/>
      <c r="DG103" s="247"/>
      <c r="DI103" s="247"/>
      <c r="DK103" s="247"/>
      <c r="DL103" s="247"/>
      <c r="DM103" s="247"/>
      <c r="DN103" s="247"/>
      <c r="DO103" s="247"/>
      <c r="DP103" s="247"/>
    </row>
    <row r="104" spans="24:120" hidden="1" x14ac:dyDescent="0.15">
      <c r="CV104" s="247"/>
      <c r="CW104" s="247"/>
      <c r="DA104" s="247"/>
      <c r="DB104" s="247"/>
      <c r="DF104" s="247"/>
      <c r="DG104" s="247"/>
      <c r="DK104" s="247"/>
      <c r="DL104" s="247"/>
      <c r="DN104" s="247"/>
      <c r="DO104" s="247"/>
      <c r="DP104" s="247"/>
    </row>
    <row r="105" spans="24:120" ht="12.75" hidden="1" customHeight="1" x14ac:dyDescent="0.15"/>
  </sheetData>
  <sheetProtection algorithmName="SHA-512" hashValue="30Nn0y7QHsM6Rh2U2rqSgTZhtZt/o8Kh7wuBKq1Yt1i/Ot6OFqkBNdhT1cGYtYBCL8vXP1CY7sozs6oc602y9w==" saltValue="i9BedzqFj2b2j5CRtZhd2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8" customWidth="1"/>
    <col min="117" max="16384" width="9" style="247" hidden="1"/>
  </cols>
  <sheetData>
    <row r="1" spans="2:116"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row>
    <row r="2" spans="2:116" x14ac:dyDescent="0.15"/>
    <row r="3" spans="2:116" x14ac:dyDescent="0.15"/>
    <row r="4" spans="2:116" x14ac:dyDescent="0.15">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c r="BB4" s="247"/>
      <c r="BC4" s="247"/>
      <c r="BD4" s="247"/>
      <c r="BE4" s="247"/>
      <c r="BF4" s="247"/>
      <c r="BG4" s="247"/>
      <c r="BH4" s="247"/>
      <c r="BI4" s="247"/>
      <c r="BJ4" s="247"/>
      <c r="BK4" s="247"/>
      <c r="BL4" s="247"/>
      <c r="BM4" s="247"/>
      <c r="BN4" s="247"/>
      <c r="BO4" s="247"/>
      <c r="BP4" s="247"/>
      <c r="BQ4" s="247"/>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row>
    <row r="5" spans="2:116" x14ac:dyDescent="0.15">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7"/>
      <c r="DJ5" s="247"/>
      <c r="DK5" s="247"/>
      <c r="DL5" s="24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47"/>
      <c r="AR18" s="247"/>
      <c r="AS18" s="247"/>
      <c r="AT18" s="247"/>
      <c r="AU18" s="247"/>
      <c r="AV18" s="247"/>
      <c r="AW18" s="247"/>
      <c r="AX18" s="247"/>
      <c r="AY18" s="247"/>
      <c r="AZ18" s="247"/>
      <c r="BA18" s="247"/>
      <c r="BB18" s="247"/>
      <c r="BC18" s="247"/>
      <c r="BD18" s="247"/>
      <c r="BE18" s="247"/>
      <c r="BF18" s="247"/>
      <c r="BG18" s="247"/>
      <c r="BH18" s="247"/>
      <c r="BI18" s="247"/>
      <c r="BJ18" s="247"/>
      <c r="BK18" s="247"/>
      <c r="BL18" s="247"/>
      <c r="BM18" s="247"/>
      <c r="BN18" s="247"/>
      <c r="BO18" s="247"/>
      <c r="BP18" s="247"/>
      <c r="BQ18" s="247"/>
      <c r="BR18" s="247"/>
      <c r="BS18" s="247"/>
      <c r="BT18" s="247"/>
      <c r="BU18" s="247"/>
      <c r="BV18" s="247"/>
      <c r="BW18" s="247"/>
      <c r="BX18" s="247"/>
      <c r="BY18" s="247"/>
      <c r="BZ18" s="247"/>
      <c r="CA18" s="247"/>
      <c r="CB18" s="247"/>
      <c r="CC18" s="247"/>
      <c r="CD18" s="247"/>
      <c r="CE18" s="247"/>
      <c r="CF18" s="247"/>
      <c r="CG18" s="247"/>
      <c r="CH18" s="247"/>
      <c r="CI18" s="247"/>
      <c r="CJ18" s="247"/>
      <c r="CK18" s="247"/>
      <c r="CL18" s="247"/>
      <c r="CM18" s="247"/>
      <c r="CN18" s="247"/>
      <c r="CO18" s="247"/>
      <c r="CP18" s="247"/>
      <c r="CQ18" s="247"/>
      <c r="CR18" s="247"/>
      <c r="CS18" s="247"/>
      <c r="CT18" s="247"/>
      <c r="CU18" s="247"/>
      <c r="CV18" s="247"/>
      <c r="CW18" s="247"/>
      <c r="CX18" s="247"/>
      <c r="CY18" s="247"/>
      <c r="CZ18" s="247"/>
      <c r="DA18" s="247"/>
      <c r="DB18" s="247"/>
      <c r="DC18" s="247"/>
      <c r="DD18" s="247"/>
      <c r="DE18" s="247"/>
      <c r="DF18" s="247"/>
      <c r="DG18" s="247"/>
      <c r="DH18" s="247"/>
      <c r="DI18" s="247"/>
      <c r="DJ18" s="247"/>
      <c r="DK18" s="247"/>
      <c r="DL18" s="247"/>
    </row>
    <row r="19" spans="9:116" x14ac:dyDescent="0.15"/>
    <row r="20" spans="9:116" x14ac:dyDescent="0.15"/>
    <row r="21" spans="9:116" x14ac:dyDescent="0.15">
      <c r="DL21" s="247"/>
    </row>
    <row r="22" spans="9:116" x14ac:dyDescent="0.15">
      <c r="DI22" s="247"/>
      <c r="DJ22" s="247"/>
      <c r="DK22" s="247"/>
      <c r="DL22" s="247"/>
    </row>
    <row r="23" spans="9:116" x14ac:dyDescent="0.15">
      <c r="CY23" s="247"/>
      <c r="CZ23" s="247"/>
      <c r="DA23" s="247"/>
      <c r="DB23" s="247"/>
      <c r="DC23" s="247"/>
      <c r="DD23" s="247"/>
      <c r="DE23" s="247"/>
      <c r="DF23" s="247"/>
      <c r="DG23" s="247"/>
      <c r="DH23" s="247"/>
      <c r="DI23" s="247"/>
      <c r="DJ23" s="247"/>
      <c r="DK23" s="247"/>
      <c r="DL23" s="24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7"/>
      <c r="DA35" s="247"/>
      <c r="DB35" s="247"/>
      <c r="DC35" s="247"/>
      <c r="DD35" s="247"/>
      <c r="DE35" s="247"/>
      <c r="DF35" s="247"/>
      <c r="DG35" s="247"/>
      <c r="DH35" s="247"/>
      <c r="DI35" s="247"/>
      <c r="DJ35" s="247"/>
      <c r="DK35" s="247"/>
      <c r="DL35" s="247"/>
    </row>
    <row r="36" spans="15:116" x14ac:dyDescent="0.15"/>
    <row r="37" spans="15:116" x14ac:dyDescent="0.15">
      <c r="DL37" s="247"/>
    </row>
    <row r="38" spans="15:116" x14ac:dyDescent="0.15">
      <c r="DI38" s="247"/>
      <c r="DJ38" s="247"/>
      <c r="DK38" s="247"/>
      <c r="DL38" s="247"/>
    </row>
    <row r="39" spans="15:116" x14ac:dyDescent="0.15"/>
    <row r="40" spans="15:116" x14ac:dyDescent="0.15"/>
    <row r="41" spans="15:116" x14ac:dyDescent="0.15"/>
    <row r="42" spans="15:116" x14ac:dyDescent="0.15"/>
    <row r="43" spans="15:116" x14ac:dyDescent="0.15">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E43" s="247"/>
      <c r="DF43" s="247"/>
      <c r="DG43" s="247"/>
      <c r="DH43" s="247"/>
      <c r="DI43" s="247"/>
      <c r="DJ43" s="247"/>
      <c r="DK43" s="247"/>
      <c r="DL43" s="247"/>
    </row>
    <row r="44" spans="15:116" x14ac:dyDescent="0.15">
      <c r="DL44" s="247"/>
    </row>
    <row r="45" spans="15:116" x14ac:dyDescent="0.15"/>
    <row r="46" spans="15:116" x14ac:dyDescent="0.15">
      <c r="DA46" s="247"/>
      <c r="DB46" s="247"/>
      <c r="DC46" s="247"/>
      <c r="DD46" s="247"/>
      <c r="DE46" s="247"/>
      <c r="DF46" s="247"/>
      <c r="DG46" s="247"/>
      <c r="DH46" s="247"/>
      <c r="DI46" s="247"/>
      <c r="DJ46" s="247"/>
      <c r="DK46" s="247"/>
      <c r="DL46" s="247"/>
    </row>
    <row r="47" spans="15:116" x14ac:dyDescent="0.15"/>
    <row r="48" spans="15:116" x14ac:dyDescent="0.15"/>
    <row r="49" spans="104:116" x14ac:dyDescent="0.15"/>
    <row r="50" spans="104:116" x14ac:dyDescent="0.15">
      <c r="CZ50" s="247"/>
      <c r="DA50" s="247"/>
      <c r="DB50" s="247"/>
      <c r="DC50" s="247"/>
      <c r="DD50" s="247"/>
      <c r="DE50" s="247"/>
      <c r="DF50" s="247"/>
      <c r="DG50" s="247"/>
      <c r="DH50" s="247"/>
      <c r="DI50" s="247"/>
      <c r="DJ50" s="247"/>
      <c r="DK50" s="247"/>
      <c r="DL50" s="247"/>
    </row>
    <row r="51" spans="104:116" x14ac:dyDescent="0.15"/>
    <row r="52" spans="104:116" x14ac:dyDescent="0.15"/>
    <row r="53" spans="104:116" x14ac:dyDescent="0.15">
      <c r="DL53" s="24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7"/>
      <c r="DD67" s="247"/>
      <c r="DE67" s="247"/>
      <c r="DF67" s="247"/>
      <c r="DG67" s="247"/>
      <c r="DH67" s="247"/>
      <c r="DI67" s="247"/>
      <c r="DJ67" s="247"/>
      <c r="DK67" s="247"/>
      <c r="DL67" s="24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vVQjuVWbjZOf6k83HpqArsVYcByDXHaVPyuPyqr4k6XblqMCGfpr/25beTx19mjfT409AXAUKVBLvYWILr4cA==" saltValue="0hOdPcYOyfa1969GqoHe8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9" customWidth="1"/>
    <col min="37" max="44" width="17" style="249" customWidth="1"/>
    <col min="45" max="45" width="6.125" style="255" customWidth="1"/>
    <col min="46" max="46" width="3" style="253" customWidth="1"/>
    <col min="47" max="47" width="19.125" style="249" hidden="1" customWidth="1"/>
    <col min="48" max="52" width="12.625" style="249" hidden="1" customWidth="1"/>
    <col min="53" max="16384" width="8.625" style="249" hidden="1"/>
  </cols>
  <sheetData>
    <row r="1" spans="1:46" x14ac:dyDescent="0.15">
      <c r="AS1" s="249"/>
      <c r="AT1" s="249"/>
    </row>
    <row r="2" spans="1:46" x14ac:dyDescent="0.15">
      <c r="AS2" s="249"/>
      <c r="AT2" s="249"/>
    </row>
    <row r="3" spans="1:46" x14ac:dyDescent="0.15">
      <c r="AS3" s="249"/>
      <c r="AT3" s="249"/>
    </row>
    <row r="4" spans="1:46" x14ac:dyDescent="0.15">
      <c r="AS4" s="249"/>
      <c r="AT4" s="249"/>
    </row>
    <row r="5" spans="1:46" ht="17.25" x14ac:dyDescent="0.15">
      <c r="A5" s="250" t="s">
        <v>480</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2"/>
    </row>
    <row r="6" spans="1:46" x14ac:dyDescent="0.15">
      <c r="A6" s="253"/>
      <c r="AK6" s="254" t="s">
        <v>481</v>
      </c>
      <c r="AL6" s="254"/>
      <c r="AM6" s="254"/>
      <c r="AN6" s="254"/>
    </row>
    <row r="7" spans="1:46" ht="13.5" customHeight="1" x14ac:dyDescent="0.15">
      <c r="A7" s="253"/>
      <c r="AK7" s="256"/>
      <c r="AL7" s="257"/>
      <c r="AM7" s="257"/>
      <c r="AN7" s="258"/>
      <c r="AO7" s="1105" t="s">
        <v>482</v>
      </c>
      <c r="AP7" s="259"/>
      <c r="AQ7" s="260" t="s">
        <v>483</v>
      </c>
      <c r="AR7" s="261"/>
    </row>
    <row r="8" spans="1:46" x14ac:dyDescent="0.15">
      <c r="A8" s="253"/>
      <c r="AK8" s="262"/>
      <c r="AL8" s="263"/>
      <c r="AM8" s="263"/>
      <c r="AN8" s="264"/>
      <c r="AO8" s="1106"/>
      <c r="AP8" s="265" t="s">
        <v>484</v>
      </c>
      <c r="AQ8" s="266" t="s">
        <v>485</v>
      </c>
      <c r="AR8" s="267" t="s">
        <v>486</v>
      </c>
    </row>
    <row r="9" spans="1:46" x14ac:dyDescent="0.15">
      <c r="A9" s="253"/>
      <c r="AK9" s="1117" t="s">
        <v>487</v>
      </c>
      <c r="AL9" s="1118"/>
      <c r="AM9" s="1118"/>
      <c r="AN9" s="1119"/>
      <c r="AO9" s="268">
        <v>7579612</v>
      </c>
      <c r="AP9" s="268">
        <v>103352</v>
      </c>
      <c r="AQ9" s="269">
        <v>89973</v>
      </c>
      <c r="AR9" s="270">
        <v>14.9</v>
      </c>
    </row>
    <row r="10" spans="1:46" ht="13.5" customHeight="1" x14ac:dyDescent="0.15">
      <c r="A10" s="253"/>
      <c r="AK10" s="1117" t="s">
        <v>488</v>
      </c>
      <c r="AL10" s="1118"/>
      <c r="AM10" s="1118"/>
      <c r="AN10" s="1119"/>
      <c r="AO10" s="271">
        <v>1933</v>
      </c>
      <c r="AP10" s="271">
        <v>26</v>
      </c>
      <c r="AQ10" s="272">
        <v>6937</v>
      </c>
      <c r="AR10" s="273">
        <v>-99.6</v>
      </c>
    </row>
    <row r="11" spans="1:46" ht="13.5" customHeight="1" x14ac:dyDescent="0.15">
      <c r="A11" s="253"/>
      <c r="AK11" s="1117" t="s">
        <v>489</v>
      </c>
      <c r="AL11" s="1118"/>
      <c r="AM11" s="1118"/>
      <c r="AN11" s="1119"/>
      <c r="AO11" s="271">
        <v>131624</v>
      </c>
      <c r="AP11" s="271">
        <v>1795</v>
      </c>
      <c r="AQ11" s="272">
        <v>2289</v>
      </c>
      <c r="AR11" s="273">
        <v>-21.6</v>
      </c>
    </row>
    <row r="12" spans="1:46" ht="13.5" customHeight="1" x14ac:dyDescent="0.15">
      <c r="A12" s="253"/>
      <c r="AK12" s="1117" t="s">
        <v>490</v>
      </c>
      <c r="AL12" s="1118"/>
      <c r="AM12" s="1118"/>
      <c r="AN12" s="1119"/>
      <c r="AO12" s="271" t="s">
        <v>491</v>
      </c>
      <c r="AP12" s="271" t="s">
        <v>491</v>
      </c>
      <c r="AQ12" s="272" t="s">
        <v>491</v>
      </c>
      <c r="AR12" s="273" t="s">
        <v>491</v>
      </c>
    </row>
    <row r="13" spans="1:46" ht="13.5" customHeight="1" x14ac:dyDescent="0.15">
      <c r="A13" s="253"/>
      <c r="AK13" s="1117" t="s">
        <v>492</v>
      </c>
      <c r="AL13" s="1118"/>
      <c r="AM13" s="1118"/>
      <c r="AN13" s="1119"/>
      <c r="AO13" s="271">
        <v>209753</v>
      </c>
      <c r="AP13" s="271">
        <v>2860</v>
      </c>
      <c r="AQ13" s="272">
        <v>2406</v>
      </c>
      <c r="AR13" s="273">
        <v>18.899999999999999</v>
      </c>
    </row>
    <row r="14" spans="1:46" ht="13.5" customHeight="1" x14ac:dyDescent="0.15">
      <c r="A14" s="253"/>
      <c r="AK14" s="1117" t="s">
        <v>493</v>
      </c>
      <c r="AL14" s="1118"/>
      <c r="AM14" s="1118"/>
      <c r="AN14" s="1119"/>
      <c r="AO14" s="271">
        <v>125904</v>
      </c>
      <c r="AP14" s="271">
        <v>1717</v>
      </c>
      <c r="AQ14" s="272">
        <v>1262</v>
      </c>
      <c r="AR14" s="273">
        <v>36.1</v>
      </c>
    </row>
    <row r="15" spans="1:46" ht="13.5" customHeight="1" x14ac:dyDescent="0.15">
      <c r="A15" s="253"/>
      <c r="AK15" s="1120" t="s">
        <v>494</v>
      </c>
      <c r="AL15" s="1121"/>
      <c r="AM15" s="1121"/>
      <c r="AN15" s="1122"/>
      <c r="AO15" s="271">
        <v>-465679</v>
      </c>
      <c r="AP15" s="271">
        <v>-6350</v>
      </c>
      <c r="AQ15" s="272">
        <v>-5200</v>
      </c>
      <c r="AR15" s="273">
        <v>22.1</v>
      </c>
    </row>
    <row r="16" spans="1:46" x14ac:dyDescent="0.15">
      <c r="A16" s="253"/>
      <c r="AK16" s="1120" t="s">
        <v>177</v>
      </c>
      <c r="AL16" s="1121"/>
      <c r="AM16" s="1121"/>
      <c r="AN16" s="1122"/>
      <c r="AO16" s="271">
        <v>7583147</v>
      </c>
      <c r="AP16" s="271">
        <v>103400</v>
      </c>
      <c r="AQ16" s="272">
        <v>97668</v>
      </c>
      <c r="AR16" s="273">
        <v>5.9</v>
      </c>
    </row>
    <row r="17" spans="1:46" x14ac:dyDescent="0.15">
      <c r="A17" s="253"/>
    </row>
    <row r="18" spans="1:46" x14ac:dyDescent="0.15">
      <c r="A18" s="253"/>
      <c r="AQ18" s="274"/>
      <c r="AR18" s="274"/>
    </row>
    <row r="19" spans="1:46" x14ac:dyDescent="0.15">
      <c r="A19" s="253"/>
      <c r="AK19" s="249" t="s">
        <v>495</v>
      </c>
    </row>
    <row r="20" spans="1:46" x14ac:dyDescent="0.15">
      <c r="A20" s="253"/>
      <c r="AK20" s="275"/>
      <c r="AL20" s="276"/>
      <c r="AM20" s="276"/>
      <c r="AN20" s="277"/>
      <c r="AO20" s="278" t="s">
        <v>496</v>
      </c>
      <c r="AP20" s="279" t="s">
        <v>497</v>
      </c>
      <c r="AQ20" s="280" t="s">
        <v>498</v>
      </c>
      <c r="AR20" s="281"/>
    </row>
    <row r="21" spans="1:46" s="254" customFormat="1" x14ac:dyDescent="0.15">
      <c r="A21" s="282"/>
      <c r="AK21" s="1123" t="s">
        <v>499</v>
      </c>
      <c r="AL21" s="1124"/>
      <c r="AM21" s="1124"/>
      <c r="AN21" s="1125"/>
      <c r="AO21" s="283">
        <v>11.1</v>
      </c>
      <c r="AP21" s="284">
        <v>9.02</v>
      </c>
      <c r="AQ21" s="285">
        <v>2.08</v>
      </c>
      <c r="AS21" s="286"/>
      <c r="AT21" s="282"/>
    </row>
    <row r="22" spans="1:46" s="254" customFormat="1" x14ac:dyDescent="0.15">
      <c r="A22" s="282"/>
      <c r="AK22" s="1123" t="s">
        <v>500</v>
      </c>
      <c r="AL22" s="1124"/>
      <c r="AM22" s="1124"/>
      <c r="AN22" s="1125"/>
      <c r="AO22" s="287">
        <v>93.8</v>
      </c>
      <c r="AP22" s="288">
        <v>97.6</v>
      </c>
      <c r="AQ22" s="289">
        <v>-3.8</v>
      </c>
      <c r="AR22" s="274"/>
      <c r="AS22" s="286"/>
      <c r="AT22" s="282"/>
    </row>
    <row r="23" spans="1:46" s="254" customFormat="1" x14ac:dyDescent="0.15">
      <c r="A23" s="282"/>
      <c r="AP23" s="274"/>
      <c r="AQ23" s="274"/>
      <c r="AR23" s="274"/>
      <c r="AS23" s="286"/>
      <c r="AT23" s="282"/>
    </row>
    <row r="24" spans="1:46" s="254" customFormat="1" x14ac:dyDescent="0.15">
      <c r="A24" s="282"/>
      <c r="AP24" s="274"/>
      <c r="AQ24" s="274"/>
      <c r="AR24" s="274"/>
      <c r="AS24" s="286"/>
      <c r="AT24" s="282"/>
    </row>
    <row r="25" spans="1:46" s="254" customFormat="1" x14ac:dyDescent="0.15">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2"/>
    </row>
    <row r="26" spans="1:46" s="254" customFormat="1" x14ac:dyDescent="0.15">
      <c r="A26" s="1116" t="s">
        <v>501</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294"/>
      <c r="AS27" s="249"/>
      <c r="AT27" s="249"/>
    </row>
    <row r="28" spans="1:46" ht="17.25" x14ac:dyDescent="0.15">
      <c r="A28" s="250" t="s">
        <v>502</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95"/>
    </row>
    <row r="29" spans="1:46" x14ac:dyDescent="0.15">
      <c r="A29" s="253"/>
      <c r="AK29" s="254" t="s">
        <v>503</v>
      </c>
      <c r="AL29" s="254"/>
      <c r="AM29" s="254"/>
      <c r="AN29" s="254"/>
      <c r="AS29" s="296"/>
    </row>
    <row r="30" spans="1:46" ht="13.5" customHeight="1" x14ac:dyDescent="0.15">
      <c r="A30" s="253"/>
      <c r="AK30" s="256"/>
      <c r="AL30" s="257"/>
      <c r="AM30" s="257"/>
      <c r="AN30" s="258"/>
      <c r="AO30" s="1105" t="s">
        <v>482</v>
      </c>
      <c r="AP30" s="259"/>
      <c r="AQ30" s="260" t="s">
        <v>483</v>
      </c>
      <c r="AR30" s="261"/>
    </row>
    <row r="31" spans="1:46" x14ac:dyDescent="0.15">
      <c r="A31" s="253"/>
      <c r="AK31" s="262"/>
      <c r="AL31" s="263"/>
      <c r="AM31" s="263"/>
      <c r="AN31" s="264"/>
      <c r="AO31" s="1106"/>
      <c r="AP31" s="265" t="s">
        <v>484</v>
      </c>
      <c r="AQ31" s="266" t="s">
        <v>485</v>
      </c>
      <c r="AR31" s="267" t="s">
        <v>486</v>
      </c>
    </row>
    <row r="32" spans="1:46" ht="27" customHeight="1" x14ac:dyDescent="0.15">
      <c r="A32" s="253"/>
      <c r="AK32" s="1107" t="s">
        <v>504</v>
      </c>
      <c r="AL32" s="1108"/>
      <c r="AM32" s="1108"/>
      <c r="AN32" s="1109"/>
      <c r="AO32" s="297">
        <v>5026949</v>
      </c>
      <c r="AP32" s="297">
        <v>68545</v>
      </c>
      <c r="AQ32" s="298">
        <v>59282</v>
      </c>
      <c r="AR32" s="299">
        <v>15.6</v>
      </c>
    </row>
    <row r="33" spans="1:46" ht="13.5" customHeight="1" x14ac:dyDescent="0.15">
      <c r="A33" s="253"/>
      <c r="AK33" s="1107" t="s">
        <v>505</v>
      </c>
      <c r="AL33" s="1108"/>
      <c r="AM33" s="1108"/>
      <c r="AN33" s="1109"/>
      <c r="AO33" s="297" t="s">
        <v>491</v>
      </c>
      <c r="AP33" s="297" t="s">
        <v>491</v>
      </c>
      <c r="AQ33" s="298" t="s">
        <v>491</v>
      </c>
      <c r="AR33" s="299" t="s">
        <v>491</v>
      </c>
    </row>
    <row r="34" spans="1:46" ht="27" customHeight="1" x14ac:dyDescent="0.15">
      <c r="A34" s="253"/>
      <c r="AK34" s="1107" t="s">
        <v>506</v>
      </c>
      <c r="AL34" s="1108"/>
      <c r="AM34" s="1108"/>
      <c r="AN34" s="1109"/>
      <c r="AO34" s="297">
        <v>80500</v>
      </c>
      <c r="AP34" s="297">
        <v>1098</v>
      </c>
      <c r="AQ34" s="298">
        <v>238</v>
      </c>
      <c r="AR34" s="299">
        <v>361.3</v>
      </c>
    </row>
    <row r="35" spans="1:46" ht="27" customHeight="1" x14ac:dyDescent="0.15">
      <c r="A35" s="253"/>
      <c r="AK35" s="1107" t="s">
        <v>507</v>
      </c>
      <c r="AL35" s="1108"/>
      <c r="AM35" s="1108"/>
      <c r="AN35" s="1109"/>
      <c r="AO35" s="297">
        <v>1830946</v>
      </c>
      <c r="AP35" s="297">
        <v>24966</v>
      </c>
      <c r="AQ35" s="298">
        <v>14825</v>
      </c>
      <c r="AR35" s="299">
        <v>68.400000000000006</v>
      </c>
    </row>
    <row r="36" spans="1:46" ht="27" customHeight="1" x14ac:dyDescent="0.15">
      <c r="A36" s="253"/>
      <c r="AK36" s="1107" t="s">
        <v>508</v>
      </c>
      <c r="AL36" s="1108"/>
      <c r="AM36" s="1108"/>
      <c r="AN36" s="1109"/>
      <c r="AO36" s="297" t="s">
        <v>491</v>
      </c>
      <c r="AP36" s="297" t="s">
        <v>491</v>
      </c>
      <c r="AQ36" s="298">
        <v>1473</v>
      </c>
      <c r="AR36" s="299" t="s">
        <v>491</v>
      </c>
    </row>
    <row r="37" spans="1:46" ht="13.5" customHeight="1" x14ac:dyDescent="0.15">
      <c r="A37" s="253"/>
      <c r="AK37" s="1107" t="s">
        <v>509</v>
      </c>
      <c r="AL37" s="1108"/>
      <c r="AM37" s="1108"/>
      <c r="AN37" s="1109"/>
      <c r="AO37" s="297">
        <v>7583</v>
      </c>
      <c r="AP37" s="297">
        <v>103</v>
      </c>
      <c r="AQ37" s="298">
        <v>300</v>
      </c>
      <c r="AR37" s="299">
        <v>-65.7</v>
      </c>
    </row>
    <row r="38" spans="1:46" ht="27" customHeight="1" x14ac:dyDescent="0.15">
      <c r="A38" s="253"/>
      <c r="AK38" s="1110" t="s">
        <v>510</v>
      </c>
      <c r="AL38" s="1111"/>
      <c r="AM38" s="1111"/>
      <c r="AN38" s="1112"/>
      <c r="AO38" s="300" t="s">
        <v>491</v>
      </c>
      <c r="AP38" s="300" t="s">
        <v>491</v>
      </c>
      <c r="AQ38" s="301">
        <v>2</v>
      </c>
      <c r="AR38" s="289" t="s">
        <v>491</v>
      </c>
      <c r="AS38" s="296"/>
    </row>
    <row r="39" spans="1:46" x14ac:dyDescent="0.15">
      <c r="A39" s="253"/>
      <c r="AK39" s="1110" t="s">
        <v>511</v>
      </c>
      <c r="AL39" s="1111"/>
      <c r="AM39" s="1111"/>
      <c r="AN39" s="1112"/>
      <c r="AO39" s="297">
        <v>-104845</v>
      </c>
      <c r="AP39" s="297">
        <v>-1430</v>
      </c>
      <c r="AQ39" s="298">
        <v>-2906</v>
      </c>
      <c r="AR39" s="299">
        <v>-50.8</v>
      </c>
      <c r="AS39" s="296"/>
    </row>
    <row r="40" spans="1:46" ht="27" customHeight="1" x14ac:dyDescent="0.15">
      <c r="A40" s="253"/>
      <c r="AK40" s="1107" t="s">
        <v>512</v>
      </c>
      <c r="AL40" s="1108"/>
      <c r="AM40" s="1108"/>
      <c r="AN40" s="1109"/>
      <c r="AO40" s="297">
        <v>-4738402</v>
      </c>
      <c r="AP40" s="297">
        <v>-64610</v>
      </c>
      <c r="AQ40" s="298">
        <v>-50547</v>
      </c>
      <c r="AR40" s="299">
        <v>27.8</v>
      </c>
      <c r="AS40" s="296"/>
    </row>
    <row r="41" spans="1:46" x14ac:dyDescent="0.15">
      <c r="A41" s="253"/>
      <c r="AK41" s="1113" t="s">
        <v>287</v>
      </c>
      <c r="AL41" s="1114"/>
      <c r="AM41" s="1114"/>
      <c r="AN41" s="1115"/>
      <c r="AO41" s="297">
        <v>2102731</v>
      </c>
      <c r="AP41" s="297">
        <v>28672</v>
      </c>
      <c r="AQ41" s="298">
        <v>22667</v>
      </c>
      <c r="AR41" s="299">
        <v>26.5</v>
      </c>
      <c r="AS41" s="296"/>
    </row>
    <row r="42" spans="1:46" x14ac:dyDescent="0.15">
      <c r="A42" s="253"/>
      <c r="AK42" s="302"/>
      <c r="AQ42" s="274"/>
      <c r="AR42" s="274"/>
      <c r="AS42" s="296"/>
    </row>
    <row r="43" spans="1:46" x14ac:dyDescent="0.15">
      <c r="A43" s="253"/>
      <c r="AP43" s="303"/>
      <c r="AQ43" s="274"/>
      <c r="AS43" s="296"/>
    </row>
    <row r="44" spans="1:46" x14ac:dyDescent="0.15">
      <c r="A44" s="253"/>
      <c r="AQ44" s="274"/>
    </row>
    <row r="45" spans="1:46" x14ac:dyDescent="0.15">
      <c r="A45" s="251"/>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304"/>
      <c r="AR45" s="251"/>
      <c r="AS45" s="251"/>
      <c r="AT45" s="249"/>
    </row>
    <row r="46" spans="1:46"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9"/>
    </row>
    <row r="47" spans="1:46" ht="17.25" customHeight="1" x14ac:dyDescent="0.15">
      <c r="A47" s="306" t="s">
        <v>513</v>
      </c>
    </row>
    <row r="48" spans="1:46" x14ac:dyDescent="0.15">
      <c r="A48" s="253"/>
      <c r="AK48" s="307" t="s">
        <v>514</v>
      </c>
      <c r="AL48" s="307"/>
      <c r="AM48" s="307"/>
      <c r="AN48" s="307"/>
      <c r="AO48" s="307"/>
      <c r="AP48" s="307"/>
      <c r="AQ48" s="308"/>
      <c r="AR48" s="307"/>
    </row>
    <row r="49" spans="1:44" ht="13.5" customHeight="1" x14ac:dyDescent="0.15">
      <c r="A49" s="253"/>
      <c r="AK49" s="309"/>
      <c r="AL49" s="310"/>
      <c r="AM49" s="1100" t="s">
        <v>482</v>
      </c>
      <c r="AN49" s="1102" t="s">
        <v>515</v>
      </c>
      <c r="AO49" s="1103"/>
      <c r="AP49" s="1103"/>
      <c r="AQ49" s="1103"/>
      <c r="AR49" s="1104"/>
    </row>
    <row r="50" spans="1:44" x14ac:dyDescent="0.15">
      <c r="A50" s="253"/>
      <c r="AK50" s="311"/>
      <c r="AL50" s="312"/>
      <c r="AM50" s="1101"/>
      <c r="AN50" s="313" t="s">
        <v>516</v>
      </c>
      <c r="AO50" s="314" t="s">
        <v>517</v>
      </c>
      <c r="AP50" s="315" t="s">
        <v>518</v>
      </c>
      <c r="AQ50" s="316" t="s">
        <v>519</v>
      </c>
      <c r="AR50" s="317" t="s">
        <v>520</v>
      </c>
    </row>
    <row r="51" spans="1:44" x14ac:dyDescent="0.15">
      <c r="A51" s="253"/>
      <c r="AK51" s="309" t="s">
        <v>521</v>
      </c>
      <c r="AL51" s="310"/>
      <c r="AM51" s="318">
        <v>7423011</v>
      </c>
      <c r="AN51" s="319">
        <v>94445</v>
      </c>
      <c r="AO51" s="320">
        <v>-38.200000000000003</v>
      </c>
      <c r="AP51" s="321">
        <v>71604</v>
      </c>
      <c r="AQ51" s="322">
        <v>-9.6</v>
      </c>
      <c r="AR51" s="323">
        <v>-28.6</v>
      </c>
    </row>
    <row r="52" spans="1:44" x14ac:dyDescent="0.15">
      <c r="A52" s="253"/>
      <c r="AK52" s="324"/>
      <c r="AL52" s="325" t="s">
        <v>522</v>
      </c>
      <c r="AM52" s="326">
        <v>3106436</v>
      </c>
      <c r="AN52" s="327">
        <v>39524</v>
      </c>
      <c r="AO52" s="328">
        <v>-23.7</v>
      </c>
      <c r="AP52" s="329">
        <v>45121</v>
      </c>
      <c r="AQ52" s="330">
        <v>11.7</v>
      </c>
      <c r="AR52" s="331">
        <v>-35.4</v>
      </c>
    </row>
    <row r="53" spans="1:44" x14ac:dyDescent="0.15">
      <c r="A53" s="253"/>
      <c r="AK53" s="309" t="s">
        <v>523</v>
      </c>
      <c r="AL53" s="310"/>
      <c r="AM53" s="318">
        <v>4187507</v>
      </c>
      <c r="AN53" s="319">
        <v>54108</v>
      </c>
      <c r="AO53" s="320">
        <v>-42.7</v>
      </c>
      <c r="AP53" s="321">
        <v>67009</v>
      </c>
      <c r="AQ53" s="322">
        <v>-6.4</v>
      </c>
      <c r="AR53" s="323">
        <v>-36.299999999999997</v>
      </c>
    </row>
    <row r="54" spans="1:44" x14ac:dyDescent="0.15">
      <c r="A54" s="253"/>
      <c r="AK54" s="324"/>
      <c r="AL54" s="325" t="s">
        <v>522</v>
      </c>
      <c r="AM54" s="326">
        <v>2558058</v>
      </c>
      <c r="AN54" s="327">
        <v>33053</v>
      </c>
      <c r="AO54" s="328">
        <v>-16.399999999999999</v>
      </c>
      <c r="AP54" s="329">
        <v>43028</v>
      </c>
      <c r="AQ54" s="330">
        <v>-4.5999999999999996</v>
      </c>
      <c r="AR54" s="331">
        <v>-11.8</v>
      </c>
    </row>
    <row r="55" spans="1:44" x14ac:dyDescent="0.15">
      <c r="A55" s="253"/>
      <c r="AK55" s="309" t="s">
        <v>524</v>
      </c>
      <c r="AL55" s="310"/>
      <c r="AM55" s="318">
        <v>2699840</v>
      </c>
      <c r="AN55" s="319">
        <v>35468</v>
      </c>
      <c r="AO55" s="320">
        <v>-34.4</v>
      </c>
      <c r="AP55" s="321">
        <v>40807</v>
      </c>
      <c r="AQ55" s="322">
        <v>-39.1</v>
      </c>
      <c r="AR55" s="323">
        <v>4.7</v>
      </c>
    </row>
    <row r="56" spans="1:44" x14ac:dyDescent="0.15">
      <c r="A56" s="253"/>
      <c r="AK56" s="324"/>
      <c r="AL56" s="325" t="s">
        <v>522</v>
      </c>
      <c r="AM56" s="326">
        <v>924537</v>
      </c>
      <c r="AN56" s="327">
        <v>12146</v>
      </c>
      <c r="AO56" s="328">
        <v>-63.3</v>
      </c>
      <c r="AP56" s="329">
        <v>19520</v>
      </c>
      <c r="AQ56" s="330">
        <v>-54.6</v>
      </c>
      <c r="AR56" s="331">
        <v>-8.6999999999999993</v>
      </c>
    </row>
    <row r="57" spans="1:44" x14ac:dyDescent="0.15">
      <c r="A57" s="253"/>
      <c r="AK57" s="309" t="s">
        <v>525</v>
      </c>
      <c r="AL57" s="310"/>
      <c r="AM57" s="318">
        <v>2196798</v>
      </c>
      <c r="AN57" s="319">
        <v>29371</v>
      </c>
      <c r="AO57" s="320">
        <v>-17.2</v>
      </c>
      <c r="AP57" s="321">
        <v>37343</v>
      </c>
      <c r="AQ57" s="322">
        <v>-8.5</v>
      </c>
      <c r="AR57" s="323">
        <v>-8.6999999999999993</v>
      </c>
    </row>
    <row r="58" spans="1:44" x14ac:dyDescent="0.15">
      <c r="A58" s="253"/>
      <c r="AK58" s="324"/>
      <c r="AL58" s="325" t="s">
        <v>522</v>
      </c>
      <c r="AM58" s="326">
        <v>749741</v>
      </c>
      <c r="AN58" s="327">
        <v>10024</v>
      </c>
      <c r="AO58" s="328">
        <v>-17.5</v>
      </c>
      <c r="AP58" s="329">
        <v>17633</v>
      </c>
      <c r="AQ58" s="330">
        <v>-9.6999999999999993</v>
      </c>
      <c r="AR58" s="331">
        <v>-7.8</v>
      </c>
    </row>
    <row r="59" spans="1:44" x14ac:dyDescent="0.15">
      <c r="A59" s="253"/>
      <c r="AK59" s="309" t="s">
        <v>526</v>
      </c>
      <c r="AL59" s="310"/>
      <c r="AM59" s="318">
        <v>2768402</v>
      </c>
      <c r="AN59" s="319">
        <v>37749</v>
      </c>
      <c r="AO59" s="320">
        <v>28.5</v>
      </c>
      <c r="AP59" s="321">
        <v>47407</v>
      </c>
      <c r="AQ59" s="322">
        <v>27</v>
      </c>
      <c r="AR59" s="323">
        <v>1.5</v>
      </c>
    </row>
    <row r="60" spans="1:44" x14ac:dyDescent="0.15">
      <c r="A60" s="253"/>
      <c r="AK60" s="324"/>
      <c r="AL60" s="325" t="s">
        <v>522</v>
      </c>
      <c r="AM60" s="326">
        <v>1159291</v>
      </c>
      <c r="AN60" s="327">
        <v>15808</v>
      </c>
      <c r="AO60" s="328">
        <v>57.7</v>
      </c>
      <c r="AP60" s="329">
        <v>27543</v>
      </c>
      <c r="AQ60" s="330">
        <v>56.2</v>
      </c>
      <c r="AR60" s="331">
        <v>1.5</v>
      </c>
    </row>
    <row r="61" spans="1:44" x14ac:dyDescent="0.15">
      <c r="A61" s="253"/>
      <c r="AK61" s="309" t="s">
        <v>527</v>
      </c>
      <c r="AL61" s="332"/>
      <c r="AM61" s="318">
        <v>3855112</v>
      </c>
      <c r="AN61" s="319">
        <v>50228</v>
      </c>
      <c r="AO61" s="320">
        <v>-20.8</v>
      </c>
      <c r="AP61" s="321">
        <v>52834</v>
      </c>
      <c r="AQ61" s="333">
        <v>-7.3</v>
      </c>
      <c r="AR61" s="323">
        <v>-13.5</v>
      </c>
    </row>
    <row r="62" spans="1:44" x14ac:dyDescent="0.15">
      <c r="A62" s="253"/>
      <c r="AK62" s="324"/>
      <c r="AL62" s="325" t="s">
        <v>522</v>
      </c>
      <c r="AM62" s="326">
        <v>1699613</v>
      </c>
      <c r="AN62" s="327">
        <v>22111</v>
      </c>
      <c r="AO62" s="328">
        <v>-12.6</v>
      </c>
      <c r="AP62" s="329">
        <v>30569</v>
      </c>
      <c r="AQ62" s="330">
        <v>-0.2</v>
      </c>
      <c r="AR62" s="331">
        <v>-12.4</v>
      </c>
    </row>
    <row r="63" spans="1:44" x14ac:dyDescent="0.15">
      <c r="A63" s="253"/>
    </row>
    <row r="64" spans="1:44" x14ac:dyDescent="0.15">
      <c r="A64" s="253"/>
    </row>
    <row r="65" spans="1:46" x14ac:dyDescent="0.15">
      <c r="A65" s="253"/>
    </row>
    <row r="66" spans="1:46" x14ac:dyDescent="0.15">
      <c r="A66" s="334"/>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5"/>
    </row>
    <row r="67" spans="1:46" ht="13.5" hidden="1" customHeight="1" x14ac:dyDescent="0.15">
      <c r="AS67" s="249"/>
      <c r="AT67" s="249"/>
    </row>
    <row r="70" spans="1:46" hidden="1" x14ac:dyDescent="0.15"/>
    <row r="71" spans="1:46" hidden="1" x14ac:dyDescent="0.15"/>
    <row r="72" spans="1:46" hidden="1" x14ac:dyDescent="0.15"/>
    <row r="73" spans="1:46" hidden="1" x14ac:dyDescent="0.15"/>
  </sheetData>
  <sheetProtection algorithmName="SHA-512" hashValue="tXIQyzPbZcFo5fRmJ7rOoUAyfryIIMzI9IgY4F/mmn2EIRlxjxAPQIYZwbUdzJhCbs9iDrmMkIbww+f+SP6AQA==" saltValue="xvUnvH2AbScqYtfmssYV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8" customWidth="1"/>
    <col min="126" max="16384" width="9" style="247" hidden="1"/>
  </cols>
  <sheetData>
    <row r="1" spans="2:125" ht="13.5" customHeight="1" x14ac:dyDescent="0.15">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2:125" x14ac:dyDescent="0.15">
      <c r="B2" s="247"/>
      <c r="DG2" s="247"/>
    </row>
    <row r="3" spans="2:125" x14ac:dyDescent="0.15">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H3" s="247"/>
      <c r="DI3" s="247"/>
      <c r="DJ3" s="247"/>
      <c r="DK3" s="247"/>
      <c r="DL3" s="247"/>
      <c r="DM3" s="247"/>
      <c r="DN3" s="247"/>
      <c r="DO3" s="247"/>
      <c r="DP3" s="247"/>
      <c r="DQ3" s="247"/>
      <c r="DR3" s="247"/>
      <c r="DS3" s="247"/>
      <c r="DT3" s="247"/>
      <c r="DU3" s="247"/>
    </row>
    <row r="4" spans="2:125" x14ac:dyDescent="0.15"/>
    <row r="5" spans="2:125" x14ac:dyDescent="0.15"/>
    <row r="6" spans="2:125" x14ac:dyDescent="0.15"/>
    <row r="7" spans="2:125" x14ac:dyDescent="0.15"/>
    <row r="8" spans="2:125" x14ac:dyDescent="0.15"/>
    <row r="9" spans="2:125" x14ac:dyDescent="0.15">
      <c r="DU9" s="24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7"/>
    </row>
    <row r="18" spans="125:125" x14ac:dyDescent="0.15"/>
    <row r="19" spans="125:125" x14ac:dyDescent="0.15"/>
    <row r="20" spans="125:125" x14ac:dyDescent="0.15">
      <c r="DU20" s="247"/>
    </row>
    <row r="21" spans="125:125" x14ac:dyDescent="0.15">
      <c r="DU21" s="24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7"/>
    </row>
    <row r="29" spans="125:125" x14ac:dyDescent="0.15"/>
    <row r="30" spans="125:125" x14ac:dyDescent="0.15"/>
    <row r="31" spans="125:125" x14ac:dyDescent="0.15"/>
    <row r="32" spans="125:125" x14ac:dyDescent="0.15"/>
    <row r="33" spans="2:125" x14ac:dyDescent="0.15">
      <c r="B33" s="247"/>
      <c r="G33" s="247"/>
      <c r="I33" s="247"/>
    </row>
    <row r="34" spans="2:125" x14ac:dyDescent="0.15">
      <c r="C34" s="247"/>
      <c r="P34" s="247"/>
      <c r="DE34" s="247"/>
      <c r="DH34" s="247"/>
    </row>
    <row r="35" spans="2:125" x14ac:dyDescent="0.15">
      <c r="D35" s="247"/>
      <c r="E35" s="247"/>
      <c r="DG35" s="247"/>
      <c r="DJ35" s="247"/>
      <c r="DP35" s="247"/>
      <c r="DQ35" s="247"/>
      <c r="DR35" s="247"/>
      <c r="DS35" s="247"/>
      <c r="DT35" s="247"/>
      <c r="DU35" s="247"/>
    </row>
    <row r="36" spans="2:125" x14ac:dyDescent="0.15">
      <c r="F36" s="247"/>
      <c r="H36" s="247"/>
      <c r="J36" s="247"/>
      <c r="K36" s="247"/>
      <c r="L36" s="247"/>
      <c r="M36" s="247"/>
      <c r="N36" s="247"/>
      <c r="O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7"/>
      <c r="BR36" s="247"/>
      <c r="BS36" s="247"/>
      <c r="BT36" s="247"/>
      <c r="BU36" s="247"/>
      <c r="BV36" s="247"/>
      <c r="BW36" s="247"/>
      <c r="BX36" s="247"/>
      <c r="BY36" s="247"/>
      <c r="BZ36" s="247"/>
      <c r="CA36" s="247"/>
      <c r="CB36" s="247"/>
      <c r="CC36" s="247"/>
      <c r="CD36" s="247"/>
      <c r="CE36" s="247"/>
      <c r="CF36" s="247"/>
      <c r="CG36" s="247"/>
      <c r="CH36" s="247"/>
      <c r="CI36" s="247"/>
      <c r="CJ36" s="247"/>
      <c r="CK36" s="247"/>
      <c r="CL36" s="247"/>
      <c r="CM36" s="247"/>
      <c r="CN36" s="247"/>
      <c r="CO36" s="247"/>
      <c r="CP36" s="247"/>
      <c r="CQ36" s="247"/>
      <c r="CR36" s="247"/>
      <c r="CS36" s="247"/>
      <c r="CT36" s="247"/>
      <c r="CU36" s="247"/>
      <c r="CV36" s="247"/>
      <c r="CW36" s="247"/>
      <c r="CX36" s="247"/>
      <c r="CY36" s="247"/>
      <c r="CZ36" s="247"/>
      <c r="DA36" s="247"/>
      <c r="DB36" s="247"/>
      <c r="DC36" s="247"/>
      <c r="DD36" s="247"/>
      <c r="DF36" s="247"/>
      <c r="DI36" s="247"/>
      <c r="DK36" s="247"/>
      <c r="DL36" s="247"/>
      <c r="DM36" s="247"/>
      <c r="DN36" s="247"/>
      <c r="DO36" s="247"/>
      <c r="DP36" s="247"/>
      <c r="DQ36" s="247"/>
      <c r="DR36" s="247"/>
      <c r="DS36" s="247"/>
      <c r="DT36" s="247"/>
      <c r="DU36" s="247"/>
    </row>
    <row r="37" spans="2:125" x14ac:dyDescent="0.15">
      <c r="DU37" s="247"/>
    </row>
    <row r="38" spans="2:125" x14ac:dyDescent="0.15">
      <c r="DT38" s="247"/>
      <c r="DU38" s="247"/>
    </row>
    <row r="39" spans="2:125" x14ac:dyDescent="0.15"/>
    <row r="40" spans="2:125" x14ac:dyDescent="0.15">
      <c r="DH40" s="247"/>
    </row>
    <row r="41" spans="2:125" x14ac:dyDescent="0.15">
      <c r="DE41" s="247"/>
    </row>
    <row r="42" spans="2:125" x14ac:dyDescent="0.15">
      <c r="DG42" s="247"/>
      <c r="DJ42" s="247"/>
    </row>
    <row r="43" spans="2:125" x14ac:dyDescent="0.15">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7"/>
      <c r="CC43" s="247"/>
      <c r="CD43" s="247"/>
      <c r="CE43" s="247"/>
      <c r="CF43" s="247"/>
      <c r="CG43" s="247"/>
      <c r="CH43" s="247"/>
      <c r="CI43" s="247"/>
      <c r="CJ43" s="247"/>
      <c r="CK43" s="247"/>
      <c r="CL43" s="247"/>
      <c r="CM43" s="247"/>
      <c r="CN43" s="247"/>
      <c r="CO43" s="247"/>
      <c r="CP43" s="247"/>
      <c r="CQ43" s="247"/>
      <c r="CR43" s="247"/>
      <c r="CS43" s="247"/>
      <c r="CT43" s="247"/>
      <c r="CU43" s="247"/>
      <c r="CV43" s="247"/>
      <c r="CW43" s="247"/>
      <c r="CX43" s="247"/>
      <c r="CY43" s="247"/>
      <c r="CZ43" s="247"/>
      <c r="DA43" s="247"/>
      <c r="DB43" s="247"/>
      <c r="DC43" s="247"/>
      <c r="DD43" s="247"/>
      <c r="DF43" s="247"/>
      <c r="DI43" s="247"/>
      <c r="DK43" s="247"/>
      <c r="DL43" s="247"/>
      <c r="DM43" s="247"/>
      <c r="DN43" s="247"/>
      <c r="DO43" s="247"/>
      <c r="DP43" s="247"/>
      <c r="DQ43" s="247"/>
      <c r="DR43" s="247"/>
      <c r="DS43" s="247"/>
      <c r="DT43" s="247"/>
      <c r="DU43" s="247"/>
    </row>
    <row r="44" spans="2:125" x14ac:dyDescent="0.15">
      <c r="DU44" s="247"/>
    </row>
    <row r="45" spans="2:125" x14ac:dyDescent="0.15"/>
    <row r="46" spans="2:125" x14ac:dyDescent="0.15"/>
    <row r="47" spans="2:125" x14ac:dyDescent="0.15"/>
    <row r="48" spans="2:125" x14ac:dyDescent="0.15">
      <c r="DT48" s="247"/>
      <c r="DU48" s="247"/>
    </row>
    <row r="49" spans="120:125" x14ac:dyDescent="0.15">
      <c r="DU49" s="247"/>
    </row>
    <row r="50" spans="120:125" x14ac:dyDescent="0.15">
      <c r="DU50" s="247"/>
    </row>
    <row r="51" spans="120:125" x14ac:dyDescent="0.15">
      <c r="DP51" s="247"/>
      <c r="DQ51" s="247"/>
      <c r="DR51" s="247"/>
      <c r="DS51" s="247"/>
      <c r="DT51" s="247"/>
      <c r="DU51" s="247"/>
    </row>
    <row r="52" spans="120:125" x14ac:dyDescent="0.15"/>
    <row r="53" spans="120:125" x14ac:dyDescent="0.15"/>
    <row r="54" spans="120:125" x14ac:dyDescent="0.15">
      <c r="DU54" s="247"/>
    </row>
    <row r="55" spans="120:125" x14ac:dyDescent="0.15"/>
    <row r="56" spans="120:125" x14ac:dyDescent="0.15"/>
    <row r="57" spans="120:125" x14ac:dyDescent="0.15"/>
    <row r="58" spans="120:125" x14ac:dyDescent="0.15">
      <c r="DU58" s="247"/>
    </row>
    <row r="59" spans="120:125" x14ac:dyDescent="0.15"/>
    <row r="60" spans="120:125" x14ac:dyDescent="0.15"/>
    <row r="61" spans="120:125" x14ac:dyDescent="0.15"/>
    <row r="62" spans="120:125" x14ac:dyDescent="0.15"/>
    <row r="63" spans="120:125" x14ac:dyDescent="0.15">
      <c r="DU63" s="247"/>
    </row>
    <row r="64" spans="120:125" x14ac:dyDescent="0.15">
      <c r="DT64" s="247"/>
      <c r="DU64" s="247"/>
    </row>
    <row r="65" spans="123:125" x14ac:dyDescent="0.15"/>
    <row r="66" spans="123:125" x14ac:dyDescent="0.15"/>
    <row r="67" spans="123:125" x14ac:dyDescent="0.15"/>
    <row r="68" spans="123:125" x14ac:dyDescent="0.15"/>
    <row r="69" spans="123:125" x14ac:dyDescent="0.15">
      <c r="DS69" s="247"/>
      <c r="DT69" s="247"/>
      <c r="DU69" s="24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7"/>
    </row>
    <row r="83" spans="116:125" x14ac:dyDescent="0.15">
      <c r="DM83" s="247"/>
      <c r="DN83" s="247"/>
      <c r="DO83" s="247"/>
      <c r="DP83" s="247"/>
      <c r="DQ83" s="247"/>
      <c r="DR83" s="247"/>
      <c r="DS83" s="247"/>
      <c r="DT83" s="247"/>
      <c r="DU83" s="247"/>
    </row>
    <row r="84" spans="116:125" x14ac:dyDescent="0.15"/>
    <row r="85" spans="116:125" x14ac:dyDescent="0.15"/>
    <row r="86" spans="116:125" x14ac:dyDescent="0.15"/>
    <row r="87" spans="116:125" x14ac:dyDescent="0.15"/>
    <row r="88" spans="116:125" x14ac:dyDescent="0.15">
      <c r="DU88" s="24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7"/>
      <c r="DT94" s="247"/>
      <c r="DU94" s="247"/>
    </row>
    <row r="95" spans="116:125" ht="13.5" customHeight="1" x14ac:dyDescent="0.15">
      <c r="DU95" s="24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7"/>
    </row>
    <row r="102" spans="124:125" ht="13.5" customHeight="1" x14ac:dyDescent="0.15"/>
    <row r="103" spans="124:125" ht="13.5" customHeight="1" x14ac:dyDescent="0.15"/>
    <row r="104" spans="124:125" ht="13.5" customHeight="1" x14ac:dyDescent="0.15">
      <c r="DT104" s="247"/>
      <c r="DU104" s="24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7" t="s">
        <v>479</v>
      </c>
    </row>
    <row r="121" spans="125:125" ht="13.5" hidden="1" customHeight="1" x14ac:dyDescent="0.15">
      <c r="DU121" s="247"/>
    </row>
  </sheetData>
  <sheetProtection algorithmName="SHA-512" hashValue="Wr+S2mXhM8Mdf+gG0NeMf0QkKzgHuv/MM3rLsgSR0sWwgHQZcQr5Bxbpp5EjiWIJHZYbE4vEKzYyErjOQ/ovFQ==" saltValue="o0ZKfFxGXPJxZdn4I/gn4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8" customWidth="1"/>
    <col min="126" max="142" width="0" style="247" hidden="1" customWidth="1"/>
    <col min="143" max="16384" width="9" style="247" hidden="1"/>
  </cols>
  <sheetData>
    <row r="1" spans="1:125" ht="13.5" customHeight="1" x14ac:dyDescent="0.1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row>
    <row r="2" spans="1:125" x14ac:dyDescent="0.15">
      <c r="B2" s="247"/>
      <c r="T2" s="247"/>
    </row>
    <row r="3" spans="1:125" x14ac:dyDescent="0.15">
      <c r="C3" s="247"/>
      <c r="D3" s="247"/>
      <c r="E3" s="247"/>
      <c r="F3" s="247"/>
      <c r="G3" s="247"/>
      <c r="H3" s="247"/>
      <c r="I3" s="247"/>
      <c r="J3" s="247"/>
      <c r="K3" s="247"/>
      <c r="L3" s="247"/>
      <c r="M3" s="247"/>
      <c r="N3" s="247"/>
      <c r="O3" s="247"/>
      <c r="P3" s="247"/>
      <c r="Q3" s="247"/>
      <c r="R3" s="247"/>
      <c r="S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7"/>
      <c r="CM3" s="247"/>
      <c r="CN3" s="247"/>
      <c r="CO3" s="247"/>
      <c r="CP3" s="247"/>
      <c r="CQ3" s="247"/>
      <c r="CR3" s="247"/>
      <c r="CS3" s="247"/>
      <c r="CT3" s="247"/>
      <c r="CU3" s="247"/>
      <c r="CV3" s="247"/>
      <c r="CW3" s="247"/>
      <c r="CX3" s="247"/>
      <c r="CY3" s="247"/>
      <c r="CZ3" s="247"/>
      <c r="DA3" s="247"/>
      <c r="DB3" s="247"/>
      <c r="DC3" s="247"/>
      <c r="DD3" s="247"/>
      <c r="DE3" s="247"/>
      <c r="DF3" s="247"/>
      <c r="DG3" s="247"/>
      <c r="DH3" s="247"/>
      <c r="DI3" s="247"/>
      <c r="DJ3" s="247"/>
      <c r="DK3" s="247"/>
      <c r="DL3" s="247"/>
      <c r="DM3" s="247"/>
      <c r="DN3" s="247"/>
      <c r="DO3" s="247"/>
      <c r="DP3" s="247"/>
      <c r="DQ3" s="247"/>
      <c r="DR3" s="247"/>
      <c r="DS3" s="247"/>
      <c r="DT3" s="247"/>
      <c r="DU3" s="24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7"/>
      <c r="G33" s="247"/>
      <c r="I33" s="247"/>
    </row>
    <row r="34" spans="2:125" x14ac:dyDescent="0.15">
      <c r="C34" s="247"/>
      <c r="P34" s="247"/>
      <c r="R34" s="247"/>
      <c r="U34" s="247"/>
    </row>
    <row r="35" spans="2:125" x14ac:dyDescent="0.15">
      <c r="D35" s="247"/>
      <c r="E35" s="247"/>
      <c r="T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7"/>
      <c r="CL35" s="247"/>
      <c r="CM35" s="247"/>
      <c r="CN35" s="247"/>
      <c r="CO35" s="247"/>
      <c r="CP35" s="247"/>
      <c r="CQ35" s="247"/>
      <c r="CR35" s="247"/>
      <c r="CS35" s="247"/>
      <c r="CT35" s="247"/>
      <c r="CU35" s="247"/>
      <c r="CV35" s="247"/>
      <c r="CW35" s="247"/>
      <c r="CX35" s="247"/>
      <c r="CY35" s="247"/>
      <c r="CZ35" s="247"/>
      <c r="DA35" s="247"/>
      <c r="DB35" s="247"/>
      <c r="DC35" s="247"/>
      <c r="DD35" s="247"/>
      <c r="DE35" s="247"/>
      <c r="DF35" s="247"/>
      <c r="DG35" s="247"/>
      <c r="DH35" s="247"/>
      <c r="DI35" s="247"/>
      <c r="DJ35" s="247"/>
      <c r="DK35" s="247"/>
      <c r="DL35" s="247"/>
      <c r="DM35" s="247"/>
      <c r="DN35" s="247"/>
      <c r="DO35" s="247"/>
      <c r="DP35" s="247"/>
      <c r="DQ35" s="247"/>
      <c r="DR35" s="247"/>
      <c r="DS35" s="247"/>
      <c r="DT35" s="247"/>
      <c r="DU35" s="247"/>
    </row>
    <row r="36" spans="2:125" x14ac:dyDescent="0.15">
      <c r="F36" s="247"/>
      <c r="H36" s="247"/>
      <c r="J36" s="247"/>
      <c r="K36" s="247"/>
      <c r="L36" s="247"/>
      <c r="M36" s="247"/>
      <c r="N36" s="247"/>
      <c r="O36" s="247"/>
      <c r="Q36" s="247"/>
      <c r="S36" s="247"/>
      <c r="V36" s="247"/>
    </row>
    <row r="37" spans="2:125" x14ac:dyDescent="0.15"/>
    <row r="38" spans="2:125" x14ac:dyDescent="0.15"/>
    <row r="39" spans="2:125" x14ac:dyDescent="0.15"/>
    <row r="40" spans="2:125" x14ac:dyDescent="0.15">
      <c r="U40" s="247"/>
    </row>
    <row r="41" spans="2:125" x14ac:dyDescent="0.15">
      <c r="R41" s="247"/>
    </row>
    <row r="42" spans="2:125" x14ac:dyDescent="0.15">
      <c r="T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row>
    <row r="43" spans="2:125" x14ac:dyDescent="0.15">
      <c r="Q43" s="247"/>
      <c r="S43" s="247"/>
      <c r="V43" s="24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479</v>
      </c>
    </row>
  </sheetData>
  <sheetProtection algorithmName="SHA-512" hashValue="BZKTkHxaOV+oFpQify5QJ3vtekp2+N8PL/jLi7wSYeJfWk+06zoy5SV3ZYDcKEb0DqRW+I8DhaxxLExxUsjJtw==" saltValue="64Tl6F3YL8ZiaMwLVMKW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19.41</v>
      </c>
      <c r="G47" s="12">
        <v>20.55</v>
      </c>
      <c r="H47" s="12">
        <v>18.41</v>
      </c>
      <c r="I47" s="12">
        <v>16.3</v>
      </c>
      <c r="J47" s="13">
        <v>16.66</v>
      </c>
    </row>
    <row r="48" spans="2:10" ht="57.75" customHeight="1" x14ac:dyDescent="0.15">
      <c r="B48" s="14"/>
      <c r="C48" s="1128" t="s">
        <v>4</v>
      </c>
      <c r="D48" s="1128"/>
      <c r="E48" s="1129"/>
      <c r="F48" s="15">
        <v>6.25</v>
      </c>
      <c r="G48" s="16">
        <v>3.11</v>
      </c>
      <c r="H48" s="16">
        <v>4.25</v>
      </c>
      <c r="I48" s="16">
        <v>4.3</v>
      </c>
      <c r="J48" s="17">
        <v>4.0199999999999996</v>
      </c>
    </row>
    <row r="49" spans="2:10" ht="57.75" customHeight="1" thickBot="1" x14ac:dyDescent="0.2">
      <c r="B49" s="18"/>
      <c r="C49" s="1130" t="s">
        <v>5</v>
      </c>
      <c r="D49" s="1130"/>
      <c r="E49" s="1131"/>
      <c r="F49" s="19" t="s">
        <v>534</v>
      </c>
      <c r="G49" s="20" t="s">
        <v>535</v>
      </c>
      <c r="H49" s="20" t="s">
        <v>536</v>
      </c>
      <c r="I49" s="20" t="s">
        <v>537</v>
      </c>
      <c r="J49" s="21" t="s">
        <v>538</v>
      </c>
    </row>
    <row r="50" spans="2:10" x14ac:dyDescent="0.15"/>
  </sheetData>
  <sheetProtection algorithmName="SHA-512" hashValue="y66LPTZGLc9l1/18bc48UBvC36GAxCA9fja5qS5I6z1UzLBBjE7hmvxOttjROetfUlZ3lB74TZ9wTM6nHOcSJw==" saltValue="Qg2TkB6WwrbNK6uHFxBB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539</v>
      </c>
      <c r="D34" s="1136"/>
      <c r="E34" s="1137"/>
      <c r="F34" s="32">
        <v>10.16</v>
      </c>
      <c r="G34" s="33">
        <v>10.1</v>
      </c>
      <c r="H34" s="33">
        <v>9.76</v>
      </c>
      <c r="I34" s="33">
        <v>9.5299999999999994</v>
      </c>
      <c r="J34" s="34">
        <v>9.75</v>
      </c>
      <c r="K34" s="22"/>
      <c r="L34" s="22"/>
      <c r="M34" s="22"/>
      <c r="N34" s="22"/>
      <c r="O34" s="22"/>
      <c r="P34" s="22"/>
    </row>
    <row r="35" spans="1:16" ht="39" customHeight="1" x14ac:dyDescent="0.15">
      <c r="A35" s="22"/>
      <c r="B35" s="35"/>
      <c r="C35" s="1132" t="s">
        <v>540</v>
      </c>
      <c r="D35" s="1132"/>
      <c r="E35" s="1133"/>
      <c r="F35" s="36">
        <v>6.25</v>
      </c>
      <c r="G35" s="37">
        <v>3.1</v>
      </c>
      <c r="H35" s="37">
        <v>4.24</v>
      </c>
      <c r="I35" s="37">
        <v>4.29</v>
      </c>
      <c r="J35" s="38">
        <v>4.0199999999999996</v>
      </c>
      <c r="K35" s="22"/>
      <c r="L35" s="22"/>
      <c r="M35" s="22"/>
      <c r="N35" s="22"/>
      <c r="O35" s="22"/>
      <c r="P35" s="22"/>
    </row>
    <row r="36" spans="1:16" ht="39" customHeight="1" x14ac:dyDescent="0.15">
      <c r="A36" s="22"/>
      <c r="B36" s="35"/>
      <c r="C36" s="1132" t="s">
        <v>541</v>
      </c>
      <c r="D36" s="1132"/>
      <c r="E36" s="1133"/>
      <c r="F36" s="36" t="s">
        <v>542</v>
      </c>
      <c r="G36" s="37" t="s">
        <v>543</v>
      </c>
      <c r="H36" s="37">
        <v>0.18</v>
      </c>
      <c r="I36" s="37">
        <v>2.36</v>
      </c>
      <c r="J36" s="38">
        <v>2.59</v>
      </c>
      <c r="K36" s="22"/>
      <c r="L36" s="22"/>
      <c r="M36" s="22"/>
      <c r="N36" s="22"/>
      <c r="O36" s="22"/>
      <c r="P36" s="22"/>
    </row>
    <row r="37" spans="1:16" ht="39" customHeight="1" x14ac:dyDescent="0.15">
      <c r="A37" s="22"/>
      <c r="B37" s="35"/>
      <c r="C37" s="1132" t="s">
        <v>544</v>
      </c>
      <c r="D37" s="1132"/>
      <c r="E37" s="1133"/>
      <c r="F37" s="36" t="s">
        <v>491</v>
      </c>
      <c r="G37" s="37">
        <v>0.63</v>
      </c>
      <c r="H37" s="37">
        <v>1.23</v>
      </c>
      <c r="I37" s="37">
        <v>1.54</v>
      </c>
      <c r="J37" s="38">
        <v>1.64</v>
      </c>
      <c r="K37" s="22"/>
      <c r="L37" s="22"/>
      <c r="M37" s="22"/>
      <c r="N37" s="22"/>
      <c r="O37" s="22"/>
      <c r="P37" s="22"/>
    </row>
    <row r="38" spans="1:16" ht="39" customHeight="1" x14ac:dyDescent="0.15">
      <c r="A38" s="22"/>
      <c r="B38" s="35"/>
      <c r="C38" s="1132" t="s">
        <v>545</v>
      </c>
      <c r="D38" s="1132"/>
      <c r="E38" s="1133"/>
      <c r="F38" s="36">
        <v>1.25</v>
      </c>
      <c r="G38" s="37">
        <v>1.1399999999999999</v>
      </c>
      <c r="H38" s="37">
        <v>1.42</v>
      </c>
      <c r="I38" s="37">
        <v>1.07</v>
      </c>
      <c r="J38" s="38">
        <v>1.24</v>
      </c>
      <c r="K38" s="22"/>
      <c r="L38" s="22"/>
      <c r="M38" s="22"/>
      <c r="N38" s="22"/>
      <c r="O38" s="22"/>
      <c r="P38" s="22"/>
    </row>
    <row r="39" spans="1:16" ht="39" customHeight="1" x14ac:dyDescent="0.15">
      <c r="A39" s="22"/>
      <c r="B39" s="35"/>
      <c r="C39" s="1132" t="s">
        <v>546</v>
      </c>
      <c r="D39" s="1132"/>
      <c r="E39" s="1133"/>
      <c r="F39" s="36">
        <v>0.54</v>
      </c>
      <c r="G39" s="37">
        <v>0.84</v>
      </c>
      <c r="H39" s="37">
        <v>1.06</v>
      </c>
      <c r="I39" s="37">
        <v>1.38</v>
      </c>
      <c r="J39" s="38">
        <v>1.1200000000000001</v>
      </c>
      <c r="K39" s="22"/>
      <c r="L39" s="22"/>
      <c r="M39" s="22"/>
      <c r="N39" s="22"/>
      <c r="O39" s="22"/>
      <c r="P39" s="22"/>
    </row>
    <row r="40" spans="1:16" ht="39" customHeight="1" x14ac:dyDescent="0.15">
      <c r="A40" s="22"/>
      <c r="B40" s="35"/>
      <c r="C40" s="1132" t="s">
        <v>547</v>
      </c>
      <c r="D40" s="1132"/>
      <c r="E40" s="1133"/>
      <c r="F40" s="36">
        <v>0.05</v>
      </c>
      <c r="G40" s="37">
        <v>0.05</v>
      </c>
      <c r="H40" s="37">
        <v>0.05</v>
      </c>
      <c r="I40" s="37">
        <v>7.0000000000000007E-2</v>
      </c>
      <c r="J40" s="38">
        <v>0.06</v>
      </c>
      <c r="K40" s="22"/>
      <c r="L40" s="22"/>
      <c r="M40" s="22"/>
      <c r="N40" s="22"/>
      <c r="O40" s="22"/>
      <c r="P40" s="22"/>
    </row>
    <row r="41" spans="1:16" ht="39" customHeight="1" x14ac:dyDescent="0.15">
      <c r="A41" s="22"/>
      <c r="B41" s="35"/>
      <c r="C41" s="1132" t="s">
        <v>548</v>
      </c>
      <c r="D41" s="1132"/>
      <c r="E41" s="1133"/>
      <c r="F41" s="36">
        <v>0.21</v>
      </c>
      <c r="G41" s="37">
        <v>0.24</v>
      </c>
      <c r="H41" s="37">
        <v>0.19</v>
      </c>
      <c r="I41" s="37">
        <v>0.13</v>
      </c>
      <c r="J41" s="38">
        <v>0.01</v>
      </c>
      <c r="K41" s="22"/>
      <c r="L41" s="22"/>
      <c r="M41" s="22"/>
      <c r="N41" s="22"/>
      <c r="O41" s="22"/>
      <c r="P41" s="22"/>
    </row>
    <row r="42" spans="1:16" ht="39" customHeight="1" x14ac:dyDescent="0.15">
      <c r="A42" s="22"/>
      <c r="B42" s="39"/>
      <c r="C42" s="1132" t="s">
        <v>549</v>
      </c>
      <c r="D42" s="1132"/>
      <c r="E42" s="1133"/>
      <c r="F42" s="36" t="s">
        <v>491</v>
      </c>
      <c r="G42" s="37" t="s">
        <v>491</v>
      </c>
      <c r="H42" s="37" t="s">
        <v>491</v>
      </c>
      <c r="I42" s="37" t="s">
        <v>491</v>
      </c>
      <c r="J42" s="38" t="s">
        <v>491</v>
      </c>
      <c r="K42" s="22"/>
      <c r="L42" s="22"/>
      <c r="M42" s="22"/>
      <c r="N42" s="22"/>
      <c r="O42" s="22"/>
      <c r="P42" s="22"/>
    </row>
    <row r="43" spans="1:16" ht="39" customHeight="1" thickBot="1" x14ac:dyDescent="0.2">
      <c r="A43" s="22"/>
      <c r="B43" s="40"/>
      <c r="C43" s="1134" t="s">
        <v>550</v>
      </c>
      <c r="D43" s="1134"/>
      <c r="E43" s="1135"/>
      <c r="F43" s="41">
        <v>0.81</v>
      </c>
      <c r="G43" s="42">
        <v>0</v>
      </c>
      <c r="H43" s="42">
        <v>0</v>
      </c>
      <c r="I43" s="42">
        <v>0.01</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sQ6UqNhJ/5X1UvnS38PBdklmRS3G/NEmrDNVRlwdYurkgUABxLVsU5Yf/5ATAd9ON8JRLi8L0S8vv2Pr6mvA==" saltValue="t6R1ywroyHoI8Xzg+xMg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4147</v>
      </c>
      <c r="L45" s="58">
        <v>4345</v>
      </c>
      <c r="M45" s="58">
        <v>4468</v>
      </c>
      <c r="N45" s="58">
        <v>5176</v>
      </c>
      <c r="O45" s="59">
        <v>5027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491</v>
      </c>
      <c r="L46" s="62" t="s">
        <v>491</v>
      </c>
      <c r="M46" s="62" t="s">
        <v>491</v>
      </c>
      <c r="N46" s="62" t="s">
        <v>491</v>
      </c>
      <c r="O46" s="63" t="s">
        <v>491</v>
      </c>
      <c r="P46" s="46"/>
      <c r="Q46" s="46"/>
      <c r="R46" s="46"/>
      <c r="S46" s="46"/>
      <c r="T46" s="46"/>
      <c r="U46" s="46"/>
    </row>
    <row r="47" spans="1:21" ht="30.75" customHeight="1" x14ac:dyDescent="0.15">
      <c r="A47" s="46"/>
      <c r="B47" s="1163"/>
      <c r="C47" s="1164"/>
      <c r="D47" s="60"/>
      <c r="E47" s="1140" t="s">
        <v>12</v>
      </c>
      <c r="F47" s="1140"/>
      <c r="G47" s="1140"/>
      <c r="H47" s="1140"/>
      <c r="I47" s="1140"/>
      <c r="J47" s="1141"/>
      <c r="K47" s="61">
        <v>100</v>
      </c>
      <c r="L47" s="62">
        <v>99</v>
      </c>
      <c r="M47" s="62">
        <v>97</v>
      </c>
      <c r="N47" s="62">
        <v>91</v>
      </c>
      <c r="O47" s="63">
        <v>81</v>
      </c>
      <c r="P47" s="46"/>
      <c r="Q47" s="46"/>
      <c r="R47" s="46"/>
      <c r="S47" s="46"/>
      <c r="T47" s="46"/>
      <c r="U47" s="46"/>
    </row>
    <row r="48" spans="1:21" ht="30.75" customHeight="1" x14ac:dyDescent="0.15">
      <c r="A48" s="46"/>
      <c r="B48" s="1163"/>
      <c r="C48" s="1164"/>
      <c r="D48" s="60"/>
      <c r="E48" s="1140" t="s">
        <v>13</v>
      </c>
      <c r="F48" s="1140"/>
      <c r="G48" s="1140"/>
      <c r="H48" s="1140"/>
      <c r="I48" s="1140"/>
      <c r="J48" s="1141"/>
      <c r="K48" s="61">
        <v>1984</v>
      </c>
      <c r="L48" s="62">
        <v>1786</v>
      </c>
      <c r="M48" s="62">
        <v>1848</v>
      </c>
      <c r="N48" s="62">
        <v>1890</v>
      </c>
      <c r="O48" s="63">
        <v>1831</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491</v>
      </c>
      <c r="L49" s="62" t="s">
        <v>491</v>
      </c>
      <c r="M49" s="62" t="s">
        <v>491</v>
      </c>
      <c r="N49" s="62" t="s">
        <v>491</v>
      </c>
      <c r="O49" s="63" t="s">
        <v>491</v>
      </c>
      <c r="P49" s="46"/>
      <c r="Q49" s="46"/>
      <c r="R49" s="46"/>
      <c r="S49" s="46"/>
      <c r="T49" s="46"/>
      <c r="U49" s="46"/>
    </row>
    <row r="50" spans="1:21" ht="30.75" customHeight="1" x14ac:dyDescent="0.15">
      <c r="A50" s="46"/>
      <c r="B50" s="1163"/>
      <c r="C50" s="1164"/>
      <c r="D50" s="60"/>
      <c r="E50" s="1140" t="s">
        <v>15</v>
      </c>
      <c r="F50" s="1140"/>
      <c r="G50" s="1140"/>
      <c r="H50" s="1140"/>
      <c r="I50" s="1140"/>
      <c r="J50" s="1141"/>
      <c r="K50" s="61">
        <v>21</v>
      </c>
      <c r="L50" s="62">
        <v>25</v>
      </c>
      <c r="M50" s="62">
        <v>20</v>
      </c>
      <c r="N50" s="62">
        <v>6</v>
      </c>
      <c r="O50" s="63">
        <v>8</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491</v>
      </c>
      <c r="L51" s="62" t="s">
        <v>491</v>
      </c>
      <c r="M51" s="62" t="s">
        <v>491</v>
      </c>
      <c r="N51" s="62" t="s">
        <v>491</v>
      </c>
      <c r="O51" s="63" t="s">
        <v>491</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4647</v>
      </c>
      <c r="L52" s="62">
        <v>4640</v>
      </c>
      <c r="M52" s="62">
        <v>4873</v>
      </c>
      <c r="N52" s="62">
        <v>4815</v>
      </c>
      <c r="O52" s="63">
        <v>4843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1605</v>
      </c>
      <c r="L53" s="67">
        <v>1615</v>
      </c>
      <c r="M53" s="67">
        <v>1560</v>
      </c>
      <c r="N53" s="67">
        <v>2348</v>
      </c>
      <c r="O53" s="68">
        <v>2104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551</v>
      </c>
      <c r="L57" s="79" t="s">
        <v>552</v>
      </c>
      <c r="M57" s="79" t="s">
        <v>553</v>
      </c>
      <c r="N57" s="79" t="s">
        <v>554</v>
      </c>
      <c r="O57" s="80" t="s">
        <v>555</v>
      </c>
      <c r="P57" s="46"/>
      <c r="Q57" s="46"/>
      <c r="R57" s="46"/>
      <c r="S57" s="46"/>
      <c r="T57" s="46"/>
      <c r="U57" s="46"/>
    </row>
    <row r="58" spans="1:21" ht="31.5" customHeight="1" x14ac:dyDescent="0.15">
      <c r="B58" s="1146" t="s">
        <v>24</v>
      </c>
      <c r="C58" s="1147"/>
      <c r="D58" s="1152" t="s">
        <v>25</v>
      </c>
      <c r="E58" s="1153"/>
      <c r="F58" s="1153"/>
      <c r="G58" s="1153"/>
      <c r="H58" s="1153"/>
      <c r="I58" s="1153"/>
      <c r="J58" s="1154"/>
      <c r="K58" s="345">
        <v>0</v>
      </c>
      <c r="L58" s="346">
        <v>0</v>
      </c>
      <c r="M58" s="346">
        <v>0</v>
      </c>
      <c r="N58" s="346">
        <v>0</v>
      </c>
      <c r="O58" s="81">
        <v>0</v>
      </c>
    </row>
    <row r="59" spans="1:21" ht="31.5" customHeight="1" x14ac:dyDescent="0.15">
      <c r="B59" s="1148"/>
      <c r="C59" s="1149"/>
      <c r="D59" s="1155" t="s">
        <v>26</v>
      </c>
      <c r="E59" s="1156"/>
      <c r="F59" s="1156"/>
      <c r="G59" s="1156"/>
      <c r="H59" s="1156"/>
      <c r="I59" s="1156"/>
      <c r="J59" s="1157"/>
      <c r="K59" s="347">
        <v>285</v>
      </c>
      <c r="L59" s="348">
        <v>390</v>
      </c>
      <c r="M59" s="348">
        <v>470</v>
      </c>
      <c r="N59" s="348">
        <v>425</v>
      </c>
      <c r="O59" s="82">
        <v>230</v>
      </c>
    </row>
    <row r="60" spans="1:21" ht="31.5" customHeight="1" thickBot="1" x14ac:dyDescent="0.2">
      <c r="B60" s="1150"/>
      <c r="C60" s="1151"/>
      <c r="D60" s="1158" t="s">
        <v>27</v>
      </c>
      <c r="E60" s="1159"/>
      <c r="F60" s="1159"/>
      <c r="G60" s="1159"/>
      <c r="H60" s="1159"/>
      <c r="I60" s="1159"/>
      <c r="J60" s="1160"/>
      <c r="K60" s="349">
        <v>164</v>
      </c>
      <c r="L60" s="350">
        <v>219</v>
      </c>
      <c r="M60" s="350">
        <v>257</v>
      </c>
      <c r="N60" s="350">
        <v>226</v>
      </c>
      <c r="O60" s="83">
        <v>115</v>
      </c>
    </row>
    <row r="61" spans="1:21" ht="24" customHeight="1" x14ac:dyDescent="0.15">
      <c r="B61" s="84"/>
      <c r="C61" s="84"/>
      <c r="D61" s="85" t="s">
        <v>28</v>
      </c>
      <c r="E61" s="86"/>
      <c r="F61" s="86"/>
      <c r="G61" s="86"/>
      <c r="H61" s="86"/>
      <c r="I61" s="86"/>
      <c r="J61" s="86"/>
      <c r="K61" s="86"/>
      <c r="L61" s="86"/>
      <c r="M61" s="86"/>
      <c r="N61" s="86"/>
      <c r="O61" s="86"/>
    </row>
    <row r="62" spans="1:21" ht="24" customHeight="1" x14ac:dyDescent="0.15">
      <c r="B62" s="87"/>
      <c r="C62" s="87"/>
      <c r="D62" s="85" t="s">
        <v>29</v>
      </c>
      <c r="E62" s="86"/>
      <c r="F62" s="86"/>
      <c r="G62" s="86"/>
      <c r="H62" s="86"/>
      <c r="I62" s="86"/>
      <c r="J62" s="86"/>
      <c r="K62" s="86"/>
      <c r="L62" s="86"/>
      <c r="M62" s="86"/>
      <c r="N62" s="86"/>
      <c r="O62" s="86"/>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z71yKUUHdMVWchAUkO91PABNOFIzDjjjGiDExPjr0qg1gnQRj5lOl0TeErbaB9S5o6IBAoSsKTpT5y8JAwQXw==" saltValue="LyQ3Ky8a58xAlGvhxFRk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88" customWidth="1"/>
    <col min="2" max="3" width="12.625" style="88" customWidth="1"/>
    <col min="4" max="4" width="11.625" style="88" customWidth="1"/>
    <col min="5" max="8" width="10.375" style="88" customWidth="1"/>
    <col min="9" max="13" width="16.375" style="88" customWidth="1"/>
    <col min="14" max="19" width="12.625" style="88" customWidth="1"/>
    <col min="20" max="16384" width="0" style="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9" t="s">
        <v>7</v>
      </c>
    </row>
    <row r="40" spans="2:13" ht="27.75" customHeight="1" thickBot="1" x14ac:dyDescent="0.2">
      <c r="B40" s="90" t="s">
        <v>8</v>
      </c>
      <c r="C40" s="91"/>
      <c r="D40" s="91"/>
      <c r="E40" s="92"/>
      <c r="F40" s="92"/>
      <c r="G40" s="92"/>
      <c r="H40" s="93" t="s">
        <v>2</v>
      </c>
      <c r="I40" s="94" t="s">
        <v>529</v>
      </c>
      <c r="J40" s="95" t="s">
        <v>530</v>
      </c>
      <c r="K40" s="95" t="s">
        <v>531</v>
      </c>
      <c r="L40" s="95" t="s">
        <v>532</v>
      </c>
      <c r="M40" s="96" t="s">
        <v>533</v>
      </c>
    </row>
    <row r="41" spans="2:13" ht="27.75" customHeight="1" x14ac:dyDescent="0.15">
      <c r="B41" s="1181" t="s">
        <v>30</v>
      </c>
      <c r="C41" s="1182"/>
      <c r="D41" s="97"/>
      <c r="E41" s="1183" t="s">
        <v>31</v>
      </c>
      <c r="F41" s="1183"/>
      <c r="G41" s="1183"/>
      <c r="H41" s="1184"/>
      <c r="I41" s="336">
        <v>52629</v>
      </c>
      <c r="J41" s="337">
        <v>52278</v>
      </c>
      <c r="K41" s="337">
        <v>50712</v>
      </c>
      <c r="L41" s="337">
        <v>48277</v>
      </c>
      <c r="M41" s="338">
        <v>46052</v>
      </c>
    </row>
    <row r="42" spans="2:13" ht="27.75" customHeight="1" x14ac:dyDescent="0.15">
      <c r="B42" s="1171"/>
      <c r="C42" s="1172"/>
      <c r="D42" s="98"/>
      <c r="E42" s="1175" t="s">
        <v>32</v>
      </c>
      <c r="F42" s="1175"/>
      <c r="G42" s="1175"/>
      <c r="H42" s="1176"/>
      <c r="I42" s="339">
        <v>21</v>
      </c>
      <c r="J42" s="340">
        <v>3</v>
      </c>
      <c r="K42" s="340" t="s">
        <v>491</v>
      </c>
      <c r="L42" s="340" t="s">
        <v>491</v>
      </c>
      <c r="M42" s="341" t="s">
        <v>491</v>
      </c>
    </row>
    <row r="43" spans="2:13" ht="27.75" customHeight="1" x14ac:dyDescent="0.15">
      <c r="B43" s="1171"/>
      <c r="C43" s="1172"/>
      <c r="D43" s="98"/>
      <c r="E43" s="1175" t="s">
        <v>33</v>
      </c>
      <c r="F43" s="1175"/>
      <c r="G43" s="1175"/>
      <c r="H43" s="1176"/>
      <c r="I43" s="339">
        <v>32085</v>
      </c>
      <c r="J43" s="340">
        <v>29758</v>
      </c>
      <c r="K43" s="340">
        <v>27015</v>
      </c>
      <c r="L43" s="340">
        <v>24324</v>
      </c>
      <c r="M43" s="341">
        <v>22502</v>
      </c>
    </row>
    <row r="44" spans="2:13" ht="27.75" customHeight="1" x14ac:dyDescent="0.15">
      <c r="B44" s="1171"/>
      <c r="C44" s="1172"/>
      <c r="D44" s="98"/>
      <c r="E44" s="1175" t="s">
        <v>34</v>
      </c>
      <c r="F44" s="1175"/>
      <c r="G44" s="1175"/>
      <c r="H44" s="1176"/>
      <c r="I44" s="339" t="s">
        <v>491</v>
      </c>
      <c r="J44" s="340" t="s">
        <v>491</v>
      </c>
      <c r="K44" s="340" t="s">
        <v>491</v>
      </c>
      <c r="L44" s="340" t="s">
        <v>491</v>
      </c>
      <c r="M44" s="341" t="s">
        <v>491</v>
      </c>
    </row>
    <row r="45" spans="2:13" ht="27.75" customHeight="1" x14ac:dyDescent="0.15">
      <c r="B45" s="1171"/>
      <c r="C45" s="1172"/>
      <c r="D45" s="98"/>
      <c r="E45" s="1175" t="s">
        <v>35</v>
      </c>
      <c r="F45" s="1175"/>
      <c r="G45" s="1175"/>
      <c r="H45" s="1176"/>
      <c r="I45" s="339">
        <v>5673</v>
      </c>
      <c r="J45" s="340">
        <v>5358</v>
      </c>
      <c r="K45" s="340">
        <v>5493</v>
      </c>
      <c r="L45" s="340">
        <v>5096</v>
      </c>
      <c r="M45" s="341">
        <v>5139</v>
      </c>
    </row>
    <row r="46" spans="2:13" ht="27.75" customHeight="1" x14ac:dyDescent="0.15">
      <c r="B46" s="1171"/>
      <c r="C46" s="1172"/>
      <c r="D46" s="99"/>
      <c r="E46" s="1175" t="s">
        <v>36</v>
      </c>
      <c r="F46" s="1175"/>
      <c r="G46" s="1175"/>
      <c r="H46" s="1176"/>
      <c r="I46" s="339">
        <v>13</v>
      </c>
      <c r="J46" s="340">
        <v>8</v>
      </c>
      <c r="K46" s="340" t="s">
        <v>491</v>
      </c>
      <c r="L46" s="340" t="s">
        <v>491</v>
      </c>
      <c r="M46" s="341" t="s">
        <v>491</v>
      </c>
    </row>
    <row r="47" spans="2:13" ht="27.75" customHeight="1" x14ac:dyDescent="0.15">
      <c r="B47" s="1171"/>
      <c r="C47" s="1172"/>
      <c r="D47" s="100"/>
      <c r="E47" s="1185" t="s">
        <v>37</v>
      </c>
      <c r="F47" s="1186"/>
      <c r="G47" s="1186"/>
      <c r="H47" s="1187"/>
      <c r="I47" s="339" t="s">
        <v>491</v>
      </c>
      <c r="J47" s="340" t="s">
        <v>491</v>
      </c>
      <c r="K47" s="340" t="s">
        <v>491</v>
      </c>
      <c r="L47" s="340" t="s">
        <v>491</v>
      </c>
      <c r="M47" s="341" t="s">
        <v>491</v>
      </c>
    </row>
    <row r="48" spans="2:13" ht="27.75" customHeight="1" x14ac:dyDescent="0.15">
      <c r="B48" s="1171"/>
      <c r="C48" s="1172"/>
      <c r="D48" s="98"/>
      <c r="E48" s="1175" t="s">
        <v>38</v>
      </c>
      <c r="F48" s="1175"/>
      <c r="G48" s="1175"/>
      <c r="H48" s="1176"/>
      <c r="I48" s="339" t="s">
        <v>491</v>
      </c>
      <c r="J48" s="340" t="s">
        <v>491</v>
      </c>
      <c r="K48" s="340" t="s">
        <v>491</v>
      </c>
      <c r="L48" s="340" t="s">
        <v>491</v>
      </c>
      <c r="M48" s="341" t="s">
        <v>491</v>
      </c>
    </row>
    <row r="49" spans="2:13" ht="27.75" customHeight="1" x14ac:dyDescent="0.15">
      <c r="B49" s="1173"/>
      <c r="C49" s="1174"/>
      <c r="D49" s="98"/>
      <c r="E49" s="1175" t="s">
        <v>39</v>
      </c>
      <c r="F49" s="1175"/>
      <c r="G49" s="1175"/>
      <c r="H49" s="1176"/>
      <c r="I49" s="339" t="s">
        <v>491</v>
      </c>
      <c r="J49" s="340" t="s">
        <v>491</v>
      </c>
      <c r="K49" s="340" t="s">
        <v>491</v>
      </c>
      <c r="L49" s="340" t="s">
        <v>491</v>
      </c>
      <c r="M49" s="341" t="s">
        <v>491</v>
      </c>
    </row>
    <row r="50" spans="2:13" ht="27.75" customHeight="1" x14ac:dyDescent="0.15">
      <c r="B50" s="1169" t="s">
        <v>40</v>
      </c>
      <c r="C50" s="1170"/>
      <c r="D50" s="101"/>
      <c r="E50" s="1175" t="s">
        <v>41</v>
      </c>
      <c r="F50" s="1175"/>
      <c r="G50" s="1175"/>
      <c r="H50" s="1176"/>
      <c r="I50" s="339">
        <v>12997</v>
      </c>
      <c r="J50" s="340">
        <v>13886</v>
      </c>
      <c r="K50" s="340">
        <v>14288</v>
      </c>
      <c r="L50" s="340">
        <v>12362</v>
      </c>
      <c r="M50" s="341">
        <v>11199</v>
      </c>
    </row>
    <row r="51" spans="2:13" ht="27.75" customHeight="1" x14ac:dyDescent="0.15">
      <c r="B51" s="1171"/>
      <c r="C51" s="1172"/>
      <c r="D51" s="98"/>
      <c r="E51" s="1175" t="s">
        <v>42</v>
      </c>
      <c r="F51" s="1175"/>
      <c r="G51" s="1175"/>
      <c r="H51" s="1176"/>
      <c r="I51" s="339">
        <v>778</v>
      </c>
      <c r="J51" s="340">
        <v>763</v>
      </c>
      <c r="K51" s="340">
        <v>748</v>
      </c>
      <c r="L51" s="340">
        <v>785</v>
      </c>
      <c r="M51" s="341">
        <v>685</v>
      </c>
    </row>
    <row r="52" spans="2:13" ht="27.75" customHeight="1" x14ac:dyDescent="0.15">
      <c r="B52" s="1173"/>
      <c r="C52" s="1174"/>
      <c r="D52" s="98"/>
      <c r="E52" s="1175" t="s">
        <v>43</v>
      </c>
      <c r="F52" s="1175"/>
      <c r="G52" s="1175"/>
      <c r="H52" s="1176"/>
      <c r="I52" s="339">
        <v>54449</v>
      </c>
      <c r="J52" s="340">
        <v>54403</v>
      </c>
      <c r="K52" s="340">
        <v>52524</v>
      </c>
      <c r="L52" s="340">
        <v>50061</v>
      </c>
      <c r="M52" s="341">
        <v>47974</v>
      </c>
    </row>
    <row r="53" spans="2:13" ht="27.75" customHeight="1" thickBot="1" x14ac:dyDescent="0.2">
      <c r="B53" s="1177" t="s">
        <v>19</v>
      </c>
      <c r="C53" s="1178"/>
      <c r="D53" s="102"/>
      <c r="E53" s="1179" t="s">
        <v>44</v>
      </c>
      <c r="F53" s="1179"/>
      <c r="G53" s="1179"/>
      <c r="H53" s="1180"/>
      <c r="I53" s="342">
        <v>22198</v>
      </c>
      <c r="J53" s="343">
        <v>18353</v>
      </c>
      <c r="K53" s="343">
        <v>15659</v>
      </c>
      <c r="L53" s="343">
        <v>14489</v>
      </c>
      <c r="M53" s="344">
        <v>13836</v>
      </c>
    </row>
    <row r="54" spans="2:13" ht="27.75" customHeight="1" x14ac:dyDescent="0.15">
      <c r="B54" s="103"/>
      <c r="C54" s="104"/>
      <c r="D54" s="104"/>
      <c r="E54" s="105"/>
      <c r="F54" s="105"/>
      <c r="G54" s="105"/>
      <c r="H54" s="105"/>
      <c r="I54" s="106"/>
      <c r="J54" s="106"/>
      <c r="K54" s="106"/>
      <c r="L54" s="106"/>
      <c r="M54" s="106"/>
    </row>
    <row r="55" spans="2:13" x14ac:dyDescent="0.15"/>
  </sheetData>
  <sheetProtection algorithmName="SHA-512" hashValue="luj6+HHgv/gQPAa5sRyKGPr6aAaaEdPnb9XrOTR5biT7nIYaSP7bZSSZ7kbMhBs9B1ySEd4wXFpbciL6qD+vXw==" saltValue="Qo/8opHJyknciEKSYztJ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7" t="s">
        <v>45</v>
      </c>
    </row>
    <row r="54" spans="2:8" ht="29.25" customHeight="1" thickBot="1" x14ac:dyDescent="0.25">
      <c r="B54" s="108" t="s">
        <v>1</v>
      </c>
      <c r="C54" s="109"/>
      <c r="D54" s="109"/>
      <c r="E54" s="110" t="s">
        <v>2</v>
      </c>
      <c r="F54" s="111" t="s">
        <v>531</v>
      </c>
      <c r="G54" s="111" t="s">
        <v>532</v>
      </c>
      <c r="H54" s="112" t="s">
        <v>533</v>
      </c>
    </row>
    <row r="55" spans="2:8" ht="52.5" customHeight="1" x14ac:dyDescent="0.15">
      <c r="B55" s="113"/>
      <c r="C55" s="1193" t="s">
        <v>46</v>
      </c>
      <c r="D55" s="1193"/>
      <c r="E55" s="1194"/>
      <c r="F55" s="114">
        <v>5051</v>
      </c>
      <c r="G55" s="114">
        <v>4321</v>
      </c>
      <c r="H55" s="115">
        <v>4429</v>
      </c>
    </row>
    <row r="56" spans="2:8" ht="52.5" customHeight="1" x14ac:dyDescent="0.15">
      <c r="B56" s="116"/>
      <c r="C56" s="1195" t="s">
        <v>47</v>
      </c>
      <c r="D56" s="1195"/>
      <c r="E56" s="1196"/>
      <c r="F56" s="117">
        <v>2403</v>
      </c>
      <c r="G56" s="117">
        <v>2126</v>
      </c>
      <c r="H56" s="118">
        <v>1555</v>
      </c>
    </row>
    <row r="57" spans="2:8" ht="53.25" customHeight="1" x14ac:dyDescent="0.15">
      <c r="B57" s="116"/>
      <c r="C57" s="1197" t="s">
        <v>48</v>
      </c>
      <c r="D57" s="1197"/>
      <c r="E57" s="1198"/>
      <c r="F57" s="119">
        <v>6160</v>
      </c>
      <c r="G57" s="119">
        <v>5710</v>
      </c>
      <c r="H57" s="120">
        <v>4909</v>
      </c>
    </row>
    <row r="58" spans="2:8" ht="45.75" customHeight="1" x14ac:dyDescent="0.15">
      <c r="B58" s="121"/>
      <c r="C58" s="1188" t="s">
        <v>565</v>
      </c>
      <c r="D58" s="1189"/>
      <c r="E58" s="1190"/>
      <c r="F58" s="122">
        <v>2711</v>
      </c>
      <c r="G58" s="122">
        <v>2733</v>
      </c>
      <c r="H58" s="123">
        <v>2644</v>
      </c>
    </row>
    <row r="59" spans="2:8" ht="45.75" customHeight="1" x14ac:dyDescent="0.15">
      <c r="B59" s="121"/>
      <c r="C59" s="1188" t="s">
        <v>566</v>
      </c>
      <c r="D59" s="1189"/>
      <c r="E59" s="1190"/>
      <c r="F59" s="122">
        <v>781</v>
      </c>
      <c r="G59" s="122">
        <v>823</v>
      </c>
      <c r="H59" s="123">
        <v>837</v>
      </c>
    </row>
    <row r="60" spans="2:8" ht="45.75" customHeight="1" x14ac:dyDescent="0.15">
      <c r="B60" s="121"/>
      <c r="C60" s="1188" t="s">
        <v>564</v>
      </c>
      <c r="D60" s="1189"/>
      <c r="E60" s="1190"/>
      <c r="F60" s="122">
        <v>700</v>
      </c>
      <c r="G60" s="122">
        <v>645</v>
      </c>
      <c r="H60" s="123">
        <v>431</v>
      </c>
    </row>
    <row r="61" spans="2:8" ht="45.75" customHeight="1" x14ac:dyDescent="0.15">
      <c r="B61" s="121"/>
      <c r="C61" s="1188" t="s">
        <v>568</v>
      </c>
      <c r="D61" s="1189"/>
      <c r="E61" s="1190"/>
      <c r="F61" s="122">
        <v>355</v>
      </c>
      <c r="G61" s="122">
        <v>333</v>
      </c>
      <c r="H61" s="123">
        <v>312</v>
      </c>
    </row>
    <row r="62" spans="2:8" ht="45.75" customHeight="1" thickBot="1" x14ac:dyDescent="0.2">
      <c r="B62" s="124"/>
      <c r="C62" s="1199" t="s">
        <v>567</v>
      </c>
      <c r="D62" s="1200"/>
      <c r="E62" s="1201"/>
      <c r="F62" s="125">
        <v>356</v>
      </c>
      <c r="G62" s="125">
        <v>335</v>
      </c>
      <c r="H62" s="126">
        <v>304</v>
      </c>
    </row>
    <row r="63" spans="2:8" ht="52.5" customHeight="1" thickBot="1" x14ac:dyDescent="0.2">
      <c r="B63" s="127"/>
      <c r="C63" s="1191" t="s">
        <v>49</v>
      </c>
      <c r="D63" s="1191"/>
      <c r="E63" s="1192"/>
      <c r="F63" s="128">
        <v>13614</v>
      </c>
      <c r="G63" s="128">
        <v>12156</v>
      </c>
      <c r="H63" s="129">
        <v>10893</v>
      </c>
    </row>
    <row r="64" spans="2:8" x14ac:dyDescent="0.15"/>
  </sheetData>
  <sheetProtection algorithmName="SHA-512" hashValue="qTKVucrVackjxIiajXtgIGzzMMBIi/lQPm5NgJ0pzUcYP9HvqWe4kUZKEoA/V4FsPQXPOhIdfzlRj4AfbOAHUw==" saltValue="ULBXRt2jFb3+kYGO2yDIu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6" customWidth="1"/>
    <col min="2" max="8" width="13.375" style="136" customWidth="1"/>
    <col min="9" max="16384" width="11.125" style="136"/>
  </cols>
  <sheetData>
    <row r="1" spans="1:8" x14ac:dyDescent="0.15">
      <c r="A1" s="130"/>
      <c r="B1" s="131"/>
      <c r="C1" s="132"/>
      <c r="D1" s="133"/>
      <c r="E1" s="134"/>
      <c r="F1" s="134"/>
      <c r="G1" s="134"/>
      <c r="H1" s="135"/>
    </row>
    <row r="2" spans="1:8" x14ac:dyDescent="0.15">
      <c r="A2" s="137"/>
      <c r="B2" s="138"/>
      <c r="C2" s="139"/>
      <c r="D2" s="140" t="s">
        <v>50</v>
      </c>
      <c r="E2" s="141"/>
      <c r="F2" s="142" t="s">
        <v>528</v>
      </c>
      <c r="G2" s="143"/>
      <c r="H2" s="144"/>
    </row>
    <row r="3" spans="1:8" x14ac:dyDescent="0.15">
      <c r="A3" s="140" t="s">
        <v>521</v>
      </c>
      <c r="B3" s="145"/>
      <c r="C3" s="146"/>
      <c r="D3" s="147">
        <v>94445</v>
      </c>
      <c r="E3" s="148"/>
      <c r="F3" s="149">
        <v>71604</v>
      </c>
      <c r="G3" s="150"/>
      <c r="H3" s="151"/>
    </row>
    <row r="4" spans="1:8" x14ac:dyDescent="0.15">
      <c r="A4" s="152"/>
      <c r="B4" s="153"/>
      <c r="C4" s="154"/>
      <c r="D4" s="155">
        <v>39524</v>
      </c>
      <c r="E4" s="156"/>
      <c r="F4" s="157">
        <v>45121</v>
      </c>
      <c r="G4" s="158"/>
      <c r="H4" s="159"/>
    </row>
    <row r="5" spans="1:8" x14ac:dyDescent="0.15">
      <c r="A5" s="140" t="s">
        <v>523</v>
      </c>
      <c r="B5" s="145"/>
      <c r="C5" s="146"/>
      <c r="D5" s="147">
        <v>54108</v>
      </c>
      <c r="E5" s="148"/>
      <c r="F5" s="149">
        <v>67009</v>
      </c>
      <c r="G5" s="150"/>
      <c r="H5" s="151"/>
    </row>
    <row r="6" spans="1:8" x14ac:dyDescent="0.15">
      <c r="A6" s="152"/>
      <c r="B6" s="153"/>
      <c r="C6" s="154"/>
      <c r="D6" s="155">
        <v>33053</v>
      </c>
      <c r="E6" s="156"/>
      <c r="F6" s="157">
        <v>43028</v>
      </c>
      <c r="G6" s="158"/>
      <c r="H6" s="159"/>
    </row>
    <row r="7" spans="1:8" x14ac:dyDescent="0.15">
      <c r="A7" s="140" t="s">
        <v>524</v>
      </c>
      <c r="B7" s="145"/>
      <c r="C7" s="146"/>
      <c r="D7" s="147">
        <v>35468</v>
      </c>
      <c r="E7" s="148"/>
      <c r="F7" s="149">
        <v>40807</v>
      </c>
      <c r="G7" s="150"/>
      <c r="H7" s="151"/>
    </row>
    <row r="8" spans="1:8" x14ac:dyDescent="0.15">
      <c r="A8" s="152"/>
      <c r="B8" s="153"/>
      <c r="C8" s="154"/>
      <c r="D8" s="155">
        <v>12146</v>
      </c>
      <c r="E8" s="156"/>
      <c r="F8" s="157">
        <v>19520</v>
      </c>
      <c r="G8" s="158"/>
      <c r="H8" s="159"/>
    </row>
    <row r="9" spans="1:8" x14ac:dyDescent="0.15">
      <c r="A9" s="140" t="s">
        <v>525</v>
      </c>
      <c r="B9" s="145"/>
      <c r="C9" s="146"/>
      <c r="D9" s="147">
        <v>29371</v>
      </c>
      <c r="E9" s="148"/>
      <c r="F9" s="149">
        <v>37343</v>
      </c>
      <c r="G9" s="150"/>
      <c r="H9" s="151"/>
    </row>
    <row r="10" spans="1:8" x14ac:dyDescent="0.15">
      <c r="A10" s="152"/>
      <c r="B10" s="153"/>
      <c r="C10" s="154"/>
      <c r="D10" s="155">
        <v>10024</v>
      </c>
      <c r="E10" s="156"/>
      <c r="F10" s="157">
        <v>17633</v>
      </c>
      <c r="G10" s="158"/>
      <c r="H10" s="159"/>
    </row>
    <row r="11" spans="1:8" x14ac:dyDescent="0.15">
      <c r="A11" s="140" t="s">
        <v>526</v>
      </c>
      <c r="B11" s="145"/>
      <c r="C11" s="146"/>
      <c r="D11" s="147">
        <v>37749</v>
      </c>
      <c r="E11" s="148"/>
      <c r="F11" s="149">
        <v>47407</v>
      </c>
      <c r="G11" s="150"/>
      <c r="H11" s="151"/>
    </row>
    <row r="12" spans="1:8" x14ac:dyDescent="0.15">
      <c r="A12" s="152"/>
      <c r="B12" s="153"/>
      <c r="C12" s="160"/>
      <c r="D12" s="155">
        <v>15808</v>
      </c>
      <c r="E12" s="156"/>
      <c r="F12" s="157">
        <v>27543</v>
      </c>
      <c r="G12" s="158"/>
      <c r="H12" s="159"/>
    </row>
    <row r="13" spans="1:8" x14ac:dyDescent="0.15">
      <c r="A13" s="140"/>
      <c r="B13" s="145"/>
      <c r="C13" s="146"/>
      <c r="D13" s="147">
        <v>50228</v>
      </c>
      <c r="E13" s="148"/>
      <c r="F13" s="149">
        <v>52834</v>
      </c>
      <c r="G13" s="161"/>
      <c r="H13" s="151"/>
    </row>
    <row r="14" spans="1:8" x14ac:dyDescent="0.15">
      <c r="A14" s="152"/>
      <c r="B14" s="153"/>
      <c r="C14" s="154"/>
      <c r="D14" s="155">
        <v>22111</v>
      </c>
      <c r="E14" s="156"/>
      <c r="F14" s="157">
        <v>30569</v>
      </c>
      <c r="G14" s="158"/>
      <c r="H14" s="159"/>
    </row>
    <row r="17" spans="1:11" x14ac:dyDescent="0.15">
      <c r="A17" s="136" t="s">
        <v>51</v>
      </c>
    </row>
    <row r="18" spans="1:11" x14ac:dyDescent="0.15">
      <c r="A18" s="162"/>
      <c r="B18" s="162" t="str">
        <f>実質収支比率等に係る経年分析!F$46</f>
        <v>R01</v>
      </c>
      <c r="C18" s="162" t="str">
        <f>実質収支比率等に係る経年分析!G$46</f>
        <v>R02</v>
      </c>
      <c r="D18" s="162" t="str">
        <f>実質収支比率等に係る経年分析!H$46</f>
        <v>R03</v>
      </c>
      <c r="E18" s="162" t="str">
        <f>実質収支比率等に係る経年分析!I$46</f>
        <v>R04</v>
      </c>
      <c r="F18" s="162" t="str">
        <f>実質収支比率等に係る経年分析!J$46</f>
        <v>R05</v>
      </c>
    </row>
    <row r="19" spans="1:11" x14ac:dyDescent="0.15">
      <c r="A19" s="162" t="s">
        <v>52</v>
      </c>
      <c r="B19" s="162">
        <f>ROUND(VALUE(SUBSTITUTE(実質収支比率等に係る経年分析!F$48,"▲","-")),2)</f>
        <v>6.25</v>
      </c>
      <c r="C19" s="162">
        <f>ROUND(VALUE(SUBSTITUTE(実質収支比率等に係る経年分析!G$48,"▲","-")),2)</f>
        <v>3.11</v>
      </c>
      <c r="D19" s="162">
        <f>ROUND(VALUE(SUBSTITUTE(実質収支比率等に係る経年分析!H$48,"▲","-")),2)</f>
        <v>4.25</v>
      </c>
      <c r="E19" s="162">
        <f>ROUND(VALUE(SUBSTITUTE(実質収支比率等に係る経年分析!I$48,"▲","-")),2)</f>
        <v>4.3</v>
      </c>
      <c r="F19" s="162">
        <f>ROUND(VALUE(SUBSTITUTE(実質収支比率等に係る経年分析!J$48,"▲","-")),2)</f>
        <v>4.0199999999999996</v>
      </c>
    </row>
    <row r="20" spans="1:11" x14ac:dyDescent="0.15">
      <c r="A20" s="162" t="s">
        <v>53</v>
      </c>
      <c r="B20" s="162">
        <f>ROUND(VALUE(SUBSTITUTE(実質収支比率等に係る経年分析!F$47,"▲","-")),2)</f>
        <v>19.41</v>
      </c>
      <c r="C20" s="162">
        <f>ROUND(VALUE(SUBSTITUTE(実質収支比率等に係る経年分析!G$47,"▲","-")),2)</f>
        <v>20.55</v>
      </c>
      <c r="D20" s="162">
        <f>ROUND(VALUE(SUBSTITUTE(実質収支比率等に係る経年分析!H$47,"▲","-")),2)</f>
        <v>18.41</v>
      </c>
      <c r="E20" s="162">
        <f>ROUND(VALUE(SUBSTITUTE(実質収支比率等に係る経年分析!I$47,"▲","-")),2)</f>
        <v>16.3</v>
      </c>
      <c r="F20" s="162">
        <f>ROUND(VALUE(SUBSTITUTE(実質収支比率等に係る経年分析!J$47,"▲","-")),2)</f>
        <v>16.66</v>
      </c>
    </row>
    <row r="21" spans="1:11" x14ac:dyDescent="0.15">
      <c r="A21" s="162" t="s">
        <v>54</v>
      </c>
      <c r="B21" s="162">
        <f>IF(ISNUMBER(VALUE(SUBSTITUTE(実質収支比率等に係る経年分析!F$49,"▲","-"))),ROUND(VALUE(SUBSTITUTE(実質収支比率等に係る経年分析!F$49,"▲","-")),2),NA())</f>
        <v>-2.5299999999999998</v>
      </c>
      <c r="C21" s="162">
        <f>IF(ISNUMBER(VALUE(SUBSTITUTE(実質収支比率等に係る経年分析!G$49,"▲","-"))),ROUND(VALUE(SUBSTITUTE(実質収支比率等に係る経年分析!G$49,"▲","-")),2),NA())</f>
        <v>-4.9800000000000004</v>
      </c>
      <c r="D21" s="162">
        <f>IF(ISNUMBER(VALUE(SUBSTITUTE(実質収支比率等に係る経年分析!H$49,"▲","-"))),ROUND(VALUE(SUBSTITUTE(実質収支比率等に係る経年分析!H$49,"▲","-")),2),NA())</f>
        <v>-1.85</v>
      </c>
      <c r="E21" s="162">
        <f>IF(ISNUMBER(VALUE(SUBSTITUTE(実質収支比率等に係る経年分析!I$49,"▲","-"))),ROUND(VALUE(SUBSTITUTE(実質収支比率等に係る経年分析!I$49,"▲","-")),2),NA())</f>
        <v>-5.12</v>
      </c>
      <c r="F21" s="162">
        <f>IF(ISNUMBER(VALUE(SUBSTITUTE(実質収支比率等に係る経年分析!J$49,"▲","-"))),ROUND(VALUE(SUBSTITUTE(実質収支比率等に係る経年分析!J$49,"▲","-")),2),NA())</f>
        <v>-2.08</v>
      </c>
    </row>
    <row r="24" spans="1:11" x14ac:dyDescent="0.15">
      <c r="A24" s="136" t="s">
        <v>55</v>
      </c>
    </row>
    <row r="25" spans="1:11" x14ac:dyDescent="0.15">
      <c r="A25" s="163"/>
      <c r="B25" s="163" t="str">
        <f>連結実質赤字比率に係る赤字・黒字の構成分析!F$33</f>
        <v>R01</v>
      </c>
      <c r="C25" s="163"/>
      <c r="D25" s="163" t="str">
        <f>連結実質赤字比率に係る赤字・黒字の構成分析!G$33</f>
        <v>R02</v>
      </c>
      <c r="E25" s="163"/>
      <c r="F25" s="163" t="str">
        <f>連結実質赤字比率に係る赤字・黒字の構成分析!H$33</f>
        <v>R03</v>
      </c>
      <c r="G25" s="163"/>
      <c r="H25" s="163" t="str">
        <f>連結実質赤字比率に係る赤字・黒字の構成分析!I$33</f>
        <v>R04</v>
      </c>
      <c r="I25" s="163"/>
      <c r="J25" s="163" t="str">
        <f>連結実質赤字比率に係る赤字・黒字の構成分析!J$33</f>
        <v>R05</v>
      </c>
      <c r="K25" s="163"/>
    </row>
    <row r="26" spans="1:11" x14ac:dyDescent="0.15">
      <c r="A26" s="163"/>
      <c r="B26" s="163" t="s">
        <v>56</v>
      </c>
      <c r="C26" s="163" t="s">
        <v>57</v>
      </c>
      <c r="D26" s="163" t="s">
        <v>56</v>
      </c>
      <c r="E26" s="163" t="s">
        <v>57</v>
      </c>
      <c r="F26" s="163" t="s">
        <v>56</v>
      </c>
      <c r="G26" s="163" t="s">
        <v>57</v>
      </c>
      <c r="H26" s="163" t="s">
        <v>56</v>
      </c>
      <c r="I26" s="163" t="s">
        <v>57</v>
      </c>
      <c r="J26" s="163" t="s">
        <v>56</v>
      </c>
      <c r="K26" s="163" t="s">
        <v>57</v>
      </c>
    </row>
    <row r="27" spans="1:11" x14ac:dyDescent="0.15">
      <c r="A27" s="163" t="str">
        <f>IF(連結実質赤字比率に係る赤字・黒字の構成分析!C$43="",NA(),連結実質赤字比率に係る赤字・黒字の構成分析!C$43)</f>
        <v>その他会計（黒字）</v>
      </c>
      <c r="B27" s="163" t="e">
        <f>IF(ROUND(VALUE(SUBSTITUTE(連結実質赤字比率に係る赤字・黒字の構成分析!F$43,"▲", "-")), 2) &lt; 0, ABS(ROUND(VALUE(SUBSTITUTE(連結実質赤字比率に係る赤字・黒字の構成分析!F$43,"▲", "-")), 2)), NA())</f>
        <v>#N/A</v>
      </c>
      <c r="C27" s="163">
        <f>IF(ROUND(VALUE(SUBSTITUTE(連結実質赤字比率に係る赤字・黒字の構成分析!F$43,"▲", "-")), 2) &gt;= 0, ABS(ROUND(VALUE(SUBSTITUTE(連結実質赤字比率に係る赤字・黒字の構成分析!F$43,"▲", "-")), 2)), NA())</f>
        <v>0.81</v>
      </c>
      <c r="D27" s="163" t="e">
        <f>IF(ROUND(VALUE(SUBSTITUTE(連結実質赤字比率に係る赤字・黒字の構成分析!G$43,"▲", "-")), 2) &lt; 0, ABS(ROUND(VALUE(SUBSTITUTE(連結実質赤字比率に係る赤字・黒字の構成分析!G$43,"▲", "-")), 2)), NA())</f>
        <v>#N/A</v>
      </c>
      <c r="E27" s="163">
        <f>IF(ROUND(VALUE(SUBSTITUTE(連結実質赤字比率に係る赤字・黒字の構成分析!G$43,"▲", "-")), 2) &gt;= 0, ABS(ROUND(VALUE(SUBSTITUTE(連結実質赤字比率に係る赤字・黒字の構成分析!G$43,"▲", "-")), 2)), NA())</f>
        <v>0</v>
      </c>
      <c r="F27" s="163" t="e">
        <f>IF(ROUND(VALUE(SUBSTITUTE(連結実質赤字比率に係る赤字・黒字の構成分析!H$43,"▲", "-")), 2) &lt; 0, ABS(ROUND(VALUE(SUBSTITUTE(連結実質赤字比率に係る赤字・黒字の構成分析!H$43,"▲", "-")), 2)), NA())</f>
        <v>#N/A</v>
      </c>
      <c r="G27" s="163">
        <f>IF(ROUND(VALUE(SUBSTITUTE(連結実質赤字比率に係る赤字・黒字の構成分析!H$43,"▲", "-")), 2) &gt;= 0, ABS(ROUND(VALUE(SUBSTITUTE(連結実質赤字比率に係る赤字・黒字の構成分析!H$43,"▲", "-")), 2)), NA())</f>
        <v>0</v>
      </c>
      <c r="H27" s="163" t="e">
        <f>IF(ROUND(VALUE(SUBSTITUTE(連結実質赤字比率に係る赤字・黒字の構成分析!I$43,"▲", "-")), 2) &lt; 0, ABS(ROUND(VALUE(SUBSTITUTE(連結実質赤字比率に係る赤字・黒字の構成分析!I$43,"▲", "-")), 2)), NA())</f>
        <v>#N/A</v>
      </c>
      <c r="I27" s="163">
        <f>IF(ROUND(VALUE(SUBSTITUTE(連結実質赤字比率に係る赤字・黒字の構成分析!I$43,"▲", "-")), 2) &gt;= 0, ABS(ROUND(VALUE(SUBSTITUTE(連結実質赤字比率に係る赤字・黒字の構成分析!I$43,"▲", "-")), 2)), NA())</f>
        <v>0.01</v>
      </c>
      <c r="J27" s="163" t="e">
        <f>IF(ROUND(VALUE(SUBSTITUTE(連結実質赤字比率に係る赤字・黒字の構成分析!J$43,"▲", "-")), 2) &lt; 0, ABS(ROUND(VALUE(SUBSTITUTE(連結実質赤字比率に係る赤字・黒字の構成分析!J$43,"▲", "-")), 2)), NA())</f>
        <v>#N/A</v>
      </c>
      <c r="K27" s="163">
        <f>IF(ROUND(VALUE(SUBSTITUTE(連結実質赤字比率に係る赤字・黒字の構成分析!J$43,"▲", "-")), 2) &gt;= 0, ABS(ROUND(VALUE(SUBSTITUTE(連結実質赤字比率に係る赤字・黒字の構成分析!J$43,"▲", "-")), 2)), NA())</f>
        <v>0</v>
      </c>
    </row>
    <row r="28" spans="1:11" x14ac:dyDescent="0.15">
      <c r="A28" s="163" t="str">
        <f>IF(連結実質赤字比率に係る赤字・黒字の構成分析!C$42="",NA(),連結実質赤字比率に係る赤字・黒字の構成分析!C$42)</f>
        <v>その他会計（赤字）</v>
      </c>
      <c r="B28" s="163" t="e">
        <f>IF(ROUND(VALUE(SUBSTITUTE(連結実質赤字比率に係る赤字・黒字の構成分析!F$42,"▲", "-")), 2) &lt; 0, ABS(ROUND(VALUE(SUBSTITUTE(連結実質赤字比率に係る赤字・黒字の構成分析!F$42,"▲", "-")), 2)), NA())</f>
        <v>#VALUE!</v>
      </c>
      <c r="C28" s="163" t="e">
        <f>IF(ROUND(VALUE(SUBSTITUTE(連結実質赤字比率に係る赤字・黒字の構成分析!F$42,"▲", "-")), 2) &gt;= 0, ABS(ROUND(VALUE(SUBSTITUTE(連結実質赤字比率に係る赤字・黒字の構成分析!F$42,"▲", "-")), 2)), NA())</f>
        <v>#VALUE!</v>
      </c>
      <c r="D28" s="163" t="e">
        <f>IF(ROUND(VALUE(SUBSTITUTE(連結実質赤字比率に係る赤字・黒字の構成分析!G$42,"▲", "-")), 2) &lt; 0, ABS(ROUND(VALUE(SUBSTITUTE(連結実質赤字比率に係る赤字・黒字の構成分析!G$42,"▲", "-")), 2)), NA())</f>
        <v>#VALUE!</v>
      </c>
      <c r="E28" s="163" t="e">
        <f>IF(ROUND(VALUE(SUBSTITUTE(連結実質赤字比率に係る赤字・黒字の構成分析!G$42,"▲", "-")), 2) &gt;= 0, ABS(ROUND(VALUE(SUBSTITUTE(連結実質赤字比率に係る赤字・黒字の構成分析!G$42,"▲", "-")), 2)), NA())</f>
        <v>#VALUE!</v>
      </c>
      <c r="F28" s="163" t="e">
        <f>IF(ROUND(VALUE(SUBSTITUTE(連結実質赤字比率に係る赤字・黒字の構成分析!H$42,"▲", "-")), 2) &lt; 0, ABS(ROUND(VALUE(SUBSTITUTE(連結実質赤字比率に係る赤字・黒字の構成分析!H$42,"▲", "-")), 2)), NA())</f>
        <v>#VALUE!</v>
      </c>
      <c r="G28" s="163" t="e">
        <f>IF(ROUND(VALUE(SUBSTITUTE(連結実質赤字比率に係る赤字・黒字の構成分析!H$42,"▲", "-")), 2) &gt;= 0, ABS(ROUND(VALUE(SUBSTITUTE(連結実質赤字比率に係る赤字・黒字の構成分析!H$42,"▲", "-")), 2)), NA())</f>
        <v>#VALUE!</v>
      </c>
      <c r="H28" s="163" t="e">
        <f>IF(ROUND(VALUE(SUBSTITUTE(連結実質赤字比率に係る赤字・黒字の構成分析!I$42,"▲", "-")), 2) &lt; 0, ABS(ROUND(VALUE(SUBSTITUTE(連結実質赤字比率に係る赤字・黒字の構成分析!I$42,"▲", "-")), 2)), NA())</f>
        <v>#VALUE!</v>
      </c>
      <c r="I28" s="163" t="e">
        <f>IF(ROUND(VALUE(SUBSTITUTE(連結実質赤字比率に係る赤字・黒字の構成分析!I$42,"▲", "-")), 2) &gt;= 0, ABS(ROUND(VALUE(SUBSTITUTE(連結実質赤字比率に係る赤字・黒字の構成分析!I$42,"▲", "-")), 2)), NA())</f>
        <v>#VALUE!</v>
      </c>
      <c r="J28" s="163" t="e">
        <f>IF(ROUND(VALUE(SUBSTITUTE(連結実質赤字比率に係る赤字・黒字の構成分析!J$42,"▲", "-")), 2) &lt; 0, ABS(ROUND(VALUE(SUBSTITUTE(連結実質赤字比率に係る赤字・黒字の構成分析!J$42,"▲", "-")), 2)), NA())</f>
        <v>#VALUE!</v>
      </c>
      <c r="K28" s="163" t="e">
        <f>IF(ROUND(VALUE(SUBSTITUTE(連結実質赤字比率に係る赤字・黒字の構成分析!J$42,"▲", "-")), 2) &gt;= 0, ABS(ROUND(VALUE(SUBSTITUTE(連結実質赤字比率に係る赤字・黒字の構成分析!J$42,"▲", "-")), 2)), NA())</f>
        <v>#VALUE!</v>
      </c>
    </row>
    <row r="29" spans="1:11" x14ac:dyDescent="0.15">
      <c r="A29" s="163" t="str">
        <f>IF(連結実質赤字比率に係る赤字・黒字の構成分析!C$41="",NA(),連結実質赤字比率に係る赤字・黒字の構成分析!C$41)</f>
        <v>老人保健施設事業会計</v>
      </c>
      <c r="B29" s="163" t="e">
        <f>IF(ROUND(VALUE(SUBSTITUTE(連結実質赤字比率に係る赤字・黒字の構成分析!F$41,"▲", "-")), 2) &lt; 0, ABS(ROUND(VALUE(SUBSTITUTE(連結実質赤字比率に係る赤字・黒字の構成分析!F$41,"▲", "-")), 2)), NA())</f>
        <v>#N/A</v>
      </c>
      <c r="C29" s="163">
        <f>IF(ROUND(VALUE(SUBSTITUTE(連結実質赤字比率に係る赤字・黒字の構成分析!F$41,"▲", "-")), 2) &gt;= 0, ABS(ROUND(VALUE(SUBSTITUTE(連結実質赤字比率に係る赤字・黒字の構成分析!F$41,"▲", "-")), 2)), NA())</f>
        <v>0.21</v>
      </c>
      <c r="D29" s="163" t="e">
        <f>IF(ROUND(VALUE(SUBSTITUTE(連結実質赤字比率に係る赤字・黒字の構成分析!G$41,"▲", "-")), 2) &lt; 0, ABS(ROUND(VALUE(SUBSTITUTE(連結実質赤字比率に係る赤字・黒字の構成分析!G$41,"▲", "-")), 2)), NA())</f>
        <v>#N/A</v>
      </c>
      <c r="E29" s="163">
        <f>IF(ROUND(VALUE(SUBSTITUTE(連結実質赤字比率に係る赤字・黒字の構成分析!G$41,"▲", "-")), 2) &gt;= 0, ABS(ROUND(VALUE(SUBSTITUTE(連結実質赤字比率に係る赤字・黒字の構成分析!G$41,"▲", "-")), 2)), NA())</f>
        <v>0.24</v>
      </c>
      <c r="F29" s="163" t="e">
        <f>IF(ROUND(VALUE(SUBSTITUTE(連結実質赤字比率に係る赤字・黒字の構成分析!H$41,"▲", "-")), 2) &lt; 0, ABS(ROUND(VALUE(SUBSTITUTE(連結実質赤字比率に係る赤字・黒字の構成分析!H$41,"▲", "-")), 2)), NA())</f>
        <v>#N/A</v>
      </c>
      <c r="G29" s="163">
        <f>IF(ROUND(VALUE(SUBSTITUTE(連結実質赤字比率に係る赤字・黒字の構成分析!H$41,"▲", "-")), 2) &gt;= 0, ABS(ROUND(VALUE(SUBSTITUTE(連結実質赤字比率に係る赤字・黒字の構成分析!H$41,"▲", "-")), 2)), NA())</f>
        <v>0.19</v>
      </c>
      <c r="H29" s="163" t="e">
        <f>IF(ROUND(VALUE(SUBSTITUTE(連結実質赤字比率に係る赤字・黒字の構成分析!I$41,"▲", "-")), 2) &lt; 0, ABS(ROUND(VALUE(SUBSTITUTE(連結実質赤字比率に係る赤字・黒字の構成分析!I$41,"▲", "-")), 2)), NA())</f>
        <v>#N/A</v>
      </c>
      <c r="I29" s="163">
        <f>IF(ROUND(VALUE(SUBSTITUTE(連結実質赤字比率に係る赤字・黒字の構成分析!I$41,"▲", "-")), 2) &gt;= 0, ABS(ROUND(VALUE(SUBSTITUTE(連結実質赤字比率に係る赤字・黒字の構成分析!I$41,"▲", "-")), 2)), NA())</f>
        <v>0.13</v>
      </c>
      <c r="J29" s="163" t="e">
        <f>IF(ROUND(VALUE(SUBSTITUTE(連結実質赤字比率に係る赤字・黒字の構成分析!J$41,"▲", "-")), 2) &lt; 0, ABS(ROUND(VALUE(SUBSTITUTE(連結実質赤字比率に係る赤字・黒字の構成分析!J$41,"▲", "-")), 2)), NA())</f>
        <v>#N/A</v>
      </c>
      <c r="K29" s="163">
        <f>IF(ROUND(VALUE(SUBSTITUTE(連結実質赤字比率に係る赤字・黒字の構成分析!J$41,"▲", "-")), 2) &gt;= 0, ABS(ROUND(VALUE(SUBSTITUTE(連結実質赤字比率に係る赤字・黒字の構成分析!J$41,"▲", "-")), 2)), NA())</f>
        <v>0.01</v>
      </c>
    </row>
    <row r="30" spans="1:11" x14ac:dyDescent="0.15">
      <c r="A30" s="163" t="str">
        <f>IF(連結実質赤字比率に係る赤字・黒字の構成分析!C$40="",NA(),連結実質赤字比率に係る赤字・黒字の構成分析!C$40)</f>
        <v>後期高齢者医療特別会計</v>
      </c>
      <c r="B30" s="163" t="e">
        <f>IF(ROUND(VALUE(SUBSTITUTE(連結実質赤字比率に係る赤字・黒字の構成分析!F$40,"▲", "-")), 2) &lt; 0, ABS(ROUND(VALUE(SUBSTITUTE(連結実質赤字比率に係る赤字・黒字の構成分析!F$40,"▲", "-")), 2)), NA())</f>
        <v>#N/A</v>
      </c>
      <c r="C30" s="163">
        <f>IF(ROUND(VALUE(SUBSTITUTE(連結実質赤字比率に係る赤字・黒字の構成分析!F$40,"▲", "-")), 2) &gt;= 0, ABS(ROUND(VALUE(SUBSTITUTE(連結実質赤字比率に係る赤字・黒字の構成分析!F$40,"▲", "-")), 2)), NA())</f>
        <v>0.05</v>
      </c>
      <c r="D30" s="163" t="e">
        <f>IF(ROUND(VALUE(SUBSTITUTE(連結実質赤字比率に係る赤字・黒字の構成分析!G$40,"▲", "-")), 2) &lt; 0, ABS(ROUND(VALUE(SUBSTITUTE(連結実質赤字比率に係る赤字・黒字の構成分析!G$40,"▲", "-")), 2)), NA())</f>
        <v>#N/A</v>
      </c>
      <c r="E30" s="163">
        <f>IF(ROUND(VALUE(SUBSTITUTE(連結実質赤字比率に係る赤字・黒字の構成分析!G$40,"▲", "-")), 2) &gt;= 0, ABS(ROUND(VALUE(SUBSTITUTE(連結実質赤字比率に係る赤字・黒字の構成分析!G$40,"▲", "-")), 2)), NA())</f>
        <v>0.05</v>
      </c>
      <c r="F30" s="163" t="e">
        <f>IF(ROUND(VALUE(SUBSTITUTE(連結実質赤字比率に係る赤字・黒字の構成分析!H$40,"▲", "-")), 2) &lt; 0, ABS(ROUND(VALUE(SUBSTITUTE(連結実質赤字比率に係る赤字・黒字の構成分析!H$40,"▲", "-")), 2)), NA())</f>
        <v>#N/A</v>
      </c>
      <c r="G30" s="163">
        <f>IF(ROUND(VALUE(SUBSTITUTE(連結実質赤字比率に係る赤字・黒字の構成分析!H$40,"▲", "-")), 2) &gt;= 0, ABS(ROUND(VALUE(SUBSTITUTE(連結実質赤字比率に係る赤字・黒字の構成分析!H$40,"▲", "-")), 2)), NA())</f>
        <v>0.05</v>
      </c>
      <c r="H30" s="163" t="e">
        <f>IF(ROUND(VALUE(SUBSTITUTE(連結実質赤字比率に係る赤字・黒字の構成分析!I$40,"▲", "-")), 2) &lt; 0, ABS(ROUND(VALUE(SUBSTITUTE(連結実質赤字比率に係る赤字・黒字の構成分析!I$40,"▲", "-")), 2)), NA())</f>
        <v>#N/A</v>
      </c>
      <c r="I30" s="163">
        <f>IF(ROUND(VALUE(SUBSTITUTE(連結実質赤字比率に係る赤字・黒字の構成分析!I$40,"▲", "-")), 2) &gt;= 0, ABS(ROUND(VALUE(SUBSTITUTE(連結実質赤字比率に係る赤字・黒字の構成分析!I$40,"▲", "-")), 2)), NA())</f>
        <v>7.0000000000000007E-2</v>
      </c>
      <c r="J30" s="163" t="e">
        <f>IF(ROUND(VALUE(SUBSTITUTE(連結実質赤字比率に係る赤字・黒字の構成分析!J$40,"▲", "-")), 2) &lt; 0, ABS(ROUND(VALUE(SUBSTITUTE(連結実質赤字比率に係る赤字・黒字の構成分析!J$40,"▲", "-")), 2)), NA())</f>
        <v>#N/A</v>
      </c>
      <c r="K30" s="163">
        <f>IF(ROUND(VALUE(SUBSTITUTE(連結実質赤字比率に係る赤字・黒字の構成分析!J$40,"▲", "-")), 2) &gt;= 0, ABS(ROUND(VALUE(SUBSTITUTE(連結実質赤字比率に係る赤字・黒字の構成分析!J$40,"▲", "-")), 2)), NA())</f>
        <v>0.06</v>
      </c>
    </row>
    <row r="31" spans="1:11" x14ac:dyDescent="0.15">
      <c r="A31" s="163" t="str">
        <f>IF(連結実質赤字比率に係る赤字・黒字の構成分析!C$39="",NA(),連結実質赤字比率に係る赤字・黒字の構成分析!C$39)</f>
        <v>介護保険特別会計</v>
      </c>
      <c r="B31" s="163" t="e">
        <f>IF(ROUND(VALUE(SUBSTITUTE(連結実質赤字比率に係る赤字・黒字の構成分析!F$39,"▲", "-")), 2) &lt; 0, ABS(ROUND(VALUE(SUBSTITUTE(連結実質赤字比率に係る赤字・黒字の構成分析!F$39,"▲", "-")), 2)), NA())</f>
        <v>#N/A</v>
      </c>
      <c r="C31" s="163">
        <f>IF(ROUND(VALUE(SUBSTITUTE(連結実質赤字比率に係る赤字・黒字の構成分析!F$39,"▲", "-")), 2) &gt;= 0, ABS(ROUND(VALUE(SUBSTITUTE(連結実質赤字比率に係る赤字・黒字の構成分析!F$39,"▲", "-")), 2)), NA())</f>
        <v>0.54</v>
      </c>
      <c r="D31" s="163" t="e">
        <f>IF(ROUND(VALUE(SUBSTITUTE(連結実質赤字比率に係る赤字・黒字の構成分析!G$39,"▲", "-")), 2) &lt; 0, ABS(ROUND(VALUE(SUBSTITUTE(連結実質赤字比率に係る赤字・黒字の構成分析!G$39,"▲", "-")), 2)), NA())</f>
        <v>#N/A</v>
      </c>
      <c r="E31" s="163">
        <f>IF(ROUND(VALUE(SUBSTITUTE(連結実質赤字比率に係る赤字・黒字の構成分析!G$39,"▲", "-")), 2) &gt;= 0, ABS(ROUND(VALUE(SUBSTITUTE(連結実質赤字比率に係る赤字・黒字の構成分析!G$39,"▲", "-")), 2)), NA())</f>
        <v>0.84</v>
      </c>
      <c r="F31" s="163" t="e">
        <f>IF(ROUND(VALUE(SUBSTITUTE(連結実質赤字比率に係る赤字・黒字の構成分析!H$39,"▲", "-")), 2) &lt; 0, ABS(ROUND(VALUE(SUBSTITUTE(連結実質赤字比率に係る赤字・黒字の構成分析!H$39,"▲", "-")), 2)), NA())</f>
        <v>#N/A</v>
      </c>
      <c r="G31" s="163">
        <f>IF(ROUND(VALUE(SUBSTITUTE(連結実質赤字比率に係る赤字・黒字の構成分析!H$39,"▲", "-")), 2) &gt;= 0, ABS(ROUND(VALUE(SUBSTITUTE(連結実質赤字比率に係る赤字・黒字の構成分析!H$39,"▲", "-")), 2)), NA())</f>
        <v>1.06</v>
      </c>
      <c r="H31" s="163" t="e">
        <f>IF(ROUND(VALUE(SUBSTITUTE(連結実質赤字比率に係る赤字・黒字の構成分析!I$39,"▲", "-")), 2) &lt; 0, ABS(ROUND(VALUE(SUBSTITUTE(連結実質赤字比率に係る赤字・黒字の構成分析!I$39,"▲", "-")), 2)), NA())</f>
        <v>#N/A</v>
      </c>
      <c r="I31" s="163">
        <f>IF(ROUND(VALUE(SUBSTITUTE(連結実質赤字比率に係る赤字・黒字の構成分析!I$39,"▲", "-")), 2) &gt;= 0, ABS(ROUND(VALUE(SUBSTITUTE(連結実質赤字比率に係る赤字・黒字の構成分析!I$39,"▲", "-")), 2)), NA())</f>
        <v>1.38</v>
      </c>
      <c r="J31" s="163" t="e">
        <f>IF(ROUND(VALUE(SUBSTITUTE(連結実質赤字比率に係る赤字・黒字の構成分析!J$39,"▲", "-")), 2) &lt; 0, ABS(ROUND(VALUE(SUBSTITUTE(連結実質赤字比率に係る赤字・黒字の構成分析!J$39,"▲", "-")), 2)), NA())</f>
        <v>#N/A</v>
      </c>
      <c r="K31" s="163">
        <f>IF(ROUND(VALUE(SUBSTITUTE(連結実質赤字比率に係る赤字・黒字の構成分析!J$39,"▲", "-")), 2) &gt;= 0, ABS(ROUND(VALUE(SUBSTITUTE(連結実質赤字比率に係る赤字・黒字の構成分析!J$39,"▲", "-")), 2)), NA())</f>
        <v>1.1200000000000001</v>
      </c>
    </row>
    <row r="32" spans="1:11" x14ac:dyDescent="0.15">
      <c r="A32" s="163" t="str">
        <f>IF(連結実質赤字比率に係る赤字・黒字の構成分析!C$38="",NA(),連結実質赤字比率に係る赤字・黒字の構成分析!C$38)</f>
        <v>国民健康保険特別会計</v>
      </c>
      <c r="B32" s="163" t="e">
        <f>IF(ROUND(VALUE(SUBSTITUTE(連結実質赤字比率に係る赤字・黒字の構成分析!F$38,"▲", "-")), 2) &lt; 0, ABS(ROUND(VALUE(SUBSTITUTE(連結実質赤字比率に係る赤字・黒字の構成分析!F$38,"▲", "-")), 2)), NA())</f>
        <v>#N/A</v>
      </c>
      <c r="C32" s="163">
        <f>IF(ROUND(VALUE(SUBSTITUTE(連結実質赤字比率に係る赤字・黒字の構成分析!F$38,"▲", "-")), 2) &gt;= 0, ABS(ROUND(VALUE(SUBSTITUTE(連結実質赤字比率に係る赤字・黒字の構成分析!F$38,"▲", "-")), 2)), NA())</f>
        <v>1.25</v>
      </c>
      <c r="D32" s="163" t="e">
        <f>IF(ROUND(VALUE(SUBSTITUTE(連結実質赤字比率に係る赤字・黒字の構成分析!G$38,"▲", "-")), 2) &lt; 0, ABS(ROUND(VALUE(SUBSTITUTE(連結実質赤字比率に係る赤字・黒字の構成分析!G$38,"▲", "-")), 2)), NA())</f>
        <v>#N/A</v>
      </c>
      <c r="E32" s="163">
        <f>IF(ROUND(VALUE(SUBSTITUTE(連結実質赤字比率に係る赤字・黒字の構成分析!G$38,"▲", "-")), 2) &gt;= 0, ABS(ROUND(VALUE(SUBSTITUTE(連結実質赤字比率に係る赤字・黒字の構成分析!G$38,"▲", "-")), 2)), NA())</f>
        <v>1.1399999999999999</v>
      </c>
      <c r="F32" s="163" t="e">
        <f>IF(ROUND(VALUE(SUBSTITUTE(連結実質赤字比率に係る赤字・黒字の構成分析!H$38,"▲", "-")), 2) &lt; 0, ABS(ROUND(VALUE(SUBSTITUTE(連結実質赤字比率に係る赤字・黒字の構成分析!H$38,"▲", "-")), 2)), NA())</f>
        <v>#N/A</v>
      </c>
      <c r="G32" s="163">
        <f>IF(ROUND(VALUE(SUBSTITUTE(連結実質赤字比率に係る赤字・黒字の構成分析!H$38,"▲", "-")), 2) &gt;= 0, ABS(ROUND(VALUE(SUBSTITUTE(連結実質赤字比率に係る赤字・黒字の構成分析!H$38,"▲", "-")), 2)), NA())</f>
        <v>1.42</v>
      </c>
      <c r="H32" s="163" t="e">
        <f>IF(ROUND(VALUE(SUBSTITUTE(連結実質赤字比率に係る赤字・黒字の構成分析!I$38,"▲", "-")), 2) &lt; 0, ABS(ROUND(VALUE(SUBSTITUTE(連結実質赤字比率に係る赤字・黒字の構成分析!I$38,"▲", "-")), 2)), NA())</f>
        <v>#N/A</v>
      </c>
      <c r="I32" s="163">
        <f>IF(ROUND(VALUE(SUBSTITUTE(連結実質赤字比率に係る赤字・黒字の構成分析!I$38,"▲", "-")), 2) &gt;= 0, ABS(ROUND(VALUE(SUBSTITUTE(連結実質赤字比率に係る赤字・黒字の構成分析!I$38,"▲", "-")), 2)), NA())</f>
        <v>1.07</v>
      </c>
      <c r="J32" s="163" t="e">
        <f>IF(ROUND(VALUE(SUBSTITUTE(連結実質赤字比率に係る赤字・黒字の構成分析!J$38,"▲", "-")), 2) &lt; 0, ABS(ROUND(VALUE(SUBSTITUTE(連結実質赤字比率に係る赤字・黒字の構成分析!J$38,"▲", "-")), 2)), NA())</f>
        <v>#N/A</v>
      </c>
      <c r="K32" s="163">
        <f>IF(ROUND(VALUE(SUBSTITUTE(連結実質赤字比率に係る赤字・黒字の構成分析!J$38,"▲", "-")), 2) &gt;= 0, ABS(ROUND(VALUE(SUBSTITUTE(連結実質赤字比率に係る赤字・黒字の構成分析!J$38,"▲", "-")), 2)), NA())</f>
        <v>1.24</v>
      </c>
    </row>
    <row r="33" spans="1:16" x14ac:dyDescent="0.15">
      <c r="A33" s="163" t="str">
        <f>IF(連結実質赤字比率に係る赤字・黒字の構成分析!C$37="",NA(),連結実質赤字比率に係る赤字・黒字の構成分析!C$37)</f>
        <v>下水道事業会計</v>
      </c>
      <c r="B33" s="163" t="e">
        <f>IF(ROUND(VALUE(SUBSTITUTE(連結実質赤字比率に係る赤字・黒字の構成分析!F$37,"▲", "-")), 2) &lt; 0, ABS(ROUND(VALUE(SUBSTITUTE(連結実質赤字比率に係る赤字・黒字の構成分析!F$37,"▲", "-")), 2)), NA())</f>
        <v>#VALUE!</v>
      </c>
      <c r="C33" s="163" t="e">
        <f>IF(ROUND(VALUE(SUBSTITUTE(連結実質赤字比率に係る赤字・黒字の構成分析!F$37,"▲", "-")), 2) &gt;= 0, ABS(ROUND(VALUE(SUBSTITUTE(連結実質赤字比率に係る赤字・黒字の構成分析!F$37,"▲", "-")), 2)), NA())</f>
        <v>#VALUE!</v>
      </c>
      <c r="D33" s="163" t="e">
        <f>IF(ROUND(VALUE(SUBSTITUTE(連結実質赤字比率に係る赤字・黒字の構成分析!G$37,"▲", "-")), 2) &lt; 0, ABS(ROUND(VALUE(SUBSTITUTE(連結実質赤字比率に係る赤字・黒字の構成分析!G$37,"▲", "-")), 2)), NA())</f>
        <v>#N/A</v>
      </c>
      <c r="E33" s="163">
        <f>IF(ROUND(VALUE(SUBSTITUTE(連結実質赤字比率に係る赤字・黒字の構成分析!G$37,"▲", "-")), 2) &gt;= 0, ABS(ROUND(VALUE(SUBSTITUTE(連結実質赤字比率に係る赤字・黒字の構成分析!G$37,"▲", "-")), 2)), NA())</f>
        <v>0.63</v>
      </c>
      <c r="F33" s="163" t="e">
        <f>IF(ROUND(VALUE(SUBSTITUTE(連結実質赤字比率に係る赤字・黒字の構成分析!H$37,"▲", "-")), 2) &lt; 0, ABS(ROUND(VALUE(SUBSTITUTE(連結実質赤字比率に係る赤字・黒字の構成分析!H$37,"▲", "-")), 2)), NA())</f>
        <v>#N/A</v>
      </c>
      <c r="G33" s="163">
        <f>IF(ROUND(VALUE(SUBSTITUTE(連結実質赤字比率に係る赤字・黒字の構成分析!H$37,"▲", "-")), 2) &gt;= 0, ABS(ROUND(VALUE(SUBSTITUTE(連結実質赤字比率に係る赤字・黒字の構成分析!H$37,"▲", "-")), 2)), NA())</f>
        <v>1.23</v>
      </c>
      <c r="H33" s="163" t="e">
        <f>IF(ROUND(VALUE(SUBSTITUTE(連結実質赤字比率に係る赤字・黒字の構成分析!I$37,"▲", "-")), 2) &lt; 0, ABS(ROUND(VALUE(SUBSTITUTE(連結実質赤字比率に係る赤字・黒字の構成分析!I$37,"▲", "-")), 2)), NA())</f>
        <v>#N/A</v>
      </c>
      <c r="I33" s="163">
        <f>IF(ROUND(VALUE(SUBSTITUTE(連結実質赤字比率に係る赤字・黒字の構成分析!I$37,"▲", "-")), 2) &gt;= 0, ABS(ROUND(VALUE(SUBSTITUTE(連結実質赤字比率に係る赤字・黒字の構成分析!I$37,"▲", "-")), 2)), NA())</f>
        <v>1.54</v>
      </c>
      <c r="J33" s="163" t="e">
        <f>IF(ROUND(VALUE(SUBSTITUTE(連結実質赤字比率に係る赤字・黒字の構成分析!J$37,"▲", "-")), 2) &lt; 0, ABS(ROUND(VALUE(SUBSTITUTE(連結実質赤字比率に係る赤字・黒字の構成分析!J$37,"▲", "-")), 2)), NA())</f>
        <v>#N/A</v>
      </c>
      <c r="K33" s="163">
        <f>IF(ROUND(VALUE(SUBSTITUTE(連結実質赤字比率に係る赤字・黒字の構成分析!J$37,"▲", "-")), 2) &gt;= 0, ABS(ROUND(VALUE(SUBSTITUTE(連結実質赤字比率に係る赤字・黒字の構成分析!J$37,"▲", "-")), 2)), NA())</f>
        <v>1.64</v>
      </c>
    </row>
    <row r="34" spans="1:16" x14ac:dyDescent="0.15">
      <c r="A34" s="163" t="str">
        <f>IF(連結実質赤字比率に係る赤字・黒字の構成分析!C$36="",NA(),連結実質赤字比率に係る赤字・黒字の構成分析!C$36)</f>
        <v>病院事業会計</v>
      </c>
      <c r="B34" s="163">
        <f>IF(ROUND(VALUE(SUBSTITUTE(連結実質赤字比率に係る赤字・黒字の構成分析!F$36,"▲", "-")), 2) &lt; 0, ABS(ROUND(VALUE(SUBSTITUTE(連結実質赤字比率に係る赤字・黒字の構成分析!F$36,"▲", "-")), 2)), NA())</f>
        <v>3.84</v>
      </c>
      <c r="C34" s="163" t="e">
        <f>IF(ROUND(VALUE(SUBSTITUTE(連結実質赤字比率に係る赤字・黒字の構成分析!F$36,"▲", "-")), 2) &gt;= 0, ABS(ROUND(VALUE(SUBSTITUTE(連結実質赤字比率に係る赤字・黒字の構成分析!F$36,"▲", "-")), 2)), NA())</f>
        <v>#N/A</v>
      </c>
      <c r="D34" s="163">
        <f>IF(ROUND(VALUE(SUBSTITUTE(連結実質赤字比率に係る赤字・黒字の構成分析!G$36,"▲", "-")), 2) &lt; 0, ABS(ROUND(VALUE(SUBSTITUTE(連結実質赤字比率に係る赤字・黒字の構成分析!G$36,"▲", "-")), 2)), NA())</f>
        <v>2.09</v>
      </c>
      <c r="E34" s="163" t="e">
        <f>IF(ROUND(VALUE(SUBSTITUTE(連結実質赤字比率に係る赤字・黒字の構成分析!G$36,"▲", "-")), 2) &gt;= 0, ABS(ROUND(VALUE(SUBSTITUTE(連結実質赤字比率に係る赤字・黒字の構成分析!G$36,"▲", "-")), 2)), NA())</f>
        <v>#N/A</v>
      </c>
      <c r="F34" s="163" t="e">
        <f>IF(ROUND(VALUE(SUBSTITUTE(連結実質赤字比率に係る赤字・黒字の構成分析!H$36,"▲", "-")), 2) &lt; 0, ABS(ROUND(VALUE(SUBSTITUTE(連結実質赤字比率に係る赤字・黒字の構成分析!H$36,"▲", "-")), 2)), NA())</f>
        <v>#N/A</v>
      </c>
      <c r="G34" s="163">
        <f>IF(ROUND(VALUE(SUBSTITUTE(連結実質赤字比率に係る赤字・黒字の構成分析!H$36,"▲", "-")), 2) &gt;= 0, ABS(ROUND(VALUE(SUBSTITUTE(連結実質赤字比率に係る赤字・黒字の構成分析!H$36,"▲", "-")), 2)), NA())</f>
        <v>0.18</v>
      </c>
      <c r="H34" s="163" t="e">
        <f>IF(ROUND(VALUE(SUBSTITUTE(連結実質赤字比率に係る赤字・黒字の構成分析!I$36,"▲", "-")), 2) &lt; 0, ABS(ROUND(VALUE(SUBSTITUTE(連結実質赤字比率に係る赤字・黒字の構成分析!I$36,"▲", "-")), 2)), NA())</f>
        <v>#N/A</v>
      </c>
      <c r="I34" s="163">
        <f>IF(ROUND(VALUE(SUBSTITUTE(連結実質赤字比率に係る赤字・黒字の構成分析!I$36,"▲", "-")), 2) &gt;= 0, ABS(ROUND(VALUE(SUBSTITUTE(連結実質赤字比率に係る赤字・黒字の構成分析!I$36,"▲", "-")), 2)), NA())</f>
        <v>2.36</v>
      </c>
      <c r="J34" s="163" t="e">
        <f>IF(ROUND(VALUE(SUBSTITUTE(連結実質赤字比率に係る赤字・黒字の構成分析!J$36,"▲", "-")), 2) &lt; 0, ABS(ROUND(VALUE(SUBSTITUTE(連結実質赤字比率に係る赤字・黒字の構成分析!J$36,"▲", "-")), 2)), NA())</f>
        <v>#N/A</v>
      </c>
      <c r="K34" s="163">
        <f>IF(ROUND(VALUE(SUBSTITUTE(連結実質赤字比率に係る赤字・黒字の構成分析!J$36,"▲", "-")), 2) &gt;= 0, ABS(ROUND(VALUE(SUBSTITUTE(連結実質赤字比率に係る赤字・黒字の構成分析!J$36,"▲", "-")), 2)), NA())</f>
        <v>2.59</v>
      </c>
    </row>
    <row r="35" spans="1:16" x14ac:dyDescent="0.15">
      <c r="A35" s="163" t="str">
        <f>IF(連結実質赤字比率に係る赤字・黒字の構成分析!C$35="",NA(),連結実質赤字比率に係る赤字・黒字の構成分析!C$35)</f>
        <v>一般会計</v>
      </c>
      <c r="B35" s="163" t="e">
        <f>IF(ROUND(VALUE(SUBSTITUTE(連結実質赤字比率に係る赤字・黒字の構成分析!F$35,"▲", "-")), 2) &lt; 0, ABS(ROUND(VALUE(SUBSTITUTE(連結実質赤字比率に係る赤字・黒字の構成分析!F$35,"▲", "-")), 2)), NA())</f>
        <v>#N/A</v>
      </c>
      <c r="C35" s="163">
        <f>IF(ROUND(VALUE(SUBSTITUTE(連結実質赤字比率に係る赤字・黒字の構成分析!F$35,"▲", "-")), 2) &gt;= 0, ABS(ROUND(VALUE(SUBSTITUTE(連結実質赤字比率に係る赤字・黒字の構成分析!F$35,"▲", "-")), 2)), NA())</f>
        <v>6.25</v>
      </c>
      <c r="D35" s="163" t="e">
        <f>IF(ROUND(VALUE(SUBSTITUTE(連結実質赤字比率に係る赤字・黒字の構成分析!G$35,"▲", "-")), 2) &lt; 0, ABS(ROUND(VALUE(SUBSTITUTE(連結実質赤字比率に係る赤字・黒字の構成分析!G$35,"▲", "-")), 2)), NA())</f>
        <v>#N/A</v>
      </c>
      <c r="E35" s="163">
        <f>IF(ROUND(VALUE(SUBSTITUTE(連結実質赤字比率に係る赤字・黒字の構成分析!G$35,"▲", "-")), 2) &gt;= 0, ABS(ROUND(VALUE(SUBSTITUTE(連結実質赤字比率に係る赤字・黒字の構成分析!G$35,"▲", "-")), 2)), NA())</f>
        <v>3.1</v>
      </c>
      <c r="F35" s="163" t="e">
        <f>IF(ROUND(VALUE(SUBSTITUTE(連結実質赤字比率に係る赤字・黒字の構成分析!H$35,"▲", "-")), 2) &lt; 0, ABS(ROUND(VALUE(SUBSTITUTE(連結実質赤字比率に係る赤字・黒字の構成分析!H$35,"▲", "-")), 2)), NA())</f>
        <v>#N/A</v>
      </c>
      <c r="G35" s="163">
        <f>IF(ROUND(VALUE(SUBSTITUTE(連結実質赤字比率に係る赤字・黒字の構成分析!H$35,"▲", "-")), 2) &gt;= 0, ABS(ROUND(VALUE(SUBSTITUTE(連結実質赤字比率に係る赤字・黒字の構成分析!H$35,"▲", "-")), 2)), NA())</f>
        <v>4.24</v>
      </c>
      <c r="H35" s="163" t="e">
        <f>IF(ROUND(VALUE(SUBSTITUTE(連結実質赤字比率に係る赤字・黒字の構成分析!I$35,"▲", "-")), 2) &lt; 0, ABS(ROUND(VALUE(SUBSTITUTE(連結実質赤字比率に係る赤字・黒字の構成分析!I$35,"▲", "-")), 2)), NA())</f>
        <v>#N/A</v>
      </c>
      <c r="I35" s="163">
        <f>IF(ROUND(VALUE(SUBSTITUTE(連結実質赤字比率に係る赤字・黒字の構成分析!I$35,"▲", "-")), 2) &gt;= 0, ABS(ROUND(VALUE(SUBSTITUTE(連結実質赤字比率に係る赤字・黒字の構成分析!I$35,"▲", "-")), 2)), NA())</f>
        <v>4.29</v>
      </c>
      <c r="J35" s="163" t="e">
        <f>IF(ROUND(VALUE(SUBSTITUTE(連結実質赤字比率に係る赤字・黒字の構成分析!J$35,"▲", "-")), 2) &lt; 0, ABS(ROUND(VALUE(SUBSTITUTE(連結実質赤字比率に係る赤字・黒字の構成分析!J$35,"▲", "-")), 2)), NA())</f>
        <v>#N/A</v>
      </c>
      <c r="K35" s="163">
        <f>IF(ROUND(VALUE(SUBSTITUTE(連結実質赤字比率に係る赤字・黒字の構成分析!J$35,"▲", "-")), 2) &gt;= 0, ABS(ROUND(VALUE(SUBSTITUTE(連結実質赤字比率に係る赤字・黒字の構成分析!J$35,"▲", "-")), 2)), NA())</f>
        <v>4.0199999999999996</v>
      </c>
    </row>
    <row r="36" spans="1:16" x14ac:dyDescent="0.15">
      <c r="A36" s="163" t="str">
        <f>IF(連結実質赤字比率に係る赤字・黒字の構成分析!C$34="",NA(),連結実質赤字比率に係る赤字・黒字の構成分析!C$34)</f>
        <v>水道事業会計</v>
      </c>
      <c r="B36" s="163" t="e">
        <f>IF(ROUND(VALUE(SUBSTITUTE(連結実質赤字比率に係る赤字・黒字の構成分析!F$34,"▲", "-")), 2) &lt; 0, ABS(ROUND(VALUE(SUBSTITUTE(連結実質赤字比率に係る赤字・黒字の構成分析!F$34,"▲", "-")), 2)), NA())</f>
        <v>#N/A</v>
      </c>
      <c r="C36" s="163">
        <f>IF(ROUND(VALUE(SUBSTITUTE(連結実質赤字比率に係る赤字・黒字の構成分析!F$34,"▲", "-")), 2) &gt;= 0, ABS(ROUND(VALUE(SUBSTITUTE(連結実質赤字比率に係る赤字・黒字の構成分析!F$34,"▲", "-")), 2)), NA())</f>
        <v>10.16</v>
      </c>
      <c r="D36" s="163" t="e">
        <f>IF(ROUND(VALUE(SUBSTITUTE(連結実質赤字比率に係る赤字・黒字の構成分析!G$34,"▲", "-")), 2) &lt; 0, ABS(ROUND(VALUE(SUBSTITUTE(連結実質赤字比率に係る赤字・黒字の構成分析!G$34,"▲", "-")), 2)), NA())</f>
        <v>#N/A</v>
      </c>
      <c r="E36" s="163">
        <f>IF(ROUND(VALUE(SUBSTITUTE(連結実質赤字比率に係る赤字・黒字の構成分析!G$34,"▲", "-")), 2) &gt;= 0, ABS(ROUND(VALUE(SUBSTITUTE(連結実質赤字比率に係る赤字・黒字の構成分析!G$34,"▲", "-")), 2)), NA())</f>
        <v>10.1</v>
      </c>
      <c r="F36" s="163" t="e">
        <f>IF(ROUND(VALUE(SUBSTITUTE(連結実質赤字比率に係る赤字・黒字の構成分析!H$34,"▲", "-")), 2) &lt; 0, ABS(ROUND(VALUE(SUBSTITUTE(連結実質赤字比率に係る赤字・黒字の構成分析!H$34,"▲", "-")), 2)), NA())</f>
        <v>#N/A</v>
      </c>
      <c r="G36" s="163">
        <f>IF(ROUND(VALUE(SUBSTITUTE(連結実質赤字比率に係る赤字・黒字の構成分析!H$34,"▲", "-")), 2) &gt;= 0, ABS(ROUND(VALUE(SUBSTITUTE(連結実質赤字比率に係る赤字・黒字の構成分析!H$34,"▲", "-")), 2)), NA())</f>
        <v>9.76</v>
      </c>
      <c r="H36" s="163" t="e">
        <f>IF(ROUND(VALUE(SUBSTITUTE(連結実質赤字比率に係る赤字・黒字の構成分析!I$34,"▲", "-")), 2) &lt; 0, ABS(ROUND(VALUE(SUBSTITUTE(連結実質赤字比率に係る赤字・黒字の構成分析!I$34,"▲", "-")), 2)), NA())</f>
        <v>#N/A</v>
      </c>
      <c r="I36" s="163">
        <f>IF(ROUND(VALUE(SUBSTITUTE(連結実質赤字比率に係る赤字・黒字の構成分析!I$34,"▲", "-")), 2) &gt;= 0, ABS(ROUND(VALUE(SUBSTITUTE(連結実質赤字比率に係る赤字・黒字の構成分析!I$34,"▲", "-")), 2)), NA())</f>
        <v>9.5299999999999994</v>
      </c>
      <c r="J36" s="163" t="e">
        <f>IF(ROUND(VALUE(SUBSTITUTE(連結実質赤字比率に係る赤字・黒字の構成分析!J$34,"▲", "-")), 2) &lt; 0, ABS(ROUND(VALUE(SUBSTITUTE(連結実質赤字比率に係る赤字・黒字の構成分析!J$34,"▲", "-")), 2)), NA())</f>
        <v>#N/A</v>
      </c>
      <c r="K36" s="163">
        <f>IF(ROUND(VALUE(SUBSTITUTE(連結実質赤字比率に係る赤字・黒字の構成分析!J$34,"▲", "-")), 2) &gt;= 0, ABS(ROUND(VALUE(SUBSTITUTE(連結実質赤字比率に係る赤字・黒字の構成分析!J$34,"▲", "-")), 2)), NA())</f>
        <v>9.75</v>
      </c>
    </row>
    <row r="39" spans="1:16" x14ac:dyDescent="0.15">
      <c r="A39" s="136" t="s">
        <v>58</v>
      </c>
    </row>
    <row r="40" spans="1:16" x14ac:dyDescent="0.15">
      <c r="A40" s="164"/>
      <c r="B40" s="164" t="str">
        <f>'実質公債費比率（分子）の構造'!K$44</f>
        <v>R01</v>
      </c>
      <c r="C40" s="164"/>
      <c r="D40" s="164"/>
      <c r="E40" s="164" t="str">
        <f>'実質公債費比率（分子）の構造'!L$44</f>
        <v>R02</v>
      </c>
      <c r="F40" s="164"/>
      <c r="G40" s="164"/>
      <c r="H40" s="164" t="str">
        <f>'実質公債費比率（分子）の構造'!M$44</f>
        <v>R03</v>
      </c>
      <c r="I40" s="164"/>
      <c r="J40" s="164"/>
      <c r="K40" s="164" t="str">
        <f>'実質公債費比率（分子）の構造'!N$44</f>
        <v>R04</v>
      </c>
      <c r="L40" s="164"/>
      <c r="M40" s="164"/>
      <c r="N40" s="164" t="str">
        <f>'実質公債費比率（分子）の構造'!O$44</f>
        <v>R05</v>
      </c>
      <c r="O40" s="164"/>
      <c r="P40" s="164"/>
    </row>
    <row r="41" spans="1:16" x14ac:dyDescent="0.15">
      <c r="A41" s="164"/>
      <c r="B41" s="164" t="s">
        <v>59</v>
      </c>
      <c r="C41" s="164"/>
      <c r="D41" s="164" t="s">
        <v>60</v>
      </c>
      <c r="E41" s="164" t="s">
        <v>59</v>
      </c>
      <c r="F41" s="164"/>
      <c r="G41" s="164" t="s">
        <v>60</v>
      </c>
      <c r="H41" s="164" t="s">
        <v>59</v>
      </c>
      <c r="I41" s="164"/>
      <c r="J41" s="164" t="s">
        <v>60</v>
      </c>
      <c r="K41" s="164" t="s">
        <v>59</v>
      </c>
      <c r="L41" s="164"/>
      <c r="M41" s="164" t="s">
        <v>60</v>
      </c>
      <c r="N41" s="164" t="s">
        <v>59</v>
      </c>
      <c r="O41" s="164"/>
      <c r="P41" s="164" t="s">
        <v>60</v>
      </c>
    </row>
    <row r="42" spans="1:16" x14ac:dyDescent="0.15">
      <c r="A42" s="164" t="s">
        <v>61</v>
      </c>
      <c r="B42" s="164"/>
      <c r="C42" s="164"/>
      <c r="D42" s="164">
        <f>'実質公債費比率（分子）の構造'!K$52</f>
        <v>4647</v>
      </c>
      <c r="E42" s="164"/>
      <c r="F42" s="164"/>
      <c r="G42" s="164">
        <f>'実質公債費比率（分子）の構造'!L$52</f>
        <v>4640</v>
      </c>
      <c r="H42" s="164"/>
      <c r="I42" s="164"/>
      <c r="J42" s="164">
        <f>'実質公債費比率（分子）の構造'!M$52</f>
        <v>4873</v>
      </c>
      <c r="K42" s="164"/>
      <c r="L42" s="164"/>
      <c r="M42" s="164">
        <f>'実質公債費比率（分子）の構造'!N$52</f>
        <v>4815</v>
      </c>
      <c r="N42" s="164"/>
      <c r="O42" s="164"/>
      <c r="P42" s="164">
        <f>'実質公債費比率（分子）の構造'!O$52</f>
        <v>4843</v>
      </c>
    </row>
    <row r="43" spans="1:16" x14ac:dyDescent="0.15">
      <c r="A43" s="164" t="s">
        <v>16</v>
      </c>
      <c r="B43" s="164" t="str">
        <f>'実質公債費比率（分子）の構造'!K$51</f>
        <v>-</v>
      </c>
      <c r="C43" s="164"/>
      <c r="D43" s="164"/>
      <c r="E43" s="164" t="str">
        <f>'実質公債費比率（分子）の構造'!L$51</f>
        <v>-</v>
      </c>
      <c r="F43" s="164"/>
      <c r="G43" s="164"/>
      <c r="H43" s="164" t="str">
        <f>'実質公債費比率（分子）の構造'!M$51</f>
        <v>-</v>
      </c>
      <c r="I43" s="164"/>
      <c r="J43" s="164"/>
      <c r="K43" s="164" t="str">
        <f>'実質公債費比率（分子）の構造'!N$51</f>
        <v>-</v>
      </c>
      <c r="L43" s="164"/>
      <c r="M43" s="164"/>
      <c r="N43" s="164" t="str">
        <f>'実質公債費比率（分子）の構造'!O$51</f>
        <v>-</v>
      </c>
      <c r="O43" s="164"/>
      <c r="P43" s="164"/>
    </row>
    <row r="44" spans="1:16" x14ac:dyDescent="0.15">
      <c r="A44" s="164" t="s">
        <v>62</v>
      </c>
      <c r="B44" s="164">
        <f>'実質公債費比率（分子）の構造'!K$50</f>
        <v>21</v>
      </c>
      <c r="C44" s="164"/>
      <c r="D44" s="164"/>
      <c r="E44" s="164">
        <f>'実質公債費比率（分子）の構造'!L$50</f>
        <v>25</v>
      </c>
      <c r="F44" s="164"/>
      <c r="G44" s="164"/>
      <c r="H44" s="164">
        <f>'実質公債費比率（分子）の構造'!M$50</f>
        <v>20</v>
      </c>
      <c r="I44" s="164"/>
      <c r="J44" s="164"/>
      <c r="K44" s="164">
        <f>'実質公債費比率（分子）の構造'!N$50</f>
        <v>6</v>
      </c>
      <c r="L44" s="164"/>
      <c r="M44" s="164"/>
      <c r="N44" s="164">
        <f>'実質公債費比率（分子）の構造'!O$50</f>
        <v>8</v>
      </c>
      <c r="O44" s="164"/>
      <c r="P44" s="164"/>
    </row>
    <row r="45" spans="1:16" x14ac:dyDescent="0.15">
      <c r="A45" s="164" t="s">
        <v>63</v>
      </c>
      <c r="B45" s="164" t="str">
        <f>'実質公債費比率（分子）の構造'!K$49</f>
        <v>-</v>
      </c>
      <c r="C45" s="164"/>
      <c r="D45" s="164"/>
      <c r="E45" s="164" t="str">
        <f>'実質公債費比率（分子）の構造'!L$49</f>
        <v>-</v>
      </c>
      <c r="F45" s="164"/>
      <c r="G45" s="164"/>
      <c r="H45" s="164" t="str">
        <f>'実質公債費比率（分子）の構造'!M$49</f>
        <v>-</v>
      </c>
      <c r="I45" s="164"/>
      <c r="J45" s="164"/>
      <c r="K45" s="164" t="str">
        <f>'実質公債費比率（分子）の構造'!N$49</f>
        <v>-</v>
      </c>
      <c r="L45" s="164"/>
      <c r="M45" s="164"/>
      <c r="N45" s="164" t="str">
        <f>'実質公債費比率（分子）の構造'!O$49</f>
        <v>-</v>
      </c>
      <c r="O45" s="164"/>
      <c r="P45" s="164"/>
    </row>
    <row r="46" spans="1:16" x14ac:dyDescent="0.15">
      <c r="A46" s="164" t="s">
        <v>64</v>
      </c>
      <c r="B46" s="164">
        <f>'実質公債費比率（分子）の構造'!K$48</f>
        <v>1984</v>
      </c>
      <c r="C46" s="164"/>
      <c r="D46" s="164"/>
      <c r="E46" s="164">
        <f>'実質公債費比率（分子）の構造'!L$48</f>
        <v>1786</v>
      </c>
      <c r="F46" s="164"/>
      <c r="G46" s="164"/>
      <c r="H46" s="164">
        <f>'実質公債費比率（分子）の構造'!M$48</f>
        <v>1848</v>
      </c>
      <c r="I46" s="164"/>
      <c r="J46" s="164"/>
      <c r="K46" s="164">
        <f>'実質公債費比率（分子）の構造'!N$48</f>
        <v>1890</v>
      </c>
      <c r="L46" s="164"/>
      <c r="M46" s="164"/>
      <c r="N46" s="164">
        <f>'実質公債費比率（分子）の構造'!O$48</f>
        <v>1831</v>
      </c>
      <c r="O46" s="164"/>
      <c r="P46" s="164"/>
    </row>
    <row r="47" spans="1:16" x14ac:dyDescent="0.15">
      <c r="A47" s="164" t="s">
        <v>12</v>
      </c>
      <c r="B47" s="164">
        <f>'実質公債費比率（分子）の構造'!K$47</f>
        <v>100</v>
      </c>
      <c r="C47" s="164"/>
      <c r="D47" s="164"/>
      <c r="E47" s="164">
        <f>'実質公債費比率（分子）の構造'!L$47</f>
        <v>99</v>
      </c>
      <c r="F47" s="164"/>
      <c r="G47" s="164"/>
      <c r="H47" s="164">
        <f>'実質公債費比率（分子）の構造'!M$47</f>
        <v>97</v>
      </c>
      <c r="I47" s="164"/>
      <c r="J47" s="164"/>
      <c r="K47" s="164">
        <f>'実質公債費比率（分子）の構造'!N$47</f>
        <v>91</v>
      </c>
      <c r="L47" s="164"/>
      <c r="M47" s="164"/>
      <c r="N47" s="164">
        <f>'実質公債費比率（分子）の構造'!O$47</f>
        <v>81</v>
      </c>
      <c r="O47" s="164"/>
      <c r="P47" s="164"/>
    </row>
    <row r="48" spans="1:16" x14ac:dyDescent="0.15">
      <c r="A48" s="164" t="s">
        <v>65</v>
      </c>
      <c r="B48" s="164" t="str">
        <f>'実質公債費比率（分子）の構造'!K$46</f>
        <v>-</v>
      </c>
      <c r="C48" s="164"/>
      <c r="D48" s="164"/>
      <c r="E48" s="164" t="str">
        <f>'実質公債費比率（分子）の構造'!L$46</f>
        <v>-</v>
      </c>
      <c r="F48" s="164"/>
      <c r="G48" s="164"/>
      <c r="H48" s="164" t="str">
        <f>'実質公債費比率（分子）の構造'!M$46</f>
        <v>-</v>
      </c>
      <c r="I48" s="164"/>
      <c r="J48" s="164"/>
      <c r="K48" s="164" t="str">
        <f>'実質公債費比率（分子）の構造'!N$46</f>
        <v>-</v>
      </c>
      <c r="L48" s="164"/>
      <c r="M48" s="164"/>
      <c r="N48" s="164" t="str">
        <f>'実質公債費比率（分子）の構造'!O$46</f>
        <v>-</v>
      </c>
      <c r="O48" s="164"/>
      <c r="P48" s="164"/>
    </row>
    <row r="49" spans="1:16" x14ac:dyDescent="0.15">
      <c r="A49" s="164" t="s">
        <v>66</v>
      </c>
      <c r="B49" s="164">
        <f>'実質公債費比率（分子）の構造'!K$45</f>
        <v>4147</v>
      </c>
      <c r="C49" s="164"/>
      <c r="D49" s="164"/>
      <c r="E49" s="164">
        <f>'実質公債費比率（分子）の構造'!L$45</f>
        <v>4345</v>
      </c>
      <c r="F49" s="164"/>
      <c r="G49" s="164"/>
      <c r="H49" s="164">
        <f>'実質公債費比率（分子）の構造'!M$45</f>
        <v>4468</v>
      </c>
      <c r="I49" s="164"/>
      <c r="J49" s="164"/>
      <c r="K49" s="164">
        <f>'実質公債費比率（分子）の構造'!N$45</f>
        <v>5176</v>
      </c>
      <c r="L49" s="164"/>
      <c r="M49" s="164"/>
      <c r="N49" s="164">
        <f>'実質公債費比率（分子）の構造'!O$45</f>
        <v>5027</v>
      </c>
      <c r="O49" s="164"/>
      <c r="P49" s="164"/>
    </row>
    <row r="50" spans="1:16" x14ac:dyDescent="0.15">
      <c r="A50" s="164" t="s">
        <v>67</v>
      </c>
      <c r="B50" s="164" t="e">
        <f>NA()</f>
        <v>#N/A</v>
      </c>
      <c r="C50" s="164">
        <f>IF(ISNUMBER('実質公債費比率（分子）の構造'!K$53),'実質公債費比率（分子）の構造'!K$53,NA())</f>
        <v>1605</v>
      </c>
      <c r="D50" s="164" t="e">
        <f>NA()</f>
        <v>#N/A</v>
      </c>
      <c r="E50" s="164" t="e">
        <f>NA()</f>
        <v>#N/A</v>
      </c>
      <c r="F50" s="164">
        <f>IF(ISNUMBER('実質公債費比率（分子）の構造'!L$53),'実質公債費比率（分子）の構造'!L$53,NA())</f>
        <v>1615</v>
      </c>
      <c r="G50" s="164" t="e">
        <f>NA()</f>
        <v>#N/A</v>
      </c>
      <c r="H50" s="164" t="e">
        <f>NA()</f>
        <v>#N/A</v>
      </c>
      <c r="I50" s="164">
        <f>IF(ISNUMBER('実質公債費比率（分子）の構造'!M$53),'実質公債費比率（分子）の構造'!M$53,NA())</f>
        <v>1560</v>
      </c>
      <c r="J50" s="164" t="e">
        <f>NA()</f>
        <v>#N/A</v>
      </c>
      <c r="K50" s="164" t="e">
        <f>NA()</f>
        <v>#N/A</v>
      </c>
      <c r="L50" s="164">
        <f>IF(ISNUMBER('実質公債費比率（分子）の構造'!N$53),'実質公債費比率（分子）の構造'!N$53,NA())</f>
        <v>2348</v>
      </c>
      <c r="M50" s="164" t="e">
        <f>NA()</f>
        <v>#N/A</v>
      </c>
      <c r="N50" s="164" t="e">
        <f>NA()</f>
        <v>#N/A</v>
      </c>
      <c r="O50" s="164">
        <f>IF(ISNUMBER('実質公債費比率（分子）の構造'!O$53),'実質公債費比率（分子）の構造'!O$53,NA())</f>
        <v>2104</v>
      </c>
      <c r="P50" s="164" t="e">
        <f>NA()</f>
        <v>#N/A</v>
      </c>
    </row>
    <row r="53" spans="1:16" x14ac:dyDescent="0.15">
      <c r="A53" s="136" t="s">
        <v>68</v>
      </c>
    </row>
    <row r="54" spans="1:16" x14ac:dyDescent="0.15">
      <c r="A54" s="163"/>
      <c r="B54" s="163" t="str">
        <f>'将来負担比率（分子）の構造'!I$40</f>
        <v>R01</v>
      </c>
      <c r="C54" s="163"/>
      <c r="D54" s="163"/>
      <c r="E54" s="163" t="str">
        <f>'将来負担比率（分子）の構造'!J$40</f>
        <v>R02</v>
      </c>
      <c r="F54" s="163"/>
      <c r="G54" s="163"/>
      <c r="H54" s="163" t="str">
        <f>'将来負担比率（分子）の構造'!K$40</f>
        <v>R03</v>
      </c>
      <c r="I54" s="163"/>
      <c r="J54" s="163"/>
      <c r="K54" s="163" t="str">
        <f>'将来負担比率（分子）の構造'!L$40</f>
        <v>R04</v>
      </c>
      <c r="L54" s="163"/>
      <c r="M54" s="163"/>
      <c r="N54" s="163" t="str">
        <f>'将来負担比率（分子）の構造'!M$40</f>
        <v>R05</v>
      </c>
      <c r="O54" s="163"/>
      <c r="P54" s="163"/>
    </row>
    <row r="55" spans="1:16" x14ac:dyDescent="0.15">
      <c r="A55" s="163"/>
      <c r="B55" s="163" t="s">
        <v>69</v>
      </c>
      <c r="C55" s="163"/>
      <c r="D55" s="163" t="s">
        <v>70</v>
      </c>
      <c r="E55" s="163" t="s">
        <v>69</v>
      </c>
      <c r="F55" s="163"/>
      <c r="G55" s="163" t="s">
        <v>70</v>
      </c>
      <c r="H55" s="163" t="s">
        <v>69</v>
      </c>
      <c r="I55" s="163"/>
      <c r="J55" s="163" t="s">
        <v>70</v>
      </c>
      <c r="K55" s="163" t="s">
        <v>69</v>
      </c>
      <c r="L55" s="163"/>
      <c r="M55" s="163" t="s">
        <v>70</v>
      </c>
      <c r="N55" s="163" t="s">
        <v>69</v>
      </c>
      <c r="O55" s="163"/>
      <c r="P55" s="163" t="s">
        <v>70</v>
      </c>
    </row>
    <row r="56" spans="1:16" x14ac:dyDescent="0.15">
      <c r="A56" s="163" t="s">
        <v>43</v>
      </c>
      <c r="B56" s="163"/>
      <c r="C56" s="163"/>
      <c r="D56" s="163">
        <f>'将来負担比率（分子）の構造'!I$52</f>
        <v>54449</v>
      </c>
      <c r="E56" s="163"/>
      <c r="F56" s="163"/>
      <c r="G56" s="163">
        <f>'将来負担比率（分子）の構造'!J$52</f>
        <v>54403</v>
      </c>
      <c r="H56" s="163"/>
      <c r="I56" s="163"/>
      <c r="J56" s="163">
        <f>'将来負担比率（分子）の構造'!K$52</f>
        <v>52524</v>
      </c>
      <c r="K56" s="163"/>
      <c r="L56" s="163"/>
      <c r="M56" s="163">
        <f>'将来負担比率（分子）の構造'!L$52</f>
        <v>50061</v>
      </c>
      <c r="N56" s="163"/>
      <c r="O56" s="163"/>
      <c r="P56" s="163">
        <f>'将来負担比率（分子）の構造'!M$52</f>
        <v>47974</v>
      </c>
    </row>
    <row r="57" spans="1:16" x14ac:dyDescent="0.15">
      <c r="A57" s="163" t="s">
        <v>42</v>
      </c>
      <c r="B57" s="163"/>
      <c r="C57" s="163"/>
      <c r="D57" s="163">
        <f>'将来負担比率（分子）の構造'!I$51</f>
        <v>778</v>
      </c>
      <c r="E57" s="163"/>
      <c r="F57" s="163"/>
      <c r="G57" s="163">
        <f>'将来負担比率（分子）の構造'!J$51</f>
        <v>763</v>
      </c>
      <c r="H57" s="163"/>
      <c r="I57" s="163"/>
      <c r="J57" s="163">
        <f>'将来負担比率（分子）の構造'!K$51</f>
        <v>748</v>
      </c>
      <c r="K57" s="163"/>
      <c r="L57" s="163"/>
      <c r="M57" s="163">
        <f>'将来負担比率（分子）の構造'!L$51</f>
        <v>785</v>
      </c>
      <c r="N57" s="163"/>
      <c r="O57" s="163"/>
      <c r="P57" s="163">
        <f>'将来負担比率（分子）の構造'!M$51</f>
        <v>685</v>
      </c>
    </row>
    <row r="58" spans="1:16" x14ac:dyDescent="0.15">
      <c r="A58" s="163" t="s">
        <v>41</v>
      </c>
      <c r="B58" s="163"/>
      <c r="C58" s="163"/>
      <c r="D58" s="163">
        <f>'将来負担比率（分子）の構造'!I$50</f>
        <v>12997</v>
      </c>
      <c r="E58" s="163"/>
      <c r="F58" s="163"/>
      <c r="G58" s="163">
        <f>'将来負担比率（分子）の構造'!J$50</f>
        <v>13886</v>
      </c>
      <c r="H58" s="163"/>
      <c r="I58" s="163"/>
      <c r="J58" s="163">
        <f>'将来負担比率（分子）の構造'!K$50</f>
        <v>14288</v>
      </c>
      <c r="K58" s="163"/>
      <c r="L58" s="163"/>
      <c r="M58" s="163">
        <f>'将来負担比率（分子）の構造'!L$50</f>
        <v>12362</v>
      </c>
      <c r="N58" s="163"/>
      <c r="O58" s="163"/>
      <c r="P58" s="163">
        <f>'将来負担比率（分子）の構造'!M$50</f>
        <v>11199</v>
      </c>
    </row>
    <row r="59" spans="1:16" x14ac:dyDescent="0.15">
      <c r="A59" s="163" t="s">
        <v>39</v>
      </c>
      <c r="B59" s="163" t="str">
        <f>'将来負担比率（分子）の構造'!I$49</f>
        <v>-</v>
      </c>
      <c r="C59" s="163"/>
      <c r="D59" s="163"/>
      <c r="E59" s="163" t="str">
        <f>'将来負担比率（分子）の構造'!J$49</f>
        <v>-</v>
      </c>
      <c r="F59" s="163"/>
      <c r="G59" s="163"/>
      <c r="H59" s="163" t="str">
        <f>'将来負担比率（分子）の構造'!K$49</f>
        <v>-</v>
      </c>
      <c r="I59" s="163"/>
      <c r="J59" s="163"/>
      <c r="K59" s="163" t="str">
        <f>'将来負担比率（分子）の構造'!L$49</f>
        <v>-</v>
      </c>
      <c r="L59" s="163"/>
      <c r="M59" s="163"/>
      <c r="N59" s="163" t="str">
        <f>'将来負担比率（分子）の構造'!M$49</f>
        <v>-</v>
      </c>
      <c r="O59" s="163"/>
      <c r="P59" s="163"/>
    </row>
    <row r="60" spans="1:16" x14ac:dyDescent="0.15">
      <c r="A60" s="163" t="s">
        <v>38</v>
      </c>
      <c r="B60" s="163" t="str">
        <f>'将来負担比率（分子）の構造'!I$48</f>
        <v>-</v>
      </c>
      <c r="C60" s="163"/>
      <c r="D60" s="163"/>
      <c r="E60" s="163" t="str">
        <f>'将来負担比率（分子）の構造'!J$48</f>
        <v>-</v>
      </c>
      <c r="F60" s="163"/>
      <c r="G60" s="163"/>
      <c r="H60" s="163" t="str">
        <f>'将来負担比率（分子）の構造'!K$48</f>
        <v>-</v>
      </c>
      <c r="I60" s="163"/>
      <c r="J60" s="163"/>
      <c r="K60" s="163" t="str">
        <f>'将来負担比率（分子）の構造'!L$48</f>
        <v>-</v>
      </c>
      <c r="L60" s="163"/>
      <c r="M60" s="163"/>
      <c r="N60" s="163" t="str">
        <f>'将来負担比率（分子）の構造'!M$48</f>
        <v>-</v>
      </c>
      <c r="O60" s="163"/>
      <c r="P60" s="163"/>
    </row>
    <row r="61" spans="1:16" x14ac:dyDescent="0.15">
      <c r="A61" s="163" t="s">
        <v>36</v>
      </c>
      <c r="B61" s="163">
        <f>'将来負担比率（分子）の構造'!I$46</f>
        <v>13</v>
      </c>
      <c r="C61" s="163"/>
      <c r="D61" s="163"/>
      <c r="E61" s="163">
        <f>'将来負担比率（分子）の構造'!J$46</f>
        <v>8</v>
      </c>
      <c r="F61" s="163"/>
      <c r="G61" s="163"/>
      <c r="H61" s="163" t="str">
        <f>'将来負担比率（分子）の構造'!K$46</f>
        <v>-</v>
      </c>
      <c r="I61" s="163"/>
      <c r="J61" s="163"/>
      <c r="K61" s="163" t="str">
        <f>'将来負担比率（分子）の構造'!L$46</f>
        <v>-</v>
      </c>
      <c r="L61" s="163"/>
      <c r="M61" s="163"/>
      <c r="N61" s="163" t="str">
        <f>'将来負担比率（分子）の構造'!M$46</f>
        <v>-</v>
      </c>
      <c r="O61" s="163"/>
      <c r="P61" s="163"/>
    </row>
    <row r="62" spans="1:16" x14ac:dyDescent="0.15">
      <c r="A62" s="163" t="s">
        <v>35</v>
      </c>
      <c r="B62" s="163">
        <f>'将来負担比率（分子）の構造'!I$45</f>
        <v>5673</v>
      </c>
      <c r="C62" s="163"/>
      <c r="D62" s="163"/>
      <c r="E62" s="163">
        <f>'将来負担比率（分子）の構造'!J$45</f>
        <v>5358</v>
      </c>
      <c r="F62" s="163"/>
      <c r="G62" s="163"/>
      <c r="H62" s="163">
        <f>'将来負担比率（分子）の構造'!K$45</f>
        <v>5493</v>
      </c>
      <c r="I62" s="163"/>
      <c r="J62" s="163"/>
      <c r="K62" s="163">
        <f>'将来負担比率（分子）の構造'!L$45</f>
        <v>5096</v>
      </c>
      <c r="L62" s="163"/>
      <c r="M62" s="163"/>
      <c r="N62" s="163">
        <f>'将来負担比率（分子）の構造'!M$45</f>
        <v>5139</v>
      </c>
      <c r="O62" s="163"/>
      <c r="P62" s="163"/>
    </row>
    <row r="63" spans="1:16" x14ac:dyDescent="0.15">
      <c r="A63" s="163" t="s">
        <v>34</v>
      </c>
      <c r="B63" s="163" t="str">
        <f>'将来負担比率（分子）の構造'!I$44</f>
        <v>-</v>
      </c>
      <c r="C63" s="163"/>
      <c r="D63" s="163"/>
      <c r="E63" s="163" t="str">
        <f>'将来負担比率（分子）の構造'!J$44</f>
        <v>-</v>
      </c>
      <c r="F63" s="163"/>
      <c r="G63" s="163"/>
      <c r="H63" s="163" t="str">
        <f>'将来負担比率（分子）の構造'!K$44</f>
        <v>-</v>
      </c>
      <c r="I63" s="163"/>
      <c r="J63" s="163"/>
      <c r="K63" s="163" t="str">
        <f>'将来負担比率（分子）の構造'!L$44</f>
        <v>-</v>
      </c>
      <c r="L63" s="163"/>
      <c r="M63" s="163"/>
      <c r="N63" s="163" t="str">
        <f>'将来負担比率（分子）の構造'!M$44</f>
        <v>-</v>
      </c>
      <c r="O63" s="163"/>
      <c r="P63" s="163"/>
    </row>
    <row r="64" spans="1:16" x14ac:dyDescent="0.15">
      <c r="A64" s="163" t="s">
        <v>33</v>
      </c>
      <c r="B64" s="163">
        <f>'将来負担比率（分子）の構造'!I$43</f>
        <v>32085</v>
      </c>
      <c r="C64" s="163"/>
      <c r="D64" s="163"/>
      <c r="E64" s="163">
        <f>'将来負担比率（分子）の構造'!J$43</f>
        <v>29758</v>
      </c>
      <c r="F64" s="163"/>
      <c r="G64" s="163"/>
      <c r="H64" s="163">
        <f>'将来負担比率（分子）の構造'!K$43</f>
        <v>27015</v>
      </c>
      <c r="I64" s="163"/>
      <c r="J64" s="163"/>
      <c r="K64" s="163">
        <f>'将来負担比率（分子）の構造'!L$43</f>
        <v>24324</v>
      </c>
      <c r="L64" s="163"/>
      <c r="M64" s="163"/>
      <c r="N64" s="163">
        <f>'将来負担比率（分子）の構造'!M$43</f>
        <v>22502</v>
      </c>
      <c r="O64" s="163"/>
      <c r="P64" s="163"/>
    </row>
    <row r="65" spans="1:16" x14ac:dyDescent="0.15">
      <c r="A65" s="163" t="s">
        <v>32</v>
      </c>
      <c r="B65" s="163">
        <f>'将来負担比率（分子）の構造'!I$42</f>
        <v>21</v>
      </c>
      <c r="C65" s="163"/>
      <c r="D65" s="163"/>
      <c r="E65" s="163">
        <f>'将来負担比率（分子）の構造'!J$42</f>
        <v>3</v>
      </c>
      <c r="F65" s="163"/>
      <c r="G65" s="163"/>
      <c r="H65" s="163" t="str">
        <f>'将来負担比率（分子）の構造'!K$42</f>
        <v>-</v>
      </c>
      <c r="I65" s="163"/>
      <c r="J65" s="163"/>
      <c r="K65" s="163" t="str">
        <f>'将来負担比率（分子）の構造'!L$42</f>
        <v>-</v>
      </c>
      <c r="L65" s="163"/>
      <c r="M65" s="163"/>
      <c r="N65" s="163" t="str">
        <f>'将来負担比率（分子）の構造'!M$42</f>
        <v>-</v>
      </c>
      <c r="O65" s="163"/>
      <c r="P65" s="163"/>
    </row>
    <row r="66" spans="1:16" x14ac:dyDescent="0.15">
      <c r="A66" s="163" t="s">
        <v>31</v>
      </c>
      <c r="B66" s="163">
        <f>'将来負担比率（分子）の構造'!I$41</f>
        <v>52629</v>
      </c>
      <c r="C66" s="163"/>
      <c r="D66" s="163"/>
      <c r="E66" s="163">
        <f>'将来負担比率（分子）の構造'!J$41</f>
        <v>52278</v>
      </c>
      <c r="F66" s="163"/>
      <c r="G66" s="163"/>
      <c r="H66" s="163">
        <f>'将来負担比率（分子）の構造'!K$41</f>
        <v>50712</v>
      </c>
      <c r="I66" s="163"/>
      <c r="J66" s="163"/>
      <c r="K66" s="163">
        <f>'将来負担比率（分子）の構造'!L$41</f>
        <v>48277</v>
      </c>
      <c r="L66" s="163"/>
      <c r="M66" s="163"/>
      <c r="N66" s="163">
        <f>'将来負担比率（分子）の構造'!M$41</f>
        <v>46052</v>
      </c>
      <c r="O66" s="163"/>
      <c r="P66" s="163"/>
    </row>
    <row r="67" spans="1:16" x14ac:dyDescent="0.15">
      <c r="A67" s="163" t="s">
        <v>71</v>
      </c>
      <c r="B67" s="163" t="e">
        <f>NA()</f>
        <v>#N/A</v>
      </c>
      <c r="C67" s="163">
        <f>IF(ISNUMBER('将来負担比率（分子）の構造'!I$53), IF('将来負担比率（分子）の構造'!I$53 &lt; 0, 0, '将来負担比率（分子）の構造'!I$53), NA())</f>
        <v>22198</v>
      </c>
      <c r="D67" s="163" t="e">
        <f>NA()</f>
        <v>#N/A</v>
      </c>
      <c r="E67" s="163" t="e">
        <f>NA()</f>
        <v>#N/A</v>
      </c>
      <c r="F67" s="163">
        <f>IF(ISNUMBER('将来負担比率（分子）の構造'!J$53), IF('将来負担比率（分子）の構造'!J$53 &lt; 0, 0, '将来負担比率（分子）の構造'!J$53), NA())</f>
        <v>18353</v>
      </c>
      <c r="G67" s="163" t="e">
        <f>NA()</f>
        <v>#N/A</v>
      </c>
      <c r="H67" s="163" t="e">
        <f>NA()</f>
        <v>#N/A</v>
      </c>
      <c r="I67" s="163">
        <f>IF(ISNUMBER('将来負担比率（分子）の構造'!K$53), IF('将来負担比率（分子）の構造'!K$53 &lt; 0, 0, '将来負担比率（分子）の構造'!K$53), NA())</f>
        <v>15659</v>
      </c>
      <c r="J67" s="163" t="e">
        <f>NA()</f>
        <v>#N/A</v>
      </c>
      <c r="K67" s="163" t="e">
        <f>NA()</f>
        <v>#N/A</v>
      </c>
      <c r="L67" s="163">
        <f>IF(ISNUMBER('将来負担比率（分子）の構造'!L$53), IF('将来負担比率（分子）の構造'!L$53 &lt; 0, 0, '将来負担比率（分子）の構造'!L$53), NA())</f>
        <v>14489</v>
      </c>
      <c r="M67" s="163" t="e">
        <f>NA()</f>
        <v>#N/A</v>
      </c>
      <c r="N67" s="163" t="e">
        <f>NA()</f>
        <v>#N/A</v>
      </c>
      <c r="O67" s="163">
        <f>IF(ISNUMBER('将来負担比率（分子）の構造'!M$53), IF('将来負担比率（分子）の構造'!M$53 &lt; 0, 0, '将来負担比率（分子）の構造'!M$53), NA())</f>
        <v>13836</v>
      </c>
      <c r="P67" s="163" t="e">
        <f>NA()</f>
        <v>#N/A</v>
      </c>
    </row>
    <row r="70" spans="1:16" x14ac:dyDescent="0.15">
      <c r="A70" s="165" t="s">
        <v>72</v>
      </c>
      <c r="B70" s="165"/>
      <c r="C70" s="165"/>
      <c r="D70" s="165"/>
      <c r="E70" s="165"/>
      <c r="F70" s="165"/>
    </row>
    <row r="71" spans="1:16" x14ac:dyDescent="0.15">
      <c r="A71" s="166"/>
      <c r="B71" s="166" t="str">
        <f>基金残高に係る経年分析!F54</f>
        <v>R03</v>
      </c>
      <c r="C71" s="166" t="str">
        <f>基金残高に係る経年分析!G54</f>
        <v>R04</v>
      </c>
      <c r="D71" s="166" t="str">
        <f>基金残高に係る経年分析!H54</f>
        <v>R05</v>
      </c>
    </row>
    <row r="72" spans="1:16" x14ac:dyDescent="0.15">
      <c r="A72" s="166" t="s">
        <v>73</v>
      </c>
      <c r="B72" s="167">
        <f>基金残高に係る経年分析!F55</f>
        <v>5051</v>
      </c>
      <c r="C72" s="167">
        <f>基金残高に係る経年分析!G55</f>
        <v>4321</v>
      </c>
      <c r="D72" s="167">
        <f>基金残高に係る経年分析!H55</f>
        <v>4429</v>
      </c>
    </row>
    <row r="73" spans="1:16" x14ac:dyDescent="0.15">
      <c r="A73" s="166" t="s">
        <v>74</v>
      </c>
      <c r="B73" s="167">
        <f>基金残高に係る経年分析!F56</f>
        <v>2403</v>
      </c>
      <c r="C73" s="167">
        <f>基金残高に係る経年分析!G56</f>
        <v>2126</v>
      </c>
      <c r="D73" s="167">
        <f>基金残高に係る経年分析!H56</f>
        <v>1555</v>
      </c>
    </row>
    <row r="74" spans="1:16" x14ac:dyDescent="0.15">
      <c r="A74" s="166" t="s">
        <v>75</v>
      </c>
      <c r="B74" s="167">
        <f>基金残高に係る経年分析!F57</f>
        <v>6160</v>
      </c>
      <c r="C74" s="167">
        <f>基金残高に係る経年分析!G57</f>
        <v>5710</v>
      </c>
      <c r="D74" s="167">
        <f>基金残高に係る経年分析!H57</f>
        <v>4909</v>
      </c>
    </row>
  </sheetData>
  <sheetProtection algorithmName="SHA-512" hashValue="FPboQm+hmSTdPQVFYuAQVcnXqUsulTG04E+RlvY2geLkYI2q2qvu339k7hin8CiWOKlWOquRuy/wuSVWp8Ypqg==" saltValue="d84Ou5QBf5nui7JbChiA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2025-03-07T07:47:25Z</cp:lastPrinted>
  <dcterms:created xsi:type="dcterms:W3CDTF">2025-02-19T00:39:33Z</dcterms:created>
  <dcterms:modified xsi:type="dcterms:W3CDTF">2025-03-19T04:20:31Z</dcterms:modified>
  <cp:category/>
</cp:coreProperties>
</file>