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flsv01\public\0100総務課\0102総務課財政係\佐々木フォルダ\経営比較　\"/>
    </mc:Choice>
  </mc:AlternateContent>
  <xr:revisionPtr revIDLastSave="0" documentId="13_ncr:1_{34CB4F48-0BAA-4FCB-B3E2-5FDC4C7A73DC}" xr6:coauthVersionLast="44" xr6:coauthVersionMax="44" xr10:uidLastSave="{00000000-0000-0000-0000-000000000000}"/>
  <workbookProtection workbookAlgorithmName="SHA-512" workbookHashValue="k+gGl2eQyqMLgqiyJ/dI2k7TzX7fH1yd2dQiGJIisl8hwFz8IkWwy2zdBhZ+5id49aMXPucX9m1/cX40JsDJTQ==" workbookSaltValue="6ku4Cyk2aiNAjk+6CzKXWA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<sst xmlns="http://schemas.openxmlformats.org/spreadsheetml/2006/main" count="242" uniqueCount="114">
  <si>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</si>
  <si>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</si>
  <si>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</si>
  <si>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</si>
  <si>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</si>
  <si>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</si>
  <si>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</si>
  <si>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</si>
  <si>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</si>
  <si>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</si>
  <si>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</si>
  <si>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</si>
  <si>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</si>
  <si>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</si>
  <si>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</si>
  <si>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</si>
  <si>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</si>
  <si>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</si>
  <si>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</si>
  <si>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</si>
  <si>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</si>
  <si>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</si>
  <si>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</si>
  <si>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</si>
  <si>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</si>
  <si>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</si>
  <si>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</si>
  <si>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</si>
  <si>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</si>
  <si>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</si>
  <si>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</si>
  <si>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</si>
  <si>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</si>
  <si>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</si>
  <si>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</si>
  <si>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</si>
  <si>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</si>
  <si>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</si>
  <si>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</si>
  <si>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</si>
  <si>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</si>
  <si>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</si>
  <si>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</si>
  <si>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</si>
  <si>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</si>
  <si>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</si>
  <si>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</si>
  <si>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</si>
  <si>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</si>
  <si>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</si>
  <si>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</si>
  <si>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</si>
  <si>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</si>
  <si>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</si>
  <si>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</si>
  <si>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</si>
  <si>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</si>
  <si>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</si>
  <si>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</si>
  <si>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</si>
  <si>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</si>
  <si>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</si>
  <si>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</si>
  <si>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</si>
  <si>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</si>
  <si>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</si>
  <si>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</si>
  <si>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</si>
  <si>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</si>
  <si>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</si>
  <si>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</si>
  <si>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</si>
  <si>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</si>
  <si>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</si>
  <si>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</si>
  <si>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</si>
  <si>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</si>
  <si>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</si>
  <si>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</si>
  <si>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</si>
  <si>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</si>
  <si>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</si>
  <si>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</si>
  <si>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</si>
  <si>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</si>
  <si>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</si>
  <si>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</si>
  <si>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</si>
  <si>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</si>
  <si>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</si>
  <si>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</si>
  <si>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</si>
  <si>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</si>
  <si>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</si>
  <si>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</si>
  <si>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</si>
  <si>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</si>
  <si>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</si>
  <si>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</si>
  <si>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</si>
  <si>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</si>
  <si>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</si>
  <si>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</si>
  <si>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</si>
  <si>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</si>
  <si>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</si>
  <si>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</si>
  <si>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</si>
  <si>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</si>
  <si>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</si>
  <si>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</si>
  <si>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平成23年度から開始した事業であり、順次供用を開始している。今後老朽化対策、更新等の計画を検討していく予定である。</t>
    <phoneticPr fontId="4"/>
  </si>
  <si>
    <t>　平成23年度から開始した事業であり、女川町復興計画に基づき整備した。
　復旧・復興事業の進捗に伴う集合処理浄化槽の増加等により、水洗化率も向上し、使用料の回収率も向上する見込みであるが、依然として一般会計からの繰入金への依存が課題となる。
　今後、地方公営企業法を適用することにより、適正な料金設定を行い、浄化槽事業の健全な経営を目指す。</t>
    <phoneticPr fontId="4"/>
  </si>
  <si>
    <t>　平成23年度から開始した事業であり、女川町復興計画に基づき整備した。
　収益的収支比率は100％となっている。経費回収率については、類似団体平均値を上回り、前年度より増加している。汚水処理原価については、類似団体平均値を上回っているが、前年度と比較すると減少している。水洗化率については前年度より6.68増加し、今後、復興事業の進捗による住宅再建に伴い、向上する見込みである。
　経営基盤の強化のための収入確保としては、まず汚水処理人口普及率の向上が必至であるが、女川町復興計画に基づく浄化槽普及促進及び災害復旧・復興事業等の面整備が令和2年度までには完了するため、有収水量の増加を見込んでいる。
　使用料の回収についても、復旧・復興事業の完了に伴い、増加する見込みである。
　併せて、経費の節減は重要な課題であるので、維持管理費の抑制には継続して取り組んでいく。
　民間活力の活用や、工事コストの縮減などを積極的に行い、経費の節減に努める。
　今後、地方公営企業法を適用し、適正な経営管理を目指す。</t>
    <rPh sb="75" eb="76">
      <t>ウエ</t>
    </rPh>
    <rPh sb="268" eb="27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</si>
</sst>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3-4B90-8DB6-F4CF932C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3-4B90-8DB6-F4CF932C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</c:v>
                </c:pt>
                <c:pt idx="3" formatCode="#,##0.00;&quot;△&quot;#,##0.00;&quot;-&quot;">
                  <c:v>0</c:v>
                </c:pt>
                <c:pt idx="4" formatCode="#,##0.00;&quot;△&quot;#,##0.00;&quot;-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3-4E9E-88CA-04BCB0763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57.22</c:v>
                </c:pt>
                <c:pt idx="4">
                  <c:v>54.93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3-4E9E-88CA-04BCB0763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8.25</c:v>
                </c:pt>
                <c:pt idx="1">
                  <c:v>17.03</c:v>
                </c:pt>
                <c:pt idx="2">
                  <c:v>35.76</c:v>
                </c:pt>
                <c:pt idx="3">
                  <c:v>63.13</c:v>
                </c:pt>
                <c:pt idx="4">
                  <c:v>69.81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8-40F8-BA61-833D28031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67.290000000000006</c:v>
                </c:pt>
                <c:pt idx="4">
                  <c:v>65.569999999999993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8-40F8-BA61-833D28031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D-43CA-B585-0409624E6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D-43CA-B585-0409624E6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B-4660-854F-DEAA9651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B-4660-854F-DEAA9651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2-4ED3-A322-16175A7BF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2-4ED3-A322-16175A7BF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5-4A10-A041-B50F1515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5-4A10-A041-B50F1515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6-4AFB-9068-7789E4E4F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6-4AFB-9068-7789E4E4F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915.37</c:v>
                </c:pt>
                <c:pt idx="1">
                  <c:v>605.41999999999996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3-49AD-A2CA-8E18A10C7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407.42</c:v>
                </c:pt>
                <c:pt idx="4">
                  <c:v>386.46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3-49AD-A2CA-8E18A10C7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17.71</c:v>
                </c:pt>
                <c:pt idx="1">
                  <c:v>33.619999999999997</c:v>
                </c:pt>
                <c:pt idx="2">
                  <c:v>45.08</c:v>
                </c:pt>
                <c:pt idx="3">
                  <c:v>54.02</c:v>
                </c:pt>
                <c:pt idx="4">
                  <c:v>65.36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0-4C1F-B9E7-FCE4DBF2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57.08</c:v>
                </c:pt>
                <c:pt idx="4">
                  <c:v>55.85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0-4C1F-B9E7-FCE4DBF2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1159.99</c:v>
                </c:pt>
                <c:pt idx="1">
                  <c:v>613.51</c:v>
                </c:pt>
                <c:pt idx="2">
                  <c:v>439.56</c:v>
                </c:pt>
                <c:pt idx="3">
                  <c:v>361.83</c:v>
                </c:pt>
                <c:pt idx="4">
                  <c:v>296.43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E-4DDC-A8AB-5DBC02251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286.86</c:v>
                </c:pt>
                <c:pt idx="4">
                  <c:v>287.91000000000003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E-4DDC-A8AB-5DBC02251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Q62" zoomScale="160" zoomScaleNormal="160" workbookViewId="0">
      <selection activeCell="BK70" sqref="BK70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2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2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3" t="str">
        <f>データ!H6</f>
        <v>宮城県　女川町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特定地域生活排水処理</v>
      </c>
      <c r="Q8" s="48"/>
      <c r="R8" s="48"/>
      <c r="S8" s="48"/>
      <c r="T8" s="48"/>
      <c r="U8" s="48"/>
      <c r="V8" s="48"/>
      <c r="W8" s="48" t="str">
        <f>データ!L6</f>
        <v>K3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6500</v>
      </c>
      <c r="AM8" s="50"/>
      <c r="AN8" s="50"/>
      <c r="AO8" s="50"/>
      <c r="AP8" s="50"/>
      <c r="AQ8" s="50"/>
      <c r="AR8" s="50"/>
      <c r="AS8" s="50"/>
      <c r="AT8" s="45">
        <f>データ!T6</f>
        <v>65.349999999999994</v>
      </c>
      <c r="AU8" s="45"/>
      <c r="AV8" s="45"/>
      <c r="AW8" s="45"/>
      <c r="AX8" s="45"/>
      <c r="AY8" s="45"/>
      <c r="AZ8" s="45"/>
      <c r="BA8" s="45"/>
      <c r="BB8" s="45">
        <f>データ!U6</f>
        <v>99.46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12.96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3456</v>
      </c>
      <c r="AE10" s="50"/>
      <c r="AF10" s="50"/>
      <c r="AG10" s="50"/>
      <c r="AH10" s="50"/>
      <c r="AI10" s="50"/>
      <c r="AJ10" s="50"/>
      <c r="AK10" s="2"/>
      <c r="AL10" s="50">
        <f>データ!V6</f>
        <v>838</v>
      </c>
      <c r="AM10" s="50"/>
      <c r="AN10" s="50"/>
      <c r="AO10" s="50"/>
      <c r="AP10" s="50"/>
      <c r="AQ10" s="50"/>
      <c r="AR10" s="50"/>
      <c r="AS10" s="50"/>
      <c r="AT10" s="45">
        <f>データ!W6</f>
        <v>0.35</v>
      </c>
      <c r="AU10" s="45"/>
      <c r="AV10" s="45"/>
      <c r="AW10" s="45"/>
      <c r="AX10" s="45"/>
      <c r="AY10" s="45"/>
      <c r="AZ10" s="45"/>
      <c r="BA10" s="45"/>
      <c r="BB10" s="45">
        <f>データ!X6</f>
        <v>2394.29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2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113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2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m9jV6m2h2c7tnARaNbOdKMVLNIQhDz/aXwSQAVn9/Cln5e8kiBpKwf1aZVoeMEkgNKHznLD5svVQAwgv4OAaBw==" saltValue="jnP0VlOKA+Ys0JM+4JBVB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2018</v>
      </c>
      <c r="C6" s="33">
        <f t="shared" ref="C6:X6" si="3">C7</f>
        <v>45811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宮城県　女川町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12.96</v>
      </c>
      <c r="Q6" s="34">
        <f t="shared" si="3"/>
        <v>100</v>
      </c>
      <c r="R6" s="34">
        <f t="shared" si="3"/>
        <v>3456</v>
      </c>
      <c r="S6" s="34">
        <f t="shared" si="3"/>
        <v>6500</v>
      </c>
      <c r="T6" s="34">
        <f t="shared" si="3"/>
        <v>65.349999999999994</v>
      </c>
      <c r="U6" s="34">
        <f t="shared" si="3"/>
        <v>99.46</v>
      </c>
      <c r="V6" s="34">
        <f t="shared" si="3"/>
        <v>838</v>
      </c>
      <c r="W6" s="34">
        <f t="shared" si="3"/>
        <v>0.35</v>
      </c>
      <c r="X6" s="34">
        <f t="shared" si="3"/>
        <v>2394.29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915.37</v>
      </c>
      <c r="BG6" s="35">
        <f t="shared" ref="BG6:BO6" si="7">IF(BG7="",NA(),BG7)</f>
        <v>605.41999999999996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416.91</v>
      </c>
      <c r="BL6" s="35">
        <f t="shared" si="7"/>
        <v>392.19</v>
      </c>
      <c r="BM6" s="35">
        <f t="shared" si="7"/>
        <v>413.5</v>
      </c>
      <c r="BN6" s="35">
        <f t="shared" si="7"/>
        <v>407.42</v>
      </c>
      <c r="BO6" s="35">
        <f t="shared" si="7"/>
        <v>386.46</v>
      </c>
      <c r="BP6" s="34" t="str">
        <f>IF(BP7="","",IF(BP7="-","【-】","【"&amp;SUBSTITUTE(TEXT(BP7,"#,##0.00"),"-","△")&amp;"】"))</f>
        <v>【325.02】</v>
      </c>
      <c r="BQ6" s="35">
        <f>IF(BQ7="",NA(),BQ7)</f>
        <v>17.71</v>
      </c>
      <c r="BR6" s="35">
        <f t="shared" ref="BR6:BZ6" si="8">IF(BR7="",NA(),BR7)</f>
        <v>33.619999999999997</v>
      </c>
      <c r="BS6" s="35">
        <f t="shared" si="8"/>
        <v>45.08</v>
      </c>
      <c r="BT6" s="35">
        <f t="shared" si="8"/>
        <v>54.02</v>
      </c>
      <c r="BU6" s="35">
        <f t="shared" si="8"/>
        <v>65.36</v>
      </c>
      <c r="BV6" s="35">
        <f t="shared" si="8"/>
        <v>57.93</v>
      </c>
      <c r="BW6" s="35">
        <f t="shared" si="8"/>
        <v>57.03</v>
      </c>
      <c r="BX6" s="35">
        <f t="shared" si="8"/>
        <v>55.84</v>
      </c>
      <c r="BY6" s="35">
        <f t="shared" si="8"/>
        <v>57.08</v>
      </c>
      <c r="BZ6" s="35">
        <f t="shared" si="8"/>
        <v>55.85</v>
      </c>
      <c r="CA6" s="34" t="str">
        <f>IF(CA7="","",IF(CA7="-","【-】","【"&amp;SUBSTITUTE(TEXT(CA7,"#,##0.00"),"-","△")&amp;"】"))</f>
        <v>【60.61】</v>
      </c>
      <c r="CB6" s="35">
        <f>IF(CB7="",NA(),CB7)</f>
        <v>1159.99</v>
      </c>
      <c r="CC6" s="35">
        <f t="shared" ref="CC6:CK6" si="9">IF(CC7="",NA(),CC7)</f>
        <v>613.51</v>
      </c>
      <c r="CD6" s="35">
        <f t="shared" si="9"/>
        <v>439.56</v>
      </c>
      <c r="CE6" s="35">
        <f t="shared" si="9"/>
        <v>361.83</v>
      </c>
      <c r="CF6" s="35">
        <f t="shared" si="9"/>
        <v>296.43</v>
      </c>
      <c r="CG6" s="35">
        <f t="shared" si="9"/>
        <v>276.93</v>
      </c>
      <c r="CH6" s="35">
        <f t="shared" si="9"/>
        <v>283.73</v>
      </c>
      <c r="CI6" s="35">
        <f t="shared" si="9"/>
        <v>287.57</v>
      </c>
      <c r="CJ6" s="35">
        <f t="shared" si="9"/>
        <v>286.86</v>
      </c>
      <c r="CK6" s="35">
        <f t="shared" si="9"/>
        <v>287.91000000000003</v>
      </c>
      <c r="CL6" s="34" t="str">
        <f>IF(CL7="","",IF(CL7="-","【-】","【"&amp;SUBSTITUTE(TEXT(CL7,"#,##0.00"),"-","△")&amp;"】"))</f>
        <v>【270.94】</v>
      </c>
      <c r="CM6" s="34">
        <f>IF(CM7="",NA(),CM7)</f>
        <v>0</v>
      </c>
      <c r="CN6" s="34">
        <f t="shared" ref="CN6:CV6" si="10">IF(CN7="",NA(),CN7)</f>
        <v>0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59.08</v>
      </c>
      <c r="CS6" s="35">
        <f t="shared" si="10"/>
        <v>58.25</v>
      </c>
      <c r="CT6" s="35">
        <f t="shared" si="10"/>
        <v>61.55</v>
      </c>
      <c r="CU6" s="35">
        <f t="shared" si="10"/>
        <v>57.22</v>
      </c>
      <c r="CV6" s="35">
        <f t="shared" si="10"/>
        <v>54.93</v>
      </c>
      <c r="CW6" s="34" t="str">
        <f>IF(CW7="","",IF(CW7="-","【-】","【"&amp;SUBSTITUTE(TEXT(CW7,"#,##0.00"),"-","△")&amp;"】"))</f>
        <v>【57.80】</v>
      </c>
      <c r="CX6" s="35">
        <f>IF(CX7="",NA(),CX7)</f>
        <v>8.25</v>
      </c>
      <c r="CY6" s="35">
        <f t="shared" ref="CY6:DG6" si="11">IF(CY7="",NA(),CY7)</f>
        <v>17.03</v>
      </c>
      <c r="CZ6" s="35">
        <f t="shared" si="11"/>
        <v>35.76</v>
      </c>
      <c r="DA6" s="35">
        <f t="shared" si="11"/>
        <v>63.13</v>
      </c>
      <c r="DB6" s="35">
        <f t="shared" si="11"/>
        <v>69.81</v>
      </c>
      <c r="DC6" s="35">
        <f t="shared" si="11"/>
        <v>77.12</v>
      </c>
      <c r="DD6" s="35">
        <f t="shared" si="11"/>
        <v>68.150000000000006</v>
      </c>
      <c r="DE6" s="35">
        <f t="shared" si="11"/>
        <v>67.489999999999995</v>
      </c>
      <c r="DF6" s="35">
        <f t="shared" si="11"/>
        <v>67.290000000000006</v>
      </c>
      <c r="DG6" s="35">
        <f t="shared" si="11"/>
        <v>65.569999999999993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2018</v>
      </c>
      <c r="C7" s="37">
        <v>45811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12.96</v>
      </c>
      <c r="Q7" s="38">
        <v>100</v>
      </c>
      <c r="R7" s="38">
        <v>3456</v>
      </c>
      <c r="S7" s="38">
        <v>6500</v>
      </c>
      <c r="T7" s="38">
        <v>65.349999999999994</v>
      </c>
      <c r="U7" s="38">
        <v>99.46</v>
      </c>
      <c r="V7" s="38">
        <v>838</v>
      </c>
      <c r="W7" s="38">
        <v>0.35</v>
      </c>
      <c r="X7" s="38">
        <v>2394.29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915.37</v>
      </c>
      <c r="BG7" s="38">
        <v>605.41999999999996</v>
      </c>
      <c r="BH7" s="38">
        <v>0</v>
      </c>
      <c r="BI7" s="38">
        <v>0</v>
      </c>
      <c r="BJ7" s="38">
        <v>0</v>
      </c>
      <c r="BK7" s="38">
        <v>416.91</v>
      </c>
      <c r="BL7" s="38">
        <v>392.19</v>
      </c>
      <c r="BM7" s="38">
        <v>413.5</v>
      </c>
      <c r="BN7" s="38">
        <v>407.42</v>
      </c>
      <c r="BO7" s="38">
        <v>386.46</v>
      </c>
      <c r="BP7" s="38">
        <v>325.02</v>
      </c>
      <c r="BQ7" s="38">
        <v>17.71</v>
      </c>
      <c r="BR7" s="38">
        <v>33.619999999999997</v>
      </c>
      <c r="BS7" s="38">
        <v>45.08</v>
      </c>
      <c r="BT7" s="38">
        <v>54.02</v>
      </c>
      <c r="BU7" s="38">
        <v>65.36</v>
      </c>
      <c r="BV7" s="38">
        <v>57.93</v>
      </c>
      <c r="BW7" s="38">
        <v>57.03</v>
      </c>
      <c r="BX7" s="38">
        <v>55.84</v>
      </c>
      <c r="BY7" s="38">
        <v>57.08</v>
      </c>
      <c r="BZ7" s="38">
        <v>55.85</v>
      </c>
      <c r="CA7" s="38">
        <v>60.61</v>
      </c>
      <c r="CB7" s="38">
        <v>1159.99</v>
      </c>
      <c r="CC7" s="38">
        <v>613.51</v>
      </c>
      <c r="CD7" s="38">
        <v>439.56</v>
      </c>
      <c r="CE7" s="38">
        <v>361.83</v>
      </c>
      <c r="CF7" s="38">
        <v>296.43</v>
      </c>
      <c r="CG7" s="38">
        <v>276.93</v>
      </c>
      <c r="CH7" s="38">
        <v>283.73</v>
      </c>
      <c r="CI7" s="38">
        <v>287.57</v>
      </c>
      <c r="CJ7" s="38">
        <v>286.86</v>
      </c>
      <c r="CK7" s="38">
        <v>287.91000000000003</v>
      </c>
      <c r="CL7" s="38">
        <v>270.94</v>
      </c>
      <c r="CM7" s="38">
        <v>0</v>
      </c>
      <c r="CN7" s="38">
        <v>0</v>
      </c>
      <c r="CO7" s="38" t="s">
        <v>104</v>
      </c>
      <c r="CP7" s="38" t="s">
        <v>104</v>
      </c>
      <c r="CQ7" s="38" t="s">
        <v>104</v>
      </c>
      <c r="CR7" s="38">
        <v>59.08</v>
      </c>
      <c r="CS7" s="38">
        <v>58.25</v>
      </c>
      <c r="CT7" s="38">
        <v>61.55</v>
      </c>
      <c r="CU7" s="38">
        <v>57.22</v>
      </c>
      <c r="CV7" s="38">
        <v>54.93</v>
      </c>
      <c r="CW7" s="38">
        <v>57.8</v>
      </c>
      <c r="CX7" s="38">
        <v>8.25</v>
      </c>
      <c r="CY7" s="38">
        <v>17.03</v>
      </c>
      <c r="CZ7" s="38">
        <v>35.76</v>
      </c>
      <c r="DA7" s="38">
        <v>63.13</v>
      </c>
      <c r="DB7" s="38">
        <v>69.81</v>
      </c>
      <c r="DC7" s="38">
        <v>77.12</v>
      </c>
      <c r="DD7" s="38">
        <v>68.150000000000006</v>
      </c>
      <c r="DE7" s="38">
        <v>67.489999999999995</v>
      </c>
      <c r="DF7" s="38">
        <v>67.290000000000006</v>
      </c>
      <c r="DG7" s="38">
        <v>65.569999999999993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kensetu04</cp:lastModifiedBy>
  <dcterms:created xsi:type="dcterms:W3CDTF">2019-12-05T05:28:02Z</dcterms:created>
  <dcterms:modified xsi:type="dcterms:W3CDTF">2020-01-30T00:54:52Z</dcterms:modified>
  <cp:category/>
</cp:coreProperties>
</file>