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9200" windowHeight="11610" activeTab="0"/>
  </bookViews>
  <sheets>
    <sheet name="法非適用_下水道事業" sheetId="1" r:id="rId1"/>
    <sheet name="データ" sheetId="2" state="hidden" r:id="rId2"/>
  </sheets>
  <definedNames/>
  <calcPr fullCalcOnLoad="1"/>
</workbook>
</file>

<file path=xl/sharedStrings.xml><?xml version="1.0" encoding="utf-8"?>
<sst xmlns="http://schemas.openxmlformats.org/spreadsheetml/2006/main" count="239" uniqueCount="114">
  <si>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</si>
  <si>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</si>
  <si>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</si>
  <si>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</si>
  <si>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</si>
  <si>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</si>
  <si>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</si>
  <si>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</si>
  <si>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</si>
  <si>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</si>
  <si>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</si>
  <si>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</si>
  <si>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</si>
  <si>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</si>
  <si>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</si>
  <si>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t>有収率(％)</t>
  </si>
  <si>
    <r>
      <t>1か月20ｍ</t>
    </r>
    <r>
      <rPr>
        <b/>
        <vertAlign val="superscript"/>
        <sz val="12"/>
        <color indexed="8"/>
        <rFont val="ＭＳ ゴシック"/>
        <family val="3"/>
      </rPr>
      <t>3</t>
    </r>
    <r>
      <rPr>
        <b/>
        <sz val="11"/>
        <color indexed="8"/>
        <rFont val="ＭＳ ゴシック"/>
        <family val="3"/>
      </rPr>
      <t>当たり家庭料金(円)</t>
    </r>
  </si>
  <si>
    <t>処理区域内人口(人)</t>
  </si>
  <si>
    <r>
      <t>処理区域面積(km</t>
    </r>
    <r>
      <rPr>
        <b/>
        <vertAlign val="superscript"/>
        <sz val="11"/>
        <color indexed="8"/>
        <rFont val="ＭＳ ゴシック"/>
        <family val="3"/>
      </rPr>
      <t>2</t>
    </r>
    <r>
      <rPr>
        <b/>
        <sz val="11"/>
        <color indexed="8"/>
        <rFont val="ＭＳ ゴシック"/>
        <family val="3"/>
      </rPr>
      <t>)</t>
    </r>
  </si>
  <si>
    <r>
      <t>処理区域内人口密度(人/km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</si>
  <si>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</si>
  <si>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</si>
  <si>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</si>
  <si>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</si>
  <si>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</si>
  <si>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</si>
  <si>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</si>
  <si>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</si>
  <si>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</si>
  <si>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</si>
  <si>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</si>
  <si>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</si>
  <si>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</si>
  <si>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</si>
  <si>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</si>
  <si>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</si>
  <si>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</si>
  <si>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</si>
  <si>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</si>
  <si>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</si>
  <si>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</si>
  <si>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</si>
  <si>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</si>
  <si>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</si>
  <si>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t>
  </si>
  <si>
    <t>下水道事業(法非適用)</t>
  </si>
  <si>
    <t>項番</t>
  </si>
  <si>
    <t>大項目</t>
  </si>
  <si>
    <t>年度</t>
  </si>
  <si>
    <t>団体CD</t>
  </si>
  <si>
    <t>業務CD</t>
  </si>
  <si>
    <t>業種CD</t>
  </si>
  <si>
    <t>事業CD</t>
  </si>
  <si>
    <t>施設CD</t>
  </si>
  <si>
    <t>基本情報</t>
  </si>
  <si>
    <t>1. 経営の健全性・効率性</t>
  </si>
  <si>
    <t>2. 老朽化の状況</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</si>
  <si>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</si>
  <si>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</si>
  <si>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</si>
  <si>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</si>
  <si>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</si>
  <si>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</si>
  <si>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</si>
  <si>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</si>
  <si>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</si>
  <si>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</si>
  <si>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</si>
  <si>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</si>
  <si>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</si>
  <si>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</si>
  <si>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</si>
  <si>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</si>
  <si>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</si>
  <si>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</si>
  <si>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</si>
  <si>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</si>
  <si>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</si>
  <si>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</si>
  <si>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</si>
  <si>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</si>
  <si>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</si>
  <si>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</si>
  <si>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</si>
  <si>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</si>
  <si>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</si>
  <si>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</si>
  <si>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</si>
  <si>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</si>
  <si>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</si>
  <si>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</si>
  <si>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</si>
  <si>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</si>
  <si>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</si>
  <si>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</si>
  <si>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</si>
  <si>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</si>
  <si>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</si>
  <si>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</si>
  <si>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法非適用</t>
  </si>
  <si>
    <t>下水道事業</t>
  </si>
  <si>
    <t>特定地域生活排水処理</t>
  </si>
  <si>
    <t>K3</t>
  </si>
  <si>
    <t>非設置</t>
  </si>
  <si>
    <t>-</t>
  </si>
  <si>
    <t>該当数値なし</t>
  </si>
  <si>
    <t>Ｎ－４年度</t>
  </si>
  <si>
    <t>Ｎ－３年度</t>
  </si>
  <si>
    <t>Ｎ－２年度</t>
  </si>
  <si>
    <t>Ｎ－１年度</t>
  </si>
  <si>
    <t>Ｎ年度</t>
  </si>
  <si>
    <t>　本町では、平成３０年度と令和元年度に企業債の元利償還額がピークを迎え、今後は年々減少していく見込である。
　当初、浄化槽使用料は維持管理費を賄える金額で算定したが、十分に賄えているとはいえない状況である。今後は下水道使用料改定と合わせて同程度の負担額になるよう精査する。
　東日本大震災後に原材料費・労務単価が高騰したことにより、維持管理費及び建設費が増加し、懸念材料となっている。
　本町では、平成２８年度に加美町下水道事業経営戦略を策定した。策定した経営戦略に基づいた計画的・効率的な事業運営を推進していく。
　地方公営企業会計適用については、令和６年度の法適化を目指し、導入準備を進めている。法適化により、自団体の経理内容を明確化し、透明性を高めることで、経営の安定化に努める。</t>
  </si>
  <si>
    <t>　平成１７年度から開始した事業のため、現段階では老朽化について検討する状況ではない。浄化槽本体の耐用年数が２８年であるため、今後は、約１３年後を目途に更新時期を迎える。
　現在は、ブロワーや放流ポンプに故障が発生した場合に交換・修繕を実施している。</t>
  </si>
  <si>
    <t>①収益的収支比率
　昨年度より９ポイント上昇し１００％となった。上昇した要因として、使用料収入の不足を補填する一般会計繰入金の増額が挙げられる。
　本町では、下水道区域の整備が完了しており、下水道区域外は浄化槽設置で対応している。今後は、設置基数の伸びによる収益増加を見込んでいる。
④企業債残高対事業規模比率
　平成２８年度以降は０％になっている。決算状況調査で計上する数値を適正化するよう指摘を受けたことに起因する。分流式下水道等に要する経費として、企業債元利償還額の全額を算定したためであり、経営状況が改善したわけではない。
⑤経費回収率　⑥汚水処理原価
　平成２８年度以降、経費回収率は８割を超えているが、汚水処理原価は類似団体の平均値を下回っている。投資の効率化や維持管理費の削減を要する。
⑦施設利用率
　平成３０年度の利用率は、類似団体の平均を僅かに上回った。今後も５０～６０％を推移していくと分析する。
⑧水洗化率
　本町の浄化槽事業は「市町村設置型浄化槽」である。浄化槽設置申請者を対象としているため、必然的に水洗化率は１００％となる。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</si>
</sst>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_);[Red]\(0.00\)"/>
    <numFmt numFmtId="180" formatCode="ge"/>
  </numFmts>
  <fonts count="62">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8"/>
      <color indexed="8"/>
      <name val="ＭＳ ゴシック"/>
      <family val="3"/>
    </font>
    <font>
      <sz val="11"/>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b/>
      <sz val="16"/>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9">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13" xfId="0" applyFont="1" applyBorder="1" applyAlignment="1">
      <alignment vertical="center"/>
    </xf>
    <xf numFmtId="0" fontId="52" fillId="0" borderId="14" xfId="0" applyFont="1" applyBorder="1" applyAlignment="1">
      <alignment horizontal="left" vertical="center"/>
    </xf>
    <xf numFmtId="0" fontId="52" fillId="0" borderId="14" xfId="0" applyFont="1" applyBorder="1" applyAlignment="1">
      <alignment vertical="center"/>
    </xf>
    <xf numFmtId="0" fontId="52" fillId="0" borderId="1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3" xfId="0" applyFont="1" applyBorder="1" applyAlignment="1">
      <alignment vertical="center"/>
    </xf>
    <xf numFmtId="0" fontId="52" fillId="0" borderId="0"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horizontal="center" vertical="center"/>
    </xf>
    <xf numFmtId="0" fontId="53" fillId="0" borderId="17"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2" fillId="0" borderId="0" xfId="0" applyFont="1" applyBorder="1" applyAlignment="1">
      <alignment horizontal="center" vertical="center"/>
    </xf>
    <xf numFmtId="0" fontId="60" fillId="0" borderId="0" xfId="0" applyFont="1" applyAlignment="1" applyProtection="1">
      <alignment vertical="center"/>
      <protection hidden="1"/>
    </xf>
    <xf numFmtId="0" fontId="60"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179" fontId="0" fillId="0" borderId="0" xfId="0" applyNumberFormat="1" applyAlignment="1">
      <alignment vertical="center"/>
    </xf>
    <xf numFmtId="0" fontId="0" fillId="13" borderId="18" xfId="0" applyFill="1" applyBorder="1" applyAlignment="1">
      <alignment vertical="center"/>
    </xf>
    <xf numFmtId="180" fontId="0" fillId="0" borderId="18" xfId="0" applyNumberFormat="1" applyBorder="1" applyAlignment="1">
      <alignment vertical="center"/>
    </xf>
    <xf numFmtId="0" fontId="53" fillId="0" borderId="16"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6" xfId="0" applyFont="1" applyBorder="1" applyAlignment="1">
      <alignment horizontal="left"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5" fillId="0" borderId="0" xfId="0" applyFont="1" applyBorder="1" applyAlignment="1">
      <alignment horizontal="left"/>
    </xf>
    <xf numFmtId="0" fontId="55" fillId="0" borderId="14" xfId="0" applyFont="1" applyBorder="1" applyAlignment="1">
      <alignment horizontal="left"/>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7" fillId="0" borderId="16"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52" fillId="35" borderId="18" xfId="0" applyFont="1" applyFill="1" applyBorder="1" applyAlignment="1">
      <alignment horizontal="center" vertical="center" shrinkToFit="1"/>
    </xf>
    <xf numFmtId="0" fontId="57" fillId="0" borderId="16" xfId="0" applyFont="1" applyBorder="1" applyAlignment="1">
      <alignment horizontal="center" vertical="center"/>
    </xf>
    <xf numFmtId="0" fontId="57" fillId="0" borderId="0" xfId="0" applyFont="1" applyBorder="1" applyAlignment="1">
      <alignment horizontal="center" vertical="center"/>
    </xf>
    <xf numFmtId="177" fontId="53" fillId="0" borderId="18" xfId="0" applyNumberFormat="1" applyFont="1" applyBorder="1" applyAlignment="1" applyProtection="1">
      <alignment horizontal="center" vertical="center"/>
      <protection hidden="1"/>
    </xf>
    <xf numFmtId="176"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shrinkToFit="1"/>
      <protection hidden="1"/>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Alignment="1">
      <alignment horizontal="center" vertical="center"/>
    </xf>
    <xf numFmtId="49" fontId="52" fillId="0" borderId="14"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データ!$EE$6:$EI$6</c:f>
              <c:numCache>
                <c:ptCount val="5"/>
                <c:pt idx="0">
                  <c:v>0</c:v>
                </c:pt>
                <c:pt idx="1">
                  <c:v>0</c:v>
                </c:pt>
                <c:pt idx="2">
                  <c:v>0</c:v>
                </c:pt>
                <c:pt idx="3">
                  <c:v>0</c:v>
                </c:pt>
                <c:pt idx="4">
                  <c:v>0</c:v>
                </c:pt>
              </c:numCache>
            </c:numRef>
          </c:val>
        </c:ser>
        <c:axId val="35739135"/>
        <c:axId val="5321676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データ!$EJ$6:$EN$6</c:f>
              <c:numCache>
                <c:ptCount val="5"/>
                <c:pt idx="0">
                  <c:v>0</c:v>
                </c:pt>
                <c:pt idx="1">
                  <c:v>0</c:v>
                </c:pt>
                <c:pt idx="2">
                  <c:v>0</c:v>
                </c:pt>
                <c:pt idx="3">
                  <c:v>0</c:v>
                </c:pt>
                <c:pt idx="4">
                  <c:v>0</c:v>
                </c:pt>
              </c:numCache>
            </c:numRef>
          </c:val>
          <c:smooth val="0"/>
        </c:ser>
        <c:axId val="35739135"/>
        <c:axId val="53216760"/>
      </c:lineChart>
      <c:dateAx>
        <c:axId val="35739135"/>
        <c:scaling>
          <c:orientation val="minMax"/>
        </c:scaling>
        <c:axPos val="b"/>
        <c:delete val="1"/>
        <c:majorTickMark val="out"/>
        <c:minorTickMark val="none"/>
        <c:tickLblPos val="nextTo"/>
        <c:crossAx val="53216760"/>
        <c:crosses val="autoZero"/>
        <c:auto val="0"/>
        <c:baseTimeUnit val="years"/>
        <c:majorUnit val="1"/>
        <c:majorTimeUnit val="days"/>
        <c:minorUnit val="1"/>
        <c:minorTimeUnit val="days"/>
        <c:noMultiLvlLbl val="0"/>
      </c:dateAx>
      <c:valAx>
        <c:axId val="5321676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573913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データ!$CM$6:$CQ$6</c:f>
              <c:numCache>
                <c:ptCount val="5"/>
                <c:pt idx="0">
                  <c:v>58.75</c:v>
                </c:pt>
                <c:pt idx="1">
                  <c:v>59.3</c:v>
                </c:pt>
                <c:pt idx="2">
                  <c:v>57.5</c:v>
                </c:pt>
                <c:pt idx="3">
                  <c:v>56.45</c:v>
                </c:pt>
                <c:pt idx="4">
                  <c:v>56.36</c:v>
                </c:pt>
              </c:numCache>
            </c:numRef>
          </c:val>
        </c:ser>
        <c:axId val="26978313"/>
        <c:axId val="4147822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データ!$CR$6:$CV$6</c:f>
              <c:numCache>
                <c:ptCount val="5"/>
                <c:pt idx="0">
                  <c:v>59.08</c:v>
                </c:pt>
                <c:pt idx="1">
                  <c:v>58.25</c:v>
                </c:pt>
                <c:pt idx="2">
                  <c:v>61.55</c:v>
                </c:pt>
                <c:pt idx="3">
                  <c:v>57.22</c:v>
                </c:pt>
                <c:pt idx="4">
                  <c:v>54.93</c:v>
                </c:pt>
              </c:numCache>
            </c:numRef>
          </c:val>
          <c:smooth val="0"/>
        </c:ser>
        <c:axId val="26978313"/>
        <c:axId val="41478226"/>
      </c:lineChart>
      <c:dateAx>
        <c:axId val="26978313"/>
        <c:scaling>
          <c:orientation val="minMax"/>
        </c:scaling>
        <c:axPos val="b"/>
        <c:delete val="1"/>
        <c:majorTickMark val="out"/>
        <c:minorTickMark val="none"/>
        <c:tickLblPos val="nextTo"/>
        <c:crossAx val="41478226"/>
        <c:crosses val="autoZero"/>
        <c:auto val="0"/>
        <c:baseTimeUnit val="years"/>
        <c:majorUnit val="1"/>
        <c:majorTimeUnit val="days"/>
        <c:minorUnit val="1"/>
        <c:minorTimeUnit val="days"/>
        <c:noMultiLvlLbl val="0"/>
      </c:dateAx>
      <c:valAx>
        <c:axId val="4147822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697831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データ!$CX$6:$DB$6</c:f>
              <c:numCache>
                <c:ptCount val="5"/>
                <c:pt idx="0">
                  <c:v>100</c:v>
                </c:pt>
                <c:pt idx="1">
                  <c:v>100</c:v>
                </c:pt>
                <c:pt idx="2">
                  <c:v>100</c:v>
                </c:pt>
                <c:pt idx="3">
                  <c:v>100</c:v>
                </c:pt>
                <c:pt idx="4">
                  <c:v>100</c:v>
                </c:pt>
              </c:numCache>
            </c:numRef>
          </c:val>
        </c:ser>
        <c:axId val="37759715"/>
        <c:axId val="429311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データ!$DC$6:$DG$6</c:f>
              <c:numCache>
                <c:ptCount val="5"/>
                <c:pt idx="0">
                  <c:v>77.12</c:v>
                </c:pt>
                <c:pt idx="1">
                  <c:v>68.15</c:v>
                </c:pt>
                <c:pt idx="2">
                  <c:v>67.49</c:v>
                </c:pt>
                <c:pt idx="3">
                  <c:v>67.29</c:v>
                </c:pt>
                <c:pt idx="4">
                  <c:v>65.57</c:v>
                </c:pt>
              </c:numCache>
            </c:numRef>
          </c:val>
          <c:smooth val="0"/>
        </c:ser>
        <c:axId val="37759715"/>
        <c:axId val="4293116"/>
      </c:lineChart>
      <c:dateAx>
        <c:axId val="37759715"/>
        <c:scaling>
          <c:orientation val="minMax"/>
        </c:scaling>
        <c:axPos val="b"/>
        <c:delete val="1"/>
        <c:majorTickMark val="out"/>
        <c:minorTickMark val="none"/>
        <c:tickLblPos val="nextTo"/>
        <c:crossAx val="4293116"/>
        <c:crosses val="autoZero"/>
        <c:auto val="0"/>
        <c:baseTimeUnit val="years"/>
        <c:majorUnit val="1"/>
        <c:majorTimeUnit val="days"/>
        <c:minorUnit val="1"/>
        <c:minorTimeUnit val="days"/>
        <c:noMultiLvlLbl val="0"/>
      </c:dateAx>
      <c:valAx>
        <c:axId val="429311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775971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327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データ!$Y$6:$AC$6</c:f>
              <c:numCache>
                <c:ptCount val="5"/>
                <c:pt idx="0">
                  <c:v>92.87</c:v>
                </c:pt>
                <c:pt idx="1">
                  <c:v>89.47</c:v>
                </c:pt>
                <c:pt idx="2">
                  <c:v>107.25</c:v>
                </c:pt>
                <c:pt idx="3">
                  <c:v>91.65</c:v>
                </c:pt>
                <c:pt idx="4">
                  <c:v>100.37</c:v>
                </c:pt>
              </c:numCache>
            </c:numRef>
          </c:val>
        </c:ser>
        <c:axId val="9188793"/>
        <c:axId val="1559027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データ!$AD$6:$AH$6</c:f>
              <c:numCache>
                <c:ptCount val="5"/>
                <c:pt idx="0">
                  <c:v>#N/A</c:v>
                </c:pt>
                <c:pt idx="1">
                  <c:v>#N/A</c:v>
                </c:pt>
                <c:pt idx="2">
                  <c:v>#N/A</c:v>
                </c:pt>
                <c:pt idx="3">
                  <c:v>#N/A</c:v>
                </c:pt>
                <c:pt idx="4">
                  <c:v>#N/A</c:v>
                </c:pt>
              </c:numCache>
            </c:numRef>
          </c:val>
          <c:smooth val="0"/>
        </c:ser>
        <c:axId val="9188793"/>
        <c:axId val="15590274"/>
      </c:lineChart>
      <c:dateAx>
        <c:axId val="9188793"/>
        <c:scaling>
          <c:orientation val="minMax"/>
        </c:scaling>
        <c:axPos val="b"/>
        <c:delete val="1"/>
        <c:majorTickMark val="out"/>
        <c:minorTickMark val="none"/>
        <c:tickLblPos val="nextTo"/>
        <c:crossAx val="15590274"/>
        <c:crosses val="autoZero"/>
        <c:auto val="0"/>
        <c:baseTimeUnit val="years"/>
        <c:majorUnit val="1"/>
        <c:majorTimeUnit val="days"/>
        <c:minorUnit val="1"/>
        <c:minorTimeUnit val="days"/>
        <c:noMultiLvlLbl val="0"/>
      </c:dateAx>
      <c:valAx>
        <c:axId val="1559027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918879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データ!$DI$6:$DM$6</c:f>
              <c:numCache>
                <c:ptCount val="5"/>
                <c:pt idx="0">
                  <c:v>#N/A</c:v>
                </c:pt>
                <c:pt idx="1">
                  <c:v>#N/A</c:v>
                </c:pt>
                <c:pt idx="2">
                  <c:v>#N/A</c:v>
                </c:pt>
                <c:pt idx="3">
                  <c:v>#N/A</c:v>
                </c:pt>
                <c:pt idx="4">
                  <c:v>#N/A</c:v>
                </c:pt>
              </c:numCache>
            </c:numRef>
          </c:val>
        </c:ser>
        <c:axId val="6094739"/>
        <c:axId val="54852652"/>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データ!$DN$6:$DR$6</c:f>
              <c:numCache>
                <c:ptCount val="5"/>
                <c:pt idx="0">
                  <c:v>#N/A</c:v>
                </c:pt>
                <c:pt idx="1">
                  <c:v>#N/A</c:v>
                </c:pt>
                <c:pt idx="2">
                  <c:v>#N/A</c:v>
                </c:pt>
                <c:pt idx="3">
                  <c:v>#N/A</c:v>
                </c:pt>
                <c:pt idx="4">
                  <c:v>#N/A</c:v>
                </c:pt>
              </c:numCache>
            </c:numRef>
          </c:val>
          <c:smooth val="0"/>
        </c:ser>
        <c:axId val="6094739"/>
        <c:axId val="54852652"/>
      </c:lineChart>
      <c:dateAx>
        <c:axId val="6094739"/>
        <c:scaling>
          <c:orientation val="minMax"/>
        </c:scaling>
        <c:axPos val="b"/>
        <c:delete val="1"/>
        <c:majorTickMark val="out"/>
        <c:minorTickMark val="none"/>
        <c:tickLblPos val="nextTo"/>
        <c:crossAx val="54852652"/>
        <c:crosses val="autoZero"/>
        <c:auto val="0"/>
        <c:baseTimeUnit val="years"/>
        <c:majorUnit val="1"/>
        <c:majorTimeUnit val="days"/>
        <c:minorUnit val="1"/>
        <c:minorTimeUnit val="days"/>
        <c:noMultiLvlLbl val="0"/>
      </c:dateAx>
      <c:valAx>
        <c:axId val="5485265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09473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データ!$DT$6:$DX$6</c:f>
              <c:numCache>
                <c:ptCount val="5"/>
                <c:pt idx="0">
                  <c:v>#N/A</c:v>
                </c:pt>
                <c:pt idx="1">
                  <c:v>#N/A</c:v>
                </c:pt>
                <c:pt idx="2">
                  <c:v>#N/A</c:v>
                </c:pt>
                <c:pt idx="3">
                  <c:v>#N/A</c:v>
                </c:pt>
                <c:pt idx="4">
                  <c:v>#N/A</c:v>
                </c:pt>
              </c:numCache>
            </c:numRef>
          </c:val>
        </c:ser>
        <c:axId val="23911821"/>
        <c:axId val="13879798"/>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データ!$DY$6:$EC$6</c:f>
              <c:numCache>
                <c:ptCount val="5"/>
                <c:pt idx="0">
                  <c:v>#N/A</c:v>
                </c:pt>
                <c:pt idx="1">
                  <c:v>#N/A</c:v>
                </c:pt>
                <c:pt idx="2">
                  <c:v>#N/A</c:v>
                </c:pt>
                <c:pt idx="3">
                  <c:v>#N/A</c:v>
                </c:pt>
                <c:pt idx="4">
                  <c:v>#N/A</c:v>
                </c:pt>
              </c:numCache>
            </c:numRef>
          </c:val>
          <c:smooth val="0"/>
        </c:ser>
        <c:axId val="23911821"/>
        <c:axId val="13879798"/>
      </c:lineChart>
      <c:dateAx>
        <c:axId val="23911821"/>
        <c:scaling>
          <c:orientation val="minMax"/>
        </c:scaling>
        <c:axPos val="b"/>
        <c:delete val="1"/>
        <c:majorTickMark val="out"/>
        <c:minorTickMark val="none"/>
        <c:tickLblPos val="nextTo"/>
        <c:crossAx val="13879798"/>
        <c:crosses val="autoZero"/>
        <c:auto val="0"/>
        <c:baseTimeUnit val="years"/>
        <c:majorUnit val="1"/>
        <c:majorTimeUnit val="days"/>
        <c:minorUnit val="1"/>
        <c:minorTimeUnit val="days"/>
        <c:noMultiLvlLbl val="0"/>
      </c:dateAx>
      <c:valAx>
        <c:axId val="1387979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391182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データ!$AJ$6:$AN$6</c:f>
              <c:numCache>
                <c:ptCount val="5"/>
                <c:pt idx="0">
                  <c:v>#N/A</c:v>
                </c:pt>
                <c:pt idx="1">
                  <c:v>#N/A</c:v>
                </c:pt>
                <c:pt idx="2">
                  <c:v>#N/A</c:v>
                </c:pt>
                <c:pt idx="3">
                  <c:v>#N/A</c:v>
                </c:pt>
                <c:pt idx="4">
                  <c:v>#N/A</c:v>
                </c:pt>
              </c:numCache>
            </c:numRef>
          </c:val>
        </c:ser>
        <c:axId val="57809319"/>
        <c:axId val="50521824"/>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データ!$AO$6:$AS$6</c:f>
              <c:numCache>
                <c:ptCount val="5"/>
                <c:pt idx="0">
                  <c:v>#N/A</c:v>
                </c:pt>
                <c:pt idx="1">
                  <c:v>#N/A</c:v>
                </c:pt>
                <c:pt idx="2">
                  <c:v>#N/A</c:v>
                </c:pt>
                <c:pt idx="3">
                  <c:v>#N/A</c:v>
                </c:pt>
                <c:pt idx="4">
                  <c:v>#N/A</c:v>
                </c:pt>
              </c:numCache>
            </c:numRef>
          </c:val>
          <c:smooth val="0"/>
        </c:ser>
        <c:axId val="57809319"/>
        <c:axId val="50521824"/>
      </c:lineChart>
      <c:dateAx>
        <c:axId val="57809319"/>
        <c:scaling>
          <c:orientation val="minMax"/>
        </c:scaling>
        <c:axPos val="b"/>
        <c:delete val="1"/>
        <c:majorTickMark val="out"/>
        <c:minorTickMark val="none"/>
        <c:tickLblPos val="nextTo"/>
        <c:crossAx val="50521824"/>
        <c:crosses val="autoZero"/>
        <c:auto val="0"/>
        <c:baseTimeUnit val="years"/>
        <c:majorUnit val="1"/>
        <c:majorTimeUnit val="days"/>
        <c:minorUnit val="1"/>
        <c:minorTimeUnit val="days"/>
        <c:noMultiLvlLbl val="0"/>
      </c:dateAx>
      <c:valAx>
        <c:axId val="5052182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780931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データ!$AU$6:$AY$6</c:f>
              <c:numCache>
                <c:ptCount val="5"/>
                <c:pt idx="0">
                  <c:v>#N/A</c:v>
                </c:pt>
                <c:pt idx="1">
                  <c:v>#N/A</c:v>
                </c:pt>
                <c:pt idx="2">
                  <c:v>#N/A</c:v>
                </c:pt>
                <c:pt idx="3">
                  <c:v>#N/A</c:v>
                </c:pt>
                <c:pt idx="4">
                  <c:v>#N/A</c:v>
                </c:pt>
              </c:numCache>
            </c:numRef>
          </c:val>
        </c:ser>
        <c:axId val="52043233"/>
        <c:axId val="65735914"/>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データ!$AZ$6:$BD$6</c:f>
              <c:numCache>
                <c:ptCount val="5"/>
                <c:pt idx="0">
                  <c:v>#N/A</c:v>
                </c:pt>
                <c:pt idx="1">
                  <c:v>#N/A</c:v>
                </c:pt>
                <c:pt idx="2">
                  <c:v>#N/A</c:v>
                </c:pt>
                <c:pt idx="3">
                  <c:v>#N/A</c:v>
                </c:pt>
                <c:pt idx="4">
                  <c:v>#N/A</c:v>
                </c:pt>
              </c:numCache>
            </c:numRef>
          </c:val>
          <c:smooth val="0"/>
        </c:ser>
        <c:axId val="52043233"/>
        <c:axId val="65735914"/>
      </c:lineChart>
      <c:dateAx>
        <c:axId val="52043233"/>
        <c:scaling>
          <c:orientation val="minMax"/>
        </c:scaling>
        <c:axPos val="b"/>
        <c:delete val="1"/>
        <c:majorTickMark val="out"/>
        <c:minorTickMark val="none"/>
        <c:tickLblPos val="nextTo"/>
        <c:crossAx val="65735914"/>
        <c:crosses val="autoZero"/>
        <c:auto val="0"/>
        <c:baseTimeUnit val="years"/>
        <c:majorUnit val="1"/>
        <c:majorTimeUnit val="days"/>
        <c:minorUnit val="1"/>
        <c:minorTimeUnit val="days"/>
        <c:noMultiLvlLbl val="0"/>
      </c:dateAx>
      <c:valAx>
        <c:axId val="6573591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204323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データ!$BF$6:$BJ$6</c:f>
              <c:numCache>
                <c:ptCount val="5"/>
                <c:pt idx="0">
                  <c:v>429.51</c:v>
                </c:pt>
                <c:pt idx="1">
                  <c:v>415.45</c:v>
                </c:pt>
                <c:pt idx="2">
                  <c:v>0</c:v>
                </c:pt>
                <c:pt idx="3">
                  <c:v>0</c:v>
                </c:pt>
                <c:pt idx="4">
                  <c:v>0</c:v>
                </c:pt>
              </c:numCache>
            </c:numRef>
          </c:val>
        </c:ser>
        <c:axId val="54752315"/>
        <c:axId val="2300878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データ!$BK$6:$BO$6</c:f>
              <c:numCache>
                <c:ptCount val="5"/>
                <c:pt idx="0">
                  <c:v>416.91</c:v>
                </c:pt>
                <c:pt idx="1">
                  <c:v>392.19</c:v>
                </c:pt>
                <c:pt idx="2">
                  <c:v>413.5</c:v>
                </c:pt>
                <c:pt idx="3">
                  <c:v>407.42</c:v>
                </c:pt>
                <c:pt idx="4">
                  <c:v>386.46</c:v>
                </c:pt>
              </c:numCache>
            </c:numRef>
          </c:val>
          <c:smooth val="0"/>
        </c:ser>
        <c:axId val="54752315"/>
        <c:axId val="23008788"/>
      </c:lineChart>
      <c:dateAx>
        <c:axId val="54752315"/>
        <c:scaling>
          <c:orientation val="minMax"/>
        </c:scaling>
        <c:axPos val="b"/>
        <c:delete val="1"/>
        <c:majorTickMark val="out"/>
        <c:minorTickMark val="none"/>
        <c:tickLblPos val="nextTo"/>
        <c:crossAx val="23008788"/>
        <c:crosses val="autoZero"/>
        <c:auto val="0"/>
        <c:baseTimeUnit val="years"/>
        <c:majorUnit val="1"/>
        <c:majorTimeUnit val="days"/>
        <c:minorUnit val="1"/>
        <c:minorTimeUnit val="days"/>
        <c:noMultiLvlLbl val="0"/>
      </c:dateAx>
      <c:valAx>
        <c:axId val="2300878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475231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データ!$BQ$6:$BU$6</c:f>
              <c:numCache>
                <c:ptCount val="5"/>
                <c:pt idx="0">
                  <c:v>74.66</c:v>
                </c:pt>
                <c:pt idx="1">
                  <c:v>72.13</c:v>
                </c:pt>
                <c:pt idx="2">
                  <c:v>85.34</c:v>
                </c:pt>
                <c:pt idx="3">
                  <c:v>83.95</c:v>
                </c:pt>
                <c:pt idx="4">
                  <c:v>83.39</c:v>
                </c:pt>
              </c:numCache>
            </c:numRef>
          </c:val>
        </c:ser>
        <c:axId val="5752501"/>
        <c:axId val="5177251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データ!$BV$6:$BZ$6</c:f>
              <c:numCache>
                <c:ptCount val="5"/>
                <c:pt idx="0">
                  <c:v>57.93</c:v>
                </c:pt>
                <c:pt idx="1">
                  <c:v>57.03</c:v>
                </c:pt>
                <c:pt idx="2">
                  <c:v>55.84</c:v>
                </c:pt>
                <c:pt idx="3">
                  <c:v>57.08</c:v>
                </c:pt>
                <c:pt idx="4">
                  <c:v>55.85</c:v>
                </c:pt>
              </c:numCache>
            </c:numRef>
          </c:val>
          <c:smooth val="0"/>
        </c:ser>
        <c:axId val="5752501"/>
        <c:axId val="51772510"/>
      </c:lineChart>
      <c:dateAx>
        <c:axId val="5752501"/>
        <c:scaling>
          <c:orientation val="minMax"/>
        </c:scaling>
        <c:axPos val="b"/>
        <c:delete val="1"/>
        <c:majorTickMark val="out"/>
        <c:minorTickMark val="none"/>
        <c:tickLblPos val="nextTo"/>
        <c:crossAx val="51772510"/>
        <c:crosses val="autoZero"/>
        <c:auto val="0"/>
        <c:baseTimeUnit val="years"/>
        <c:majorUnit val="1"/>
        <c:majorTimeUnit val="days"/>
        <c:minorUnit val="1"/>
        <c:minorTimeUnit val="days"/>
        <c:noMultiLvlLbl val="0"/>
      </c:dateAx>
      <c:valAx>
        <c:axId val="5177251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75250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データ!$CB$6:$CF$6</c:f>
              <c:numCache>
                <c:ptCount val="5"/>
                <c:pt idx="0">
                  <c:v>196.17</c:v>
                </c:pt>
                <c:pt idx="1">
                  <c:v>202.36</c:v>
                </c:pt>
                <c:pt idx="2">
                  <c:v>175.66</c:v>
                </c:pt>
                <c:pt idx="3">
                  <c:v>181.34</c:v>
                </c:pt>
                <c:pt idx="4">
                  <c:v>184.59</c:v>
                </c:pt>
              </c:numCache>
            </c:numRef>
          </c:val>
        </c:ser>
        <c:axId val="63299407"/>
        <c:axId val="3282375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データ!$CG$6:$CK$6</c:f>
              <c:numCache>
                <c:ptCount val="5"/>
                <c:pt idx="0">
                  <c:v>276.93</c:v>
                </c:pt>
                <c:pt idx="1">
                  <c:v>283.73</c:v>
                </c:pt>
                <c:pt idx="2">
                  <c:v>287.57</c:v>
                </c:pt>
                <c:pt idx="3">
                  <c:v>286.86</c:v>
                </c:pt>
                <c:pt idx="4">
                  <c:v>287.91</c:v>
                </c:pt>
              </c:numCache>
            </c:numRef>
          </c:val>
          <c:smooth val="0"/>
        </c:ser>
        <c:axId val="63299407"/>
        <c:axId val="32823752"/>
      </c:lineChart>
      <c:dateAx>
        <c:axId val="63299407"/>
        <c:scaling>
          <c:orientation val="minMax"/>
        </c:scaling>
        <c:axPos val="b"/>
        <c:delete val="1"/>
        <c:majorTickMark val="out"/>
        <c:minorTickMark val="none"/>
        <c:tickLblPos val="nextTo"/>
        <c:crossAx val="32823752"/>
        <c:crosses val="autoZero"/>
        <c:auto val="0"/>
        <c:baseTimeUnit val="years"/>
        <c:majorUnit val="1"/>
        <c:majorTimeUnit val="days"/>
        <c:minorUnit val="1"/>
        <c:minorTimeUnit val="days"/>
        <c:noMultiLvlLbl val="0"/>
      </c:dateAx>
      <c:valAx>
        <c:axId val="3282375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329940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①収益的収支比率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15</xdr:row>
      <xdr:rowOff>171450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④企業債残高対事業規模比率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⑤経費回収率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⑥汚水処理原価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⑧水洗化率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②管渠老朽化率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③管渠改善率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6">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057de06e-2a71-4f51-9fee-7cd0f82884da}" type="TxLink">
            <a:rPr lang="en-US" cap="none" sz="900" b="0" i="0" u="none" baseline="0">
              <a:solidFill>
                <a:srgbClr val="000000"/>
              </a:solidFill>
            </a:rPr>
            <a:t> </a:t>
          </a:fld>
        </a:p>
      </xdr:txBody>
    </xdr:sp>
    <xdr:clientData/>
  </xdr:twoCellAnchor>
  <xdr:twoCellAnchor>
    <xdr:from>
      <xdr:col>28</xdr:col>
      <xdr:colOff>95250</xdr:colOff>
      <xdr:row>17</xdr:row>
      <xdr:rowOff>0</xdr:rowOff>
    </xdr:from>
    <xdr:to>
      <xdr:col>31</xdr:col>
      <xdr:colOff>0</xdr:colOff>
      <xdr:row>18</xdr:row>
      <xdr:rowOff>66675</xdr:rowOff>
    </xdr:to>
    <xdr:sp textlink="データ!AT6">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e524995f-d3b1-4bc7-88ef-5be7c7bdd778}" type="TxLink">
            <a:rPr lang="en-US" cap="none" sz="900" b="0" i="0" u="none" baseline="0">
              <a:solidFill>
                <a:srgbClr val="000000"/>
              </a:solidFill>
            </a:rPr>
            <a:t> </a:t>
          </a:fld>
        </a:p>
      </xdr:txBody>
    </xdr:sp>
    <xdr:clientData/>
  </xdr:twoCellAnchor>
  <xdr:twoCellAnchor>
    <xdr:from>
      <xdr:col>43</xdr:col>
      <xdr:colOff>95250</xdr:colOff>
      <xdr:row>17</xdr:row>
      <xdr:rowOff>0</xdr:rowOff>
    </xdr:from>
    <xdr:to>
      <xdr:col>46</xdr:col>
      <xdr:colOff>0</xdr:colOff>
      <xdr:row>18</xdr:row>
      <xdr:rowOff>66675</xdr:rowOff>
    </xdr:to>
    <xdr:sp textlink="データ!BE6">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4fad3dfc-7f99-427f-9251-16595be93ee4}" type="TxLink">
            <a:rPr lang="en-US" cap="none" sz="900" b="0" i="0" u="none" baseline="0">
              <a:solidFill>
                <a:srgbClr val="000000"/>
              </a:solidFill>
            </a:rPr>
            <a:t> </a:t>
          </a:fld>
        </a:p>
      </xdr:txBody>
    </xdr:sp>
    <xdr:clientData/>
  </xdr:twoCellAnchor>
  <xdr:twoCellAnchor>
    <xdr:from>
      <xdr:col>58</xdr:col>
      <xdr:colOff>95250</xdr:colOff>
      <xdr:row>17</xdr:row>
      <xdr:rowOff>0</xdr:rowOff>
    </xdr:from>
    <xdr:to>
      <xdr:col>61</xdr:col>
      <xdr:colOff>0</xdr:colOff>
      <xdr:row>18</xdr:row>
      <xdr:rowOff>66675</xdr:rowOff>
    </xdr:to>
    <xdr:sp textlink="$H$86">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39745dea-a5dd-49ba-8e45-0d6484bc2873}" type="TxLink">
            <a:rPr lang="en-US" cap="none" sz="900" b="0" i="0" u="none" baseline="0">
              <a:solidFill>
                <a:srgbClr val="000000"/>
              </a:solidFill>
              <a:latin typeface="ＭＳ ゴシック"/>
              <a:ea typeface="ＭＳ ゴシック"/>
              <a:cs typeface="ＭＳ ゴシック"/>
            </a:rPr>
            <a:t>【</a:t>
          </a:fld>
          <a:fld id="{eb4e5939-3253-4a36-830f-ff6a43b53766}" type="TxLink">
            <a:rPr lang="en-US" cap="none" sz="900" b="0" i="0" u="none" baseline="0">
              <a:solidFill>
                <a:srgbClr val="000000"/>
              </a:solidFill>
              <a:latin typeface="ＭＳ ゴシック"/>
              <a:ea typeface="ＭＳ ゴシック"/>
              <a:cs typeface="ＭＳ ゴシック"/>
            </a:rPr>
            <a:t>325.02</a:t>
          </a:fld>
          <a:fld id="{2c72eb0b-c4bd-45b8-a206-134789f58b8a}"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6">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4316f94f-94bb-4ebe-8acb-806e257384fe}" type="TxLink">
            <a:rPr lang="en-US" cap="none" sz="900" b="0" i="0" u="none" baseline="0">
              <a:solidFill>
                <a:srgbClr val="000000"/>
              </a:solidFill>
              <a:latin typeface="ＭＳ ゴシック"/>
              <a:ea typeface="ＭＳ ゴシック"/>
              <a:cs typeface="ＭＳ ゴシック"/>
            </a:rPr>
            <a:t>【</a:t>
          </a:fld>
          <a:fld id="{8ae56c2c-dfcf-4dc7-b2f5-2a9c06e1a3b4}" type="TxLink">
            <a:rPr lang="en-US" cap="none" sz="900" b="0" i="0" u="none" baseline="0">
              <a:solidFill>
                <a:srgbClr val="000000"/>
              </a:solidFill>
              <a:latin typeface="ＭＳ ゴシック"/>
              <a:ea typeface="ＭＳ ゴシック"/>
              <a:cs typeface="ＭＳ ゴシック"/>
            </a:rPr>
            <a:t>78.90</a:t>
          </a:fld>
          <a:fld id="{a513373f-7f3f-48d8-b33d-99ec122e515a}"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0</xdr:rowOff>
    </xdr:from>
    <xdr:to>
      <xdr:col>46</xdr:col>
      <xdr:colOff>0</xdr:colOff>
      <xdr:row>40</xdr:row>
      <xdr:rowOff>66675</xdr:rowOff>
    </xdr:to>
    <xdr:sp textlink="$K$86">
      <xdr:nvSpPr>
        <xdr:cNvPr id="28" name="テキスト ボックス 28"/>
        <xdr:cNvSpPr txBox="1">
          <a:spLocks noChangeArrowheads="1"/>
        </xdr:cNvSpPr>
      </xdr:nvSpPr>
      <xdr:spPr>
        <a:xfrm>
          <a:off x="12296775" y="6734175"/>
          <a:ext cx="762000" cy="238125"/>
        </a:xfrm>
        <a:prstGeom prst="rect">
          <a:avLst/>
        </a:prstGeom>
        <a:noFill/>
        <a:ln w="9525" cmpd="sng">
          <a:noFill/>
        </a:ln>
      </xdr:spPr>
      <xdr:txBody>
        <a:bodyPr vertOverflow="clip" wrap="square" anchor="b"/>
        <a:p>
          <a:pPr algn="r">
            <a:defRPr/>
          </a:pPr>
          <a:fld id="{55790e63-6c82-4c2c-8f25-ff9bf2c861cd}" type="TxLink">
            <a:rPr lang="en-US" cap="none" sz="900" b="0" i="0" u="none" baseline="0">
              <a:solidFill>
                <a:srgbClr val="000000"/>
              </a:solidFill>
              <a:latin typeface="ＭＳ ゴシック"/>
              <a:ea typeface="ＭＳ ゴシック"/>
              <a:cs typeface="ＭＳ ゴシック"/>
            </a:rPr>
            <a:t>【</a:t>
          </a:fld>
          <a:fld id="{9d27775f-c43f-4f35-accc-e13731ede1e7}" type="TxLink">
            <a:rPr lang="en-US" cap="none" sz="900" b="0" i="0" u="none" baseline="0">
              <a:solidFill>
                <a:srgbClr val="000000"/>
              </a:solidFill>
              <a:latin typeface="ＭＳ ゴシック"/>
              <a:ea typeface="ＭＳ ゴシック"/>
              <a:cs typeface="ＭＳ ゴシック"/>
            </a:rPr>
            <a:t>57.80</a:t>
          </a:fld>
          <a:fld id="{cf631ee6-50be-4537-95e8-645ac1fec175}"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6">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3dbc5be6-fb50-4ab6-9f4f-91ce7c5cea59}" type="TxLink">
            <a:rPr lang="en-US" cap="none" sz="900" b="0" i="0" u="none" baseline="0">
              <a:solidFill>
                <a:srgbClr val="000000"/>
              </a:solidFill>
              <a:latin typeface="ＭＳ ゴシック"/>
              <a:ea typeface="ＭＳ ゴシック"/>
              <a:cs typeface="ＭＳ ゴシック"/>
            </a:rPr>
            <a:t>【</a:t>
          </a:fld>
          <a:fld id="{9bfb6fa5-7cf1-4641-93ec-db2de6b478f8}" type="TxLink">
            <a:rPr lang="en-US" cap="none" sz="900" b="0" i="0" u="none" baseline="0">
              <a:solidFill>
                <a:srgbClr val="000000"/>
              </a:solidFill>
              <a:latin typeface="ＭＳ ゴシック"/>
              <a:ea typeface="ＭＳ ゴシック"/>
              <a:cs typeface="ＭＳ ゴシック"/>
            </a:rPr>
            <a:t>270.94</a:t>
          </a:fld>
          <a:fld id="{7c25c4da-90a8-4840-916c-b6fff745a51b}"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6">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030c6fcf-f68e-4884-9aed-5d0e25a1980f}" type="TxLink">
            <a:rPr lang="en-US" cap="none" sz="900" b="0" i="0" u="none" baseline="0">
              <a:solidFill>
                <a:srgbClr val="000000"/>
              </a:solidFill>
              <a:latin typeface="ＭＳ ゴシック"/>
              <a:ea typeface="ＭＳ ゴシック"/>
              <a:cs typeface="ＭＳ ゴシック"/>
            </a:rPr>
            <a:t>【</a:t>
          </a:fld>
          <a:fld id="{59c8a49f-4f62-4170-a1d6-569a1fcc299f}" type="TxLink">
            <a:rPr lang="en-US" cap="none" sz="900" b="0" i="0" u="none" baseline="0">
              <a:solidFill>
                <a:srgbClr val="000000"/>
              </a:solidFill>
              <a:latin typeface="ＭＳ ゴシック"/>
              <a:ea typeface="ＭＳ ゴシック"/>
              <a:cs typeface="ＭＳ ゴシック"/>
            </a:rPr>
            <a:t>60.61</a:t>
          </a:fld>
          <a:fld id="{f6d7f8d3-14aa-4a9f-bc24-d042108cd306}"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データ!DS6">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bf8860c2-e26e-4857-8963-83a2b259933f}" type="TxLink">
            <a:rPr lang="en-US" cap="none" sz="900" b="0" i="0" u="none" baseline="0">
              <a:solidFill>
                <a:srgbClr val="000000"/>
              </a:solidFill>
            </a:rPr>
            <a:t> </a:t>
          </a:fld>
        </a:p>
      </xdr:txBody>
    </xdr:sp>
    <xdr:clientData/>
  </xdr:twoCellAnchor>
  <xdr:twoCellAnchor>
    <xdr:from>
      <xdr:col>37</xdr:col>
      <xdr:colOff>114300</xdr:colOff>
      <xdr:row>63</xdr:row>
      <xdr:rowOff>0</xdr:rowOff>
    </xdr:from>
    <xdr:to>
      <xdr:col>40</xdr:col>
      <xdr:colOff>19050</xdr:colOff>
      <xdr:row>64</xdr:row>
      <xdr:rowOff>66675</xdr:rowOff>
    </xdr:to>
    <xdr:sp textlink="データ!ED6">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2bb38493-391e-4292-9e07-6d526e791957}" type="TxLink">
            <a:rPr lang="en-US" cap="none" sz="900" b="0" i="0" u="none" baseline="0">
              <a:solidFill>
                <a:srgbClr val="000000"/>
              </a:solidFill>
            </a:rPr>
            <a:t> </a:t>
          </a:fld>
        </a:p>
      </xdr:txBody>
    </xdr:sp>
    <xdr:clientData/>
  </xdr:twoCellAnchor>
  <xdr:twoCellAnchor>
    <xdr:from>
      <xdr:col>57</xdr:col>
      <xdr:colOff>95250</xdr:colOff>
      <xdr:row>63</xdr:row>
      <xdr:rowOff>0</xdr:rowOff>
    </xdr:from>
    <xdr:to>
      <xdr:col>60</xdr:col>
      <xdr:colOff>0</xdr:colOff>
      <xdr:row>64</xdr:row>
      <xdr:rowOff>66675</xdr:rowOff>
    </xdr:to>
    <xdr:sp textlink="$O$86">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be590113-86f7-441c-83b1-bad74fb1f234}" type="TxLink">
            <a:rPr lang="en-US" cap="none" sz="900" b="0" i="0" u="none" baseline="0">
              <a:solidFill>
                <a:srgbClr val="000000"/>
              </a:solidFill>
              <a:latin typeface="ＭＳ ゴシック"/>
              <a:ea typeface="ＭＳ ゴシック"/>
              <a:cs typeface="ＭＳ ゴシック"/>
            </a:rPr>
            <a:t>【</a:t>
          </a:fld>
          <a:fld id="{49ea47ce-5912-400a-8c12-41be4cc32f90}" type="TxLink">
            <a:rPr lang="en-US" cap="none" sz="900" b="0" i="0" u="none" baseline="0">
              <a:solidFill>
                <a:srgbClr val="000000"/>
              </a:solidFill>
              <a:latin typeface="ＭＳ ゴシック"/>
              <a:ea typeface="ＭＳ ゴシック"/>
              <a:cs typeface="ＭＳ ゴシック"/>
            </a:rPr>
            <a:t>-</a:t>
          </a:fld>
          <a:fld id="{5779e611-351b-44d0-88ca-697e73c2b365}"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38100</xdr:colOff>
      <xdr:row>17</xdr:row>
      <xdr:rowOff>38100</xdr:rowOff>
    </xdr:from>
    <xdr:to>
      <xdr:col>30</xdr:col>
      <xdr:colOff>228600</xdr:colOff>
      <xdr:row>32</xdr:row>
      <xdr:rowOff>28575</xdr:rowOff>
    </xdr:to>
    <xdr:sp>
      <xdr:nvSpPr>
        <xdr:cNvPr id="34" name="テキスト ボックス 34"/>
        <xdr:cNvSpPr txBox="1">
          <a:spLocks noChangeArrowheads="1"/>
        </xdr:cNvSpPr>
      </xdr:nvSpPr>
      <xdr:spPr>
        <a:xfrm>
          <a:off x="4810125"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xdr:nvSpPr>
        <xdr:cNvPr id="35" name="テキスト ボックス 35"/>
        <xdr:cNvSpPr txBox="1">
          <a:spLocks noChangeArrowheads="1"/>
        </xdr:cNvSpPr>
      </xdr:nvSpPr>
      <xdr:spPr>
        <a:xfrm>
          <a:off x="9105900"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xdr:nvSpPr>
        <xdr:cNvPr id="36" name="テキスト ボックス 36"/>
        <xdr:cNvSpPr txBox="1">
          <a:spLocks noChangeArrowheads="1"/>
        </xdr:cNvSpPr>
      </xdr:nvSpPr>
      <xdr:spPr>
        <a:xfrm>
          <a:off x="542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xdr:nvSpPr>
        <xdr:cNvPr id="37" name="テキスト ボックス 37"/>
        <xdr:cNvSpPr txBox="1">
          <a:spLocks noChangeArrowheads="1"/>
        </xdr:cNvSpPr>
      </xdr:nvSpPr>
      <xdr:spPr>
        <a:xfrm>
          <a:off x="6257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showGridLines="0" tabSelected="1" zoomScalePageLayoutView="0" workbookViewId="0" topLeftCell="AJ16">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宮城県　加美町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7" ht="18.75" customHeight="1">
      <c r="A8" s="2"/>
      <c r="B8" s="75" t="str">
        <f>データ!I6</f>
        <v>法非適用</v>
      </c>
      <c r="C8" s="75"/>
      <c r="D8" s="75"/>
      <c r="E8" s="75"/>
      <c r="F8" s="75"/>
      <c r="G8" s="75"/>
      <c r="H8" s="75"/>
      <c r="I8" s="75" t="str">
        <f>データ!J6</f>
        <v>下水道事業</v>
      </c>
      <c r="J8" s="75"/>
      <c r="K8" s="75"/>
      <c r="L8" s="75"/>
      <c r="M8" s="75"/>
      <c r="N8" s="75"/>
      <c r="O8" s="75"/>
      <c r="P8" s="75" t="str">
        <f>データ!K6</f>
        <v>特定地域生活排水処理</v>
      </c>
      <c r="Q8" s="75"/>
      <c r="R8" s="75"/>
      <c r="S8" s="75"/>
      <c r="T8" s="75"/>
      <c r="U8" s="75"/>
      <c r="V8" s="75"/>
      <c r="W8" s="75" t="str">
        <f>データ!L6</f>
        <v>K3</v>
      </c>
      <c r="X8" s="75"/>
      <c r="Y8" s="75"/>
      <c r="Z8" s="75"/>
      <c r="AA8" s="75"/>
      <c r="AB8" s="75"/>
      <c r="AC8" s="75"/>
      <c r="AD8" s="76" t="str">
        <f>データ!$M$6</f>
        <v>非設置</v>
      </c>
      <c r="AE8" s="76"/>
      <c r="AF8" s="76"/>
      <c r="AG8" s="76"/>
      <c r="AH8" s="76"/>
      <c r="AI8" s="76"/>
      <c r="AJ8" s="76"/>
      <c r="AK8" s="3"/>
      <c r="AL8" s="74">
        <f>データ!S6</f>
        <v>23377</v>
      </c>
      <c r="AM8" s="74"/>
      <c r="AN8" s="74"/>
      <c r="AO8" s="74"/>
      <c r="AP8" s="74"/>
      <c r="AQ8" s="74"/>
      <c r="AR8" s="74"/>
      <c r="AS8" s="74"/>
      <c r="AT8" s="73">
        <f>データ!T6</f>
        <v>460.67</v>
      </c>
      <c r="AU8" s="73"/>
      <c r="AV8" s="73"/>
      <c r="AW8" s="73"/>
      <c r="AX8" s="73"/>
      <c r="AY8" s="73"/>
      <c r="AZ8" s="73"/>
      <c r="BA8" s="73"/>
      <c r="BB8" s="73">
        <f>データ!U6</f>
        <v>50.75</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7"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7" ht="18.75" customHeight="1">
      <c r="A10" s="2"/>
      <c r="B10" s="73" t="str">
        <f>データ!N6</f>
        <v>-</v>
      </c>
      <c r="C10" s="73"/>
      <c r="D10" s="73"/>
      <c r="E10" s="73"/>
      <c r="F10" s="73"/>
      <c r="G10" s="73"/>
      <c r="H10" s="73"/>
      <c r="I10" s="73" t="str">
        <f>データ!O6</f>
        <v>該当数値なし</v>
      </c>
      <c r="J10" s="73"/>
      <c r="K10" s="73"/>
      <c r="L10" s="73"/>
      <c r="M10" s="73"/>
      <c r="N10" s="73"/>
      <c r="O10" s="73"/>
      <c r="P10" s="73">
        <f>データ!P6</f>
        <v>11.09</v>
      </c>
      <c r="Q10" s="73"/>
      <c r="R10" s="73"/>
      <c r="S10" s="73"/>
      <c r="T10" s="73"/>
      <c r="U10" s="73"/>
      <c r="V10" s="73"/>
      <c r="W10" s="73">
        <f>データ!Q6</f>
        <v>100</v>
      </c>
      <c r="X10" s="73"/>
      <c r="Y10" s="73"/>
      <c r="Z10" s="73"/>
      <c r="AA10" s="73"/>
      <c r="AB10" s="73"/>
      <c r="AC10" s="73"/>
      <c r="AD10" s="74">
        <f>データ!R6</f>
        <v>3805</v>
      </c>
      <c r="AE10" s="74"/>
      <c r="AF10" s="74"/>
      <c r="AG10" s="74"/>
      <c r="AH10" s="74"/>
      <c r="AI10" s="74"/>
      <c r="AJ10" s="74"/>
      <c r="AK10" s="2"/>
      <c r="AL10" s="74">
        <f>データ!V6</f>
        <v>2574</v>
      </c>
      <c r="AM10" s="74"/>
      <c r="AN10" s="74"/>
      <c r="AO10" s="74"/>
      <c r="AP10" s="74"/>
      <c r="AQ10" s="74"/>
      <c r="AR10" s="74"/>
      <c r="AS10" s="74"/>
      <c r="AT10" s="73">
        <f>データ!W6</f>
        <v>0.79</v>
      </c>
      <c r="AU10" s="73"/>
      <c r="AV10" s="73"/>
      <c r="AW10" s="73"/>
      <c r="AX10" s="73"/>
      <c r="AY10" s="73"/>
      <c r="AZ10" s="73"/>
      <c r="BA10" s="73"/>
      <c r="BB10" s="73">
        <f>データ!X6</f>
        <v>3258.23</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ht="13.5">
      <c r="C83" s="2" t="s">
        <v>30</v>
      </c>
    </row>
    <row r="84" ht="13.5">
      <c r="C84" s="2"/>
    </row>
    <row r="85" spans="2:15" ht="13.5"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2:15" ht="13.5" hidden="1">
      <c r="B86" s="26"/>
      <c r="C86" s="26"/>
      <c r="D86" s="26"/>
      <c r="E86" s="26">
        <f>データ!AI6</f>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O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5" ht="13.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ht="13.5">
      <c r="A2" s="28" t="s">
        <v>46</v>
      </c>
      <c r="B2" s="28">
        <f>COLUMN()-1</f>
        <v>1</v>
      </c>
      <c r="C2" s="28">
        <f aca="true" t="shared" si="0" ref="C2:BS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aca="true" t="shared" si="1" ref="BT2:EE2">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aca="true" t="shared" si="2" ref="EF2:EO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ht="13.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ht="13.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ht="13.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ht="13.5">
      <c r="A6" s="28" t="s">
        <v>97</v>
      </c>
      <c r="B6" s="33">
        <f>B7</f>
        <v>2018</v>
      </c>
      <c r="C6" s="33">
        <f aca="true" t="shared" si="3" ref="C6:X6">C7</f>
        <v>44458</v>
      </c>
      <c r="D6" s="33">
        <f t="shared" si="3"/>
        <v>47</v>
      </c>
      <c r="E6" s="33">
        <f t="shared" si="3"/>
        <v>18</v>
      </c>
      <c r="F6" s="33">
        <f t="shared" si="3"/>
        <v>0</v>
      </c>
      <c r="G6" s="33">
        <f t="shared" si="3"/>
        <v>0</v>
      </c>
      <c r="H6" s="33" t="str">
        <f t="shared" si="3"/>
        <v>宮城県　加美町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11.09</v>
      </c>
      <c r="Q6" s="34">
        <f t="shared" si="3"/>
        <v>100</v>
      </c>
      <c r="R6" s="34">
        <f t="shared" si="3"/>
        <v>3805</v>
      </c>
      <c r="S6" s="34">
        <f t="shared" si="3"/>
        <v>23377</v>
      </c>
      <c r="T6" s="34">
        <f t="shared" si="3"/>
        <v>460.67</v>
      </c>
      <c r="U6" s="34">
        <f t="shared" si="3"/>
        <v>50.75</v>
      </c>
      <c r="V6" s="34">
        <f t="shared" si="3"/>
        <v>2574</v>
      </c>
      <c r="W6" s="34">
        <f t="shared" si="3"/>
        <v>0.79</v>
      </c>
      <c r="X6" s="34">
        <f t="shared" si="3"/>
        <v>3258.23</v>
      </c>
      <c r="Y6" s="35">
        <f>IF(Y7="",NA(),Y7)</f>
        <v>92.87</v>
      </c>
      <c r="Z6" s="35">
        <f aca="true" t="shared" si="4" ref="Z6:AH6">IF(Z7="",NA(),Z7)</f>
        <v>89.47</v>
      </c>
      <c r="AA6" s="35">
        <f t="shared" si="4"/>
        <v>107.25</v>
      </c>
      <c r="AB6" s="35">
        <f t="shared" si="4"/>
        <v>91.65</v>
      </c>
      <c r="AC6" s="35">
        <f t="shared" si="4"/>
        <v>100.37</v>
      </c>
      <c r="AD6" s="34" t="e">
        <f t="shared" si="4"/>
        <v>#N/A</v>
      </c>
      <c r="AE6" s="34" t="e">
        <f t="shared" si="4"/>
        <v>#N/A</v>
      </c>
      <c r="AF6" s="34" t="e">
        <f t="shared" si="4"/>
        <v>#N/A</v>
      </c>
      <c r="AG6" s="34" t="e">
        <f t="shared" si="4"/>
        <v>#N/A</v>
      </c>
      <c r="AH6" s="34" t="e">
        <f t="shared" si="4"/>
        <v>#N/A</v>
      </c>
      <c r="AI6" s="34">
        <f>IF(AI7="","",IF(AI7="-","【-】","【"&amp;SUBSTITUTE(TEXT(AI7,"#,##0.00"),"-","△")&amp;"】"))</f>
      </c>
      <c r="AJ6" s="34" t="e">
        <f>IF(AJ7="",NA(),AJ7)</f>
        <v>#N/A</v>
      </c>
      <c r="AK6" s="34" t="e">
        <f aca="true" t="shared" si="5" ref="AK6:AS6">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f>IF(AT7="","",IF(AT7="-","【-】","【"&amp;SUBSTITUTE(TEXT(AT7,"#,##0.00"),"-","△")&amp;"】"))</f>
      </c>
      <c r="AU6" s="34" t="e">
        <f>IF(AU7="",NA(),AU7)</f>
        <v>#N/A</v>
      </c>
      <c r="AV6" s="34" t="e">
        <f aca="true" t="shared" si="6" ref="AV6:BD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f>IF(BE7="","",IF(BE7="-","【-】","【"&amp;SUBSTITUTE(TEXT(BE7,"#,##0.00"),"-","△")&amp;"】"))</f>
      </c>
      <c r="BF6" s="35">
        <f>IF(BF7="",NA(),BF7)</f>
        <v>429.51</v>
      </c>
      <c r="BG6" s="35">
        <f aca="true" t="shared" si="7" ref="BG6:BO6">IF(BG7="",NA(),BG7)</f>
        <v>415.45</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74.66</v>
      </c>
      <c r="BR6" s="35">
        <f aca="true" t="shared" si="8" ref="BR6:BZ6">IF(BR7="",NA(),BR7)</f>
        <v>72.13</v>
      </c>
      <c r="BS6" s="35">
        <f t="shared" si="8"/>
        <v>85.34</v>
      </c>
      <c r="BT6" s="35">
        <f t="shared" si="8"/>
        <v>83.95</v>
      </c>
      <c r="BU6" s="35">
        <f t="shared" si="8"/>
        <v>83.39</v>
      </c>
      <c r="BV6" s="35">
        <f t="shared" si="8"/>
        <v>57.93</v>
      </c>
      <c r="BW6" s="35">
        <f t="shared" si="8"/>
        <v>57.03</v>
      </c>
      <c r="BX6" s="35">
        <f t="shared" si="8"/>
        <v>55.84</v>
      </c>
      <c r="BY6" s="35">
        <f t="shared" si="8"/>
        <v>57.08</v>
      </c>
      <c r="BZ6" s="35">
        <f t="shared" si="8"/>
        <v>55.85</v>
      </c>
      <c r="CA6" s="34" t="str">
        <f>IF(CA7="","",IF(CA7="-","【-】","【"&amp;SUBSTITUTE(TEXT(CA7,"#,##0.00"),"-","△")&amp;"】"))</f>
        <v>【60.61】</v>
      </c>
      <c r="CB6" s="35">
        <f>IF(CB7="",NA(),CB7)</f>
        <v>196.17</v>
      </c>
      <c r="CC6" s="35">
        <f aca="true" t="shared" si="9" ref="CC6:CK6">IF(CC7="",NA(),CC7)</f>
        <v>202.36</v>
      </c>
      <c r="CD6" s="35">
        <f t="shared" si="9"/>
        <v>175.66</v>
      </c>
      <c r="CE6" s="35">
        <f t="shared" si="9"/>
        <v>181.34</v>
      </c>
      <c r="CF6" s="35">
        <f t="shared" si="9"/>
        <v>184.59</v>
      </c>
      <c r="CG6" s="35">
        <f t="shared" si="9"/>
        <v>276.93</v>
      </c>
      <c r="CH6" s="35">
        <f t="shared" si="9"/>
        <v>283.73</v>
      </c>
      <c r="CI6" s="35">
        <f t="shared" si="9"/>
        <v>287.57</v>
      </c>
      <c r="CJ6" s="35">
        <f t="shared" si="9"/>
        <v>286.86</v>
      </c>
      <c r="CK6" s="35">
        <f t="shared" si="9"/>
        <v>287.91</v>
      </c>
      <c r="CL6" s="34" t="str">
        <f>IF(CL7="","",IF(CL7="-","【-】","【"&amp;SUBSTITUTE(TEXT(CL7,"#,##0.00"),"-","△")&amp;"】"))</f>
        <v>【270.94】</v>
      </c>
      <c r="CM6" s="35">
        <f>IF(CM7="",NA(),CM7)</f>
        <v>58.75</v>
      </c>
      <c r="CN6" s="35">
        <f aca="true" t="shared" si="10" ref="CN6:CV6">IF(CN7="",NA(),CN7)</f>
        <v>59.3</v>
      </c>
      <c r="CO6" s="35">
        <f t="shared" si="10"/>
        <v>57.5</v>
      </c>
      <c r="CP6" s="35">
        <f t="shared" si="10"/>
        <v>56.45</v>
      </c>
      <c r="CQ6" s="35">
        <f t="shared" si="10"/>
        <v>56.36</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aca="true" t="shared" si="11" ref="CY6:DG6">IF(CY7="",NA(),CY7)</f>
        <v>100</v>
      </c>
      <c r="CZ6" s="35">
        <f t="shared" si="11"/>
        <v>100</v>
      </c>
      <c r="DA6" s="35">
        <f t="shared" si="11"/>
        <v>100</v>
      </c>
      <c r="DB6" s="35">
        <f t="shared" si="11"/>
        <v>100</v>
      </c>
      <c r="DC6" s="35">
        <f t="shared" si="11"/>
        <v>77.12</v>
      </c>
      <c r="DD6" s="35">
        <f t="shared" si="11"/>
        <v>68.15</v>
      </c>
      <c r="DE6" s="35">
        <f t="shared" si="11"/>
        <v>67.49</v>
      </c>
      <c r="DF6" s="35">
        <f t="shared" si="11"/>
        <v>67.29</v>
      </c>
      <c r="DG6" s="35">
        <f t="shared" si="11"/>
        <v>65.57</v>
      </c>
      <c r="DH6" s="34" t="str">
        <f>IF(DH7="","",IF(DH7="-","【-】","【"&amp;SUBSTITUTE(TEXT(DH7,"#,##0.00"),"-","△")&amp;"】"))</f>
        <v>【78.90】</v>
      </c>
      <c r="DI6" s="34" t="e">
        <f>IF(DI7="",NA(),DI7)</f>
        <v>#N/A</v>
      </c>
      <c r="DJ6" s="34" t="e">
        <f aca="true" t="shared" si="12" ref="DJ6:DR6">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f>IF(DS7="","",IF(DS7="-","【-】","【"&amp;SUBSTITUTE(TEXT(DS7,"#,##0.00"),"-","△")&amp;"】"))</f>
      </c>
      <c r="DT6" s="34" t="e">
        <f>IF(DT7="",NA(),DT7)</f>
        <v>#N/A</v>
      </c>
      <c r="DU6" s="34" t="e">
        <f aca="true" t="shared" si="13" ref="DU6:EC6">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f>IF(ED7="","",IF(ED7="-","【-】","【"&amp;SUBSTITUTE(TEXT(ED7,"#,##0.00"),"-","△")&amp;"】"))</f>
      </c>
      <c r="EE6" s="35" t="str">
        <f>IF(EE7="",NA(),EE7)</f>
        <v>-</v>
      </c>
      <c r="EF6" s="35" t="str">
        <f aca="true" t="shared" si="14" ref="EF6:EN6">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ht="13.5">
      <c r="A7" s="28"/>
      <c r="B7" s="37">
        <v>2018</v>
      </c>
      <c r="C7" s="37">
        <v>44458</v>
      </c>
      <c r="D7" s="37">
        <v>47</v>
      </c>
      <c r="E7" s="37">
        <v>18</v>
      </c>
      <c r="F7" s="37">
        <v>0</v>
      </c>
      <c r="G7" s="37">
        <v>0</v>
      </c>
      <c r="H7" s="37" t="s">
        <v>98</v>
      </c>
      <c r="I7" s="37" t="s">
        <v>99</v>
      </c>
      <c r="J7" s="37" t="s">
        <v>100</v>
      </c>
      <c r="K7" s="37" t="s">
        <v>101</v>
      </c>
      <c r="L7" s="37" t="s">
        <v>102</v>
      </c>
      <c r="M7" s="37" t="s">
        <v>103</v>
      </c>
      <c r="N7" s="38" t="s">
        <v>104</v>
      </c>
      <c r="O7" s="38" t="s">
        <v>105</v>
      </c>
      <c r="P7" s="38">
        <v>11.09</v>
      </c>
      <c r="Q7" s="38">
        <v>100</v>
      </c>
      <c r="R7" s="38">
        <v>3805</v>
      </c>
      <c r="S7" s="38">
        <v>23377</v>
      </c>
      <c r="T7" s="38">
        <v>460.67</v>
      </c>
      <c r="U7" s="38">
        <v>50.75</v>
      </c>
      <c r="V7" s="38">
        <v>2574</v>
      </c>
      <c r="W7" s="38">
        <v>0.79</v>
      </c>
      <c r="X7" s="38">
        <v>3258.23</v>
      </c>
      <c r="Y7" s="38">
        <v>92.87</v>
      </c>
      <c r="Z7" s="38">
        <v>89.47</v>
      </c>
      <c r="AA7" s="38">
        <v>107.25</v>
      </c>
      <c r="AB7" s="38">
        <v>91.65</v>
      </c>
      <c r="AC7" s="38">
        <v>100.37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429.51</v>
      </c>
      <c r="BG7" s="38">
        <v>415.45</v>
      </c>
      <c r="BH7" s="38">
        <v>0</v>
      </c>
      <c r="BI7" s="38">
        <v>0</v>
      </c>
      <c r="BJ7" s="38">
        <v>0</v>
      </c>
      <c r="BK7" s="38">
        <v>416.91</v>
      </c>
      <c r="BL7" s="38">
        <v>392.19</v>
      </c>
      <c r="BM7" s="38">
        <v>413.5</v>
      </c>
      <c r="BN7" s="38">
        <v>407.42</v>
      </c>
      <c r="BO7" s="38">
        <v>386.46</v>
      </c>
      <c r="BP7" s="38">
        <v>325.02</v>
      </c>
      <c r="BQ7" s="38">
        <v>74.66</v>
      </c>
      <c r="BR7" s="38">
        <v>72.13</v>
      </c>
      <c r="BS7" s="38">
        <v>85.34</v>
      </c>
      <c r="BT7" s="38">
        <v>83.95</v>
      </c>
      <c r="BU7" s="38">
        <v>83.39</v>
      </c>
      <c r="BV7" s="38">
        <v>57.93</v>
      </c>
      <c r="BW7" s="38">
        <v>57.03</v>
      </c>
      <c r="BX7" s="38">
        <v>55.84</v>
      </c>
      <c r="BY7" s="38">
        <v>57.08</v>
      </c>
      <c r="BZ7" s="38">
        <v>55.85</v>
      </c>
      <c r="CA7" s="38">
        <v>60.61</v>
      </c>
      <c r="CB7" s="38">
        <v>196.17</v>
      </c>
      <c r="CC7" s="38">
        <v>202.36</v>
      </c>
      <c r="CD7" s="38">
        <v>175.66</v>
      </c>
      <c r="CE7" s="38">
        <v>181.34</v>
      </c>
      <c r="CF7" s="38">
        <v>184.59</v>
      </c>
      <c r="CG7" s="38">
        <v>276.93</v>
      </c>
      <c r="CH7" s="38">
        <v>283.73</v>
      </c>
      <c r="CI7" s="38">
        <v>287.57</v>
      </c>
      <c r="CJ7" s="38">
        <v>286.86</v>
      </c>
      <c r="CK7" s="38">
        <v>287.91</v>
      </c>
      <c r="CL7" s="38">
        <v>270.94</v>
      </c>
      <c r="CM7" s="38">
        <v>58.75</v>
      </c>
      <c r="CN7" s="38">
        <v>59.3</v>
      </c>
      <c r="CO7" s="38">
        <v>57.5</v>
      </c>
      <c r="CP7" s="38">
        <v>56.45</v>
      </c>
      <c r="CQ7" s="38">
        <v>56.36</v>
      </c>
      <c r="CR7" s="38">
        <v>59.08</v>
      </c>
      <c r="CS7" s="38">
        <v>58.25</v>
      </c>
      <c r="CT7" s="38">
        <v>61.55</v>
      </c>
      <c r="CU7" s="38">
        <v>57.22</v>
      </c>
      <c r="CV7" s="38">
        <v>54.93</v>
      </c>
      <c r="CW7" s="38">
        <v>57.8</v>
      </c>
      <c r="CX7" s="38">
        <v>100</v>
      </c>
      <c r="CY7" s="38">
        <v>100</v>
      </c>
      <c r="CZ7" s="38">
        <v>100</v>
      </c>
      <c r="DA7" s="38">
        <v>100</v>
      </c>
      <c r="DB7" s="38">
        <v>100</v>
      </c>
      <c r="DC7" s="38">
        <v>77.12</v>
      </c>
      <c r="DD7" s="38">
        <v>68.15</v>
      </c>
      <c r="DE7" s="38">
        <v>67.49</v>
      </c>
      <c r="DF7" s="38">
        <v>67.29</v>
      </c>
      <c r="DG7" s="38">
        <v>65.57</v>
      </c>
      <c r="DH7" s="38">
        <v>78.9</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25:145" ht="13.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3" ht="13.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sheetProtection/>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2020-01-30T02:36:33Z</cp:lastPrinted>
  <dcterms:created xsi:type="dcterms:W3CDTF">2019-12-05T05:28:01Z</dcterms:created>
  <dcterms:modified xsi:type="dcterms:W3CDTF">2020-01-30T02:37:04Z</dcterms:modified>
  <cp:category/>
  <cp:version/>
  <cp:contentType/>
  <cp:contentStatus/>
</cp:coreProperties>
</file>