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ilesv02\07上下水道部\05経営課\04_下水道経営係\03_照会回答関係\03_財政課（財政課経由県含む）\R2.1.11 公営企業に係る経営比較分析表の分析等について\04 修正\"/>
    </mc:Choice>
  </mc:AlternateContent>
  <xr:revisionPtr revIDLastSave="0" documentId="13_ncr:1_{A0D09142-AAD9-4AC2-9942-589AA9811B6A}" xr6:coauthVersionLast="41" xr6:coauthVersionMax="41" xr10:uidLastSave="{00000000-0000-0000-0000-000000000000}"/>
  <workbookProtection workbookAlgorithmName="SHA-512" workbookHashValue="47N2xMkO656wbZAxfEtG44+d6Q7t8sLyfFSMLB42Ukbo45zQ0leNSVSeAKC57es4e+H9YUVgCJc4r8u9NBMO0w==" workbookSaltValue="AeVKQKDIDa/Fnv2i947A1Q==" workbookSpinCount="100000" lockStructure="1"/>
  <bookViews>
    <workbookView xWindow="0" yWindow="135" windowWidth="17160" windowHeight="1459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<sst xmlns="http://schemas.openxmlformats.org/spreadsheetml/2006/main" count="228" uniqueCount="115">
  <si>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</si>
  <si>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</si>
  <si>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</si>
  <si>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</si>
  <si>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</si>
  <si>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</si>
  <si>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</si>
  <si>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</si>
  <si>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</si>
  <si>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</si>
  <si>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</si>
  <si>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</si>
  <si>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</si>
  <si>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</si>
  <si>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</si>
  <si>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</si>
  <si>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</si>
  <si>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</si>
  <si>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</si>
  <si>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</si>
  <si>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</si>
  <si>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</si>
  <si>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</si>
  <si>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</si>
  <si>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</si>
  <si>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</si>
  <si>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</si>
  <si>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</si>
  <si>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</si>
  <si>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</si>
  <si>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</si>
  <si>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</si>
  <si>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</si>
  <si>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</si>
  <si>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</si>
  <si>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</si>
  <si>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</si>
  <si>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</si>
  <si>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</si>
  <si>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</si>
  <si>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</si>
  <si>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</si>
  <si>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</si>
  <si>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</si>
  <si>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</si>
  <si>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</si>
  <si>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</si>
  <si>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</si>
  <si>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</si>
  <si>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</si>
  <si>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</si>
  <si>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</si>
  <si>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</si>
  <si>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</si>
  <si>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</si>
  <si>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</si>
  <si>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</si>
  <si>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</si>
  <si>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</si>
  <si>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</si>
  <si>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</si>
  <si>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</si>
  <si>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</si>
  <si>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</si>
  <si>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</si>
  <si>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</si>
  <si>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</si>
  <si>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</si>
  <si>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</si>
  <si>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</si>
  <si>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</si>
  <si>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</si>
  <si>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</si>
  <si>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</si>
  <si>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</si>
  <si>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</si>
  <si>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</si>
  <si>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</si>
  <si>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</si>
  <si>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</si>
  <si>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</si>
  <si>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</si>
  <si>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</si>
  <si>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</si>
  <si>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</si>
  <si>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</si>
  <si>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</si>
  <si>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</si>
  <si>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</si>
  <si>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</si>
  <si>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</si>
  <si>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</si>
  <si>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</si>
  <si>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</si>
  <si>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</si>
  <si>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</si>
  <si>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</si>
  <si>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</si>
  <si>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</si>
  <si>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</si>
  <si>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</si>
  <si>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</si>
  <si>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</si>
  <si>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</si>
  <si>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</si>
  <si>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</si>
  <si>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</si>
  <si>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</si>
  <si>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</si>
  <si>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</si>
  <si>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</si>
  <si>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</si>
  <si>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
　農業集落排水事業は、平成6年4月から供用開始しており、25年が経過している。管渠の耐用年数が50年であり、これまで、管渠の更新又は老朽化対策等を行っていない。
　今後は、下水道区域に編入する計画もあることから、ストックマネジメント計画等により、管渠の老朽化対策を検討していく。</t>
    <rPh sb="1" eb="2">
      <t>カン</t>
    </rPh>
    <rPh sb="2" eb="3">
      <t>キョ</t>
    </rPh>
    <rPh sb="3" eb="5">
      <t>カイゼン</t>
    </rPh>
    <rPh sb="5" eb="6">
      <t>リツ</t>
    </rPh>
    <rPh sb="140" eb="142">
      <t>ケントウ</t>
    </rPh>
    <phoneticPr fontId="4"/>
  </si>
  <si>
    <t>　農業集落排水区域については、整備事業が完了していることから、農業集落排水事業の持続可能な健全経営の確保のためには、処理施設の能力と維持管理経費に見合った収入の確保が必須であることから、令和元年度に若柳地区の大袋地区農業集落排水処理施設を廃止し、流域下水道へ接続しており、単独処理場の維持管理経費及び更新費用の削減を図っている。他の、単独処理施設についても、更新時期を見据えながら統合又は廃止の検討を行い、更なる経費削減を検討していく。
　また、使用料収入を確保するため、市の各種補助金制度をＰＲし接続率の向上を目指していく。
　なお、公共下水道事業の公営企業会計の適用に合わせて、農業集落排水事業についても令和2年度から適用し、企業性と公共性を両立させた安定的な事業運営を目指す。</t>
    <rPh sb="93" eb="95">
      <t>レイワ</t>
    </rPh>
    <rPh sb="95" eb="96">
      <t>ガン</t>
    </rPh>
    <rPh sb="96" eb="98">
      <t>ネンド</t>
    </rPh>
    <rPh sb="99" eb="101">
      <t>ワカヤナギ</t>
    </rPh>
    <rPh sb="101" eb="103">
      <t>チク</t>
    </rPh>
    <rPh sb="104" eb="106">
      <t>オオブクロ</t>
    </rPh>
    <rPh sb="106" eb="108">
      <t>チク</t>
    </rPh>
    <rPh sb="108" eb="110">
      <t>ノウギョウ</t>
    </rPh>
    <rPh sb="110" eb="112">
      <t>シュウラク</t>
    </rPh>
    <rPh sb="112" eb="114">
      <t>ハイスイ</t>
    </rPh>
    <rPh sb="114" eb="116">
      <t>ショリ</t>
    </rPh>
    <rPh sb="116" eb="118">
      <t>シセツ</t>
    </rPh>
    <rPh sb="158" eb="159">
      <t>ハカ</t>
    </rPh>
    <phoneticPr fontId="4"/>
  </si>
  <si>
    <t>【収益的収支比率】
　前年比較で14.71ポイントの減。事業経営に係る単年度の総費用及び下水道整備のために借入れした地方債償還額に対して総収益の割合が過去5年間は58～79％程度で推移しており、維持管理費などを回収できていない状況である。
【企業債残高対事業規模比率】
　企業債残高の増加などにより前年度と比較して353.68ポイントの増となっているが、類似団体より低い状況にある。
【経費回収率】
　前年度と比較して29.72ポイントの減となったが、依然として類似団体よりも高い水準となっている。汚水処理費の増加率に対し使用料収入の増加率が低くなっている。今後は老朽化に伴う増加が見込まれることから経費の削減及び更なる使用料回収が必要である。
【汚水処理原価】
　前年度と比較して96.28円増加している。施設修繕料の増加に伴うものである。類似団体より高い単価にある。
【施設利用率】
　有収水量の増加に伴い、前年度と比較して1.28ポイントの増となっている。
【水洗化率】
　前年比較で0.74ポイントの増であるが、類似団体より低い水準にあるため、水洗化を進め使用料の回収を図る必要がある。</t>
    <rPh sb="26" eb="27">
      <t>ゲン</t>
    </rPh>
    <rPh sb="168" eb="169">
      <t>ゾウ</t>
    </rPh>
    <rPh sb="219" eb="220">
      <t>ゲン</t>
    </rPh>
    <rPh sb="279" eb="281">
      <t>コンゴ</t>
    </rPh>
    <rPh sb="282" eb="285">
      <t>ロウキュウカ</t>
    </rPh>
    <rPh sb="286" eb="287">
      <t>トモナ</t>
    </rPh>
    <rPh sb="291" eb="293">
      <t>ミコ</t>
    </rPh>
    <rPh sb="300" eb="302">
      <t>ケイヒ</t>
    </rPh>
    <rPh sb="303" eb="305">
      <t>サクゲン</t>
    </rPh>
    <rPh sb="305" eb="306">
      <t>オヨ</t>
    </rPh>
    <rPh sb="346" eb="347">
      <t>エン</t>
    </rPh>
    <rPh sb="347" eb="349">
      <t>ゾウカ</t>
    </rPh>
    <rPh sb="354" eb="356">
      <t>シセツ</t>
    </rPh>
    <rPh sb="356" eb="358">
      <t>シュウゼン</t>
    </rPh>
    <rPh sb="358" eb="359">
      <t>リョウ</t>
    </rPh>
    <rPh sb="360" eb="362">
      <t>ゾウカ</t>
    </rPh>
    <rPh sb="363" eb="364">
      <t>トモナ</t>
    </rPh>
    <rPh sb="377" eb="378">
      <t>タカ</t>
    </rPh>
    <rPh sb="395" eb="396">
      <t>ユウ</t>
    </rPh>
    <rPh sb="396" eb="397">
      <t>シュウ</t>
    </rPh>
    <rPh sb="397" eb="399">
      <t>スイリョウ</t>
    </rPh>
    <rPh sb="400" eb="402">
      <t>ゾウカ</t>
    </rPh>
    <rPh sb="403" eb="404">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</si>
</sst>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EA-4799-9CFD-17B60C8786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DCEA-4799-9CFD-17B60C8786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48.47</c:v>
                </c:pt>
                <c:pt idx="1">
                  <c:v>52.83</c:v>
                </c:pt>
                <c:pt idx="2">
                  <c:v>53.56</c:v>
                </c:pt>
                <c:pt idx="3">
                  <c:v>54.94</c:v>
                </c:pt>
                <c:pt idx="4">
                  <c:v>56.22</c:v>
                </c:pt>
              </c:numCache>
            </c:numRef>
          </c:val>
          <c:extLst>
            <c:ext xmlns:c16="http://schemas.microsoft.com/office/drawing/2014/chart" uri="{C3380CC4-5D6E-409C-BE32-E72D297353CC}">
              <c16:uniqueId val="{00000000-CBAD-4940-8FEE-0A15ECDE6E9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CBAD-4940-8FEE-0A15ECDE6E9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70.64</c:v>
                </c:pt>
                <c:pt idx="1">
                  <c:v>71.91</c:v>
                </c:pt>
                <c:pt idx="2">
                  <c:v>73.42</c:v>
                </c:pt>
                <c:pt idx="3">
                  <c:v>74.41</c:v>
                </c:pt>
                <c:pt idx="4">
                  <c:v>75.150000000000006</c:v>
                </c:pt>
              </c:numCache>
            </c:numRef>
          </c:val>
          <c:extLst>
            <c:ext xmlns:c16="http://schemas.microsoft.com/office/drawing/2014/chart" uri="{C3380CC4-5D6E-409C-BE32-E72D297353CC}">
              <c16:uniqueId val="{00000000-BF41-4784-A5F2-354DE7B9CE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BF41-4784-A5F2-354DE7B9CE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59.7</c:v>
                </c:pt>
                <c:pt idx="1">
                  <c:v>57.82</c:v>
                </c:pt>
                <c:pt idx="2">
                  <c:v>76.69</c:v>
                </c:pt>
                <c:pt idx="3">
                  <c:v>79.16</c:v>
                </c:pt>
                <c:pt idx="4">
                  <c:v>64.45</c:v>
                </c:pt>
              </c:numCache>
            </c:numRef>
          </c:val>
          <c:extLst>
            <c:ext xmlns:c16="http://schemas.microsoft.com/office/drawing/2014/chart" uri="{C3380CC4-5D6E-409C-BE32-E72D297353CC}">
              <c16:uniqueId val="{00000000-2E52-4469-BFCA-B397DB8CAC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52-4469-BFCA-B397DB8CAC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1F-4368-A9EA-98257695EC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1F-4368-A9EA-98257695EC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76-4AAD-B3B6-CFB814923B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76-4AAD-B3B6-CFB814923B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F4-4962-93CE-2DE7F53934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4-4962-93CE-2DE7F53934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5-4270-AC4C-EA6089B9B9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5-4270-AC4C-EA6089B9B9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1541.13</c:v>
                </c:pt>
                <c:pt idx="1">
                  <c:v>2066.44</c:v>
                </c:pt>
                <c:pt idx="2">
                  <c:v>1.49</c:v>
                </c:pt>
                <c:pt idx="3">
                  <c:v>0.75</c:v>
                </c:pt>
                <c:pt idx="4">
                  <c:v>354.43</c:v>
                </c:pt>
              </c:numCache>
            </c:numRef>
          </c:val>
          <c:extLst>
            <c:ext xmlns:c16="http://schemas.microsoft.com/office/drawing/2014/chart" uri="{C3380CC4-5D6E-409C-BE32-E72D297353CC}">
              <c16:uniqueId val="{00000000-2E3C-47B6-BCA3-F2EDE5F93D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E3C-47B6-BCA3-F2EDE5F93D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62.97</c:v>
                </c:pt>
                <c:pt idx="1">
                  <c:v>56.71</c:v>
                </c:pt>
                <c:pt idx="2">
                  <c:v>82.45</c:v>
                </c:pt>
                <c:pt idx="3">
                  <c:v>97.99</c:v>
                </c:pt>
                <c:pt idx="4">
                  <c:v>68.27</c:v>
                </c:pt>
              </c:numCache>
            </c:numRef>
          </c:val>
          <c:extLst>
            <c:ext xmlns:c16="http://schemas.microsoft.com/office/drawing/2014/chart" uri="{C3380CC4-5D6E-409C-BE32-E72D297353CC}">
              <c16:uniqueId val="{00000000-55E9-4205-999D-C2317632D9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55E9-4205-999D-C2317632D9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333.7</c:v>
                </c:pt>
                <c:pt idx="1">
                  <c:v>373.44</c:v>
                </c:pt>
                <c:pt idx="2">
                  <c:v>259.95</c:v>
                </c:pt>
                <c:pt idx="3">
                  <c:v>214.89</c:v>
                </c:pt>
                <c:pt idx="4">
                  <c:v>311.17</c:v>
                </c:pt>
              </c:numCache>
            </c:numRef>
          </c:val>
          <c:extLst>
            <c:ext xmlns:c16="http://schemas.microsoft.com/office/drawing/2014/chart" uri="{C3380CC4-5D6E-409C-BE32-E72D297353CC}">
              <c16:uniqueId val="{00000000-F89E-4A64-8856-4577DE484D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89E-4A64-8856-4577DE484D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栗原市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68328</v>
      </c>
      <c r="AM8" s="50"/>
      <c r="AN8" s="50"/>
      <c r="AO8" s="50"/>
      <c r="AP8" s="50"/>
      <c r="AQ8" s="50"/>
      <c r="AR8" s="50"/>
      <c r="AS8" s="50"/>
      <c r="AT8" s="45">
        <f>データ!T6</f>
        <v>804.97</v>
      </c>
      <c r="AU8" s="45"/>
      <c r="AV8" s="45"/>
      <c r="AW8" s="45"/>
      <c r="AX8" s="45"/>
      <c r="AY8" s="45"/>
      <c r="AZ8" s="45"/>
      <c r="BA8" s="45"/>
      <c r="BB8" s="45">
        <f>データ!U6</f>
        <v>84.88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5.0199999999999996</v>
      </c>
      <c r="Q10" s="45"/>
      <c r="R10" s="45"/>
      <c r="S10" s="45"/>
      <c r="T10" s="45"/>
      <c r="U10" s="45"/>
      <c r="V10" s="45"/>
      <c r="W10" s="45">
        <f>データ!Q6</f>
        <v>92.56</v>
      </c>
      <c r="X10" s="45"/>
      <c r="Y10" s="45"/>
      <c r="Z10" s="45"/>
      <c r="AA10" s="45"/>
      <c r="AB10" s="45"/>
      <c r="AC10" s="45"/>
      <c r="AD10" s="50">
        <f>データ!R6</f>
        <v>3994</v>
      </c>
      <c r="AE10" s="50"/>
      <c r="AF10" s="50"/>
      <c r="AG10" s="50"/>
      <c r="AH10" s="50"/>
      <c r="AI10" s="50"/>
      <c r="AJ10" s="50"/>
      <c r="AK10" s="2"/>
      <c r="AL10" s="50">
        <f>データ!V6</f>
        <v>3408</v>
      </c>
      <c r="AM10" s="50"/>
      <c r="AN10" s="50"/>
      <c r="AO10" s="50"/>
      <c r="AP10" s="50"/>
      <c r="AQ10" s="50"/>
      <c r="AR10" s="50"/>
      <c r="AS10" s="50"/>
      <c r="AT10" s="45">
        <f>データ!W6</f>
        <v>5.22</v>
      </c>
      <c r="AU10" s="45"/>
      <c r="AV10" s="45"/>
      <c r="AW10" s="45"/>
      <c r="AX10" s="45"/>
      <c r="AY10" s="45"/>
      <c r="AZ10" s="45"/>
      <c r="BA10" s="45"/>
      <c r="BB10" s="45">
        <f>データ!X6</f>
        <v>652.87</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114</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45</v>
      </c>
      <c r="O86" s="26" t="str">
        <f>データ!EO6</f>
        <v>【0.02】</v>
      </c>
    </row>
  </sheetData>
  <sheetProtection algorithmName="SHA-512" hashValue="7jFKpTQ1VsLLhu2XgCEG1E3OH/sw8NzNyv9mhYuMqkIFQM/8Hv4FuQ3+iznwIvHWNvOpCzHxp4HCGasBtmDUIA==" saltValue="HvYW5y9cRueTP7I3ID/H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0" t="s">
        <v>55</v>
      </c>
      <c r="I3" s="71"/>
      <c r="J3" s="71"/>
      <c r="K3" s="71"/>
      <c r="L3" s="71"/>
      <c r="M3" s="71"/>
      <c r="N3" s="71"/>
      <c r="O3" s="71"/>
      <c r="P3" s="71"/>
      <c r="Q3" s="71"/>
      <c r="R3" s="71"/>
      <c r="S3" s="71"/>
      <c r="T3" s="71"/>
      <c r="U3" s="71"/>
      <c r="V3" s="71"/>
      <c r="W3" s="71"/>
      <c r="X3" s="72"/>
      <c r="Y3" s="76" t="s">
        <v>56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58</v>
      </c>
      <c r="B4" s="30"/>
      <c r="C4" s="30"/>
      <c r="D4" s="30"/>
      <c r="E4" s="30"/>
      <c r="F4" s="30"/>
      <c r="G4" s="30"/>
      <c r="H4" s="73"/>
      <c r="I4" s="74"/>
      <c r="J4" s="74"/>
      <c r="K4" s="74"/>
      <c r="L4" s="74"/>
      <c r="M4" s="74"/>
      <c r="N4" s="74"/>
      <c r="O4" s="74"/>
      <c r="P4" s="74"/>
      <c r="Q4" s="74"/>
      <c r="R4" s="74"/>
      <c r="S4" s="74"/>
      <c r="T4" s="74"/>
      <c r="U4" s="74"/>
      <c r="V4" s="74"/>
      <c r="W4" s="74"/>
      <c r="X4" s="75"/>
      <c r="Y4" s="69" t="s">
        <v>59</v>
      </c>
      <c r="Z4" s="69"/>
      <c r="AA4" s="69"/>
      <c r="AB4" s="69"/>
      <c r="AC4" s="69"/>
      <c r="AD4" s="69"/>
      <c r="AE4" s="69"/>
      <c r="AF4" s="69"/>
      <c r="AG4" s="69"/>
      <c r="AH4" s="69"/>
      <c r="AI4" s="69"/>
      <c r="AJ4" s="69" t="s">
        <v>60</v>
      </c>
      <c r="AK4" s="69"/>
      <c r="AL4" s="69"/>
      <c r="AM4" s="69"/>
      <c r="AN4" s="69"/>
      <c r="AO4" s="69"/>
      <c r="AP4" s="69"/>
      <c r="AQ4" s="69"/>
      <c r="AR4" s="69"/>
      <c r="AS4" s="69"/>
      <c r="AT4" s="69"/>
      <c r="AU4" s="69" t="s">
        <v>61</v>
      </c>
      <c r="AV4" s="69"/>
      <c r="AW4" s="69"/>
      <c r="AX4" s="69"/>
      <c r="AY4" s="69"/>
      <c r="AZ4" s="69"/>
      <c r="BA4" s="69"/>
      <c r="BB4" s="69"/>
      <c r="BC4" s="69"/>
      <c r="BD4" s="69"/>
      <c r="BE4" s="69"/>
      <c r="BF4" s="69" t="s">
        <v>62</v>
      </c>
      <c r="BG4" s="69"/>
      <c r="BH4" s="69"/>
      <c r="BI4" s="69"/>
      <c r="BJ4" s="69"/>
      <c r="BK4" s="69"/>
      <c r="BL4" s="69"/>
      <c r="BM4" s="69"/>
      <c r="BN4" s="69"/>
      <c r="BO4" s="69"/>
      <c r="BP4" s="69"/>
      <c r="BQ4" s="69" t="s">
        <v>63</v>
      </c>
      <c r="BR4" s="69"/>
      <c r="BS4" s="69"/>
      <c r="BT4" s="69"/>
      <c r="BU4" s="69"/>
      <c r="BV4" s="69"/>
      <c r="BW4" s="69"/>
      <c r="BX4" s="69"/>
      <c r="BY4" s="69"/>
      <c r="BZ4" s="69"/>
      <c r="CA4" s="69"/>
      <c r="CB4" s="69" t="s">
        <v>64</v>
      </c>
      <c r="CC4" s="69"/>
      <c r="CD4" s="69"/>
      <c r="CE4" s="69"/>
      <c r="CF4" s="69"/>
      <c r="CG4" s="69"/>
      <c r="CH4" s="69"/>
      <c r="CI4" s="69"/>
      <c r="CJ4" s="69"/>
      <c r="CK4" s="69"/>
      <c r="CL4" s="69"/>
      <c r="CM4" s="69" t="s">
        <v>65</v>
      </c>
      <c r="CN4" s="69"/>
      <c r="CO4" s="69"/>
      <c r="CP4" s="69"/>
      <c r="CQ4" s="69"/>
      <c r="CR4" s="69"/>
      <c r="CS4" s="69"/>
      <c r="CT4" s="69"/>
      <c r="CU4" s="69"/>
      <c r="CV4" s="69"/>
      <c r="CW4" s="69"/>
      <c r="CX4" s="69" t="s">
        <v>66</v>
      </c>
      <c r="CY4" s="69"/>
      <c r="CZ4" s="69"/>
      <c r="DA4" s="69"/>
      <c r="DB4" s="69"/>
      <c r="DC4" s="69"/>
      <c r="DD4" s="69"/>
      <c r="DE4" s="69"/>
      <c r="DF4" s="69"/>
      <c r="DG4" s="69"/>
      <c r="DH4" s="69"/>
      <c r="DI4" s="69" t="s">
        <v>67</v>
      </c>
      <c r="DJ4" s="69"/>
      <c r="DK4" s="69"/>
      <c r="DL4" s="69"/>
      <c r="DM4" s="69"/>
      <c r="DN4" s="69"/>
      <c r="DO4" s="69"/>
      <c r="DP4" s="69"/>
      <c r="DQ4" s="69"/>
      <c r="DR4" s="69"/>
      <c r="DS4" s="69"/>
      <c r="DT4" s="69" t="s">
        <v>68</v>
      </c>
      <c r="DU4" s="69"/>
      <c r="DV4" s="69"/>
      <c r="DW4" s="69"/>
      <c r="DX4" s="69"/>
      <c r="DY4" s="69"/>
      <c r="DZ4" s="69"/>
      <c r="EA4" s="69"/>
      <c r="EB4" s="69"/>
      <c r="EC4" s="69"/>
      <c r="ED4" s="69"/>
      <c r="EE4" s="69" t="s">
        <v>69</v>
      </c>
      <c r="EF4" s="69"/>
      <c r="EG4" s="69"/>
      <c r="EH4" s="69"/>
      <c r="EI4" s="69"/>
      <c r="EJ4" s="69"/>
      <c r="EK4" s="69"/>
      <c r="EL4" s="69"/>
      <c r="EM4" s="69"/>
      <c r="EN4" s="69"/>
      <c r="EO4" s="69"/>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42137</v>
      </c>
      <c r="D6" s="33">
        <f t="shared" si="3"/>
        <v>47</v>
      </c>
      <c r="E6" s="33">
        <f t="shared" si="3"/>
        <v>17</v>
      </c>
      <c r="F6" s="33">
        <f t="shared" si="3"/>
        <v>5</v>
      </c>
      <c r="G6" s="33">
        <f t="shared" si="3"/>
        <v>0</v>
      </c>
      <c r="H6" s="33" t="str">
        <f t="shared" si="3"/>
        <v>宮城県　栗原市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5.0199999999999996</v>
      </c>
      <c r="Q6" s="34">
        <f t="shared" si="3"/>
        <v>92.56</v>
      </c>
      <c r="R6" s="34">
        <f t="shared" si="3"/>
        <v>3994</v>
      </c>
      <c r="S6" s="34">
        <f t="shared" si="3"/>
        <v>68328</v>
      </c>
      <c r="T6" s="34">
        <f t="shared" si="3"/>
        <v>804.97</v>
      </c>
      <c r="U6" s="34">
        <f t="shared" si="3"/>
        <v>84.88</v>
      </c>
      <c r="V6" s="34">
        <f t="shared" si="3"/>
        <v>3408</v>
      </c>
      <c r="W6" s="34">
        <f t="shared" si="3"/>
        <v>5.22</v>
      </c>
      <c r="X6" s="34">
        <f t="shared" si="3"/>
        <v>652.87</v>
      </c>
      <c r="Y6" s="35">
        <f>IF(Y7="",NA(),Y7)</f>
        <v>59.7</v>
      </c>
      <c r="Z6" s="35">
        <f t="shared" ref="Z6:AH6" si="4">IF(Z7="",NA(),Z7)</f>
        <v>57.82</v>
      </c>
      <c r="AA6" s="35">
        <f t="shared" si="4"/>
        <v>76.69</v>
      </c>
      <c r="AB6" s="35">
        <f t="shared" si="4"/>
        <v>79.16</v>
      </c>
      <c r="AC6" s="35">
        <f t="shared" si="4"/>
        <v>64.45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1541.13</v>
      </c>
      <c r="BG6" s="35">
        <f t="shared" ref="BG6:BO6" si="7">IF(BG7="",NA(),BG7)</f>
        <v>2066.44</v>
      </c>
      <c r="BH6" s="35">
        <f t="shared" si="7"/>
        <v>1.49</v>
      </c>
      <c r="BI6" s="35">
        <f t="shared" si="7"/>
        <v>0.75</v>
      </c>
      <c r="BJ6" s="35">
        <f t="shared" si="7"/>
        <v>354.43</v>
      </c>
      <c r="BK6" s="35">
        <f t="shared" si="7"/>
        <v>1044.8</v>
      </c>
      <c r="BL6" s="35">
        <f t="shared" si="7"/>
        <v>1081.8</v>
      </c>
      <c r="BM6" s="35">
        <f t="shared" si="7"/>
        <v>974.93</v>
      </c>
      <c r="BN6" s="35">
        <f t="shared" si="7"/>
        <v>855.8</v>
      </c>
      <c r="BO6" s="35">
        <f t="shared" si="7"/>
        <v>789.46</v>
      </c>
      <c r="BP6" s="34" t="str">
        <f>IF(BP7="","",IF(BP7="-","【-】","【"&amp;SUBSTITUTE(TEXT(BP7,"#,##0.00"),"-","△")&amp;"】"))</f>
        <v>【747.76】</v>
      </c>
      <c r="BQ6" s="35">
        <f>IF(BQ7="",NA(),BQ7)</f>
        <v>62.97</v>
      </c>
      <c r="BR6" s="35">
        <f t="shared" ref="BR6:BZ6" si="8">IF(BR7="",NA(),BR7)</f>
        <v>56.71</v>
      </c>
      <c r="BS6" s="35">
        <f t="shared" si="8"/>
        <v>82.45</v>
      </c>
      <c r="BT6" s="35">
        <f t="shared" si="8"/>
        <v>97.99</v>
      </c>
      <c r="BU6" s="35">
        <f t="shared" si="8"/>
        <v>68.27</v>
      </c>
      <c r="BV6" s="35">
        <f t="shared" si="8"/>
        <v>50.82</v>
      </c>
      <c r="BW6" s="35">
        <f t="shared" si="8"/>
        <v>52.19</v>
      </c>
      <c r="BX6" s="35">
        <f t="shared" si="8"/>
        <v>55.32</v>
      </c>
      <c r="BY6" s="35">
        <f t="shared" si="8"/>
        <v>59.8</v>
      </c>
      <c r="BZ6" s="35">
        <f t="shared" si="8"/>
        <v>57.77</v>
      </c>
      <c r="CA6" s="34" t="str">
        <f>IF(CA7="","",IF(CA7="-","【-】","【"&amp;SUBSTITUTE(TEXT(CA7,"#,##0.00"),"-","△")&amp;"】"))</f>
        <v>【59.51】</v>
      </c>
      <c r="CB6" s="35">
        <f>IF(CB7="",NA(),CB7)</f>
        <v>333.7</v>
      </c>
      <c r="CC6" s="35">
        <f t="shared" ref="CC6:CK6" si="9">IF(CC7="",NA(),CC7)</f>
        <v>373.44</v>
      </c>
      <c r="CD6" s="35">
        <f t="shared" si="9"/>
        <v>259.95</v>
      </c>
      <c r="CE6" s="35">
        <f t="shared" si="9"/>
        <v>214.89</v>
      </c>
      <c r="CF6" s="35">
        <f t="shared" si="9"/>
        <v>311.17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48.47</v>
      </c>
      <c r="CN6" s="35">
        <f t="shared" ref="CN6:CV6" si="10">IF(CN7="",NA(),CN7)</f>
        <v>52.83</v>
      </c>
      <c r="CO6" s="35">
        <f t="shared" si="10"/>
        <v>53.56</v>
      </c>
      <c r="CP6" s="35">
        <f t="shared" si="10"/>
        <v>54.94</v>
      </c>
      <c r="CQ6" s="35">
        <f t="shared" si="10"/>
        <v>56.22</v>
      </c>
      <c r="CR6" s="35">
        <f t="shared" si="10"/>
        <v>53.24</v>
      </c>
      <c r="CS6" s="35">
        <f t="shared" si="10"/>
        <v>52.31</v>
      </c>
      <c r="CT6" s="35">
        <f t="shared" si="10"/>
        <v>60.65</v>
      </c>
      <c r="CU6" s="35">
        <f t="shared" si="10"/>
        <v>51.75</v>
      </c>
      <c r="CV6" s="35">
        <f t="shared" si="10"/>
        <v>50.68</v>
      </c>
      <c r="CW6" s="34" t="str">
        <f>IF(CW7="","",IF(CW7="-","【-】","【"&amp;SUBSTITUTE(TEXT(CW7,"#,##0.00"),"-","△")&amp;"】"))</f>
        <v>【52.23】</v>
      </c>
      <c r="CX6" s="35">
        <f>IF(CX7="",NA(),CX7)</f>
        <v>70.64</v>
      </c>
      <c r="CY6" s="35">
        <f t="shared" ref="CY6:DG6" si="11">IF(CY7="",NA(),CY7)</f>
        <v>71.91</v>
      </c>
      <c r="CZ6" s="35">
        <f t="shared" si="11"/>
        <v>73.42</v>
      </c>
      <c r="DA6" s="35">
        <f t="shared" si="11"/>
        <v>74.41</v>
      </c>
      <c r="DB6" s="35">
        <f t="shared" si="11"/>
        <v>75.150000000000006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42137</v>
      </c>
      <c r="D7" s="37">
        <v>47</v>
      </c>
      <c r="E7" s="37">
        <v>17</v>
      </c>
      <c r="F7" s="37">
        <v>5</v>
      </c>
      <c r="G7" s="37">
        <v>0</v>
      </c>
      <c r="H7" s="37" t="s">
        <v>99</v>
      </c>
      <c r="I7" s="37" t="s">
        <v>100</v>
      </c>
      <c r="J7" s="37" t="s">
        <v>101</v>
      </c>
      <c r="K7" s="37" t="s">
        <v>102</v>
      </c>
      <c r="L7" s="37" t="s">
        <v>103</v>
      </c>
      <c r="M7" s="37" t="s">
        <v>104</v>
      </c>
      <c r="N7" s="38" t="s">
        <v>105</v>
      </c>
      <c r="O7" s="38" t="s">
        <v>106</v>
      </c>
      <c r="P7" s="38">
        <v>5.0199999999999996</v>
      </c>
      <c r="Q7" s="38">
        <v>92.56</v>
      </c>
      <c r="R7" s="38">
        <v>3994</v>
      </c>
      <c r="S7" s="38">
        <v>68328</v>
      </c>
      <c r="T7" s="38">
        <v>804.97</v>
      </c>
      <c r="U7" s="38">
        <v>84.88</v>
      </c>
      <c r="V7" s="38">
        <v>3408</v>
      </c>
      <c r="W7" s="38">
        <v>5.22</v>
      </c>
      <c r="X7" s="38">
        <v>652.87</v>
      </c>
      <c r="Y7" s="38">
        <v>59.7</v>
      </c>
      <c r="Z7" s="38">
        <v>57.82</v>
      </c>
      <c r="AA7" s="38">
        <v>76.69</v>
      </c>
      <c r="AB7" s="38">
        <v>79.16</v>
      </c>
      <c r="AC7" s="38">
        <v>64.45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1541.13</v>
      </c>
      <c r="BG7" s="38">
        <v>2066.44</v>
      </c>
      <c r="BH7" s="38">
        <v>1.49</v>
      </c>
      <c r="BI7" s="38">
        <v>0.75</v>
      </c>
      <c r="BJ7" s="38">
        <v>354.43</v>
      </c>
      <c r="BK7" s="38">
        <v>1044.8</v>
      </c>
      <c r="BL7" s="38">
        <v>1081.8</v>
      </c>
      <c r="BM7" s="38">
        <v>974.93</v>
      </c>
      <c r="BN7" s="38">
        <v>855.8</v>
      </c>
      <c r="BO7" s="38">
        <v>789.46</v>
      </c>
      <c r="BP7" s="38">
        <v>747.76</v>
      </c>
      <c r="BQ7" s="38">
        <v>62.97</v>
      </c>
      <c r="BR7" s="38">
        <v>56.71</v>
      </c>
      <c r="BS7" s="38">
        <v>82.45</v>
      </c>
      <c r="BT7" s="38">
        <v>97.99</v>
      </c>
      <c r="BU7" s="38">
        <v>68.27</v>
      </c>
      <c r="BV7" s="38">
        <v>50.82</v>
      </c>
      <c r="BW7" s="38">
        <v>52.19</v>
      </c>
      <c r="BX7" s="38">
        <v>55.32</v>
      </c>
      <c r="BY7" s="38">
        <v>59.8</v>
      </c>
      <c r="BZ7" s="38">
        <v>57.77</v>
      </c>
      <c r="CA7" s="38">
        <v>59.51</v>
      </c>
      <c r="CB7" s="38">
        <v>333.7</v>
      </c>
      <c r="CC7" s="38">
        <v>373.44</v>
      </c>
      <c r="CD7" s="38">
        <v>259.95</v>
      </c>
      <c r="CE7" s="38">
        <v>214.89</v>
      </c>
      <c r="CF7" s="38">
        <v>311.17</v>
      </c>
      <c r="CG7" s="38">
        <v>300.52</v>
      </c>
      <c r="CH7" s="38">
        <v>296.14</v>
      </c>
      <c r="CI7" s="38">
        <v>283.17</v>
      </c>
      <c r="CJ7" s="38">
        <v>263.76</v>
      </c>
      <c r="CK7" s="38">
        <v>274.35000000000002</v>
      </c>
      <c r="CL7" s="38">
        <v>261.45999999999998</v>
      </c>
      <c r="CM7" s="38">
        <v>48.47</v>
      </c>
      <c r="CN7" s="38">
        <v>52.83</v>
      </c>
      <c r="CO7" s="38">
        <v>53.56</v>
      </c>
      <c r="CP7" s="38">
        <v>54.94</v>
      </c>
      <c r="CQ7" s="38">
        <v>56.22</v>
      </c>
      <c r="CR7" s="38">
        <v>53.24</v>
      </c>
      <c r="CS7" s="38">
        <v>52.31</v>
      </c>
      <c r="CT7" s="38">
        <v>60.65</v>
      </c>
      <c r="CU7" s="38">
        <v>51.75</v>
      </c>
      <c r="CV7" s="38">
        <v>50.68</v>
      </c>
      <c r="CW7" s="38">
        <v>52.23</v>
      </c>
      <c r="CX7" s="38">
        <v>70.64</v>
      </c>
      <c r="CY7" s="38">
        <v>71.91</v>
      </c>
      <c r="CZ7" s="38">
        <v>73.42</v>
      </c>
      <c r="DA7" s="38">
        <v>74.41</v>
      </c>
      <c r="DB7" s="38">
        <v>75.150000000000006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2019-12-05T05:16:12Z</dcterms:created>
  <dcterms:modified xsi:type="dcterms:W3CDTF">2020-02-06T07:55:30Z</dcterms:modified>
  <cp:category/>
</cp:coreProperties>
</file>