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192.168.0.140\disk1\財政課\財政係\H31照会・回答\200116【宮城県市町村課・依頼（131〆）】公営企業に係る経営比較分析表の分析等について　\04県回答\"/>
    </mc:Choice>
  </mc:AlternateContent>
  <xr:revisionPtr revIDLastSave="0" documentId="13_ncr:1_{98C2B063-C3DF-4FAA-AFBB-A9F3CDA9CA36}" xr6:coauthVersionLast="36" xr6:coauthVersionMax="36" xr10:uidLastSave="{00000000-0000-0000-0000-000000000000}"/>
  <workbookProtection workbookAlgorithmName="SHA-512" workbookHashValue="lnm6nXwB+bNmed/D5vrhmXnIe6aL+UcyofQMsJKAeya1OyPXKZaJ3HaORR87dsiNvdX9WvKZU3aUXSarVuIv7w==" workbookSaltValue="Hrbevygl9weBh/2KMkqRXA==" workbookSpinCount="100000" lockStructure="1"/>
  <bookViews>
    <workbookView xWindow="0" yWindow="0" windowWidth="19200" windowHeight="112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I10" i="4" s="1"/>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W10" i="4"/>
  <c r="BB8" i="4"/>
  <c r="AT8" i="4"/>
  <c r="AL8" i="4"/>
  <c r="W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<sst xmlns="http://schemas.openxmlformats.org/spreadsheetml/2006/main" count="233" uniqueCount="114">
  <si>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</si>
  <si>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</si>
  <si>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</si>
  <si>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</si>
  <si>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</si>
  <si>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</si>
  <si>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</si>
  <si>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</si>
  <si>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</si>
  <si>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</si>
  <si>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</si>
  <si>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</si>
  <si>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</si>
  <si>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</si>
  <si>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</si>
  <si>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</si>
  <si>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</si>
  <si>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</si>
  <si>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</si>
  <si>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</si>
  <si>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</si>
  <si>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</si>
  <si>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</si>
  <si>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</si>
  <si>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</si>
  <si>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</si>
  <si>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</si>
  <si>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</si>
  <si>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</si>
  <si>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</si>
  <si>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</si>
  <si>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</si>
  <si>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</si>
  <si>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</si>
  <si>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</si>
  <si>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</si>
  <si>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</si>
  <si>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</si>
  <si>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</si>
  <si>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</si>
  <si>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</si>
  <si>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</si>
  <si>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</si>
  <si>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</si>
  <si>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</si>
  <si>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</si>
  <si>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</si>
  <si>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</si>
  <si>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</si>
  <si>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</si>
  <si>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</si>
  <si>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</si>
  <si>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</si>
  <si>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</si>
  <si>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</si>
  <si>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</si>
  <si>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</si>
  <si>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</si>
  <si>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</si>
  <si>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</si>
  <si>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</si>
  <si>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</si>
  <si>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</si>
  <si>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</si>
  <si>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</si>
  <si>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</si>
  <si>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</si>
  <si>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</si>
  <si>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</si>
  <si>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</si>
  <si>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</si>
  <si>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</si>
  <si>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</si>
  <si>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</si>
  <si>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</si>
  <si>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</si>
  <si>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</si>
  <si>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</si>
  <si>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</si>
  <si>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</si>
  <si>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</si>
  <si>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</si>
  <si>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</si>
  <si>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</si>
  <si>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</si>
  <si>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</si>
  <si>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</si>
  <si>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</si>
  <si>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</si>
  <si>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</si>
  <si>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</si>
  <si>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</si>
  <si>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</si>
  <si>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</si>
  <si>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</si>
  <si>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</si>
  <si>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</si>
  <si>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</si>
  <si>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</si>
  <si>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</si>
  <si>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</si>
  <si>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</si>
  <si>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</si>
  <si>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</si>
  <si>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</si>
  <si>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</si>
  <si>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</si>
  <si>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</si>
  <si>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</si>
  <si>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</si>
  <si>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</si>
  <si>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公共下水道の経営は、類似団体と比較して地理的な要因により建設費が割高となっており企業債残高が高くなっている。
普及のための新規整備はほぼ終息を迎えている一方で、既設の下水道施設の老朽化が進んでおり、今後は更新に関する費用が増加していく見込みである。また、人口減少が進むなかで使用料収入が落ち込むことも見込まれるなかで、今後の安定した経営のため、ストックマネジメントによる効果的な改修・更新や維持管理費用の節減、使用料収入の確保などに取り組んでいく必要がある。</t>
    <phoneticPr fontId="4"/>
  </si>
  <si>
    <t>①収益的収支比率は、前年度比1.51ポイントの増となり、わずかであるが改善されてきているものの、引き続き経営改善を図っていく必要がある。
④企業債残高対事業規模比率は、類似団体と比較して、高い数値となっている。これは、本市の地理的要因である埋立地などにより下水道施設の整備費用が割高となっていることが主な原因であるが、整備もほぼ終息に向かっており、計画的な企業債の償還により毎年度減少していることから、類似団体の数値に近づいている。
⑤経費回収率は、前年度に比べ10.39ポイントの大幅な減となった。類似団体と比較しても低くなったが、次年度以降改善していく見通しである。併せて引き続き経費節減など改善を図る。
⑥汚水処理原価は、前年度と比べて増となっている。類似団体と比較して高い数値で推移しているため、経費節減など経営改善に努める。
⑧水洗化率は、類似団体と比較しても高い数値で推移しているが、人口減少に伴い、年々減少している。</t>
    <rPh sb="206" eb="208">
      <t>スウチ</t>
    </rPh>
    <rPh sb="209" eb="210">
      <t>チカ</t>
    </rPh>
    <rPh sb="398" eb="400">
      <t>ジンコウ</t>
    </rPh>
    <rPh sb="400" eb="402">
      <t>ゲンショウ</t>
    </rPh>
    <rPh sb="403" eb="404">
      <t>トモナ</t>
    </rPh>
    <rPh sb="406" eb="408">
      <t>ネンネン</t>
    </rPh>
    <rPh sb="408" eb="410">
      <t>ゲンショウ</t>
    </rPh>
    <phoneticPr fontId="4"/>
  </si>
  <si>
    <t>③　整備開始50年を経過し、管渠の老朽化が進行しており計画的な改築、更新を図る時期を迎えている。人口が減少していく中で、安定した経営に取り組む必要があることから、効率的かつ効果的な施設更新を進めていくため、汚水処理施設及び管渠のストックマネジメント計画を策定する予定である。</t>
    <rPh sb="71" eb="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</si>
</sst>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79-4886-8A17-B5BF97F475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F279-4886-8A17-B5BF97F475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8F-46E4-A5E1-B16D6F89E6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D48F-46E4-A5E1-B16D6F89E6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97.56</c:v>
                </c:pt>
                <c:pt idx="1">
                  <c:v>97.42</c:v>
                </c:pt>
                <c:pt idx="2">
                  <c:v>97.35</c:v>
                </c:pt>
                <c:pt idx="3">
                  <c:v>97.29</c:v>
                </c:pt>
                <c:pt idx="4">
                  <c:v>97.26</c:v>
                </c:pt>
              </c:numCache>
            </c:numRef>
          </c:val>
          <c:extLst>
            <c:ext xmlns:c16="http://schemas.microsoft.com/office/drawing/2014/chart" uri="{C3380CC4-5D6E-409C-BE32-E72D297353CC}">
              <c16:uniqueId val="{00000000-43F9-4E1C-97A3-9BFE36B7CE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43F9-4E1C-97A3-9BFE36B7CE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56.48</c:v>
                </c:pt>
                <c:pt idx="1">
                  <c:v>58.16</c:v>
                </c:pt>
                <c:pt idx="2">
                  <c:v>60.45</c:v>
                </c:pt>
                <c:pt idx="3">
                  <c:v>60.85</c:v>
                </c:pt>
                <c:pt idx="4">
                  <c:v>62.36</c:v>
                </c:pt>
              </c:numCache>
            </c:numRef>
          </c:val>
          <c:extLst>
            <c:ext xmlns:c16="http://schemas.microsoft.com/office/drawing/2014/chart" uri="{C3380CC4-5D6E-409C-BE32-E72D297353CC}">
              <c16:uniqueId val="{00000000-4C71-4A20-876D-1B9CFB7E14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1-4A20-876D-1B9CFB7E14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7-4890-9064-50E55F47BA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7-4890-9064-50E55F47BA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35-47DF-A2E1-2784FFC449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5-47DF-A2E1-2784FFC449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28-4850-97C6-DFA1999335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28-4850-97C6-DFA1999335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8-4623-A228-C187920917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8-4623-A228-C187920917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1797.54</c:v>
                </c:pt>
                <c:pt idx="1">
                  <c:v>1237.5</c:v>
                </c:pt>
                <c:pt idx="2">
                  <c:v>1151.82</c:v>
                </c:pt>
                <c:pt idx="3">
                  <c:v>1077.53</c:v>
                </c:pt>
                <c:pt idx="4">
                  <c:v>996.45</c:v>
                </c:pt>
              </c:numCache>
            </c:numRef>
          </c:val>
          <c:extLst>
            <c:ext xmlns:c16="http://schemas.microsoft.com/office/drawing/2014/chart" uri="{C3380CC4-5D6E-409C-BE32-E72D297353CC}">
              <c16:uniqueId val="{00000000-187C-4FF7-9258-D96C629651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187C-4FF7-9258-D96C629651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96.23</c:v>
                </c:pt>
                <c:pt idx="1">
                  <c:v>96.22</c:v>
                </c:pt>
                <c:pt idx="2">
                  <c:v>96.98</c:v>
                </c:pt>
                <c:pt idx="3">
                  <c:v>82.47</c:v>
                </c:pt>
                <c:pt idx="4">
                  <c:v>72.08</c:v>
                </c:pt>
              </c:numCache>
            </c:numRef>
          </c:val>
          <c:extLst>
            <c:ext xmlns:c16="http://schemas.microsoft.com/office/drawing/2014/chart" uri="{C3380CC4-5D6E-409C-BE32-E72D297353CC}">
              <c16:uniqueId val="{00000000-C6B8-46E0-A5F6-23C5E38054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C6B8-46E0-A5F6-23C5E38054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216.05</c:v>
                </c:pt>
                <c:pt idx="1">
                  <c:v>211.27</c:v>
                </c:pt>
                <c:pt idx="2">
                  <c:v>209.91</c:v>
                </c:pt>
                <c:pt idx="3">
                  <c:v>247.56</c:v>
                </c:pt>
                <c:pt idx="4">
                  <c:v>283.64</c:v>
                </c:pt>
              </c:numCache>
            </c:numRef>
          </c:val>
          <c:extLst>
            <c:ext xmlns:c16="http://schemas.microsoft.com/office/drawing/2014/chart" uri="{C3380CC4-5D6E-409C-BE32-E72D297353CC}">
              <c16:uniqueId val="{00000000-0EAC-40AE-AEF7-B29CBDD7B9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0EAC-40AE-AEF7-B29CBDD7B9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6"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塩竈市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54422</v>
      </c>
      <c r="AM8" s="68"/>
      <c r="AN8" s="68"/>
      <c r="AO8" s="68"/>
      <c r="AP8" s="68"/>
      <c r="AQ8" s="68"/>
      <c r="AR8" s="68"/>
      <c r="AS8" s="68"/>
      <c r="AT8" s="67">
        <f>データ!T6</f>
        <v>17.37</v>
      </c>
      <c r="AU8" s="67"/>
      <c r="AV8" s="67"/>
      <c r="AW8" s="67"/>
      <c r="AX8" s="67"/>
      <c r="AY8" s="67"/>
      <c r="AZ8" s="67"/>
      <c r="BA8" s="67"/>
      <c r="BB8" s="67">
        <f>データ!U6</f>
        <v>3133.1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99.32</v>
      </c>
      <c r="Q10" s="67"/>
      <c r="R10" s="67"/>
      <c r="S10" s="67"/>
      <c r="T10" s="67"/>
      <c r="U10" s="67"/>
      <c r="V10" s="67"/>
      <c r="W10" s="67">
        <f>データ!Q6</f>
        <v>79.28</v>
      </c>
      <c r="X10" s="67"/>
      <c r="Y10" s="67"/>
      <c r="Z10" s="67"/>
      <c r="AA10" s="67"/>
      <c r="AB10" s="67"/>
      <c r="AC10" s="67"/>
      <c r="AD10" s="68">
        <f>データ!R6</f>
        <v>3834</v>
      </c>
      <c r="AE10" s="68"/>
      <c r="AF10" s="68"/>
      <c r="AG10" s="68"/>
      <c r="AH10" s="68"/>
      <c r="AI10" s="68"/>
      <c r="AJ10" s="68"/>
      <c r="AK10" s="2"/>
      <c r="AL10" s="68">
        <f>データ!V6</f>
        <v>53826</v>
      </c>
      <c r="AM10" s="68"/>
      <c r="AN10" s="68"/>
      <c r="AO10" s="68"/>
      <c r="AP10" s="68"/>
      <c r="AQ10" s="68"/>
      <c r="AR10" s="68"/>
      <c r="AS10" s="68"/>
      <c r="AT10" s="67">
        <f>データ!W6</f>
        <v>11.59</v>
      </c>
      <c r="AU10" s="67"/>
      <c r="AV10" s="67"/>
      <c r="AW10" s="67"/>
      <c r="AX10" s="67"/>
      <c r="AY10" s="67"/>
      <c r="AZ10" s="67"/>
      <c r="BA10" s="67"/>
      <c r="BB10" s="67">
        <f>データ!X6</f>
        <v>4644.18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eqrhNj3VXKo21e0w2mxAMFUOS9HszLTZPZYAZnx+kHUntpnH/9QYSFxDT/VUUQ8D+8PjHNRWScHJM3ohSnrvaA==" saltValue="ej4TweGzpwSWrBRyQ+2W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42030</v>
      </c>
      <c r="D6" s="33">
        <f t="shared" si="3"/>
        <v>47</v>
      </c>
      <c r="E6" s="33">
        <f t="shared" si="3"/>
        <v>17</v>
      </c>
      <c r="F6" s="33">
        <f t="shared" si="3"/>
        <v>1</v>
      </c>
      <c r="G6" s="33">
        <f t="shared" si="3"/>
        <v>0</v>
      </c>
      <c r="H6" s="33" t="str">
        <f t="shared" si="3"/>
        <v>宮城県　塩竈市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99.32</v>
      </c>
      <c r="Q6" s="34">
        <f t="shared" si="3"/>
        <v>79.28</v>
      </c>
      <c r="R6" s="34">
        <f t="shared" si="3"/>
        <v>3834</v>
      </c>
      <c r="S6" s="34">
        <f t="shared" si="3"/>
        <v>54422</v>
      </c>
      <c r="T6" s="34">
        <f t="shared" si="3"/>
        <v>17.37</v>
      </c>
      <c r="U6" s="34">
        <f t="shared" si="3"/>
        <v>3133.1</v>
      </c>
      <c r="V6" s="34">
        <f t="shared" si="3"/>
        <v>53826</v>
      </c>
      <c r="W6" s="34">
        <f t="shared" si="3"/>
        <v>11.59</v>
      </c>
      <c r="X6" s="34">
        <f t="shared" si="3"/>
        <v>4644.18</v>
      </c>
      <c r="Y6" s="35">
        <f>IF(Y7="",NA(),Y7)</f>
        <v>56.48</v>
      </c>
      <c r="Z6" s="35">
        <f t="shared" ref="Z6:AH6" si="4">IF(Z7="",NA(),Z7)</f>
        <v>58.16</v>
      </c>
      <c r="AA6" s="35">
        <f t="shared" si="4"/>
        <v>60.45</v>
      </c>
      <c r="AB6" s="35">
        <f t="shared" si="4"/>
        <v>60.85</v>
      </c>
      <c r="AC6" s="35">
        <f t="shared" si="4"/>
        <v>62.36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1797.54</v>
      </c>
      <c r="BG6" s="35">
        <f t="shared" ref="BG6:BO6" si="7">IF(BG7="",NA(),BG7)</f>
        <v>1237.5</v>
      </c>
      <c r="BH6" s="35">
        <f t="shared" si="7"/>
        <v>1151.82</v>
      </c>
      <c r="BI6" s="35">
        <f t="shared" si="7"/>
        <v>1077.53</v>
      </c>
      <c r="BJ6" s="35">
        <f t="shared" si="7"/>
        <v>996.45</v>
      </c>
      <c r="BK6" s="35">
        <f t="shared" si="7"/>
        <v>854.16</v>
      </c>
      <c r="BL6" s="35">
        <f t="shared" si="7"/>
        <v>848.31</v>
      </c>
      <c r="BM6" s="35">
        <f t="shared" si="7"/>
        <v>774.99</v>
      </c>
      <c r="BN6" s="35">
        <f t="shared" si="7"/>
        <v>799.41</v>
      </c>
      <c r="BO6" s="35">
        <f t="shared" si="7"/>
        <v>820.36</v>
      </c>
      <c r="BP6" s="34" t="str">
        <f>IF(BP7="","",IF(BP7="-","【-】","【"&amp;SUBSTITUTE(TEXT(BP7,"#,##0.00"),"-","△")&amp;"】"))</f>
        <v>【682.78】</v>
      </c>
      <c r="BQ6" s="35">
        <f>IF(BQ7="",NA(),BQ7)</f>
        <v>96.23</v>
      </c>
      <c r="BR6" s="35">
        <f t="shared" ref="BR6:BZ6" si="8">IF(BR7="",NA(),BR7)</f>
        <v>96.22</v>
      </c>
      <c r="BS6" s="35">
        <f t="shared" si="8"/>
        <v>96.98</v>
      </c>
      <c r="BT6" s="35">
        <f t="shared" si="8"/>
        <v>82.47</v>
      </c>
      <c r="BU6" s="35">
        <f t="shared" si="8"/>
        <v>72.08</v>
      </c>
      <c r="BV6" s="35">
        <f t="shared" si="8"/>
        <v>93.13</v>
      </c>
      <c r="BW6" s="35">
        <f t="shared" si="8"/>
        <v>94.38</v>
      </c>
      <c r="BX6" s="35">
        <f t="shared" si="8"/>
        <v>96.57</v>
      </c>
      <c r="BY6" s="35">
        <f t="shared" si="8"/>
        <v>96.54</v>
      </c>
      <c r="BZ6" s="35">
        <f t="shared" si="8"/>
        <v>95.4</v>
      </c>
      <c r="CA6" s="34" t="str">
        <f>IF(CA7="","",IF(CA7="-","【-】","【"&amp;SUBSTITUTE(TEXT(CA7,"#,##0.00"),"-","△")&amp;"】"))</f>
        <v>【100.91】</v>
      </c>
      <c r="CB6" s="35">
        <f>IF(CB7="",NA(),CB7)</f>
        <v>216.05</v>
      </c>
      <c r="CC6" s="35">
        <f t="shared" ref="CC6:CK6" si="9">IF(CC7="",NA(),CC7)</f>
        <v>211.27</v>
      </c>
      <c r="CD6" s="35">
        <f t="shared" si="9"/>
        <v>209.91</v>
      </c>
      <c r="CE6" s="35">
        <f t="shared" si="9"/>
        <v>247.56</v>
      </c>
      <c r="CF6" s="35">
        <f t="shared" si="9"/>
        <v>283.64</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97.56</v>
      </c>
      <c r="CY6" s="35">
        <f t="shared" ref="CY6:DG6" si="11">IF(CY7="",NA(),CY7)</f>
        <v>97.42</v>
      </c>
      <c r="CZ6" s="35">
        <f t="shared" si="11"/>
        <v>97.35</v>
      </c>
      <c r="DA6" s="35">
        <f t="shared" si="11"/>
        <v>97.29</v>
      </c>
      <c r="DB6" s="35">
        <f t="shared" si="11"/>
        <v>97.26</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42030</v>
      </c>
      <c r="D7" s="37">
        <v>47</v>
      </c>
      <c r="E7" s="37">
        <v>17</v>
      </c>
      <c r="F7" s="37">
        <v>1</v>
      </c>
      <c r="G7" s="37">
        <v>0</v>
      </c>
      <c r="H7" s="37" t="s">
        <v>98</v>
      </c>
      <c r="I7" s="37" t="s">
        <v>99</v>
      </c>
      <c r="J7" s="37" t="s">
        <v>100</v>
      </c>
      <c r="K7" s="37" t="s">
        <v>101</v>
      </c>
      <c r="L7" s="37" t="s">
        <v>102</v>
      </c>
      <c r="M7" s="37" t="s">
        <v>103</v>
      </c>
      <c r="N7" s="38" t="s">
        <v>104</v>
      </c>
      <c r="O7" s="38" t="s">
        <v>105</v>
      </c>
      <c r="P7" s="38">
        <v>99.32</v>
      </c>
      <c r="Q7" s="38">
        <v>79.28</v>
      </c>
      <c r="R7" s="38">
        <v>3834</v>
      </c>
      <c r="S7" s="38">
        <v>54422</v>
      </c>
      <c r="T7" s="38">
        <v>17.37</v>
      </c>
      <c r="U7" s="38">
        <v>3133.1</v>
      </c>
      <c r="V7" s="38">
        <v>53826</v>
      </c>
      <c r="W7" s="38">
        <v>11.59</v>
      </c>
      <c r="X7" s="38">
        <v>4644.18</v>
      </c>
      <c r="Y7" s="38">
        <v>56.48</v>
      </c>
      <c r="Z7" s="38">
        <v>58.16</v>
      </c>
      <c r="AA7" s="38">
        <v>60.45</v>
      </c>
      <c r="AB7" s="38">
        <v>60.85</v>
      </c>
      <c r="AC7" s="38">
        <v>62.36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1797.54</v>
      </c>
      <c r="BG7" s="38">
        <v>1237.5</v>
      </c>
      <c r="BH7" s="38">
        <v>1151.82</v>
      </c>
      <c r="BI7" s="38">
        <v>1077.53</v>
      </c>
      <c r="BJ7" s="38">
        <v>996.45</v>
      </c>
      <c r="BK7" s="38">
        <v>854.16</v>
      </c>
      <c r="BL7" s="38">
        <v>848.31</v>
      </c>
      <c r="BM7" s="38">
        <v>774.99</v>
      </c>
      <c r="BN7" s="38">
        <v>799.41</v>
      </c>
      <c r="BO7" s="38">
        <v>820.36</v>
      </c>
      <c r="BP7" s="38">
        <v>682.78</v>
      </c>
      <c r="BQ7" s="38">
        <v>96.23</v>
      </c>
      <c r="BR7" s="38">
        <v>96.22</v>
      </c>
      <c r="BS7" s="38">
        <v>96.98</v>
      </c>
      <c r="BT7" s="38">
        <v>82.47</v>
      </c>
      <c r="BU7" s="38">
        <v>72.08</v>
      </c>
      <c r="BV7" s="38">
        <v>93.13</v>
      </c>
      <c r="BW7" s="38">
        <v>94.38</v>
      </c>
      <c r="BX7" s="38">
        <v>96.57</v>
      </c>
      <c r="BY7" s="38">
        <v>96.54</v>
      </c>
      <c r="BZ7" s="38">
        <v>95.4</v>
      </c>
      <c r="CA7" s="38">
        <v>100.91</v>
      </c>
      <c r="CB7" s="38">
        <v>216.05</v>
      </c>
      <c r="CC7" s="38">
        <v>211.27</v>
      </c>
      <c r="CD7" s="38">
        <v>209.91</v>
      </c>
      <c r="CE7" s="38">
        <v>247.56</v>
      </c>
      <c r="CF7" s="38">
        <v>283.64</v>
      </c>
      <c r="CG7" s="38">
        <v>167.97</v>
      </c>
      <c r="CH7" s="38">
        <v>165.45</v>
      </c>
      <c r="CI7" s="38">
        <v>161.54</v>
      </c>
      <c r="CJ7" s="38">
        <v>162.81</v>
      </c>
      <c r="CK7" s="38">
        <v>163.19999999999999</v>
      </c>
      <c r="CL7" s="38">
        <v>136.86000000000001</v>
      </c>
      <c r="CM7" s="38" t="s">
        <v>104</v>
      </c>
      <c r="CN7" s="38" t="s">
        <v>104</v>
      </c>
      <c r="CO7" s="38" t="s">
        <v>104</v>
      </c>
      <c r="CP7" s="38" t="s">
        <v>104</v>
      </c>
      <c r="CQ7" s="38" t="s">
        <v>104</v>
      </c>
      <c r="CR7" s="38">
        <v>64.87</v>
      </c>
      <c r="CS7" s="38">
        <v>65.62</v>
      </c>
      <c r="CT7" s="38">
        <v>64.67</v>
      </c>
      <c r="CU7" s="38">
        <v>64.959999999999994</v>
      </c>
      <c r="CV7" s="38">
        <v>65.040000000000006</v>
      </c>
      <c r="CW7" s="38">
        <v>58.98</v>
      </c>
      <c r="CX7" s="38">
        <v>97.56</v>
      </c>
      <c r="CY7" s="38">
        <v>97.42</v>
      </c>
      <c r="CZ7" s="38">
        <v>97.35</v>
      </c>
      <c r="DA7" s="38">
        <v>97.29</v>
      </c>
      <c r="DB7" s="38">
        <v>97.26</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青沼　史高</cp:lastModifiedBy>
  <cp:lastPrinted>2020-01-30T05:17:43Z</cp:lastPrinted>
  <dcterms:created xsi:type="dcterms:W3CDTF">2019-12-05T05:00:55Z</dcterms:created>
  <dcterms:modified xsi:type="dcterms:W3CDTF">2020-01-30T05:17:46Z</dcterms:modified>
  <cp:category/>
</cp:coreProperties>
</file>