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nwfl01\Profile$\00563\Desktop\Fw__【宮城県市町村課・依頼（1_31〆）】公営企業に係る経営比較分析表の分析等について　_20200203\新しいフォルダー\"/>
    </mc:Choice>
  </mc:AlternateContent>
  <workbookProtection workbookAlgorithmName="SHA-512" workbookHashValue="uLfjGIJjkJawJ4IrHEQzSn5rdRHdnJokOK1j3MbkDYB4kc3uUDpcsGGC532QydnvuXL4xvEE8elWzXuizKq1+w==" workbookSaltValue="wey3hCbQZ2LmOOSI3IKA1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<sst xmlns="http://schemas.openxmlformats.org/spreadsheetml/2006/main" count="228" uniqueCount="114">
  <si>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</si>
  <si>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</si>
  <si>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</si>
  <si>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</si>
  <si>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</si>
  <si>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</si>
  <si>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</si>
  <si>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</si>
  <si>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</si>
  <si>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</si>
  <si>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</si>
  <si>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</si>
  <si>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</si>
  <si>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</si>
  <si>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</si>
  <si>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</si>
  <si>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</si>
  <si>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</si>
  <si>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</si>
  <si>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</si>
  <si>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</si>
  <si>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</si>
  <si>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</si>
  <si>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</si>
  <si>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</si>
  <si>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</si>
  <si>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</si>
  <si>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</si>
  <si>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</si>
  <si>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</si>
  <si>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</si>
  <si>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</si>
  <si>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</si>
  <si>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</si>
  <si>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</si>
  <si>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</si>
  <si>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</si>
  <si>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</si>
  <si>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</si>
  <si>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</si>
  <si>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</si>
  <si>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</si>
  <si>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</si>
  <si>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</si>
  <si>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</si>
  <si>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</si>
  <si>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</si>
  <si>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</si>
  <si>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</si>
  <si>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</si>
  <si>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</si>
  <si>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</si>
  <si>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</si>
  <si>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</si>
  <si>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</si>
  <si>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</si>
  <si>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</si>
  <si>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</si>
  <si>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</si>
  <si>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</si>
  <si>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</si>
  <si>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</si>
  <si>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</si>
  <si>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</si>
  <si>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</si>
  <si>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</si>
  <si>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</si>
  <si>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</si>
  <si>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</si>
  <si>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</si>
  <si>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</si>
  <si>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</si>
  <si>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</si>
  <si>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</si>
  <si>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</si>
  <si>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</si>
  <si>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</si>
  <si>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</si>
  <si>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</si>
  <si>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</si>
  <si>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</si>
  <si>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</si>
  <si>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</si>
  <si>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</si>
  <si>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</si>
  <si>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</si>
  <si>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</si>
  <si>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</si>
  <si>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</si>
  <si>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</si>
  <si>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</si>
  <si>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</si>
  <si>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</si>
  <si>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</si>
  <si>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</si>
  <si>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</si>
  <si>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</si>
  <si>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</si>
  <si>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</si>
  <si>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</si>
  <si>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</si>
  <si>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</si>
  <si>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</si>
  <si>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</si>
  <si>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</si>
  <si>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</si>
  <si>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</si>
  <si>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</si>
  <si>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</si>
  <si>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</si>
  <si>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</si>
  <si>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また、下水道事業の目的でもある生活環境の向上と水質の保全のため、下水道への接続推進を図り、効率的な施設利用に取り組んでいく。</t>
    <phoneticPr fontId="4"/>
  </si>
  <si>
    <t xml:space="preserve">　収益的収支比率については、依然、単年度の収支が赤字である。今後も定期的な検討、改定による適正な使用料収入の確保と経費削減による維持管理費の抑制に継続的に取り組んでいく。
　企業債残高対事業規模比率については、類似団体平均値を下回っているが、今後は改築・更新に伴い借入が増加すると考えられる。
　経費回収率については、類似団体平均値を上回っているが、依然、使用料で回収すべき経費を全て使用料で賄えていない。今後も定期的な検討、改定による適正な使用料収入の確保と経費削減による維持管理費の抑制に継続的に取り組んでいく。
　汚水処理原価ついては、経費削減の取り組みにより減少し、類似団体平均値を下回っている。今後も経費削減による維持管理費の抑制と接続推進による有収水量の確保に継続的に取り組んでいく。
　施設利用率については、類似団体平均値を上回っている。今後も有収水量増加のため接続率の向上に継続的に取り組んでいく。
　水洗化率については、依然、100％未満となっている。公共用水域の水質保全や、使用料収入の確保の観点から、出前講座や下水道フェア等の普及啓発活動を実施により市民へ周知をし、接続率の向上に継続的に取り組んでいく。
</t>
    <phoneticPr fontId="4"/>
  </si>
  <si>
    <t xml:space="preserve">　下水道施設については、年数の経過による劣化や老朽化が原因で処理機能の低下が予想される。施設の持続的な機能確保を図るため機能強化対策事業の実施が必要であり、令和3年度の事業採択へ向けて、平成29年度の機能診断調査の結果に基づき、平成30年度に最適整備構想を策定し、令和元年度は計画概要書等の作成に着手している。事業採択後は計画的な改築の推進に加えて、適切な維持管理を実施し、施設の機能確保に努めていく。
</t>
    <rPh sb="78" eb="80">
      <t>レイワ</t>
    </rPh>
    <rPh sb="93" eb="95">
      <t>ヘイセイ</t>
    </rPh>
    <rPh sb="132" eb="134">
      <t>レイワ</t>
    </rPh>
    <rPh sb="134" eb="135">
      <t>モト</t>
    </rPh>
    <rPh sb="148" eb="150">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</si>
</sst>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C-4F61-936C-D84BDCCF54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5EC-4F61-936C-D84BDCCF54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62.23</c:v>
                </c:pt>
                <c:pt idx="1">
                  <c:v>57.45</c:v>
                </c:pt>
                <c:pt idx="2">
                  <c:v>57.45</c:v>
                </c:pt>
                <c:pt idx="3">
                  <c:v>59.3</c:v>
                </c:pt>
                <c:pt idx="4">
                  <c:v>56.28</c:v>
                </c:pt>
              </c:numCache>
            </c:numRef>
          </c:val>
          <c:extLst>
            <c:ext xmlns:c16="http://schemas.microsoft.com/office/drawing/2014/chart" uri="{C3380CC4-5D6E-409C-BE32-E72D297353CC}">
              <c16:uniqueId val="{00000000-982E-4F10-814C-2FB714E7D3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82E-4F10-814C-2FB714E7D3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91.77</c:v>
                </c:pt>
                <c:pt idx="1">
                  <c:v>88.05</c:v>
                </c:pt>
                <c:pt idx="2">
                  <c:v>87.71</c:v>
                </c:pt>
                <c:pt idx="3">
                  <c:v>87.56</c:v>
                </c:pt>
                <c:pt idx="4">
                  <c:v>88.07</c:v>
                </c:pt>
              </c:numCache>
            </c:numRef>
          </c:val>
          <c:extLst>
            <c:ext xmlns:c16="http://schemas.microsoft.com/office/drawing/2014/chart" uri="{C3380CC4-5D6E-409C-BE32-E72D297353CC}">
              <c16:uniqueId val="{00000000-40BC-4B91-8011-0379189C42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0BC-4B91-8011-0379189C42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92.55</c:v>
                </c:pt>
                <c:pt idx="1">
                  <c:v>86.17</c:v>
                </c:pt>
                <c:pt idx="2">
                  <c:v>75.37</c:v>
                </c:pt>
                <c:pt idx="3">
                  <c:v>95.84</c:v>
                </c:pt>
                <c:pt idx="4">
                  <c:v>95.5</c:v>
                </c:pt>
              </c:numCache>
            </c:numRef>
          </c:val>
          <c:extLst>
            <c:ext xmlns:c16="http://schemas.microsoft.com/office/drawing/2014/chart" uri="{C3380CC4-5D6E-409C-BE32-E72D297353CC}">
              <c16:uniqueId val="{00000000-E763-43D4-BA6D-2650A100A4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3-43D4-BA6D-2650A100A4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8-4752-A5F3-BCE24F9701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8-4752-A5F3-BCE24F9701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B-437C-A5EA-F23528F545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B-437C-A5EA-F23528F545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E-4C2D-8CCE-B4ED7F3DA8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E-4C2D-8CCE-B4ED7F3DA8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62-4FBC-87C2-5095B989CB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2-4FBC-87C2-5095B989CB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1653.79</c:v>
                </c:pt>
                <c:pt idx="1">
                  <c:v>351.39</c:v>
                </c:pt>
                <c:pt idx="2" formatCode="#,##0.00;&quot;△&quot;#,##0.00">
                  <c:v>0</c:v>
                </c:pt>
                <c:pt idx="3">
                  <c:v>13.3</c:v>
                </c:pt>
                <c:pt idx="4" formatCode="#,##0.00;&quot;△&quot;#,##0.00">
                  <c:v>0</c:v>
                </c:pt>
              </c:numCache>
            </c:numRef>
          </c:val>
          <c:extLst>
            <c:ext xmlns:c16="http://schemas.microsoft.com/office/drawing/2014/chart" uri="{C3380CC4-5D6E-409C-BE32-E72D297353CC}">
              <c16:uniqueId val="{00000000-76E7-408C-A400-A526528A8F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6E7-408C-A400-A526528A8F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81.39</c:v>
                </c:pt>
                <c:pt idx="1">
                  <c:v>64.489999999999995</c:v>
                </c:pt>
                <c:pt idx="2">
                  <c:v>41.03</c:v>
                </c:pt>
                <c:pt idx="3">
                  <c:v>71.94</c:v>
                </c:pt>
                <c:pt idx="4">
                  <c:v>71.3</c:v>
                </c:pt>
              </c:numCache>
            </c:numRef>
          </c:val>
          <c:extLst>
            <c:ext xmlns:c16="http://schemas.microsoft.com/office/drawing/2014/chart" uri="{C3380CC4-5D6E-409C-BE32-E72D297353CC}">
              <c16:uniqueId val="{00000000-9BEF-4FB2-97AA-F95BDB6E46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BEF-4FB2-97AA-F95BDB6E46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220.74</c:v>
                </c:pt>
                <c:pt idx="1">
                  <c:v>279.8</c:v>
                </c:pt>
                <c:pt idx="2">
                  <c:v>437.32</c:v>
                </c:pt>
                <c:pt idx="3">
                  <c:v>249.78</c:v>
                </c:pt>
                <c:pt idx="4">
                  <c:v>272.77999999999997</c:v>
                </c:pt>
              </c:numCache>
            </c:numRef>
          </c:val>
          <c:extLst>
            <c:ext xmlns:c16="http://schemas.microsoft.com/office/drawing/2014/chart" uri="{C3380CC4-5D6E-409C-BE32-E72D297353CC}">
              <c16:uniqueId val="{00000000-CCDF-47A1-B086-598790AC78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CDF-47A1-B086-598790AC78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東松島市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40116</v>
      </c>
      <c r="AM8" s="50"/>
      <c r="AN8" s="50"/>
      <c r="AO8" s="50"/>
      <c r="AP8" s="50"/>
      <c r="AQ8" s="50"/>
      <c r="AR8" s="50"/>
      <c r="AS8" s="50"/>
      <c r="AT8" s="45">
        <f>データ!T6</f>
        <v>101.36</v>
      </c>
      <c r="AU8" s="45"/>
      <c r="AV8" s="45"/>
      <c r="AW8" s="45"/>
      <c r="AX8" s="45"/>
      <c r="AY8" s="45"/>
      <c r="AZ8" s="45"/>
      <c r="BA8" s="45"/>
      <c r="BB8" s="45">
        <f>データ!U6</f>
        <v>395.78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4.03</v>
      </c>
      <c r="Q10" s="45"/>
      <c r="R10" s="45"/>
      <c r="S10" s="45"/>
      <c r="T10" s="45"/>
      <c r="U10" s="45"/>
      <c r="V10" s="45"/>
      <c r="W10" s="45">
        <f>データ!Q6</f>
        <v>103.22</v>
      </c>
      <c r="X10" s="45"/>
      <c r="Y10" s="45"/>
      <c r="Z10" s="45"/>
      <c r="AA10" s="45"/>
      <c r="AB10" s="45"/>
      <c r="AC10" s="45"/>
      <c r="AD10" s="50">
        <f>データ!R6</f>
        <v>3506</v>
      </c>
      <c r="AE10" s="50"/>
      <c r="AF10" s="50"/>
      <c r="AG10" s="50"/>
      <c r="AH10" s="50"/>
      <c r="AI10" s="50"/>
      <c r="AJ10" s="50"/>
      <c r="AK10" s="2"/>
      <c r="AL10" s="50">
        <f>データ!V6</f>
        <v>1610</v>
      </c>
      <c r="AM10" s="50"/>
      <c r="AN10" s="50"/>
      <c r="AO10" s="50"/>
      <c r="AP10" s="50"/>
      <c r="AQ10" s="50"/>
      <c r="AR10" s="50"/>
      <c r="AS10" s="50"/>
      <c r="AT10" s="45">
        <f>データ!W6</f>
        <v>2.36</v>
      </c>
      <c r="AU10" s="45"/>
      <c r="AV10" s="45"/>
      <c r="AW10" s="45"/>
      <c r="AX10" s="45"/>
      <c r="AY10" s="45"/>
      <c r="AZ10" s="45"/>
      <c r="BA10" s="45"/>
      <c r="BB10" s="45">
        <f>データ!X6</f>
        <v>682.2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mw7bgSWVuRz7uC+YUGbYgL84mW00u78Cf0SXOtfKz8ndv4MAzH8UJLYyXmydn1PjGrLbD/wQ0MwAfXuAdayffw==" saltValue="jYtLkkMjPygExxkN3HBe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42145</v>
      </c>
      <c r="D6" s="33">
        <f t="shared" si="3"/>
        <v>47</v>
      </c>
      <c r="E6" s="33">
        <f t="shared" si="3"/>
        <v>17</v>
      </c>
      <c r="F6" s="33">
        <f t="shared" si="3"/>
        <v>5</v>
      </c>
      <c r="G6" s="33">
        <f t="shared" si="3"/>
        <v>0</v>
      </c>
      <c r="H6" s="33" t="str">
        <f t="shared" si="3"/>
        <v>宮城県　東松島市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4.03</v>
      </c>
      <c r="Q6" s="34">
        <f t="shared" si="3"/>
        <v>103.22</v>
      </c>
      <c r="R6" s="34">
        <f t="shared" si="3"/>
        <v>3506</v>
      </c>
      <c r="S6" s="34">
        <f t="shared" si="3"/>
        <v>40116</v>
      </c>
      <c r="T6" s="34">
        <f t="shared" si="3"/>
        <v>101.36</v>
      </c>
      <c r="U6" s="34">
        <f t="shared" si="3"/>
        <v>395.78</v>
      </c>
      <c r="V6" s="34">
        <f t="shared" si="3"/>
        <v>1610</v>
      </c>
      <c r="W6" s="34">
        <f t="shared" si="3"/>
        <v>2.36</v>
      </c>
      <c r="X6" s="34">
        <f t="shared" si="3"/>
        <v>682.2</v>
      </c>
      <c r="Y6" s="35">
        <f>IF(Y7="",NA(),Y7)</f>
        <v>92.55</v>
      </c>
      <c r="Z6" s="35">
        <f t="shared" ref="Z6:AH6" si="4">IF(Z7="",NA(),Z7)</f>
        <v>86.17</v>
      </c>
      <c r="AA6" s="35">
        <f t="shared" si="4"/>
        <v>75.37</v>
      </c>
      <c r="AB6" s="35">
        <f t="shared" si="4"/>
        <v>95.84</v>
      </c>
      <c r="AC6" s="35">
        <f t="shared" si="4"/>
        <v>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1653.79</v>
      </c>
      <c r="BG6" s="35">
        <f t="shared" ref="BG6:BO6" si="7">IF(BG7="",NA(),BG7)</f>
        <v>351.39</v>
      </c>
      <c r="BH6" s="34">
        <f t="shared" si="7"/>
        <v>0</v>
      </c>
      <c r="BI6" s="35">
        <f t="shared" si="7"/>
        <v>13.3</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81.39</v>
      </c>
      <c r="BR6" s="35">
        <f t="shared" ref="BR6:BZ6" si="8">IF(BR7="",NA(),BR7)</f>
        <v>64.489999999999995</v>
      </c>
      <c r="BS6" s="35">
        <f t="shared" si="8"/>
        <v>41.03</v>
      </c>
      <c r="BT6" s="35">
        <f t="shared" si="8"/>
        <v>71.94</v>
      </c>
      <c r="BU6" s="35">
        <f t="shared" si="8"/>
        <v>71.3</v>
      </c>
      <c r="BV6" s="35">
        <f t="shared" si="8"/>
        <v>50.82</v>
      </c>
      <c r="BW6" s="35">
        <f t="shared" si="8"/>
        <v>52.19</v>
      </c>
      <c r="BX6" s="35">
        <f t="shared" si="8"/>
        <v>55.32</v>
      </c>
      <c r="BY6" s="35">
        <f t="shared" si="8"/>
        <v>59.8</v>
      </c>
      <c r="BZ6" s="35">
        <f t="shared" si="8"/>
        <v>57.77</v>
      </c>
      <c r="CA6" s="34" t="str">
        <f>IF(CA7="","",IF(CA7="-","【-】","【"&amp;SUBSTITUTE(TEXT(CA7,"#,##0.00"),"-","△")&amp;"】"))</f>
        <v>【59.51】</v>
      </c>
      <c r="CB6" s="35">
        <f>IF(CB7="",NA(),CB7)</f>
        <v>220.74</v>
      </c>
      <c r="CC6" s="35">
        <f t="shared" ref="CC6:CK6" si="9">IF(CC7="",NA(),CC7)</f>
        <v>279.8</v>
      </c>
      <c r="CD6" s="35">
        <f t="shared" si="9"/>
        <v>437.32</v>
      </c>
      <c r="CE6" s="35">
        <f t="shared" si="9"/>
        <v>249.78</v>
      </c>
      <c r="CF6" s="35">
        <f t="shared" si="9"/>
        <v>272.77999999999997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62.23</v>
      </c>
      <c r="CN6" s="35">
        <f t="shared" ref="CN6:CV6" si="10">IF(CN7="",NA(),CN7)</f>
        <v>57.45</v>
      </c>
      <c r="CO6" s="35">
        <f t="shared" si="10"/>
        <v>57.45</v>
      </c>
      <c r="CP6" s="35">
        <f t="shared" si="10"/>
        <v>59.3</v>
      </c>
      <c r="CQ6" s="35">
        <f t="shared" si="10"/>
        <v>56.28</v>
      </c>
      <c r="CR6" s="35">
        <f t="shared" si="10"/>
        <v>53.24</v>
      </c>
      <c r="CS6" s="35">
        <f t="shared" si="10"/>
        <v>52.31</v>
      </c>
      <c r="CT6" s="35">
        <f t="shared" si="10"/>
        <v>60.65</v>
      </c>
      <c r="CU6" s="35">
        <f t="shared" si="10"/>
        <v>51.75</v>
      </c>
      <c r="CV6" s="35">
        <f t="shared" si="10"/>
        <v>50.68</v>
      </c>
      <c r="CW6" s="34" t="str">
        <f>IF(CW7="","",IF(CW7="-","【-】","【"&amp;SUBSTITUTE(TEXT(CW7,"#,##0.00"),"-","△")&amp;"】"))</f>
        <v>【52.23】</v>
      </c>
      <c r="CX6" s="35">
        <f>IF(CX7="",NA(),CX7)</f>
        <v>91.77</v>
      </c>
      <c r="CY6" s="35">
        <f t="shared" ref="CY6:DG6" si="11">IF(CY7="",NA(),CY7)</f>
        <v>88.05</v>
      </c>
      <c r="CZ6" s="35">
        <f t="shared" si="11"/>
        <v>87.71</v>
      </c>
      <c r="DA6" s="35">
        <f t="shared" si="11"/>
        <v>87.56</v>
      </c>
      <c r="DB6" s="35">
        <f t="shared" si="11"/>
        <v>88.07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42145</v>
      </c>
      <c r="D7" s="37">
        <v>47</v>
      </c>
      <c r="E7" s="37">
        <v>17</v>
      </c>
      <c r="F7" s="37">
        <v>5</v>
      </c>
      <c r="G7" s="37">
        <v>0</v>
      </c>
      <c r="H7" s="37" t="s">
        <v>98</v>
      </c>
      <c r="I7" s="37" t="s">
        <v>99</v>
      </c>
      <c r="J7" s="37" t="s">
        <v>100</v>
      </c>
      <c r="K7" s="37" t="s">
        <v>101</v>
      </c>
      <c r="L7" s="37" t="s">
        <v>102</v>
      </c>
      <c r="M7" s="37" t="s">
        <v>103</v>
      </c>
      <c r="N7" s="38" t="s">
        <v>104</v>
      </c>
      <c r="O7" s="38" t="s">
        <v>105</v>
      </c>
      <c r="P7" s="38">
        <v>4.03</v>
      </c>
      <c r="Q7" s="38">
        <v>103.22</v>
      </c>
      <c r="R7" s="38">
        <v>3506</v>
      </c>
      <c r="S7" s="38">
        <v>40116</v>
      </c>
      <c r="T7" s="38">
        <v>101.36</v>
      </c>
      <c r="U7" s="38">
        <v>395.78</v>
      </c>
      <c r="V7" s="38">
        <v>1610</v>
      </c>
      <c r="W7" s="38">
        <v>2.36</v>
      </c>
      <c r="X7" s="38">
        <v>682.2</v>
      </c>
      <c r="Y7" s="38">
        <v>92.55</v>
      </c>
      <c r="Z7" s="38">
        <v>86.17</v>
      </c>
      <c r="AA7" s="38">
        <v>75.37</v>
      </c>
      <c r="AB7" s="38">
        <v>95.84</v>
      </c>
      <c r="AC7" s="38">
        <v>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1653.79</v>
      </c>
      <c r="BG7" s="38">
        <v>351.39</v>
      </c>
      <c r="BH7" s="38">
        <v>0</v>
      </c>
      <c r="BI7" s="38">
        <v>13.3</v>
      </c>
      <c r="BJ7" s="38">
        <v>0</v>
      </c>
      <c r="BK7" s="38">
        <v>1044.8</v>
      </c>
      <c r="BL7" s="38">
        <v>1081.8</v>
      </c>
      <c r="BM7" s="38">
        <v>974.93</v>
      </c>
      <c r="BN7" s="38">
        <v>855.8</v>
      </c>
      <c r="BO7" s="38">
        <v>789.46</v>
      </c>
      <c r="BP7" s="38">
        <v>747.76</v>
      </c>
      <c r="BQ7" s="38">
        <v>81.39</v>
      </c>
      <c r="BR7" s="38">
        <v>64.489999999999995</v>
      </c>
      <c r="BS7" s="38">
        <v>41.03</v>
      </c>
      <c r="BT7" s="38">
        <v>71.94</v>
      </c>
      <c r="BU7" s="38">
        <v>71.3</v>
      </c>
      <c r="BV7" s="38">
        <v>50.82</v>
      </c>
      <c r="BW7" s="38">
        <v>52.19</v>
      </c>
      <c r="BX7" s="38">
        <v>55.32</v>
      </c>
      <c r="BY7" s="38">
        <v>59.8</v>
      </c>
      <c r="BZ7" s="38">
        <v>57.77</v>
      </c>
      <c r="CA7" s="38">
        <v>59.51</v>
      </c>
      <c r="CB7" s="38">
        <v>220.74</v>
      </c>
      <c r="CC7" s="38">
        <v>279.8</v>
      </c>
      <c r="CD7" s="38">
        <v>437.32</v>
      </c>
      <c r="CE7" s="38">
        <v>249.78</v>
      </c>
      <c r="CF7" s="38">
        <v>272.77999999999997</v>
      </c>
      <c r="CG7" s="38">
        <v>300.52</v>
      </c>
      <c r="CH7" s="38">
        <v>296.14</v>
      </c>
      <c r="CI7" s="38">
        <v>283.17</v>
      </c>
      <c r="CJ7" s="38">
        <v>263.76</v>
      </c>
      <c r="CK7" s="38">
        <v>274.35000000000002</v>
      </c>
      <c r="CL7" s="38">
        <v>261.45999999999998</v>
      </c>
      <c r="CM7" s="38">
        <v>62.23</v>
      </c>
      <c r="CN7" s="38">
        <v>57.45</v>
      </c>
      <c r="CO7" s="38">
        <v>57.45</v>
      </c>
      <c r="CP7" s="38">
        <v>59.3</v>
      </c>
      <c r="CQ7" s="38">
        <v>56.28</v>
      </c>
      <c r="CR7" s="38">
        <v>53.24</v>
      </c>
      <c r="CS7" s="38">
        <v>52.31</v>
      </c>
      <c r="CT7" s="38">
        <v>60.65</v>
      </c>
      <c r="CU7" s="38">
        <v>51.75</v>
      </c>
      <c r="CV7" s="38">
        <v>50.68</v>
      </c>
      <c r="CW7" s="38">
        <v>52.23</v>
      </c>
      <c r="CX7" s="38">
        <v>91.77</v>
      </c>
      <c r="CY7" s="38">
        <v>88.05</v>
      </c>
      <c r="CZ7" s="38">
        <v>87.71</v>
      </c>
      <c r="DA7" s="38">
        <v>87.56</v>
      </c>
      <c r="DB7" s="38">
        <v>88.07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dcterms:created xsi:type="dcterms:W3CDTF">2019-12-05T05:16:12Z</dcterms:created>
  <dcterms:modified xsi:type="dcterms:W3CDTF">2020-02-03T00:35:22Z</dcterms:modified>
  <cp:category/>
</cp:coreProperties>
</file>