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520d5d8\上下水道課\●下水道 - cybozu　(H30.7.9～建設ﾊｰﾄﾞより移行）\14.)平成３１年度\起債関係\11.公営企業に係る経営比較分析表の分析等について\提出（水道・下水・農集まとめて報告）\R1報告\"/>
    </mc:Choice>
  </mc:AlternateContent>
  <workbookProtection workbookAlgorithmName="SHA-512" workbookHashValue="IKRaYUcSO7TCmfafXhce/fMNtFc0yUTsOVaQsfvhAw9UWlj+hXklNLwn8suZhMQwbFifb1aDA7Cfk/e/piW4+Q==" workbookSaltValue="dwGPTy9chL2DQUfI98cSs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<sst xmlns="http://schemas.openxmlformats.org/spreadsheetml/2006/main" count="228" uniqueCount="114">
  <si>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</si>
  <si>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</si>
  <si>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</si>
  <si>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</si>
  <si>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</si>
  <si>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</si>
  <si>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</si>
  <si>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</si>
  <si>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</si>
  <si>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</si>
  <si>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</si>
  <si>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</si>
  <si>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</si>
  <si>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</si>
  <si>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</si>
  <si>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</si>
  <si>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</si>
  <si>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</si>
  <si>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</si>
  <si>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</si>
  <si>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</si>
  <si>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</si>
  <si>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</si>
  <si>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</si>
  <si>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</si>
  <si>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</si>
  <si>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</si>
  <si>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</si>
  <si>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</si>
  <si>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</si>
  <si>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</si>
  <si>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</si>
  <si>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</si>
  <si>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</si>
  <si>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</si>
  <si>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</si>
  <si>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</si>
  <si>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</si>
  <si>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</si>
  <si>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</si>
  <si>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</si>
  <si>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</si>
  <si>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</si>
  <si>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</si>
  <si>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</si>
  <si>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</si>
  <si>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</si>
  <si>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</si>
  <si>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</si>
  <si>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</si>
  <si>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</si>
  <si>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</si>
  <si>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</si>
  <si>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</si>
  <si>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</si>
  <si>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</si>
  <si>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</si>
  <si>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</si>
  <si>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</si>
  <si>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</si>
  <si>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</si>
  <si>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</si>
  <si>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</si>
  <si>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</si>
  <si>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</si>
  <si>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</si>
  <si>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</si>
  <si>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</si>
  <si>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</si>
  <si>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</si>
  <si>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</si>
  <si>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</si>
  <si>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</si>
  <si>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</si>
  <si>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</si>
  <si>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</si>
  <si>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</si>
  <si>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</si>
  <si>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</si>
  <si>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</si>
  <si>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</si>
  <si>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</si>
  <si>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</si>
  <si>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</si>
  <si>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</si>
  <si>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</si>
  <si>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</si>
  <si>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</si>
  <si>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</si>
  <si>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</si>
  <si>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</si>
  <si>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</si>
  <si>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</si>
  <si>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</si>
  <si>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</si>
  <si>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</si>
  <si>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</si>
  <si>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</si>
  <si>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</si>
  <si>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</si>
  <si>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</si>
  <si>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</si>
  <si>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</si>
  <si>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</si>
  <si>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</si>
  <si>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</si>
  <si>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</si>
  <si>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</si>
  <si>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</si>
  <si>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</si>
  <si>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</si>
  <si>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平成4年度より事業に着手し、平成8年より供用を開始している。今後、更新の時期を迎えるため、機能診断及び最適整備構想を作成しながら、改築に向けて整備を進める。</t>
    <phoneticPr fontId="4"/>
  </si>
  <si>
    <t>全体として、人口減少による使用料収入及び有収水量の伸び悩みが農業集落排水会計に負担となっており、一般会計からの繰入金にも限界があることから、より一層の効率的な事業運営を図り、次回の料金改定も視野に入れ、計画的な維持管理に努める。
また、これらに対応するため、今後、広域化・共同化や民間の資金や経営能力・技術力を活用することにより、コスト削減に向けた新たな手法として、包括的民間委託導入に向けて引き続き検討を行っている。</t>
    <phoneticPr fontId="4"/>
  </si>
  <si>
    <t>①収益的収支比率は、100％を下回っており、収入に対して地方債償還金の占める割合が多い状況となってとなっており、料金体系は平成30年4月に見直しを行ったが、引き続き経費削減策を講じる必要がある。
④企業債残高対事業規模比率は、類似団体平均より高くなっており、料金収入に対して計画的な企業債の発行に努める必要がある。　　　　　　　　　　　　　　　　　　　　　　　　　　　　　　　　また、Ｈ27の当該値につきましては、3,150.91％となっております。
⑤経費回収率は、100％を下回っているため、適正な使用料収入の確保や、汚水処理費の削減が必要である。　　
⑥汚水処理原価は、類似団体の平均を上回っているおり、有収水量の増加に努めるが、今後人口減少に伴う有収水量の伸び悩みが懸念される。　
⑦施設利用率は、年々人口減少傾向にあり計画時の人口と開きが出てきているため、施設に余裕がある状態にある。
⑧水洗化率は、98.52％と類似団体平均を上回っており、今後も引き続き水洗化啓発に取り組んでいく。　</t>
    <rPh sb="296" eb="298">
      <t>ウワマワ</t>
    </rPh>
    <rPh sb="305" eb="307">
      <t>ユウシュウ</t>
    </rPh>
    <rPh sb="307" eb="309">
      <t>スイリョウ</t>
    </rPh>
    <rPh sb="310" eb="312">
      <t>ゾウカ</t>
    </rPh>
    <rPh sb="313" eb="31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</si>
</sst>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B2-4A7D-B0D9-8E4E04D7B9F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D6B2-4A7D-B0D9-8E4E04D7B9F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48.35</c:v>
                </c:pt>
                <c:pt idx="1">
                  <c:v>48.9</c:v>
                </c:pt>
                <c:pt idx="2">
                  <c:v>48.35</c:v>
                </c:pt>
                <c:pt idx="3">
                  <c:v>49.45</c:v>
                </c:pt>
                <c:pt idx="4">
                  <c:v>44.51</c:v>
                </c:pt>
              </c:numCache>
            </c:numRef>
          </c:val>
          <c:extLst>
            <c:ext xmlns:c16="http://schemas.microsoft.com/office/drawing/2014/chart" uri="{C3380CC4-5D6E-409C-BE32-E72D297353CC}">
              <c16:uniqueId val="{00000000-58F4-41E3-9C02-A2D2EDDA7F8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58F4-41E3-9C02-A2D2EDDA7F8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98.6</c:v>
                </c:pt>
                <c:pt idx="1">
                  <c:v>98.6</c:v>
                </c:pt>
                <c:pt idx="2">
                  <c:v>98.33</c:v>
                </c:pt>
                <c:pt idx="3">
                  <c:v>98.56</c:v>
                </c:pt>
                <c:pt idx="4">
                  <c:v>98.52</c:v>
                </c:pt>
              </c:numCache>
            </c:numRef>
          </c:val>
          <c:extLst>
            <c:ext xmlns:c16="http://schemas.microsoft.com/office/drawing/2014/chart" uri="{C3380CC4-5D6E-409C-BE32-E72D297353CC}">
              <c16:uniqueId val="{00000000-F883-4DB8-9F8D-24A01A9590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F883-4DB8-9F8D-24A01A9590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41.89</c:v>
                </c:pt>
                <c:pt idx="1">
                  <c:v>93.86</c:v>
                </c:pt>
                <c:pt idx="2">
                  <c:v>96.92</c:v>
                </c:pt>
                <c:pt idx="3">
                  <c:v>98.69</c:v>
                </c:pt>
                <c:pt idx="4">
                  <c:v>94.46</c:v>
                </c:pt>
              </c:numCache>
            </c:numRef>
          </c:val>
          <c:extLst>
            <c:ext xmlns:c16="http://schemas.microsoft.com/office/drawing/2014/chart" uri="{C3380CC4-5D6E-409C-BE32-E72D297353CC}">
              <c16:uniqueId val="{00000000-F12F-494F-94FD-E220279309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2F-494F-94FD-E220279309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09-4430-AEFD-6BAD8ED743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09-4430-AEFD-6BAD8ED743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45-4F46-A1E1-87C8F87C8D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45-4F46-A1E1-87C8F87C8D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01-4632-A47C-6AFBEF769C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01-4632-A47C-6AFBEF769C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C3-4446-B9A7-6D69DE662B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C3-4446-B9A7-6D69DE662B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4013.87</c:v>
                </c:pt>
                <c:pt idx="1">
                  <c:v>195.46</c:v>
                </c:pt>
                <c:pt idx="2">
                  <c:v>2711.47</c:v>
                </c:pt>
                <c:pt idx="3">
                  <c:v>2314.9</c:v>
                </c:pt>
                <c:pt idx="4">
                  <c:v>1761.05</c:v>
                </c:pt>
              </c:numCache>
            </c:numRef>
          </c:val>
          <c:extLst>
            <c:ext xmlns:c16="http://schemas.microsoft.com/office/drawing/2014/chart" uri="{C3380CC4-5D6E-409C-BE32-E72D297353CC}">
              <c16:uniqueId val="{00000000-A0C8-4527-BA4F-66C556D96B6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0C8-4527-BA4F-66C556D96B6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22.15</c:v>
                </c:pt>
                <c:pt idx="1">
                  <c:v>83.99</c:v>
                </c:pt>
                <c:pt idx="2">
                  <c:v>100</c:v>
                </c:pt>
                <c:pt idx="3">
                  <c:v>72.69</c:v>
                </c:pt>
                <c:pt idx="4">
                  <c:v>69.180000000000007</c:v>
                </c:pt>
              </c:numCache>
            </c:numRef>
          </c:val>
          <c:extLst>
            <c:ext xmlns:c16="http://schemas.microsoft.com/office/drawing/2014/chart" uri="{C3380CC4-5D6E-409C-BE32-E72D297353CC}">
              <c16:uniqueId val="{00000000-83C9-4D95-A8C9-FE11BE106F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83C9-4D95-A8C9-FE11BE106F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919.39</c:v>
                </c:pt>
                <c:pt idx="1">
                  <c:v>244.35</c:v>
                </c:pt>
                <c:pt idx="2">
                  <c:v>206.59</c:v>
                </c:pt>
                <c:pt idx="3">
                  <c:v>284.89</c:v>
                </c:pt>
                <c:pt idx="4">
                  <c:v>353.4</c:v>
                </c:pt>
              </c:numCache>
            </c:numRef>
          </c:val>
          <c:extLst>
            <c:ext xmlns:c16="http://schemas.microsoft.com/office/drawing/2014/chart" uri="{C3380CC4-5D6E-409C-BE32-E72D297353CC}">
              <c16:uniqueId val="{00000000-160D-4F71-AF6F-B6ECBCC707D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160D-4F71-AF6F-B6ECBCC707D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W1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村田町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11086</v>
      </c>
      <c r="AM8" s="68"/>
      <c r="AN8" s="68"/>
      <c r="AO8" s="68"/>
      <c r="AP8" s="68"/>
      <c r="AQ8" s="68"/>
      <c r="AR8" s="68"/>
      <c r="AS8" s="68"/>
      <c r="AT8" s="67">
        <f>データ!T6</f>
        <v>78.38</v>
      </c>
      <c r="AU8" s="67"/>
      <c r="AV8" s="67"/>
      <c r="AW8" s="67"/>
      <c r="AX8" s="67"/>
      <c r="AY8" s="67"/>
      <c r="AZ8" s="67"/>
      <c r="BA8" s="67"/>
      <c r="BB8" s="67">
        <f>データ!U6</f>
        <v>141.44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3.06</v>
      </c>
      <c r="Q10" s="67"/>
      <c r="R10" s="67"/>
      <c r="S10" s="67"/>
      <c r="T10" s="67"/>
      <c r="U10" s="67"/>
      <c r="V10" s="67"/>
      <c r="W10" s="67">
        <f>データ!Q6</f>
        <v>81.2</v>
      </c>
      <c r="X10" s="67"/>
      <c r="Y10" s="67"/>
      <c r="Z10" s="67"/>
      <c r="AA10" s="67"/>
      <c r="AB10" s="67"/>
      <c r="AC10" s="67"/>
      <c r="AD10" s="68">
        <f>データ!R6</f>
        <v>4534</v>
      </c>
      <c r="AE10" s="68"/>
      <c r="AF10" s="68"/>
      <c r="AG10" s="68"/>
      <c r="AH10" s="68"/>
      <c r="AI10" s="68"/>
      <c r="AJ10" s="68"/>
      <c r="AK10" s="2"/>
      <c r="AL10" s="68">
        <f>データ!V6</f>
        <v>337</v>
      </c>
      <c r="AM10" s="68"/>
      <c r="AN10" s="68"/>
      <c r="AO10" s="68"/>
      <c r="AP10" s="68"/>
      <c r="AQ10" s="68"/>
      <c r="AR10" s="68"/>
      <c r="AS10" s="68"/>
      <c r="AT10" s="67">
        <f>データ!W6</f>
        <v>0.37</v>
      </c>
      <c r="AU10" s="67"/>
      <c r="AV10" s="67"/>
      <c r="AW10" s="67"/>
      <c r="AX10" s="67"/>
      <c r="AY10" s="67"/>
      <c r="AZ10" s="67"/>
      <c r="BA10" s="67"/>
      <c r="BB10" s="67">
        <f>データ!X6</f>
        <v>910.81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HutAY/T4z91YmPd2PW22QHxYvR5x74aF0MAg1SqZ0mHkRRmdaAIalTS2IvVBipdNGzuoUjZRGMcfha/eT5rFOQ==" saltValue="KpQKBF4YK2PlodDQhWAx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43222</v>
      </c>
      <c r="D6" s="33">
        <f t="shared" si="3"/>
        <v>47</v>
      </c>
      <c r="E6" s="33">
        <f t="shared" si="3"/>
        <v>17</v>
      </c>
      <c r="F6" s="33">
        <f t="shared" si="3"/>
        <v>5</v>
      </c>
      <c r="G6" s="33">
        <f t="shared" si="3"/>
        <v>0</v>
      </c>
      <c r="H6" s="33" t="str">
        <f t="shared" si="3"/>
        <v>宮城県　村田町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3.06</v>
      </c>
      <c r="Q6" s="34">
        <f t="shared" si="3"/>
        <v>81.2</v>
      </c>
      <c r="R6" s="34">
        <f t="shared" si="3"/>
        <v>4534</v>
      </c>
      <c r="S6" s="34">
        <f t="shared" si="3"/>
        <v>11086</v>
      </c>
      <c r="T6" s="34">
        <f t="shared" si="3"/>
        <v>78.38</v>
      </c>
      <c r="U6" s="34">
        <f t="shared" si="3"/>
        <v>141.44</v>
      </c>
      <c r="V6" s="34">
        <f t="shared" si="3"/>
        <v>337</v>
      </c>
      <c r="W6" s="34">
        <f t="shared" si="3"/>
        <v>0.37</v>
      </c>
      <c r="X6" s="34">
        <f t="shared" si="3"/>
        <v>910.81</v>
      </c>
      <c r="Y6" s="35">
        <f>IF(Y7="",NA(),Y7)</f>
        <v>41.89</v>
      </c>
      <c r="Z6" s="35">
        <f t="shared" ref="Z6:AH6" si="4">IF(Z7="",NA(),Z7)</f>
        <v>93.86</v>
      </c>
      <c r="AA6" s="35">
        <f t="shared" si="4"/>
        <v>96.92</v>
      </c>
      <c r="AB6" s="35">
        <f t="shared" si="4"/>
        <v>98.69</v>
      </c>
      <c r="AC6" s="35">
        <f t="shared" si="4"/>
        <v>94.46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4013.87</v>
      </c>
      <c r="BG6" s="35">
        <f t="shared" ref="BG6:BO6" si="7">IF(BG7="",NA(),BG7)</f>
        <v>195.46</v>
      </c>
      <c r="BH6" s="35">
        <f t="shared" si="7"/>
        <v>2711.47</v>
      </c>
      <c r="BI6" s="35">
        <f t="shared" si="7"/>
        <v>2314.9</v>
      </c>
      <c r="BJ6" s="35">
        <f t="shared" si="7"/>
        <v>1761.05</v>
      </c>
      <c r="BK6" s="35">
        <f t="shared" si="7"/>
        <v>1044.8</v>
      </c>
      <c r="BL6" s="35">
        <f t="shared" si="7"/>
        <v>1081.8</v>
      </c>
      <c r="BM6" s="35">
        <f t="shared" si="7"/>
        <v>974.93</v>
      </c>
      <c r="BN6" s="35">
        <f t="shared" si="7"/>
        <v>855.8</v>
      </c>
      <c r="BO6" s="35">
        <f t="shared" si="7"/>
        <v>789.46</v>
      </c>
      <c r="BP6" s="34" t="str">
        <f>IF(BP7="","",IF(BP7="-","【-】","【"&amp;SUBSTITUTE(TEXT(BP7,"#,##0.00"),"-","△")&amp;"】"))</f>
        <v>【747.76】</v>
      </c>
      <c r="BQ6" s="35">
        <f>IF(BQ7="",NA(),BQ7)</f>
        <v>22.15</v>
      </c>
      <c r="BR6" s="35">
        <f t="shared" ref="BR6:BZ6" si="8">IF(BR7="",NA(),BR7)</f>
        <v>83.99</v>
      </c>
      <c r="BS6" s="35">
        <f t="shared" si="8"/>
        <v>100</v>
      </c>
      <c r="BT6" s="35">
        <f t="shared" si="8"/>
        <v>72.69</v>
      </c>
      <c r="BU6" s="35">
        <f t="shared" si="8"/>
        <v>69.180000000000007</v>
      </c>
      <c r="BV6" s="35">
        <f t="shared" si="8"/>
        <v>50.82</v>
      </c>
      <c r="BW6" s="35">
        <f t="shared" si="8"/>
        <v>52.19</v>
      </c>
      <c r="BX6" s="35">
        <f t="shared" si="8"/>
        <v>55.32</v>
      </c>
      <c r="BY6" s="35">
        <f t="shared" si="8"/>
        <v>59.8</v>
      </c>
      <c r="BZ6" s="35">
        <f t="shared" si="8"/>
        <v>57.77</v>
      </c>
      <c r="CA6" s="34" t="str">
        <f>IF(CA7="","",IF(CA7="-","【-】","【"&amp;SUBSTITUTE(TEXT(CA7,"#,##0.00"),"-","△")&amp;"】"))</f>
        <v>【59.51】</v>
      </c>
      <c r="CB6" s="35">
        <f>IF(CB7="",NA(),CB7)</f>
        <v>919.39</v>
      </c>
      <c r="CC6" s="35">
        <f t="shared" ref="CC6:CK6" si="9">IF(CC7="",NA(),CC7)</f>
        <v>244.35</v>
      </c>
      <c r="CD6" s="35">
        <f t="shared" si="9"/>
        <v>206.59</v>
      </c>
      <c r="CE6" s="35">
        <f t="shared" si="9"/>
        <v>284.89</v>
      </c>
      <c r="CF6" s="35">
        <f t="shared" si="9"/>
        <v>353.4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48.35</v>
      </c>
      <c r="CN6" s="35">
        <f t="shared" ref="CN6:CV6" si="10">IF(CN7="",NA(),CN7)</f>
        <v>48.9</v>
      </c>
      <c r="CO6" s="35">
        <f t="shared" si="10"/>
        <v>48.35</v>
      </c>
      <c r="CP6" s="35">
        <f t="shared" si="10"/>
        <v>49.45</v>
      </c>
      <c r="CQ6" s="35">
        <f t="shared" si="10"/>
        <v>44.51</v>
      </c>
      <c r="CR6" s="35">
        <f t="shared" si="10"/>
        <v>53.24</v>
      </c>
      <c r="CS6" s="35">
        <f t="shared" si="10"/>
        <v>52.31</v>
      </c>
      <c r="CT6" s="35">
        <f t="shared" si="10"/>
        <v>60.65</v>
      </c>
      <c r="CU6" s="35">
        <f t="shared" si="10"/>
        <v>51.75</v>
      </c>
      <c r="CV6" s="35">
        <f t="shared" si="10"/>
        <v>50.68</v>
      </c>
      <c r="CW6" s="34" t="str">
        <f>IF(CW7="","",IF(CW7="-","【-】","【"&amp;SUBSTITUTE(TEXT(CW7,"#,##0.00"),"-","△")&amp;"】"))</f>
        <v>【52.23】</v>
      </c>
      <c r="CX6" s="35">
        <f>IF(CX7="",NA(),CX7)</f>
        <v>98.6</v>
      </c>
      <c r="CY6" s="35">
        <f t="shared" ref="CY6:DG6" si="11">IF(CY7="",NA(),CY7)</f>
        <v>98.6</v>
      </c>
      <c r="CZ6" s="35">
        <f t="shared" si="11"/>
        <v>98.33</v>
      </c>
      <c r="DA6" s="35">
        <f t="shared" si="11"/>
        <v>98.56</v>
      </c>
      <c r="DB6" s="35">
        <f t="shared" si="11"/>
        <v>98.52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43222</v>
      </c>
      <c r="D7" s="37">
        <v>47</v>
      </c>
      <c r="E7" s="37">
        <v>17</v>
      </c>
      <c r="F7" s="37">
        <v>5</v>
      </c>
      <c r="G7" s="37">
        <v>0</v>
      </c>
      <c r="H7" s="37" t="s">
        <v>98</v>
      </c>
      <c r="I7" s="37" t="s">
        <v>99</v>
      </c>
      <c r="J7" s="37" t="s">
        <v>100</v>
      </c>
      <c r="K7" s="37" t="s">
        <v>101</v>
      </c>
      <c r="L7" s="37" t="s">
        <v>102</v>
      </c>
      <c r="M7" s="37" t="s">
        <v>103</v>
      </c>
      <c r="N7" s="38" t="s">
        <v>104</v>
      </c>
      <c r="O7" s="38" t="s">
        <v>105</v>
      </c>
      <c r="P7" s="38">
        <v>3.06</v>
      </c>
      <c r="Q7" s="38">
        <v>81.2</v>
      </c>
      <c r="R7" s="38">
        <v>4534</v>
      </c>
      <c r="S7" s="38">
        <v>11086</v>
      </c>
      <c r="T7" s="38">
        <v>78.38</v>
      </c>
      <c r="U7" s="38">
        <v>141.44</v>
      </c>
      <c r="V7" s="38">
        <v>337</v>
      </c>
      <c r="W7" s="38">
        <v>0.37</v>
      </c>
      <c r="X7" s="38">
        <v>910.81</v>
      </c>
      <c r="Y7" s="38">
        <v>41.89</v>
      </c>
      <c r="Z7" s="38">
        <v>93.86</v>
      </c>
      <c r="AA7" s="38">
        <v>96.92</v>
      </c>
      <c r="AB7" s="38">
        <v>98.69</v>
      </c>
      <c r="AC7" s="38">
        <v>94.46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4013.87</v>
      </c>
      <c r="BG7" s="38">
        <v>195.46</v>
      </c>
      <c r="BH7" s="38">
        <v>2711.47</v>
      </c>
      <c r="BI7" s="38">
        <v>2314.9</v>
      </c>
      <c r="BJ7" s="38">
        <v>1761.05</v>
      </c>
      <c r="BK7" s="38">
        <v>1044.8</v>
      </c>
      <c r="BL7" s="38">
        <v>1081.8</v>
      </c>
      <c r="BM7" s="38">
        <v>974.93</v>
      </c>
      <c r="BN7" s="38">
        <v>855.8</v>
      </c>
      <c r="BO7" s="38">
        <v>789.46</v>
      </c>
      <c r="BP7" s="38">
        <v>747.76</v>
      </c>
      <c r="BQ7" s="38">
        <v>22.15</v>
      </c>
      <c r="BR7" s="38">
        <v>83.99</v>
      </c>
      <c r="BS7" s="38">
        <v>100</v>
      </c>
      <c r="BT7" s="38">
        <v>72.69</v>
      </c>
      <c r="BU7" s="38">
        <v>69.180000000000007</v>
      </c>
      <c r="BV7" s="38">
        <v>50.82</v>
      </c>
      <c r="BW7" s="38">
        <v>52.19</v>
      </c>
      <c r="BX7" s="38">
        <v>55.32</v>
      </c>
      <c r="BY7" s="38">
        <v>59.8</v>
      </c>
      <c r="BZ7" s="38">
        <v>57.77</v>
      </c>
      <c r="CA7" s="38">
        <v>59.51</v>
      </c>
      <c r="CB7" s="38">
        <v>919.39</v>
      </c>
      <c r="CC7" s="38">
        <v>244.35</v>
      </c>
      <c r="CD7" s="38">
        <v>206.59</v>
      </c>
      <c r="CE7" s="38">
        <v>284.89</v>
      </c>
      <c r="CF7" s="38">
        <v>353.4</v>
      </c>
      <c r="CG7" s="38">
        <v>300.52</v>
      </c>
      <c r="CH7" s="38">
        <v>296.14</v>
      </c>
      <c r="CI7" s="38">
        <v>283.17</v>
      </c>
      <c r="CJ7" s="38">
        <v>263.76</v>
      </c>
      <c r="CK7" s="38">
        <v>274.35000000000002</v>
      </c>
      <c r="CL7" s="38">
        <v>261.45999999999998</v>
      </c>
      <c r="CM7" s="38">
        <v>48.35</v>
      </c>
      <c r="CN7" s="38">
        <v>48.9</v>
      </c>
      <c r="CO7" s="38">
        <v>48.35</v>
      </c>
      <c r="CP7" s="38">
        <v>49.45</v>
      </c>
      <c r="CQ7" s="38">
        <v>44.51</v>
      </c>
      <c r="CR7" s="38">
        <v>53.24</v>
      </c>
      <c r="CS7" s="38">
        <v>52.31</v>
      </c>
      <c r="CT7" s="38">
        <v>60.65</v>
      </c>
      <c r="CU7" s="38">
        <v>51.75</v>
      </c>
      <c r="CV7" s="38">
        <v>50.68</v>
      </c>
      <c r="CW7" s="38">
        <v>52.23</v>
      </c>
      <c r="CX7" s="38">
        <v>98.6</v>
      </c>
      <c r="CY7" s="38">
        <v>98.6</v>
      </c>
      <c r="CZ7" s="38">
        <v>98.33</v>
      </c>
      <c r="DA7" s="38">
        <v>98.56</v>
      </c>
      <c r="DB7" s="38">
        <v>98.52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2020-01-30T23:22:13Z</cp:lastPrinted>
  <dcterms:created xsi:type="dcterms:W3CDTF">2019-12-05T05:16:14Z</dcterms:created>
  <dcterms:modified xsi:type="dcterms:W3CDTF">2020-02-07T05:13:23Z</dcterms:modified>
  <cp:category/>
</cp:coreProperties>
</file>