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flsv01\建設課\1101 建設総括\10 庶務\09調査回答\H30\20190116公営企業に係る経営比較分析表\提出\"/>
    </mc:Choice>
  </mc:AlternateContent>
  <workbookProtection workbookAlgorithmName="SHA-512" workbookHashValue="5Rp8xv0GxwDNsmGM14g0DHHVOMh6Sv33yHGWB6V5zdq+4mrNHxxhrC2g7N2IkC/717OFf8meVihTtJaNulPfEw==" workbookSaltValue="YhGKJEOswzM6gzXhhBlp0Q=="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<sst xmlns="http://schemas.openxmlformats.org/spreadsheetml/2006/main" count="253" uniqueCount="126">
  <si>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</si>
  <si>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</si>
  <si>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</si>
  <si>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</si>
  <si>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</si>
  <si>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</si>
  <si>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</si>
  <si>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</si>
  <si>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</si>
  <si>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</si>
  <si>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</si>
  <si>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</si>
  <si>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</si>
  <si>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</si>
  <si>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</si>
  <si>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</si>
  <si>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</si>
  <si>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</si>
  <si>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</si>
  <si>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</si>
  <si>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</si>
  <si>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</si>
  <si>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</si>
  <si>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</si>
  <si>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</si>
  <si>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</si>
  <si>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</si>
  <si>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</si>
  <si>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</si>
  <si>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</si>
  <si>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</si>
  <si>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</si>
  <si>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</si>
  <si>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</si>
  <si>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</si>
  <si>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</si>
  <si>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</si>
  <si>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</si>
  <si>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</si>
  <si>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</si>
  <si>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</si>
  <si>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</si>
  <si>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</si>
  <si>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</si>
  <si>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</si>
  <si>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</si>
  <si>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</si>
  <si>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</si>
  <si>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</si>
  <si>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</si>
  <si>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</si>
  <si>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</si>
  <si>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</si>
  <si>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</si>
  <si>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</si>
  <si>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</si>
  <si>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</si>
  <si>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</si>
  <si>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</si>
  <si>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</si>
  <si>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</si>
  <si>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</si>
  <si>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</si>
  <si>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</si>
  <si>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</si>
  <si>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</si>
  <si>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</si>
  <si>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</si>
  <si>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</si>
  <si>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</si>
  <si>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</si>
  <si>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</si>
  <si>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</si>
  <si>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</si>
  <si>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</si>
  <si>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</si>
  <si>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</si>
  <si>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</si>
  <si>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</si>
  <si>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</si>
  <si>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</si>
  <si>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</si>
  <si>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</si>
  <si>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</si>
  <si>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</si>
  <si>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</si>
  <si>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</si>
  <si>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</si>
  <si>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</si>
  <si>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</si>
  <si>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</si>
  <si>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</si>
  <si>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</si>
  <si>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</si>
  <si>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</si>
  <si>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</si>
  <si>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</si>
  <si>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</si>
  <si>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</si>
  <si>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</si>
  <si>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</si>
  <si>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</si>
  <si>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</si>
  <si>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</si>
  <si>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</si>
  <si>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</si>
  <si>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</si>
  <si>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</si>
  <si>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</si>
  <si>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</si>
  <si>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</si>
  <si>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</si>
  <si>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</si>
  <si>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</si>
  <si>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</si>
  <si>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</si>
  <si>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</si>
  <si>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</si>
  <si>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</si>
  <si>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</si>
  <si>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</si>
  <si>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</si>
  <si>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</si>
  <si>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平成23年度から開始した事業であり、順次供用を開始している。今後老朽化対策、更新等の計画を検討していく予定である。</t>
    <phoneticPr fontId="4"/>
  </si>
  <si>
    <t>　平成23年度から開始した事業であり、現在は女川町復興計画に基づく整備を行っている。
　復旧・復興事業の進捗に伴う集合処理浄化槽の増加等により、水洗化率も向上し、使用料の回収率も向上する見込みであるが、依然として一般会計からの繰入金への依存が課題となる。
　今後、地方公営企業法を適用することにより、適正な料金設定を行い、浄化槽事業の健全な経営を目指す。</t>
    <phoneticPr fontId="4"/>
  </si>
  <si>
    <t>　平成23年度から開始した事業であり、現在は女川町復興計画に基づく整備を行っている。
　収益的収支比率は100％となっている。経費回収率については、類似団体平均値を下回ってはいるものの、前年度より増加している。汚水処理原価については、類似団体平均値を上回っているが、前年度と比較すると減少している。水洗化率については前年度より27.37増加し、今後、復興事業の進捗による住宅再建や災害公営住宅の完成に伴い集合処理浄化槽も増加し、向上する見込みである。
　経営基盤の強化のための収入確保としては、まず汚水処理人口普及率の向上が必至であるが、女川町復興計画に基づく浄化槽普及促進及び災害復旧・復興事業等の面整備が平成32年度までには完了するため、有収水量の増加を見込んでいる。
　使用料の回収についても、復旧・復興事業の完了に伴い、増加する見込みである。
　併せて、経費の節減は重要な課題であるので、維持管理費の抑制には継続して取り組んでいく。
　民間活力の活用や、工事コストの縮減などを積極的に行い、経費の節減に努める。
　今後、地方公営企業法を適用し、適正な経営管理を目指す。</t>
    <rPh sb="158" eb="161">
      <t>ゼンネンド</t>
    </rPh>
    <rPh sb="168" eb="17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</si>
</sst>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08-4A01-A888-9CD1A1F4E9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08-4A01-A888-9CD1A1F4E9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formatCode="#,##0.00;&quot;△&quot;#,##0.00;&quot;-&quot;">
                  <c:v>0</c:v>
                </c:pt>
                <c:pt idx="4" formatCode="#,##0.00;&quot;△&quot;#,##0.00;&quot;-&quot;">
                  <c:v>0</c:v>
                </c:pt>
              </c:numCache>
            </c:numRef>
          </c:val>
          <c:extLst>
            <c:ext xmlns:c16="http://schemas.microsoft.com/office/drawing/2014/chart" uri="{C3380CC4-5D6E-409C-BE32-E72D297353CC}">
              <c16:uniqueId val="{00000000-5C41-44EB-B082-DB365E6A0B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5C41-44EB-B082-DB365E6A0B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8.25</c:v>
                </c:pt>
                <c:pt idx="2">
                  <c:v>17.03</c:v>
                </c:pt>
                <c:pt idx="3">
                  <c:v>35.76</c:v>
                </c:pt>
                <c:pt idx="4">
                  <c:v>63.13</c:v>
                </c:pt>
              </c:numCache>
            </c:numRef>
          </c:val>
          <c:extLst>
            <c:ext xmlns:c16="http://schemas.microsoft.com/office/drawing/2014/chart" uri="{C3380CC4-5D6E-409C-BE32-E72D297353CC}">
              <c16:uniqueId val="{00000000-7227-47EB-BE7A-8D120B38ED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7227-47EB-BE7A-8D120B38ED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134-46F3-A058-B8EDC3F21B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34-46F3-A058-B8EDC3F21B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39-4C90-88CC-18BB4A6A4D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9-4C90-88CC-18BB4A6A4D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1-4A26-B4CC-07EDA5901E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1-4A26-B4CC-07EDA5901E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8E-4D17-AFDE-4C80A498D9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8E-4D17-AFDE-4C80A498D9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8E-4E82-93F1-F8284EE1BD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8E-4E82-93F1-F8284EE1BD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2217.5700000000002</c:v>
                </c:pt>
                <c:pt idx="1">
                  <c:v>915.37</c:v>
                </c:pt>
                <c:pt idx="2">
                  <c:v>605.41999999999996</c:v>
                </c:pt>
                <c:pt idx="3" formatCode="#,##0.00;&quot;△&quot;#,##0.00">
                  <c:v>0</c:v>
                </c:pt>
                <c:pt idx="4" formatCode="#,##0.00;&quot;△&quot;#,##0.00">
                  <c:v>0</c:v>
                </c:pt>
              </c:numCache>
            </c:numRef>
          </c:val>
          <c:extLst>
            <c:ext xmlns:c16="http://schemas.microsoft.com/office/drawing/2014/chart" uri="{C3380CC4-5D6E-409C-BE32-E72D297353CC}">
              <c16:uniqueId val="{00000000-92D9-42AA-96C6-0E8C4779D6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92D9-42AA-96C6-0E8C4779D6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40.58</c:v>
                </c:pt>
                <c:pt idx="1">
                  <c:v>17.71</c:v>
                </c:pt>
                <c:pt idx="2">
                  <c:v>33.619999999999997</c:v>
                </c:pt>
                <c:pt idx="3">
                  <c:v>45.08</c:v>
                </c:pt>
                <c:pt idx="4">
                  <c:v>54.02</c:v>
                </c:pt>
              </c:numCache>
            </c:numRef>
          </c:val>
          <c:extLst>
            <c:ext xmlns:c16="http://schemas.microsoft.com/office/drawing/2014/chart" uri="{C3380CC4-5D6E-409C-BE32-E72D297353CC}">
              <c16:uniqueId val="{00000000-DEBE-45B8-8FCC-96A7414FA2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DEBE-45B8-8FCC-96A7414FA2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413.62</c:v>
                </c:pt>
                <c:pt idx="1">
                  <c:v>1159.99</c:v>
                </c:pt>
                <c:pt idx="2">
                  <c:v>613.51</c:v>
                </c:pt>
                <c:pt idx="3">
                  <c:v>439.56</c:v>
                </c:pt>
                <c:pt idx="4">
                  <c:v>361.83</c:v>
                </c:pt>
              </c:numCache>
            </c:numRef>
          </c:val>
          <c:extLst>
            <c:ext xmlns:c16="http://schemas.microsoft.com/office/drawing/2014/chart" uri="{C3380CC4-5D6E-409C-BE32-E72D297353CC}">
              <c16:uniqueId val="{00000000-628F-418A-827F-9E903ED793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628F-418A-827F-9E903ED793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0" zoomScale="160" zoomScaleNormal="160" workbookViewId="0">
      <selection activeCell="BK26" sqref="BK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女川町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6637</v>
      </c>
      <c r="AM8" s="49"/>
      <c r="AN8" s="49"/>
      <c r="AO8" s="49"/>
      <c r="AP8" s="49"/>
      <c r="AQ8" s="49"/>
      <c r="AR8" s="49"/>
      <c r="AS8" s="49"/>
      <c r="AT8" s="44">
        <f>データ!T6</f>
        <v>65.349999999999994</v>
      </c>
      <c r="AU8" s="44"/>
      <c r="AV8" s="44"/>
      <c r="AW8" s="44"/>
      <c r="AX8" s="44"/>
      <c r="AY8" s="44"/>
      <c r="AZ8" s="44"/>
      <c r="BA8" s="44"/>
      <c r="BB8" s="44">
        <f>データ!U6</f>
        <v>101.56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13.32</v>
      </c>
      <c r="Q10" s="44"/>
      <c r="R10" s="44"/>
      <c r="S10" s="44"/>
      <c r="T10" s="44"/>
      <c r="U10" s="44"/>
      <c r="V10" s="44"/>
      <c r="W10" s="44">
        <f>データ!Q6</f>
        <v>100</v>
      </c>
      <c r="X10" s="44"/>
      <c r="Y10" s="44"/>
      <c r="Z10" s="44"/>
      <c r="AA10" s="44"/>
      <c r="AB10" s="44"/>
      <c r="AC10" s="44"/>
      <c r="AD10" s="49">
        <f>データ!R6</f>
        <v>3456</v>
      </c>
      <c r="AE10" s="49"/>
      <c r="AF10" s="49"/>
      <c r="AG10" s="49"/>
      <c r="AH10" s="49"/>
      <c r="AI10" s="49"/>
      <c r="AJ10" s="49"/>
      <c r="AK10" s="2"/>
      <c r="AL10" s="49">
        <f>データ!V6</f>
        <v>876</v>
      </c>
      <c r="AM10" s="49"/>
      <c r="AN10" s="49"/>
      <c r="AO10" s="49"/>
      <c r="AP10" s="49"/>
      <c r="AQ10" s="49"/>
      <c r="AR10" s="49"/>
      <c r="AS10" s="49"/>
      <c r="AT10" s="44">
        <f>データ!W6</f>
        <v>0.35</v>
      </c>
      <c r="AU10" s="44"/>
      <c r="AV10" s="44"/>
      <c r="AW10" s="44"/>
      <c r="AX10" s="44"/>
      <c r="AY10" s="44"/>
      <c r="AZ10" s="44"/>
      <c r="BA10" s="44"/>
      <c r="BB10" s="44">
        <f>データ!X6</f>
        <v>2502.86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59pWK60W8so+jnbNnvpZclIAWmw2yQo6R/6kRHbcT5Ve03dAYqtk/bOgwji3uiyjsc+TB8PFhz/eBl1L415Rvg==" saltValue="MIklcW218sOMoLTe5JLW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45811</v>
      </c>
      <c r="D6" s="32">
        <f t="shared" si="3"/>
        <v>47</v>
      </c>
      <c r="E6" s="32">
        <f t="shared" si="3"/>
        <v>18</v>
      </c>
      <c r="F6" s="32">
        <f t="shared" si="3"/>
        <v>0</v>
      </c>
      <c r="G6" s="32">
        <f t="shared" si="3"/>
        <v>0</v>
      </c>
      <c r="H6" s="32" t="str">
        <f t="shared" si="3"/>
        <v>宮城県　女川町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13.32</v>
      </c>
      <c r="Q6" s="33">
        <f t="shared" si="3"/>
        <v>100</v>
      </c>
      <c r="R6" s="33">
        <f t="shared" si="3"/>
        <v>3456</v>
      </c>
      <c r="S6" s="33">
        <f t="shared" si="3"/>
        <v>6637</v>
      </c>
      <c r="T6" s="33">
        <f t="shared" si="3"/>
        <v>65.349999999999994</v>
      </c>
      <c r="U6" s="33">
        <f t="shared" si="3"/>
        <v>101.56</v>
      </c>
      <c r="V6" s="33">
        <f t="shared" si="3"/>
        <v>876</v>
      </c>
      <c r="W6" s="33">
        <f t="shared" si="3"/>
        <v>0.35</v>
      </c>
      <c r="X6" s="33">
        <f t="shared" si="3"/>
        <v>2502.86</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2217.5700000000002</v>
      </c>
      <c r="BG6" s="34">
        <f t="shared" ref="BG6:BO6" si="7">IF(BG7="",NA(),BG7)</f>
        <v>915.37</v>
      </c>
      <c r="BH6" s="34">
        <f t="shared" si="7"/>
        <v>605.41999999999996</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40.58</v>
      </c>
      <c r="BR6" s="34">
        <f t="shared" ref="BR6:BZ6" si="8">IF(BR7="",NA(),BR7)</f>
        <v>17.71</v>
      </c>
      <c r="BS6" s="34">
        <f t="shared" si="8"/>
        <v>33.619999999999997</v>
      </c>
      <c r="BT6" s="34">
        <f t="shared" si="8"/>
        <v>45.08</v>
      </c>
      <c r="BU6" s="34">
        <f t="shared" si="8"/>
        <v>54.02</v>
      </c>
      <c r="BV6" s="34">
        <f t="shared" si="8"/>
        <v>58.53</v>
      </c>
      <c r="BW6" s="34">
        <f t="shared" si="8"/>
        <v>57.93</v>
      </c>
      <c r="BX6" s="34">
        <f t="shared" si="8"/>
        <v>57.03</v>
      </c>
      <c r="BY6" s="34">
        <f t="shared" si="8"/>
        <v>55.84</v>
      </c>
      <c r="BZ6" s="34">
        <f t="shared" si="8"/>
        <v>57.08</v>
      </c>
      <c r="CA6" s="33" t="str">
        <f>IF(CA7="","",IF(CA7="-","【-】","【"&amp;SUBSTITUTE(TEXT(CA7,"#,##0.00"),"-","△")&amp;"】"))</f>
        <v>【60.55】</v>
      </c>
      <c r="CB6" s="34">
        <f>IF(CB7="",NA(),CB7)</f>
        <v>413.62</v>
      </c>
      <c r="CC6" s="34">
        <f t="shared" ref="CC6:CK6" si="9">IF(CC7="",NA(),CC7)</f>
        <v>1159.99</v>
      </c>
      <c r="CD6" s="34">
        <f t="shared" si="9"/>
        <v>613.51</v>
      </c>
      <c r="CE6" s="34">
        <f t="shared" si="9"/>
        <v>439.56</v>
      </c>
      <c r="CF6" s="34">
        <f t="shared" si="9"/>
        <v>361.83</v>
      </c>
      <c r="CG6" s="34">
        <f t="shared" si="9"/>
        <v>266.57</v>
      </c>
      <c r="CH6" s="34">
        <f t="shared" si="9"/>
        <v>276.93</v>
      </c>
      <c r="CI6" s="34">
        <f t="shared" si="9"/>
        <v>283.73</v>
      </c>
      <c r="CJ6" s="34">
        <f t="shared" si="9"/>
        <v>287.57</v>
      </c>
      <c r="CK6" s="34">
        <f t="shared" si="9"/>
        <v>286.86</v>
      </c>
      <c r="CL6" s="33" t="str">
        <f>IF(CL7="","",IF(CL7="-","【-】","【"&amp;SUBSTITUTE(TEXT(CL7,"#,##0.00"),"-","△")&amp;"】"))</f>
        <v>【269.12】</v>
      </c>
      <c r="CM6" s="33">
        <f>IF(CM7="",NA(),CM7)</f>
        <v>0</v>
      </c>
      <c r="CN6" s="33">
        <f t="shared" ref="CN6:CV6" si="10">IF(CN7="",NA(),CN7)</f>
        <v>0</v>
      </c>
      <c r="CO6" s="33">
        <f t="shared" si="10"/>
        <v>0</v>
      </c>
      <c r="CP6" s="34" t="str">
        <f t="shared" si="10"/>
        <v>-</v>
      </c>
      <c r="CQ6" s="34" t="str">
        <f t="shared" si="10"/>
        <v>-</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8.25</v>
      </c>
      <c r="CZ6" s="34">
        <f t="shared" si="11"/>
        <v>17.03</v>
      </c>
      <c r="DA6" s="34">
        <f t="shared" si="11"/>
        <v>35.76</v>
      </c>
      <c r="DB6" s="34">
        <f t="shared" si="11"/>
        <v>63.13</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45811</v>
      </c>
      <c r="D7" s="36">
        <v>47</v>
      </c>
      <c r="E7" s="36">
        <v>18</v>
      </c>
      <c r="F7" s="36">
        <v>0</v>
      </c>
      <c r="G7" s="36">
        <v>0</v>
      </c>
      <c r="H7" s="36" t="s">
        <v>110</v>
      </c>
      <c r="I7" s="36" t="s">
        <v>111</v>
      </c>
      <c r="J7" s="36" t="s">
        <v>112</v>
      </c>
      <c r="K7" s="36" t="s">
        <v>113</v>
      </c>
      <c r="L7" s="36" t="s">
        <v>114</v>
      </c>
      <c r="M7" s="36" t="s">
        <v>115</v>
      </c>
      <c r="N7" s="37" t="s">
        <v>116</v>
      </c>
      <c r="O7" s="37" t="s">
        <v>117</v>
      </c>
      <c r="P7" s="37">
        <v>13.32</v>
      </c>
      <c r="Q7" s="37">
        <v>100</v>
      </c>
      <c r="R7" s="37">
        <v>3456</v>
      </c>
      <c r="S7" s="37">
        <v>6637</v>
      </c>
      <c r="T7" s="37">
        <v>65.349999999999994</v>
      </c>
      <c r="U7" s="37">
        <v>101.56</v>
      </c>
      <c r="V7" s="37">
        <v>876</v>
      </c>
      <c r="W7" s="37">
        <v>0.35</v>
      </c>
      <c r="X7" s="37">
        <v>2502.86</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2217.5700000000002</v>
      </c>
      <c r="BG7" s="37">
        <v>915.37</v>
      </c>
      <c r="BH7" s="37">
        <v>605.41999999999996</v>
      </c>
      <c r="BI7" s="37">
        <v>0</v>
      </c>
      <c r="BJ7" s="37">
        <v>0</v>
      </c>
      <c r="BK7" s="37">
        <v>446.63</v>
      </c>
      <c r="BL7" s="37">
        <v>416.91</v>
      </c>
      <c r="BM7" s="37">
        <v>392.19</v>
      </c>
      <c r="BN7" s="37">
        <v>413.5</v>
      </c>
      <c r="BO7" s="37">
        <v>407.42</v>
      </c>
      <c r="BP7" s="37">
        <v>329.28</v>
      </c>
      <c r="BQ7" s="37">
        <v>40.58</v>
      </c>
      <c r="BR7" s="37">
        <v>17.71</v>
      </c>
      <c r="BS7" s="37">
        <v>33.619999999999997</v>
      </c>
      <c r="BT7" s="37">
        <v>45.08</v>
      </c>
      <c r="BU7" s="37">
        <v>54.02</v>
      </c>
      <c r="BV7" s="37">
        <v>58.53</v>
      </c>
      <c r="BW7" s="37">
        <v>57.93</v>
      </c>
      <c r="BX7" s="37">
        <v>57.03</v>
      </c>
      <c r="BY7" s="37">
        <v>55.84</v>
      </c>
      <c r="BZ7" s="37">
        <v>57.08</v>
      </c>
      <c r="CA7" s="37">
        <v>60.55</v>
      </c>
      <c r="CB7" s="37">
        <v>413.62</v>
      </c>
      <c r="CC7" s="37">
        <v>1159.99</v>
      </c>
      <c r="CD7" s="37">
        <v>613.51</v>
      </c>
      <c r="CE7" s="37">
        <v>439.56</v>
      </c>
      <c r="CF7" s="37">
        <v>361.83</v>
      </c>
      <c r="CG7" s="37">
        <v>266.57</v>
      </c>
      <c r="CH7" s="37">
        <v>276.93</v>
      </c>
      <c r="CI7" s="37">
        <v>283.73</v>
      </c>
      <c r="CJ7" s="37">
        <v>287.57</v>
      </c>
      <c r="CK7" s="37">
        <v>286.86</v>
      </c>
      <c r="CL7" s="37">
        <v>269.12</v>
      </c>
      <c r="CM7" s="37">
        <v>0</v>
      </c>
      <c r="CN7" s="37">
        <v>0</v>
      </c>
      <c r="CO7" s="37">
        <v>0</v>
      </c>
      <c r="CP7" s="37" t="s">
        <v>116</v>
      </c>
      <c r="CQ7" s="37" t="s">
        <v>116</v>
      </c>
      <c r="CR7" s="37">
        <v>58.06</v>
      </c>
      <c r="CS7" s="37">
        <v>59.08</v>
      </c>
      <c r="CT7" s="37">
        <v>58.25</v>
      </c>
      <c r="CU7" s="37">
        <v>61.55</v>
      </c>
      <c r="CV7" s="37">
        <v>57.22</v>
      </c>
      <c r="CW7" s="37">
        <v>59.35</v>
      </c>
      <c r="CX7" s="37">
        <v>100</v>
      </c>
      <c r="CY7" s="37">
        <v>8.25</v>
      </c>
      <c r="CZ7" s="37">
        <v>17.03</v>
      </c>
      <c r="DA7" s="37">
        <v>35.76</v>
      </c>
      <c r="DB7" s="37">
        <v>63.13</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kensetu30</cp:lastModifiedBy>
  <dcterms:created xsi:type="dcterms:W3CDTF">2018-12-03T09:37:59Z</dcterms:created>
  <dcterms:modified xsi:type="dcterms:W3CDTF">2019-01-23T10:34:20Z</dcterms:modified>
  <cp:category/>
</cp:coreProperties>
</file>