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flsv01\建設課\1101 建設総括\10 庶務\09調査回答\H30\20190116公営企業に係る経営比較分析表\提出\"/>
    </mc:Choice>
  </mc:AlternateContent>
  <workbookProtection workbookAlgorithmName="SHA-512" workbookHashValue="I3dAAV2a9TlPi/L/DHHd/BBAYGgqe5RvjNCdbE0uVEq1bP/fQz9QQEnDACYd2te4uSNOzZ1PwwpZxwAVyC6Y/w==" workbookSaltValue="VK9agAvTT8JjgiqxP2YqX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AT10" i="4"/>
  <c r="AL10" i="4"/>
  <c r="P10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<sst xmlns="http://schemas.openxmlformats.org/spreadsheetml/2006/main" count="245" uniqueCount="126">
  <si>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</si>
  <si>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</si>
  <si>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</si>
  <si>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</si>
  <si>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</si>
  <si>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</si>
  <si>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</si>
  <si>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</si>
  <si>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</si>
  <si>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</si>
  <si>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</si>
  <si>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</si>
  <si>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</si>
  <si>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</si>
  <si>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</si>
  <si>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</si>
  <si>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</si>
  <si>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</si>
  <si>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</si>
  <si>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</si>
  <si>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</si>
  <si>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</si>
  <si>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</si>
  <si>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</si>
  <si>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</si>
  <si>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</si>
  <si>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</si>
  <si>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</si>
  <si>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</si>
  <si>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</si>
  <si>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</si>
  <si>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</si>
  <si>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</si>
  <si>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</si>
  <si>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</si>
  <si>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</si>
  <si>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</si>
  <si>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</si>
  <si>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</si>
  <si>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</si>
  <si>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</si>
  <si>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</si>
  <si>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</si>
  <si>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</si>
  <si>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</si>
  <si>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</si>
  <si>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</si>
  <si>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</si>
  <si>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</si>
  <si>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</si>
  <si>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</si>
  <si>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</si>
  <si>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</si>
  <si>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</si>
  <si>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</si>
  <si>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</si>
  <si>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</si>
  <si>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</si>
  <si>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</si>
  <si>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</si>
  <si>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</si>
  <si>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</si>
  <si>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</si>
  <si>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</si>
  <si>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</si>
  <si>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</si>
  <si>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</si>
  <si>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</si>
  <si>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</si>
  <si>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</si>
  <si>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</si>
  <si>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</si>
  <si>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</si>
  <si>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</si>
  <si>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</si>
  <si>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</si>
  <si>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</si>
  <si>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</si>
  <si>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</si>
  <si>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</si>
  <si>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</si>
  <si>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</si>
  <si>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</si>
  <si>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</si>
  <si>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</si>
  <si>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</si>
  <si>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</si>
  <si>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</si>
  <si>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</si>
  <si>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</si>
  <si>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</si>
  <si>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</si>
  <si>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</si>
  <si>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</si>
  <si>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</si>
  <si>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</si>
  <si>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</si>
  <si>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</si>
  <si>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</si>
  <si>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</si>
  <si>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</si>
  <si>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</si>
  <si>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</si>
  <si>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</si>
  <si>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</si>
  <si>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</si>
  <si>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</si>
  <si>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</si>
  <si>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</si>
  <si>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</si>
  <si>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</si>
  <si>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</si>
  <si>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</si>
  <si>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</si>
  <si>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</si>
  <si>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</si>
  <si>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</si>
  <si>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</si>
  <si>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</si>
  <si>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</si>
  <si>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</si>
  <si>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</si>
  <si>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</si>
  <si>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現在は未だ、東日本大震災により被災した施設の復旧事業の最中であり、復旧事業完了後に老朽化管渠等の更新計画を策定する予定である。</t>
    <phoneticPr fontId="4"/>
  </si>
  <si>
    <t>　当初、平成32年度完成を目標に下水道区域における管渠、人孔、マンホールポンプ等の生活排水処理施設の整備に取り組んできたが、東日本大震災により整備済延長の56.7%が被災したため、現在は女川町復興計画に基づく復旧・復興を行っている。
　復旧・復興の進捗に伴い、水洗化率も向上し、使用料の回収率も向上する見込みであるが、依然として一般会計からの繰入金への依存が課題となる。
　今後、地方公営企業法を適用することにより、適正な料金設定を行い、下水道事業の健全な経営を目指す。</t>
    <phoneticPr fontId="4"/>
  </si>
  <si>
    <t xml:space="preserve">　収益的収支比率が100％未満となっているが、前年度より0.6増加している。経費回収率については、100％以上であり、前年度より6.9増加し使用料で回収すべき経費を使用料で賄えている。汚水処理原価については類似団体平均値を下回り、前年度より14.65減少している。
　経営基盤強化のための収入確保としては、汚水処理人口普及率向上が必至であるが、女川町復興計画に基づく災害復旧・復興事業等の面整備が平成32年度までには完了するため、有収水量の増加が見込まれる。
　また、今後復興事業の進捗に伴い高台地区の住宅再建や、災害公営住宅の完成に伴い水洗化率は増加する見込みである。
　使用料の回収についても、復旧・復興事業の完了に伴い、増加する見込みである。
　併せて、経費節減は重要な課題であるので、維持管理費の抑制には継続して取り組んでいく。
　具体的には、不明水対策を県や流域関連市町と連携を図りながら、計画的に対策を行っていく。
　また、民間活力の活用や、工事コストの縮減、下水道計画区域の見直しなどを積極的に行い、経費の節減に努める。
　今後、地方公営企業法を適用し、適正な経営管理を目指す。
</t>
    <rPh sb="53" eb="55">
      <t>イジョウ</t>
    </rPh>
    <rPh sb="59" eb="62">
      <t>ゼンネンド</t>
    </rPh>
    <rPh sb="67" eb="69">
      <t>ゾウカ</t>
    </rPh>
    <rPh sb="70" eb="73">
      <t>シヨウリョウ</t>
    </rPh>
    <rPh sb="74" eb="76">
      <t>カイシュウ</t>
    </rPh>
    <rPh sb="79" eb="81">
      <t>ケイヒ</t>
    </rPh>
    <rPh sb="82" eb="85">
      <t>シヨウリョウ</t>
    </rPh>
    <rPh sb="86" eb="87">
      <t>マカナ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</si>
</sst>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0.98</c:v>
                </c:pt>
                <c:pt idx="3" formatCode="#,##0.00;&quot;△&quot;#,##0.00;&quot;-&quot;">
                  <c:v>0.36</c:v>
                </c:pt>
                <c:pt idx="4" formatCode="#,##0.00;&quot;△&quot;#,##0.00;&quot;-&quot;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9-47CA-BD4E-3E83DB65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0.2</c:v>
                </c:pt>
                <c:pt idx="3">
                  <c:v>0.19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9-47CA-BD4E-3E83DB65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F-4056-913B-603E46386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41.63</c:v>
                </c:pt>
                <c:pt idx="2">
                  <c:v>39.869999999999997</c:v>
                </c:pt>
                <c:pt idx="3">
                  <c:v>41.28</c:v>
                </c:pt>
                <c:pt idx="4">
                  <c:v>41.45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F-4056-913B-603E46386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59.33</c:v>
                </c:pt>
                <c:pt idx="1">
                  <c:v>62.63</c:v>
                </c:pt>
                <c:pt idx="2">
                  <c:v>62.4</c:v>
                </c:pt>
                <c:pt idx="3">
                  <c:v>66.819999999999993</c:v>
                </c:pt>
                <c:pt idx="4">
                  <c:v>73.349999999999994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8-4109-905F-576FD07D8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66.33</c:v>
                </c:pt>
                <c:pt idx="2">
                  <c:v>61.37</c:v>
                </c:pt>
                <c:pt idx="3">
                  <c:v>61.3</c:v>
                </c:pt>
                <c:pt idx="4">
                  <c:v>64.510000000000005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08-4109-905F-576FD07D8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89.92</c:v>
                </c:pt>
                <c:pt idx="1">
                  <c:v>89.74</c:v>
                </c:pt>
                <c:pt idx="2">
                  <c:v>89.38</c:v>
                </c:pt>
                <c:pt idx="3">
                  <c:v>91.28</c:v>
                </c:pt>
                <c:pt idx="4">
                  <c:v>91.88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5-4D9E-BB68-6A0FF4CF0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5-4D9E-BB68-6A0FF4CF0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3-4828-8126-F58FA87D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3-4828-8126-F58FA87D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3-4211-A073-B22BE02CB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3-4211-A073-B22BE02CB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7-46B9-BAC9-261452107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7-46B9-BAC9-261452107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2-43B2-91E7-28F7DBEFC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2-43B2-91E7-28F7DBEFC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3658.15</c:v>
                </c:pt>
                <c:pt idx="3" formatCode="#,##0.00;&quot;△&quot;#,##0.00;&quot;-&quot;">
                  <c:v>3230.12</c:v>
                </c:pt>
                <c:pt idx="4" formatCode="#,##0.00;&quot;△&quot;#,##0.00;&quot;-&quot;">
                  <c:v>2742.25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5-4F10-AB8B-531600F5B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1315.67</c:v>
                </c:pt>
                <c:pt idx="2">
                  <c:v>1824.34</c:v>
                </c:pt>
                <c:pt idx="3">
                  <c:v>1604.64</c:v>
                </c:pt>
                <c:pt idx="4">
                  <c:v>1217.7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5-4F10-AB8B-531600F5B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99.44</c:v>
                </c:pt>
                <c:pt idx="1">
                  <c:v>99.33</c:v>
                </c:pt>
                <c:pt idx="2">
                  <c:v>96.74</c:v>
                </c:pt>
                <c:pt idx="3">
                  <c:v>99.23</c:v>
                </c:pt>
                <c:pt idx="4">
                  <c:v>106.13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B-48F7-8B72-E099D5655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60.78</c:v>
                </c:pt>
                <c:pt idx="2">
                  <c:v>54.16</c:v>
                </c:pt>
                <c:pt idx="3">
                  <c:v>60.01</c:v>
                </c:pt>
                <c:pt idx="4">
                  <c:v>66.680000000000007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B-48F7-8B72-E099D5655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201.29</c:v>
                </c:pt>
                <c:pt idx="1">
                  <c:v>205.49</c:v>
                </c:pt>
                <c:pt idx="2">
                  <c:v>211.92</c:v>
                </c:pt>
                <c:pt idx="3">
                  <c:v>206.42</c:v>
                </c:pt>
                <c:pt idx="4">
                  <c:v>191.77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E-4F3D-9F69-01ECBBED0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276.26</c:v>
                </c:pt>
                <c:pt idx="2">
                  <c:v>307.56</c:v>
                </c:pt>
                <c:pt idx="3">
                  <c:v>277.67</c:v>
                </c:pt>
                <c:pt idx="4">
                  <c:v>260.11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E-4F3D-9F69-01ECBBED0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J17" sqref="BJ1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宮城県　女川町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6637</v>
      </c>
      <c r="AM8" s="66"/>
      <c r="AN8" s="66"/>
      <c r="AO8" s="66"/>
      <c r="AP8" s="66"/>
      <c r="AQ8" s="66"/>
      <c r="AR8" s="66"/>
      <c r="AS8" s="66"/>
      <c r="AT8" s="65">
        <f>データ!T6</f>
        <v>65.349999999999994</v>
      </c>
      <c r="AU8" s="65"/>
      <c r="AV8" s="65"/>
      <c r="AW8" s="65"/>
      <c r="AX8" s="65"/>
      <c r="AY8" s="65"/>
      <c r="AZ8" s="65"/>
      <c r="BA8" s="65"/>
      <c r="BB8" s="65">
        <f>データ!U6</f>
        <v>101.56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81.2</v>
      </c>
      <c r="Q10" s="65"/>
      <c r="R10" s="65"/>
      <c r="S10" s="65"/>
      <c r="T10" s="65"/>
      <c r="U10" s="65"/>
      <c r="V10" s="65"/>
      <c r="W10" s="65">
        <f>データ!Q6</f>
        <v>112.32</v>
      </c>
      <c r="X10" s="65"/>
      <c r="Y10" s="65"/>
      <c r="Z10" s="65"/>
      <c r="AA10" s="65"/>
      <c r="AB10" s="65"/>
      <c r="AC10" s="65"/>
      <c r="AD10" s="66">
        <f>データ!R6</f>
        <v>3456</v>
      </c>
      <c r="AE10" s="66"/>
      <c r="AF10" s="66"/>
      <c r="AG10" s="66"/>
      <c r="AH10" s="66"/>
      <c r="AI10" s="66"/>
      <c r="AJ10" s="66"/>
      <c r="AK10" s="2"/>
      <c r="AL10" s="66">
        <f>データ!V6</f>
        <v>5339</v>
      </c>
      <c r="AM10" s="66"/>
      <c r="AN10" s="66"/>
      <c r="AO10" s="66"/>
      <c r="AP10" s="66"/>
      <c r="AQ10" s="66"/>
      <c r="AR10" s="66"/>
      <c r="AS10" s="66"/>
      <c r="AT10" s="65">
        <f>データ!W6</f>
        <v>2.36</v>
      </c>
      <c r="AU10" s="65"/>
      <c r="AV10" s="65"/>
      <c r="AW10" s="65"/>
      <c r="AX10" s="65"/>
      <c r="AY10" s="65"/>
      <c r="AZ10" s="65"/>
      <c r="BA10" s="65"/>
      <c r="BB10" s="65">
        <f>データ!X6</f>
        <v>2262.29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QMjae4ULKRrYaDH0bGH947HawKVdquzAUWlT2/PvIg3axvtwQyqUvnYZpoMph0GL9E5+DsEv0x0Ae03PUUzzNQ==" saltValue="PuY0ypRbqOi4PlWxLBLTb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45811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宮城県　女川町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81.2</v>
      </c>
      <c r="Q6" s="33">
        <f t="shared" si="3"/>
        <v>112.32</v>
      </c>
      <c r="R6" s="33">
        <f t="shared" si="3"/>
        <v>3456</v>
      </c>
      <c r="S6" s="33">
        <f t="shared" si="3"/>
        <v>6637</v>
      </c>
      <c r="T6" s="33">
        <f t="shared" si="3"/>
        <v>65.349999999999994</v>
      </c>
      <c r="U6" s="33">
        <f t="shared" si="3"/>
        <v>101.56</v>
      </c>
      <c r="V6" s="33">
        <f t="shared" si="3"/>
        <v>5339</v>
      </c>
      <c r="W6" s="33">
        <f t="shared" si="3"/>
        <v>2.36</v>
      </c>
      <c r="X6" s="33">
        <f t="shared" si="3"/>
        <v>2262.29</v>
      </c>
      <c r="Y6" s="34">
        <f>IF(Y7="",NA(),Y7)</f>
        <v>89.92</v>
      </c>
      <c r="Z6" s="34">
        <f t="shared" ref="Z6:AH6" si="4">IF(Z7="",NA(),Z7)</f>
        <v>89.74</v>
      </c>
      <c r="AA6" s="34">
        <f t="shared" si="4"/>
        <v>89.38</v>
      </c>
      <c r="AB6" s="34">
        <f t="shared" si="4"/>
        <v>91.28</v>
      </c>
      <c r="AC6" s="34">
        <f t="shared" si="4"/>
        <v>91.88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3658.15</v>
      </c>
      <c r="BI6" s="34">
        <f t="shared" si="7"/>
        <v>3230.12</v>
      </c>
      <c r="BJ6" s="34">
        <f t="shared" si="7"/>
        <v>2742.25</v>
      </c>
      <c r="BK6" s="34">
        <f t="shared" si="7"/>
        <v>1506.51</v>
      </c>
      <c r="BL6" s="34">
        <f t="shared" si="7"/>
        <v>1315.67</v>
      </c>
      <c r="BM6" s="34">
        <f t="shared" si="7"/>
        <v>1824.34</v>
      </c>
      <c r="BN6" s="34">
        <f t="shared" si="7"/>
        <v>1604.64</v>
      </c>
      <c r="BO6" s="34">
        <f t="shared" si="7"/>
        <v>1217.7</v>
      </c>
      <c r="BP6" s="33" t="str">
        <f>IF(BP7="","",IF(BP7="-","【-】","【"&amp;SUBSTITUTE(TEXT(BP7,"#,##0.00"),"-","△")&amp;"】"))</f>
        <v>【707.33】</v>
      </c>
      <c r="BQ6" s="34">
        <f>IF(BQ7="",NA(),BQ7)</f>
        <v>99.44</v>
      </c>
      <c r="BR6" s="34">
        <f t="shared" ref="BR6:BZ6" si="8">IF(BR7="",NA(),BR7)</f>
        <v>99.33</v>
      </c>
      <c r="BS6" s="34">
        <f t="shared" si="8"/>
        <v>96.74</v>
      </c>
      <c r="BT6" s="34">
        <f t="shared" si="8"/>
        <v>99.23</v>
      </c>
      <c r="BU6" s="34">
        <f t="shared" si="8"/>
        <v>106.13</v>
      </c>
      <c r="BV6" s="34">
        <f t="shared" si="8"/>
        <v>57.33</v>
      </c>
      <c r="BW6" s="34">
        <f t="shared" si="8"/>
        <v>60.78</v>
      </c>
      <c r="BX6" s="34">
        <f t="shared" si="8"/>
        <v>54.16</v>
      </c>
      <c r="BY6" s="34">
        <f t="shared" si="8"/>
        <v>60.01</v>
      </c>
      <c r="BZ6" s="34">
        <f t="shared" si="8"/>
        <v>66.680000000000007</v>
      </c>
      <c r="CA6" s="33" t="str">
        <f>IF(CA7="","",IF(CA7="-","【-】","【"&amp;SUBSTITUTE(TEXT(CA7,"#,##0.00"),"-","△")&amp;"】"))</f>
        <v>【101.26】</v>
      </c>
      <c r="CB6" s="34">
        <f>IF(CB7="",NA(),CB7)</f>
        <v>201.29</v>
      </c>
      <c r="CC6" s="34">
        <f t="shared" ref="CC6:CK6" si="9">IF(CC7="",NA(),CC7)</f>
        <v>205.49</v>
      </c>
      <c r="CD6" s="34">
        <f t="shared" si="9"/>
        <v>211.92</v>
      </c>
      <c r="CE6" s="34">
        <f t="shared" si="9"/>
        <v>206.42</v>
      </c>
      <c r="CF6" s="34">
        <f t="shared" si="9"/>
        <v>191.77</v>
      </c>
      <c r="CG6" s="34">
        <f t="shared" si="9"/>
        <v>284.52999999999997</v>
      </c>
      <c r="CH6" s="34">
        <f t="shared" si="9"/>
        <v>276.26</v>
      </c>
      <c r="CI6" s="34">
        <f t="shared" si="9"/>
        <v>307.56</v>
      </c>
      <c r="CJ6" s="34">
        <f t="shared" si="9"/>
        <v>277.67</v>
      </c>
      <c r="CK6" s="34">
        <f t="shared" si="9"/>
        <v>260.11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39.92</v>
      </c>
      <c r="CS6" s="34">
        <f t="shared" si="10"/>
        <v>41.63</v>
      </c>
      <c r="CT6" s="34">
        <f t="shared" si="10"/>
        <v>39.869999999999997</v>
      </c>
      <c r="CU6" s="34">
        <f t="shared" si="10"/>
        <v>41.28</v>
      </c>
      <c r="CV6" s="34">
        <f t="shared" si="10"/>
        <v>41.45</v>
      </c>
      <c r="CW6" s="33" t="str">
        <f>IF(CW7="","",IF(CW7="-","【-】","【"&amp;SUBSTITUTE(TEXT(CW7,"#,##0.00"),"-","△")&amp;"】"))</f>
        <v>【60.13】</v>
      </c>
      <c r="CX6" s="34">
        <f>IF(CX7="",NA(),CX7)</f>
        <v>59.33</v>
      </c>
      <c r="CY6" s="34">
        <f t="shared" ref="CY6:DG6" si="11">IF(CY7="",NA(),CY7)</f>
        <v>62.63</v>
      </c>
      <c r="CZ6" s="34">
        <f t="shared" si="11"/>
        <v>62.4</v>
      </c>
      <c r="DA6" s="34">
        <f t="shared" si="11"/>
        <v>66.819999999999993</v>
      </c>
      <c r="DB6" s="34">
        <f t="shared" si="11"/>
        <v>73.349999999999994</v>
      </c>
      <c r="DC6" s="34">
        <f t="shared" si="11"/>
        <v>65.86</v>
      </c>
      <c r="DD6" s="34">
        <f t="shared" si="11"/>
        <v>66.33</v>
      </c>
      <c r="DE6" s="34">
        <f t="shared" si="11"/>
        <v>61.37</v>
      </c>
      <c r="DF6" s="34">
        <f t="shared" si="11"/>
        <v>61.3</v>
      </c>
      <c r="DG6" s="34">
        <f t="shared" si="11"/>
        <v>64.510000000000005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0.98</v>
      </c>
      <c r="EH6" s="34">
        <f t="shared" si="14"/>
        <v>0.36</v>
      </c>
      <c r="EI6" s="34">
        <f t="shared" si="14"/>
        <v>0.17</v>
      </c>
      <c r="EJ6" s="34">
        <f t="shared" si="14"/>
        <v>0.19</v>
      </c>
      <c r="EK6" s="34">
        <f t="shared" si="14"/>
        <v>0.16</v>
      </c>
      <c r="EL6" s="34">
        <f t="shared" si="14"/>
        <v>0.2</v>
      </c>
      <c r="EM6" s="34">
        <f t="shared" si="14"/>
        <v>0.19</v>
      </c>
      <c r="EN6" s="34">
        <f t="shared" si="14"/>
        <v>7.0000000000000007E-2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45811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81.2</v>
      </c>
      <c r="Q7" s="37">
        <v>112.32</v>
      </c>
      <c r="R7" s="37">
        <v>3456</v>
      </c>
      <c r="S7" s="37">
        <v>6637</v>
      </c>
      <c r="T7" s="37">
        <v>65.349999999999994</v>
      </c>
      <c r="U7" s="37">
        <v>101.56</v>
      </c>
      <c r="V7" s="37">
        <v>5339</v>
      </c>
      <c r="W7" s="37">
        <v>2.36</v>
      </c>
      <c r="X7" s="37">
        <v>2262.29</v>
      </c>
      <c r="Y7" s="37">
        <v>89.92</v>
      </c>
      <c r="Z7" s="37">
        <v>89.74</v>
      </c>
      <c r="AA7" s="37">
        <v>89.38</v>
      </c>
      <c r="AB7" s="37">
        <v>91.28</v>
      </c>
      <c r="AC7" s="37">
        <v>91.88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3658.15</v>
      </c>
      <c r="BI7" s="37">
        <v>3230.12</v>
      </c>
      <c r="BJ7" s="37">
        <v>2742.25</v>
      </c>
      <c r="BK7" s="37">
        <v>1506.51</v>
      </c>
      <c r="BL7" s="37">
        <v>1315.67</v>
      </c>
      <c r="BM7" s="37">
        <v>1824.34</v>
      </c>
      <c r="BN7" s="37">
        <v>1604.64</v>
      </c>
      <c r="BO7" s="37">
        <v>1217.7</v>
      </c>
      <c r="BP7" s="37">
        <v>707.33</v>
      </c>
      <c r="BQ7" s="37">
        <v>99.44</v>
      </c>
      <c r="BR7" s="37">
        <v>99.33</v>
      </c>
      <c r="BS7" s="37">
        <v>96.74</v>
      </c>
      <c r="BT7" s="37">
        <v>99.23</v>
      </c>
      <c r="BU7" s="37">
        <v>106.13</v>
      </c>
      <c r="BV7" s="37">
        <v>57.33</v>
      </c>
      <c r="BW7" s="37">
        <v>60.78</v>
      </c>
      <c r="BX7" s="37">
        <v>54.16</v>
      </c>
      <c r="BY7" s="37">
        <v>60.01</v>
      </c>
      <c r="BZ7" s="37">
        <v>66.680000000000007</v>
      </c>
      <c r="CA7" s="37">
        <v>101.26</v>
      </c>
      <c r="CB7" s="37">
        <v>201.29</v>
      </c>
      <c r="CC7" s="37">
        <v>205.49</v>
      </c>
      <c r="CD7" s="37">
        <v>211.92</v>
      </c>
      <c r="CE7" s="37">
        <v>206.42</v>
      </c>
      <c r="CF7" s="37">
        <v>191.77</v>
      </c>
      <c r="CG7" s="37">
        <v>284.52999999999997</v>
      </c>
      <c r="CH7" s="37">
        <v>276.26</v>
      </c>
      <c r="CI7" s="37">
        <v>307.56</v>
      </c>
      <c r="CJ7" s="37">
        <v>277.67</v>
      </c>
      <c r="CK7" s="37">
        <v>260.11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39.92</v>
      </c>
      <c r="CS7" s="37">
        <v>41.63</v>
      </c>
      <c r="CT7" s="37">
        <v>39.869999999999997</v>
      </c>
      <c r="CU7" s="37">
        <v>41.28</v>
      </c>
      <c r="CV7" s="37">
        <v>41.45</v>
      </c>
      <c r="CW7" s="37">
        <v>60.13</v>
      </c>
      <c r="CX7" s="37">
        <v>59.33</v>
      </c>
      <c r="CY7" s="37">
        <v>62.63</v>
      </c>
      <c r="CZ7" s="37">
        <v>62.4</v>
      </c>
      <c r="DA7" s="37">
        <v>66.819999999999993</v>
      </c>
      <c r="DB7" s="37">
        <v>73.349999999999994</v>
      </c>
      <c r="DC7" s="37">
        <v>65.86</v>
      </c>
      <c r="DD7" s="37">
        <v>66.33</v>
      </c>
      <c r="DE7" s="37">
        <v>61.37</v>
      </c>
      <c r="DF7" s="37">
        <v>61.3</v>
      </c>
      <c r="DG7" s="37">
        <v>64.510000000000005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0.98</v>
      </c>
      <c r="EH7" s="37">
        <v>0.36</v>
      </c>
      <c r="EI7" s="37">
        <v>0.17</v>
      </c>
      <c r="EJ7" s="37">
        <v>0.19</v>
      </c>
      <c r="EK7" s="37">
        <v>0.16</v>
      </c>
      <c r="EL7" s="37">
        <v>0.2</v>
      </c>
      <c r="EM7" s="37">
        <v>0.19</v>
      </c>
      <c r="EN7" s="37">
        <v>7.0000000000000007E-2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kensetu30</cp:lastModifiedBy>
  <dcterms:created xsi:type="dcterms:W3CDTF">2018-12-03T08:59:37Z</dcterms:created>
  <dcterms:modified xsi:type="dcterms:W3CDTF">2019-01-23T10:35:45Z</dcterms:modified>
  <cp:category/>
</cp:coreProperties>
</file>