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財政課\6  D財政\8大畑参事\2.市町村課回答\H30\02.01まで　公営企業に係る経営比較分析表の分析について\190212上下水回答\"/>
    </mc:Choice>
  </mc:AlternateContent>
  <workbookProtection workbookAlgorithmName="SHA-512" workbookHashValue="SfK8xoGHvMejyfQ6RRQPIu5nWeCEtE7tYCfoWu4EmNzk9GN51Yo2NG62e5UiFXN+UQ6Dc5/3Ukx6czhAR2obMQ==" workbookSaltValue="ZjF0/KpFO/SwTKje+CltdA==" workbookSpinCount="100000" lockStructure="1"/>
  <bookViews>
    <workbookView xWindow="0" yWindow="0" windowWidth="23925" windowHeight="1107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<sst xmlns="http://schemas.openxmlformats.org/spreadsheetml/2006/main" count="232" uniqueCount="120">
  <si>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</si>
  <si>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</si>
  <si>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</si>
  <si>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</si>
  <si>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</si>
  <si>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</si>
  <si>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</si>
  <si>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</si>
  <si>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</si>
  <si>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</si>
  <si>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</si>
  <si>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</si>
  <si>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</si>
  <si>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</si>
  <si>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</si>
  <si>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</si>
  <si>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</si>
  <si>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</si>
  <si>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</si>
  <si>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</si>
  <si>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</si>
  <si>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</si>
  <si>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</si>
  <si>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</si>
  <si>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</si>
  <si>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</si>
  <si>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</si>
  <si>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</si>
  <si>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</si>
  <si>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</si>
  <si>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</si>
  <si>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</si>
  <si>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</si>
  <si>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</si>
  <si>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</si>
  <si>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</si>
  <si>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</si>
  <si>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</si>
  <si>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</si>
  <si>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</si>
  <si>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</si>
  <si>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</si>
  <si>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</si>
  <si>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</si>
  <si>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</si>
  <si>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</si>
  <si>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</si>
  <si>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</si>
  <si>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</si>
  <si>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</si>
  <si>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</si>
  <si>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</si>
  <si>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</si>
  <si>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</si>
  <si>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</si>
  <si>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</si>
  <si>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</si>
  <si>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</si>
  <si>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</si>
  <si>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</si>
  <si>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</si>
  <si>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</si>
  <si>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</si>
  <si>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</si>
  <si>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</si>
  <si>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</si>
  <si>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</si>
  <si>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</si>
  <si>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</si>
  <si>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</si>
  <si>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</si>
  <si>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</si>
  <si>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</si>
  <si>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</si>
  <si>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</si>
  <si>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</si>
  <si>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</si>
  <si>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</si>
  <si>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</si>
  <si>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</si>
  <si>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</si>
  <si>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</si>
  <si>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</si>
  <si>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</si>
  <si>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</si>
  <si>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</si>
  <si>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</si>
  <si>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</si>
  <si>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</si>
  <si>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</si>
  <si>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</si>
  <si>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</si>
  <si>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</si>
  <si>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</si>
  <si>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</si>
  <si>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</si>
  <si>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</si>
  <si>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</si>
  <si>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</si>
  <si>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</si>
  <si>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</si>
  <si>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</si>
  <si>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</si>
  <si>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</si>
  <si>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</si>
  <si>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</si>
  <si>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</si>
  <si>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</si>
  <si>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</si>
  <si>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</si>
  <si>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</si>
  <si>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</si>
  <si>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</si>
  <si>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</si>
  <si>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</si>
  <si>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</si>
  <si>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</si>
  <si>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については、平成２４年度から平成２７年度までは、人口増等による給水収益の伸びや開発負担金による収入増により、経常収支比率も緩やかに上昇したが、平成２８年度からは住宅新築などは落ち着き、平成２７年度と比較し減少した。平成２６年度の減少については、地方公営企業会計制度見直しに伴い、一時的に減価償却費が増大し、経常損失が発生したものである。平成２９年度については平成２８年度と比較し、企業債支払利息等の支出が減少した為、経常利益が増加した状況である。
　③流動比率については、全国平均を下回っているものの、１００%を大きく超え、短期的な債務に対する支払い能力は十分確保できている。
　④企業債残高対給水収益比率については、平成２９年度においては平成２８年度と比較して給水収益が増加し企業債現在高が減少した為、減率となった。
　⑤料金回収率については、未納者へ対し督促等を強化していることから、増率となっている。
　⑥給水原価については、本町は面積が広く、町中心部である吉岡地区や南部のもみじケ丘、杜の丘地区を除いた他地区においては集落が点在しており、管路延長が長くなっていることから、給水原価が高くなっている。
　⑦施設利用率については、類似団体や全国の平均を大きく上回っており、稼動施設の規模や利用状況については、適正であると見ている。
　⑧有収率については、布設替など老朽管対策等の効果もあって、類似団体平均を上回っている。</t>
    <rPh sb="175" eb="177">
      <t>ヘイセイ</t>
    </rPh>
    <rPh sb="179" eb="181">
      <t>ネンド</t>
    </rPh>
    <rPh sb="186" eb="188">
      <t>ヘイセイ</t>
    </rPh>
    <rPh sb="190" eb="192">
      <t>ネンド</t>
    </rPh>
    <rPh sb="193" eb="195">
      <t>ヒカク</t>
    </rPh>
    <rPh sb="197" eb="199">
      <t>キギョウ</t>
    </rPh>
    <rPh sb="199" eb="200">
      <t>サイ</t>
    </rPh>
    <rPh sb="200" eb="202">
      <t>シハラ</t>
    </rPh>
    <rPh sb="202" eb="204">
      <t>リソク</t>
    </rPh>
    <rPh sb="204" eb="205">
      <t>トウ</t>
    </rPh>
    <rPh sb="206" eb="208">
      <t>シシュツ</t>
    </rPh>
    <rPh sb="209" eb="211">
      <t>ゲンショウ</t>
    </rPh>
    <rPh sb="213" eb="214">
      <t>タメ</t>
    </rPh>
    <rPh sb="215" eb="217">
      <t>ケイジョウ</t>
    </rPh>
    <rPh sb="217" eb="219">
      <t>リエキ</t>
    </rPh>
    <rPh sb="220" eb="222">
      <t>ゾウカ</t>
    </rPh>
    <rPh sb="224" eb="226">
      <t>ジョウキョウ</t>
    </rPh>
    <rPh sb="316" eb="318">
      <t>ヘイセイ</t>
    </rPh>
    <rPh sb="320" eb="322">
      <t>ネンド</t>
    </rPh>
    <rPh sb="327" eb="329">
      <t>ヘイセイ</t>
    </rPh>
    <rPh sb="331" eb="333">
      <t>ネンド</t>
    </rPh>
    <rPh sb="334" eb="336">
      <t>ヒカク</t>
    </rPh>
    <rPh sb="338" eb="340">
      <t>キュウスイ</t>
    </rPh>
    <rPh sb="340" eb="342">
      <t>シュウエキ</t>
    </rPh>
    <rPh sb="343" eb="345">
      <t>ゾウカ</t>
    </rPh>
    <rPh sb="346" eb="348">
      <t>キギョウ</t>
    </rPh>
    <rPh sb="348" eb="349">
      <t>サイ</t>
    </rPh>
    <rPh sb="349" eb="351">
      <t>ゲンザイ</t>
    </rPh>
    <rPh sb="351" eb="352">
      <t>タカ</t>
    </rPh>
    <rPh sb="353" eb="355">
      <t>ゲンショウ</t>
    </rPh>
    <rPh sb="357" eb="358">
      <t>タメ</t>
    </rPh>
    <rPh sb="359" eb="360">
      <t>ゲン</t>
    </rPh>
    <rPh sb="360" eb="361">
      <t>リツ</t>
    </rPh>
    <rPh sb="380" eb="383">
      <t>ミノウシャ</t>
    </rPh>
    <rPh sb="384" eb="385">
      <t>タイ</t>
    </rPh>
    <rPh sb="386" eb="389">
      <t>トクソクトウ</t>
    </rPh>
    <rPh sb="390" eb="392">
      <t>キョウカ</t>
    </rPh>
    <rPh sb="401" eb="402">
      <t>ゾウ</t>
    </rPh>
    <rPh sb="402" eb="403">
      <t>リツ</t>
    </rPh>
    <phoneticPr fontId="4"/>
  </si>
  <si>
    <r>
      <rPr>
        <sz val="11"/>
        <color rgb="FFFF0000"/>
        <rFont val="ＭＳ 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東日本大震災以降、戸建住宅や集合住宅の新築が増加し、現在は以前程ではないが、新築に伴う給水申請が継続的にある状況である。本町の人口においては現在、微増であるが、今後は人口減少へと歩むことが見込まれていることから、給水収益や給水加入金、手数料等の収入が減少していくことになる。水道施設においては、配水池の耐震化事業が３０年度で完了し、今後は老朽化した管路の更新及び耐震化工事や、維持修繕経費用の増加が見込まれることから、アセットマネジメントに基づいた計画的な更新、効率的な運営を図っていかなければならない。
　給水収益においては大幅な伸びが期待できず、更に広域水道の受水費の負担が重いことから、尚一層の経営努力が必要であり、また、未収金解消へも努めていく。</t>
    </r>
    <rPh sb="1" eb="2">
      <t>ヒガシ</t>
    </rPh>
    <rPh sb="2" eb="4">
      <t>ニホン</t>
    </rPh>
    <rPh sb="4" eb="7">
      <t>ダイシンサイ</t>
    </rPh>
    <rPh sb="7" eb="9">
      <t>イコウ</t>
    </rPh>
    <rPh sb="10" eb="12">
      <t>コダテ</t>
    </rPh>
    <rPh sb="12" eb="14">
      <t>ジュウタク</t>
    </rPh>
    <rPh sb="15" eb="17">
      <t>シュウゴウ</t>
    </rPh>
    <rPh sb="17" eb="19">
      <t>ジュウタク</t>
    </rPh>
    <rPh sb="23" eb="25">
      <t>ゾウカ</t>
    </rPh>
    <rPh sb="27" eb="29">
      <t>ゲンザイ</t>
    </rPh>
    <rPh sb="30" eb="32">
      <t>イゼン</t>
    </rPh>
    <rPh sb="32" eb="33">
      <t>ホド</t>
    </rPh>
    <rPh sb="39" eb="41">
      <t>シンチク</t>
    </rPh>
    <rPh sb="42" eb="43">
      <t>トモナ</t>
    </rPh>
    <rPh sb="44" eb="46">
      <t>キュウスイ</t>
    </rPh>
    <rPh sb="46" eb="48">
      <t>シンセイ</t>
    </rPh>
    <rPh sb="49" eb="52">
      <t>ケイゾクテキ</t>
    </rPh>
    <rPh sb="55" eb="57">
      <t>ジョウキョウ</t>
    </rPh>
    <rPh sb="138" eb="140">
      <t>スイドウ</t>
    </rPh>
    <rPh sb="140" eb="142">
      <t>シセツ</t>
    </rPh>
    <rPh sb="148" eb="150">
      <t>ハイスイ</t>
    </rPh>
    <rPh sb="150" eb="151">
      <t>イケ</t>
    </rPh>
    <rPh sb="160" eb="162">
      <t>ネンド</t>
    </rPh>
    <rPh sb="163" eb="165">
      <t>カンリョウ</t>
    </rPh>
    <rPh sb="167" eb="169">
      <t>コンゴ</t>
    </rPh>
    <rPh sb="170" eb="173">
      <t>ロウキュウカ</t>
    </rPh>
    <rPh sb="178" eb="180">
      <t>コウシン</t>
    </rPh>
    <rPh sb="180" eb="181">
      <t>オヨ</t>
    </rPh>
    <rPh sb="182" eb="185">
      <t>タイシンカ</t>
    </rPh>
    <rPh sb="185" eb="187">
      <t>コウジ</t>
    </rPh>
    <rPh sb="197" eb="199">
      <t>ゾウカ</t>
    </rPh>
    <rPh sb="200" eb="202">
      <t>ミコ</t>
    </rPh>
    <phoneticPr fontId="4"/>
  </si>
  <si>
    <t>　配水管については、昭和４５年５月の水道供用開始から使用され、以後、仙台北部中核都市構想などを踏まえ、自己水源を宮城県からの受水へと切替を行い、現在、第７次拡張まで整備を行ってきている。老朽管対策については、老朽管対策事業計画を策定し、第一次（Ｈ１１～Ｈ２３）、第二次（Ｈ２４～Ｈ２６）に亘り実施しており、併せて漏水対策についても、管路の重要度、漏水頻度を考慮し、現在も布設替を計画的に実施中である。
　②類似団体や全国平均と比較し低くなっていている。平成２９年度は０となっているが、管路経年化率は１．５２％である。③管路更新率については高い傾向にあり、今後も「アセットマネジメント」等の活用により、効率的な修繕・更新を図っていく。２７年度の数値がゼロとなっているが、Ｌ＝８０３ｍの布設替を実施しており、管路更新率は、０．３２％となっている。</t>
    <rPh sb="226" eb="228">
      <t>ヘイセイ</t>
    </rPh>
    <rPh sb="230" eb="232">
      <t>ネンド</t>
    </rPh>
    <rPh sb="242" eb="244">
      <t>カンロ</t>
    </rPh>
    <rPh sb="244" eb="246">
      <t>ケイネン</t>
    </rPh>
    <rPh sb="246" eb="247">
      <t>カ</t>
    </rPh>
    <rPh sb="247" eb="248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</si>
</sst>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1.37</c:v>
                </c:pt>
                <c:pt idx="1">
                  <c:v>1.56</c:v>
                </c:pt>
                <c:pt idx="2" formatCode="#,##0.00;&quot;△&quot;#,##0.00">
                  <c:v>0</c:v>
                </c:pt>
                <c:pt idx="3">
                  <c:v>1.03</c:v>
                </c:pt>
                <c:pt idx="4">
                  <c:v>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C2-4EBD-8602-3510E3A75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93168"/>
        <c:axId val="18889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C2-4EBD-8602-3510E3A75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93168"/>
        <c:axId val="188891992"/>
      </c:lineChart>
      <c:dateAx>
        <c:axId val="18889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91992"/>
        <c:crosses val="autoZero"/>
        <c:auto val="1"/>
        <c:lblOffset val="100"/>
        <c:baseTimeUnit val="years"/>
      </c:dateAx>
      <c:valAx>
        <c:axId val="18889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9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89.74</c:v>
                </c:pt>
                <c:pt idx="1">
                  <c:v>91.34</c:v>
                </c:pt>
                <c:pt idx="2">
                  <c:v>82.85</c:v>
                </c:pt>
                <c:pt idx="3">
                  <c:v>91.66</c:v>
                </c:pt>
                <c:pt idx="4">
                  <c:v>93.95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65-473F-A436-77346DD3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1160"/>
        <c:axId val="24013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55.63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65-473F-A436-77346DD3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31160"/>
        <c:axId val="240130768"/>
      </c:lineChart>
      <c:dateAx>
        <c:axId val="24013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30768"/>
        <c:crosses val="autoZero"/>
        <c:auto val="1"/>
        <c:lblOffset val="100"/>
        <c:baseTimeUnit val="years"/>
      </c:dateAx>
      <c:valAx>
        <c:axId val="24013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3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86.7</c:v>
                </c:pt>
                <c:pt idx="2">
                  <c:v>87.34</c:v>
                </c:pt>
                <c:pt idx="3">
                  <c:v>86.87</c:v>
                </c:pt>
                <c:pt idx="4">
                  <c:v>87.16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F-451C-876F-6C75A0139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29592"/>
        <c:axId val="24033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82.04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BF-451C-876F-6C75A0139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29592"/>
        <c:axId val="240336472"/>
      </c:lineChart>
      <c:dateAx>
        <c:axId val="24012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336472"/>
        <c:crosses val="autoZero"/>
        <c:auto val="1"/>
        <c:lblOffset val="100"/>
        <c:baseTimeUnit val="years"/>
      </c:dateAx>
      <c:valAx>
        <c:axId val="24033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29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98.82</c:v>
                </c:pt>
                <c:pt idx="2">
                  <c:v>114.28</c:v>
                </c:pt>
                <c:pt idx="3">
                  <c:v>107.58</c:v>
                </c:pt>
                <c:pt idx="4">
                  <c:v>112.02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D-4503-BA95-174DAA1A2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97872"/>
        <c:axId val="18889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9D-4503-BA95-174DAA1A2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97872"/>
        <c:axId val="188898264"/>
      </c:lineChart>
      <c:dateAx>
        <c:axId val="18889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98264"/>
        <c:crosses val="autoZero"/>
        <c:auto val="1"/>
        <c:lblOffset val="100"/>
        <c:baseTimeUnit val="years"/>
      </c:dateAx>
      <c:valAx>
        <c:axId val="188898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9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38.270000000000003</c:v>
                </c:pt>
                <c:pt idx="1">
                  <c:v>40.79</c:v>
                </c:pt>
                <c:pt idx="2">
                  <c:v>42.74</c:v>
                </c:pt>
                <c:pt idx="3">
                  <c:v>42.93</c:v>
                </c:pt>
                <c:pt idx="4">
                  <c:v>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C7-4519-8EE6-DD148729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99440"/>
        <c:axId val="24012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C7-4519-8EE6-DD148729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99440"/>
        <c:axId val="240126848"/>
      </c:lineChart>
      <c:dateAx>
        <c:axId val="18889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26848"/>
        <c:crosses val="autoZero"/>
        <c:auto val="1"/>
        <c:lblOffset val="100"/>
        <c:baseTimeUnit val="years"/>
      </c:dateAx>
      <c:valAx>
        <c:axId val="24012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9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1.3</c:v>
                </c:pt>
                <c:pt idx="1">
                  <c:v>1.28</c:v>
                </c:pt>
                <c:pt idx="2">
                  <c:v>1.1100000000000001</c:v>
                </c:pt>
                <c:pt idx="3">
                  <c:v>1.55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4-4B9F-ABDA-F87FBCDE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28024"/>
        <c:axId val="24012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9.7100000000000009</c:v>
                </c:pt>
                <c:pt idx="3">
                  <c:v>12.79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C4-4B9F-ABDA-F87FBCDE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28024"/>
        <c:axId val="240128416"/>
      </c:lineChart>
      <c:dateAx>
        <c:axId val="24012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28416"/>
        <c:crosses val="autoZero"/>
        <c:auto val="1"/>
        <c:lblOffset val="100"/>
        <c:baseTimeUnit val="years"/>
      </c:dateAx>
      <c:valAx>
        <c:axId val="24012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2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7A-41CC-A1C2-6CA8FA02A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1552"/>
        <c:axId val="24013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7A-41CC-A1C2-6CA8FA02A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31552"/>
        <c:axId val="240131944"/>
      </c:lineChart>
      <c:dateAx>
        <c:axId val="2401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31944"/>
        <c:crosses val="autoZero"/>
        <c:auto val="1"/>
        <c:lblOffset val="100"/>
        <c:baseTimeUnit val="years"/>
      </c:dateAx>
      <c:valAx>
        <c:axId val="240131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530.69000000000005</c:v>
                </c:pt>
                <c:pt idx="1">
                  <c:v>145.91</c:v>
                </c:pt>
                <c:pt idx="2">
                  <c:v>201.53</c:v>
                </c:pt>
                <c:pt idx="3">
                  <c:v>330.93</c:v>
                </c:pt>
                <c:pt idx="4">
                  <c:v>230.3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5B-4501-8B49-70094754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3120"/>
        <c:axId val="24013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5B-4501-8B49-70094754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33120"/>
        <c:axId val="240133512"/>
      </c:lineChart>
      <c:dateAx>
        <c:axId val="24013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33512"/>
        <c:crosses val="autoZero"/>
        <c:auto val="1"/>
        <c:lblOffset val="100"/>
        <c:baseTimeUnit val="years"/>
      </c:dateAx>
      <c:valAx>
        <c:axId val="240133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13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197.38</c:v>
                </c:pt>
                <c:pt idx="1">
                  <c:v>197.29</c:v>
                </c:pt>
                <c:pt idx="2">
                  <c:v>181.02</c:v>
                </c:pt>
                <c:pt idx="3">
                  <c:v>165.34</c:v>
                </c:pt>
                <c:pt idx="4">
                  <c:v>154.72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9-42A7-BE37-B9E645DE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31768"/>
        <c:axId val="24033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401.79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19-42A7-BE37-B9E645DE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31768"/>
        <c:axId val="240332160"/>
      </c:lineChart>
      <c:dateAx>
        <c:axId val="24033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332160"/>
        <c:crosses val="autoZero"/>
        <c:auto val="1"/>
        <c:lblOffset val="100"/>
        <c:baseTimeUnit val="years"/>
      </c:dateAx>
      <c:valAx>
        <c:axId val="240332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3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78.77</c:v>
                </c:pt>
                <c:pt idx="1">
                  <c:v>73.260000000000005</c:v>
                </c:pt>
                <c:pt idx="2">
                  <c:v>85.35</c:v>
                </c:pt>
                <c:pt idx="3">
                  <c:v>83.66</c:v>
                </c:pt>
                <c:pt idx="4">
                  <c:v>87.74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5-49EC-8C9D-F2EDEDA6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33336"/>
        <c:axId val="2403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100.12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65-49EC-8C9D-F2EDEDA6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33336"/>
        <c:axId val="240333728"/>
      </c:lineChart>
      <c:dateAx>
        <c:axId val="24033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333728"/>
        <c:crosses val="autoZero"/>
        <c:auto val="1"/>
        <c:lblOffset val="100"/>
        <c:baseTimeUnit val="years"/>
      </c:dateAx>
      <c:valAx>
        <c:axId val="2403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3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296.52</c:v>
                </c:pt>
                <c:pt idx="1">
                  <c:v>316.68</c:v>
                </c:pt>
                <c:pt idx="2">
                  <c:v>272.33999999999997</c:v>
                </c:pt>
                <c:pt idx="3">
                  <c:v>278.3</c:v>
                </c:pt>
                <c:pt idx="4">
                  <c:v>265.41000000000003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F4-42C9-B6E0-52854D67C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34904"/>
        <c:axId val="2403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F4-42C9-B6E0-52854D67C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34904"/>
        <c:axId val="240335296"/>
      </c:lineChart>
      <c:dateAx>
        <c:axId val="24033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335296"/>
        <c:crosses val="autoZero"/>
        <c:auto val="1"/>
        <c:lblOffset val="100"/>
        <c:baseTimeUnit val="years"/>
      </c:dateAx>
      <c:valAx>
        <c:axId val="2403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34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O40" zoomScaleNormal="100" workbookViewId="0">
      <selection activeCell="CB62" sqref="CB62"/>
    </sheetView>
  </sheetViews>
  <sheetFormatPr defaultColWidth="2.625" defaultRowHeight="13.5" x14ac:dyDescent="0.15"/>
  <cols>
    <col min="1" max="1" width="2.625" customWidth="1"/>
    <col min="2" max="37" width="3.75" customWidth="1"/>
    <col min="38" max="38" width="3.375" customWidth="1"/>
    <col min="39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宮城県　大和町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28697</v>
      </c>
      <c r="AM8" s="70"/>
      <c r="AN8" s="70"/>
      <c r="AO8" s="70"/>
      <c r="AP8" s="70"/>
      <c r="AQ8" s="70"/>
      <c r="AR8" s="70"/>
      <c r="AS8" s="70"/>
      <c r="AT8" s="66">
        <f>データ!$S$6</f>
        <v>225.49</v>
      </c>
      <c r="AU8" s="67"/>
      <c r="AV8" s="67"/>
      <c r="AW8" s="67"/>
      <c r="AX8" s="67"/>
      <c r="AY8" s="67"/>
      <c r="AZ8" s="67"/>
      <c r="BA8" s="67"/>
      <c r="BB8" s="69">
        <f>データ!$T$6</f>
        <v>127.27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81.91</v>
      </c>
      <c r="J10" s="67"/>
      <c r="K10" s="67"/>
      <c r="L10" s="67"/>
      <c r="M10" s="67"/>
      <c r="N10" s="67"/>
      <c r="O10" s="68"/>
      <c r="P10" s="69">
        <f>データ!$P$6</f>
        <v>95.7</v>
      </c>
      <c r="Q10" s="69"/>
      <c r="R10" s="69"/>
      <c r="S10" s="69"/>
      <c r="T10" s="69"/>
      <c r="U10" s="69"/>
      <c r="V10" s="69"/>
      <c r="W10" s="70">
        <f>データ!$Q$6</f>
        <v>4698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27431</v>
      </c>
      <c r="AM10" s="70"/>
      <c r="AN10" s="70"/>
      <c r="AO10" s="70"/>
      <c r="AP10" s="70"/>
      <c r="AQ10" s="70"/>
      <c r="AR10" s="70"/>
      <c r="AS10" s="70"/>
      <c r="AT10" s="66">
        <f>データ!$V$6</f>
        <v>103.4</v>
      </c>
      <c r="AU10" s="67"/>
      <c r="AV10" s="67"/>
      <c r="AW10" s="67"/>
      <c r="AX10" s="67"/>
      <c r="AY10" s="67"/>
      <c r="AZ10" s="67"/>
      <c r="BA10" s="67"/>
      <c r="BB10" s="69">
        <f>データ!$W$6</f>
        <v>265.29000000000002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zMrYQAnKa0SNP9/TKkYW8d2Be6LCBNKTRK4wF61GXctDj85h/QTA4yhlJIh4KOl2Sy0pVO3HsyyRzeT5avHRwg==" saltValue="qsF4RRZpyNxeB/83LxULH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44211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宮城県　大和町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A6</v>
      </c>
      <c r="M6" s="33" t="str">
        <f t="shared" si="3"/>
        <v>非設置</v>
      </c>
      <c r="N6" s="34" t="str">
        <f t="shared" si="3"/>
        <v>-</v>
      </c>
      <c r="O6" s="34">
        <f t="shared" si="3"/>
        <v>81.91</v>
      </c>
      <c r="P6" s="34">
        <f t="shared" si="3"/>
        <v>95.7</v>
      </c>
      <c r="Q6" s="34">
        <f t="shared" si="3"/>
        <v>4698</v>
      </c>
      <c r="R6" s="34">
        <f t="shared" si="3"/>
        <v>28697</v>
      </c>
      <c r="S6" s="34">
        <f t="shared" si="3"/>
        <v>225.49</v>
      </c>
      <c r="T6" s="34">
        <f t="shared" si="3"/>
        <v>127.27</v>
      </c>
      <c r="U6" s="34">
        <f t="shared" si="3"/>
        <v>27431</v>
      </c>
      <c r="V6" s="34">
        <f t="shared" si="3"/>
        <v>103.4</v>
      </c>
      <c r="W6" s="34">
        <f t="shared" si="3"/>
        <v>265.29000000000002</v>
      </c>
      <c r="X6" s="35">
        <f>IF(X7="",NA(),X7)</f>
        <v>108.75</v>
      </c>
      <c r="Y6" s="35">
        <f t="shared" ref="Y6:AG6" si="4">IF(Y7="",NA(),Y7)</f>
        <v>98.82</v>
      </c>
      <c r="Z6" s="35">
        <f t="shared" si="4"/>
        <v>114.28</v>
      </c>
      <c r="AA6" s="35">
        <f t="shared" si="4"/>
        <v>107.58</v>
      </c>
      <c r="AB6" s="35">
        <f t="shared" si="4"/>
        <v>112.02</v>
      </c>
      <c r="AC6" s="35">
        <f t="shared" si="4"/>
        <v>106.55</v>
      </c>
      <c r="AD6" s="35">
        <f t="shared" si="4"/>
        <v>110.01</v>
      </c>
      <c r="AE6" s="35">
        <f t="shared" si="4"/>
        <v>111.21</v>
      </c>
      <c r="AF6" s="35">
        <f t="shared" si="4"/>
        <v>111.71</v>
      </c>
      <c r="AG6" s="35">
        <f t="shared" si="4"/>
        <v>110.05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9.56</v>
      </c>
      <c r="AO6" s="35">
        <f t="shared" si="5"/>
        <v>2.8</v>
      </c>
      <c r="AP6" s="35">
        <f t="shared" si="5"/>
        <v>1.93</v>
      </c>
      <c r="AQ6" s="35">
        <f t="shared" si="5"/>
        <v>1.72</v>
      </c>
      <c r="AR6" s="35">
        <f t="shared" si="5"/>
        <v>2.64</v>
      </c>
      <c r="AS6" s="34" t="str">
        <f>IF(AS7="","",IF(AS7="-","【-】","【"&amp;SUBSTITUTE(TEXT(AS7,"#,##0.00"),"-","△")&amp;"】"))</f>
        <v>【0.85】</v>
      </c>
      <c r="AT6" s="35">
        <f>IF(AT7="",NA(),AT7)</f>
        <v>530.69000000000005</v>
      </c>
      <c r="AU6" s="35">
        <f t="shared" ref="AU6:BC6" si="6">IF(AU7="",NA(),AU7)</f>
        <v>145.91</v>
      </c>
      <c r="AV6" s="35">
        <f t="shared" si="6"/>
        <v>201.53</v>
      </c>
      <c r="AW6" s="35">
        <f t="shared" si="6"/>
        <v>330.93</v>
      </c>
      <c r="AX6" s="35">
        <f t="shared" si="6"/>
        <v>230.3</v>
      </c>
      <c r="AY6" s="35">
        <f t="shared" si="6"/>
        <v>963.24</v>
      </c>
      <c r="AZ6" s="35">
        <f t="shared" si="6"/>
        <v>381.53</v>
      </c>
      <c r="BA6" s="35">
        <f t="shared" si="6"/>
        <v>391.54</v>
      </c>
      <c r="BB6" s="35">
        <f t="shared" si="6"/>
        <v>384.34</v>
      </c>
      <c r="BC6" s="35">
        <f t="shared" si="6"/>
        <v>359.47</v>
      </c>
      <c r="BD6" s="34" t="str">
        <f>IF(BD7="","",IF(BD7="-","【-】","【"&amp;SUBSTITUTE(TEXT(BD7,"#,##0.00"),"-","△")&amp;"】"))</f>
        <v>【264.34】</v>
      </c>
      <c r="BE6" s="35">
        <f>IF(BE7="",NA(),BE7)</f>
        <v>197.38</v>
      </c>
      <c r="BF6" s="35">
        <f t="shared" ref="BF6:BN6" si="7">IF(BF7="",NA(),BF7)</f>
        <v>197.29</v>
      </c>
      <c r="BG6" s="35">
        <f t="shared" si="7"/>
        <v>181.02</v>
      </c>
      <c r="BH6" s="35">
        <f t="shared" si="7"/>
        <v>165.34</v>
      </c>
      <c r="BI6" s="35">
        <f t="shared" si="7"/>
        <v>154.72</v>
      </c>
      <c r="BJ6" s="35">
        <f t="shared" si="7"/>
        <v>400.38</v>
      </c>
      <c r="BK6" s="35">
        <f t="shared" si="7"/>
        <v>393.27</v>
      </c>
      <c r="BL6" s="35">
        <f t="shared" si="7"/>
        <v>386.97</v>
      </c>
      <c r="BM6" s="35">
        <f t="shared" si="7"/>
        <v>380.58</v>
      </c>
      <c r="BN6" s="35">
        <f t="shared" si="7"/>
        <v>401.79</v>
      </c>
      <c r="BO6" s="34" t="str">
        <f>IF(BO7="","",IF(BO7="-","【-】","【"&amp;SUBSTITUTE(TEXT(BO7,"#,##0.00"),"-","△")&amp;"】"))</f>
        <v>【274.27】</v>
      </c>
      <c r="BP6" s="35">
        <f>IF(BP7="",NA(),BP7)</f>
        <v>78.77</v>
      </c>
      <c r="BQ6" s="35">
        <f t="shared" ref="BQ6:BY6" si="8">IF(BQ7="",NA(),BQ7)</f>
        <v>73.260000000000005</v>
      </c>
      <c r="BR6" s="35">
        <f t="shared" si="8"/>
        <v>85.35</v>
      </c>
      <c r="BS6" s="35">
        <f t="shared" si="8"/>
        <v>83.66</v>
      </c>
      <c r="BT6" s="35">
        <f t="shared" si="8"/>
        <v>87.74</v>
      </c>
      <c r="BU6" s="35">
        <f t="shared" si="8"/>
        <v>96.56</v>
      </c>
      <c r="BV6" s="35">
        <f t="shared" si="8"/>
        <v>100.47</v>
      </c>
      <c r="BW6" s="35">
        <f t="shared" si="8"/>
        <v>101.72</v>
      </c>
      <c r="BX6" s="35">
        <f t="shared" si="8"/>
        <v>102.38</v>
      </c>
      <c r="BY6" s="35">
        <f t="shared" si="8"/>
        <v>100.12</v>
      </c>
      <c r="BZ6" s="34" t="str">
        <f>IF(BZ7="","",IF(BZ7="-","【-】","【"&amp;SUBSTITUTE(TEXT(BZ7,"#,##0.00"),"-","△")&amp;"】"))</f>
        <v>【104.36】</v>
      </c>
      <c r="CA6" s="35">
        <f>IF(CA7="",NA(),CA7)</f>
        <v>296.52</v>
      </c>
      <c r="CB6" s="35">
        <f t="shared" ref="CB6:CJ6" si="9">IF(CB7="",NA(),CB7)</f>
        <v>316.68</v>
      </c>
      <c r="CC6" s="35">
        <f t="shared" si="9"/>
        <v>272.33999999999997</v>
      </c>
      <c r="CD6" s="35">
        <f t="shared" si="9"/>
        <v>278.3</v>
      </c>
      <c r="CE6" s="35">
        <f t="shared" si="9"/>
        <v>265.41000000000003</v>
      </c>
      <c r="CF6" s="35">
        <f t="shared" si="9"/>
        <v>177.14</v>
      </c>
      <c r="CG6" s="35">
        <f t="shared" si="9"/>
        <v>169.82</v>
      </c>
      <c r="CH6" s="35">
        <f t="shared" si="9"/>
        <v>168.2</v>
      </c>
      <c r="CI6" s="35">
        <f t="shared" si="9"/>
        <v>168.67</v>
      </c>
      <c r="CJ6" s="35">
        <f t="shared" si="9"/>
        <v>174.97</v>
      </c>
      <c r="CK6" s="34" t="str">
        <f>IF(CK7="","",IF(CK7="-","【-】","【"&amp;SUBSTITUTE(TEXT(CK7,"#,##0.00"),"-","△")&amp;"】"))</f>
        <v>【165.71】</v>
      </c>
      <c r="CL6" s="35">
        <f>IF(CL7="",NA(),CL7)</f>
        <v>89.74</v>
      </c>
      <c r="CM6" s="35">
        <f t="shared" ref="CM6:CU6" si="10">IF(CM7="",NA(),CM7)</f>
        <v>91.34</v>
      </c>
      <c r="CN6" s="35">
        <f t="shared" si="10"/>
        <v>82.85</v>
      </c>
      <c r="CO6" s="35">
        <f t="shared" si="10"/>
        <v>91.66</v>
      </c>
      <c r="CP6" s="35">
        <f t="shared" si="10"/>
        <v>93.95</v>
      </c>
      <c r="CQ6" s="35">
        <f t="shared" si="10"/>
        <v>55.64</v>
      </c>
      <c r="CR6" s="35">
        <f t="shared" si="10"/>
        <v>55.13</v>
      </c>
      <c r="CS6" s="35">
        <f t="shared" si="10"/>
        <v>54.77</v>
      </c>
      <c r="CT6" s="35">
        <f t="shared" si="10"/>
        <v>54.92</v>
      </c>
      <c r="CU6" s="35">
        <f t="shared" si="10"/>
        <v>55.63</v>
      </c>
      <c r="CV6" s="34" t="str">
        <f>IF(CV7="","",IF(CV7="-","【-】","【"&amp;SUBSTITUTE(TEXT(CV7,"#,##0.00"),"-","△")&amp;"】"))</f>
        <v>【60.41】</v>
      </c>
      <c r="CW6" s="35">
        <f>IF(CW7="",NA(),CW7)</f>
        <v>85.4</v>
      </c>
      <c r="CX6" s="35">
        <f t="shared" ref="CX6:DF6" si="11">IF(CX7="",NA(),CX7)</f>
        <v>86.7</v>
      </c>
      <c r="CY6" s="35">
        <f t="shared" si="11"/>
        <v>87.34</v>
      </c>
      <c r="CZ6" s="35">
        <f t="shared" si="11"/>
        <v>86.87</v>
      </c>
      <c r="DA6" s="35">
        <f t="shared" si="11"/>
        <v>87.16</v>
      </c>
      <c r="DB6" s="35">
        <f t="shared" si="11"/>
        <v>83.09</v>
      </c>
      <c r="DC6" s="35">
        <f t="shared" si="11"/>
        <v>83</v>
      </c>
      <c r="DD6" s="35">
        <f t="shared" si="11"/>
        <v>82.89</v>
      </c>
      <c r="DE6" s="35">
        <f t="shared" si="11"/>
        <v>82.66</v>
      </c>
      <c r="DF6" s="35">
        <f t="shared" si="11"/>
        <v>82.04</v>
      </c>
      <c r="DG6" s="34" t="str">
        <f>IF(DG7="","",IF(DG7="-","【-】","【"&amp;SUBSTITUTE(TEXT(DG7,"#,##0.00"),"-","△")&amp;"】"))</f>
        <v>【89.93】</v>
      </c>
      <c r="DH6" s="35">
        <f>IF(DH7="",NA(),DH7)</f>
        <v>38.270000000000003</v>
      </c>
      <c r="DI6" s="35">
        <f t="shared" ref="DI6:DQ6" si="12">IF(DI7="",NA(),DI7)</f>
        <v>40.79</v>
      </c>
      <c r="DJ6" s="35">
        <f t="shared" si="12"/>
        <v>42.74</v>
      </c>
      <c r="DK6" s="35">
        <f t="shared" si="12"/>
        <v>42.93</v>
      </c>
      <c r="DL6" s="35">
        <f t="shared" si="12"/>
        <v>44.2</v>
      </c>
      <c r="DM6" s="35">
        <f t="shared" si="12"/>
        <v>39.06</v>
      </c>
      <c r="DN6" s="35">
        <f t="shared" si="12"/>
        <v>46.66</v>
      </c>
      <c r="DO6" s="35">
        <f t="shared" si="12"/>
        <v>47.46</v>
      </c>
      <c r="DP6" s="35">
        <f t="shared" si="12"/>
        <v>48.49</v>
      </c>
      <c r="DQ6" s="35">
        <f t="shared" si="12"/>
        <v>48.05</v>
      </c>
      <c r="DR6" s="34" t="str">
        <f>IF(DR7="","",IF(DR7="-","【-】","【"&amp;SUBSTITUTE(TEXT(DR7,"#,##0.00"),"-","△")&amp;"】"))</f>
        <v>【48.12】</v>
      </c>
      <c r="DS6" s="35">
        <f>IF(DS7="",NA(),DS7)</f>
        <v>1.3</v>
      </c>
      <c r="DT6" s="35">
        <f t="shared" ref="DT6:EB6" si="13">IF(DT7="",NA(),DT7)</f>
        <v>1.28</v>
      </c>
      <c r="DU6" s="35">
        <f t="shared" si="13"/>
        <v>1.1100000000000001</v>
      </c>
      <c r="DV6" s="35">
        <f t="shared" si="13"/>
        <v>1.55</v>
      </c>
      <c r="DW6" s="34">
        <f t="shared" si="13"/>
        <v>0</v>
      </c>
      <c r="DX6" s="35">
        <f t="shared" si="13"/>
        <v>8.8699999999999992</v>
      </c>
      <c r="DY6" s="35">
        <f t="shared" si="13"/>
        <v>9.85</v>
      </c>
      <c r="DZ6" s="35">
        <f t="shared" si="13"/>
        <v>9.7100000000000009</v>
      </c>
      <c r="EA6" s="35">
        <f t="shared" si="13"/>
        <v>12.79</v>
      </c>
      <c r="EB6" s="35">
        <f t="shared" si="13"/>
        <v>13.39</v>
      </c>
      <c r="EC6" s="34" t="str">
        <f>IF(EC7="","",IF(EC7="-","【-】","【"&amp;SUBSTITUTE(TEXT(EC7,"#,##0.00"),"-","△")&amp;"】"))</f>
        <v>【15.89】</v>
      </c>
      <c r="ED6" s="35">
        <f>IF(ED7="",NA(),ED7)</f>
        <v>1.37</v>
      </c>
      <c r="EE6" s="35">
        <f t="shared" ref="EE6:EM6" si="14">IF(EE7="",NA(),EE7)</f>
        <v>1.56</v>
      </c>
      <c r="EF6" s="34">
        <f t="shared" si="14"/>
        <v>0</v>
      </c>
      <c r="EG6" s="35">
        <f t="shared" si="14"/>
        <v>1.03</v>
      </c>
      <c r="EH6" s="35">
        <f t="shared" si="14"/>
        <v>1.06</v>
      </c>
      <c r="EI6" s="35">
        <f t="shared" si="14"/>
        <v>0.67</v>
      </c>
      <c r="EJ6" s="35">
        <f t="shared" si="14"/>
        <v>0.66</v>
      </c>
      <c r="EK6" s="35">
        <f t="shared" si="14"/>
        <v>0.99</v>
      </c>
      <c r="EL6" s="35">
        <f t="shared" si="14"/>
        <v>0.71</v>
      </c>
      <c r="EM6" s="35">
        <f t="shared" si="14"/>
        <v>0.54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44211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81.91</v>
      </c>
      <c r="P7" s="38">
        <v>95.7</v>
      </c>
      <c r="Q7" s="38">
        <v>4698</v>
      </c>
      <c r="R7" s="38">
        <v>28697</v>
      </c>
      <c r="S7" s="38">
        <v>225.49</v>
      </c>
      <c r="T7" s="38">
        <v>127.27</v>
      </c>
      <c r="U7" s="38">
        <v>27431</v>
      </c>
      <c r="V7" s="38">
        <v>103.4</v>
      </c>
      <c r="W7" s="38">
        <v>265.29000000000002</v>
      </c>
      <c r="X7" s="38">
        <v>108.75</v>
      </c>
      <c r="Y7" s="38">
        <v>98.82</v>
      </c>
      <c r="Z7" s="38">
        <v>114.28</v>
      </c>
      <c r="AA7" s="38">
        <v>107.58</v>
      </c>
      <c r="AB7" s="38">
        <v>112.02</v>
      </c>
      <c r="AC7" s="38">
        <v>106.55</v>
      </c>
      <c r="AD7" s="38">
        <v>110.01</v>
      </c>
      <c r="AE7" s="38">
        <v>111.21</v>
      </c>
      <c r="AF7" s="38">
        <v>111.71</v>
      </c>
      <c r="AG7" s="38">
        <v>110.05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9.56</v>
      </c>
      <c r="AO7" s="38">
        <v>2.8</v>
      </c>
      <c r="AP7" s="38">
        <v>1.93</v>
      </c>
      <c r="AQ7" s="38">
        <v>1.72</v>
      </c>
      <c r="AR7" s="38">
        <v>2.64</v>
      </c>
      <c r="AS7" s="38">
        <v>0.85</v>
      </c>
      <c r="AT7" s="38">
        <v>530.69000000000005</v>
      </c>
      <c r="AU7" s="38">
        <v>145.91</v>
      </c>
      <c r="AV7" s="38">
        <v>201.53</v>
      </c>
      <c r="AW7" s="38">
        <v>330.93</v>
      </c>
      <c r="AX7" s="38">
        <v>230.3</v>
      </c>
      <c r="AY7" s="38">
        <v>963.24</v>
      </c>
      <c r="AZ7" s="38">
        <v>381.53</v>
      </c>
      <c r="BA7" s="38">
        <v>391.54</v>
      </c>
      <c r="BB7" s="38">
        <v>384.34</v>
      </c>
      <c r="BC7" s="38">
        <v>359.47</v>
      </c>
      <c r="BD7" s="38">
        <v>264.33999999999997</v>
      </c>
      <c r="BE7" s="38">
        <v>197.38</v>
      </c>
      <c r="BF7" s="38">
        <v>197.29</v>
      </c>
      <c r="BG7" s="38">
        <v>181.02</v>
      </c>
      <c r="BH7" s="38">
        <v>165.34</v>
      </c>
      <c r="BI7" s="38">
        <v>154.72</v>
      </c>
      <c r="BJ7" s="38">
        <v>400.38</v>
      </c>
      <c r="BK7" s="38">
        <v>393.27</v>
      </c>
      <c r="BL7" s="38">
        <v>386.97</v>
      </c>
      <c r="BM7" s="38">
        <v>380.58</v>
      </c>
      <c r="BN7" s="38">
        <v>401.79</v>
      </c>
      <c r="BO7" s="38">
        <v>274.27</v>
      </c>
      <c r="BP7" s="38">
        <v>78.77</v>
      </c>
      <c r="BQ7" s="38">
        <v>73.260000000000005</v>
      </c>
      <c r="BR7" s="38">
        <v>85.35</v>
      </c>
      <c r="BS7" s="38">
        <v>83.66</v>
      </c>
      <c r="BT7" s="38">
        <v>87.74</v>
      </c>
      <c r="BU7" s="38">
        <v>96.56</v>
      </c>
      <c r="BV7" s="38">
        <v>100.47</v>
      </c>
      <c r="BW7" s="38">
        <v>101.72</v>
      </c>
      <c r="BX7" s="38">
        <v>102.38</v>
      </c>
      <c r="BY7" s="38">
        <v>100.12</v>
      </c>
      <c r="BZ7" s="38">
        <v>104.36</v>
      </c>
      <c r="CA7" s="38">
        <v>296.52</v>
      </c>
      <c r="CB7" s="38">
        <v>316.68</v>
      </c>
      <c r="CC7" s="38">
        <v>272.33999999999997</v>
      </c>
      <c r="CD7" s="38">
        <v>278.3</v>
      </c>
      <c r="CE7" s="38">
        <v>265.41000000000003</v>
      </c>
      <c r="CF7" s="38">
        <v>177.14</v>
      </c>
      <c r="CG7" s="38">
        <v>169.82</v>
      </c>
      <c r="CH7" s="38">
        <v>168.2</v>
      </c>
      <c r="CI7" s="38">
        <v>168.67</v>
      </c>
      <c r="CJ7" s="38">
        <v>174.97</v>
      </c>
      <c r="CK7" s="38">
        <v>165.71</v>
      </c>
      <c r="CL7" s="38">
        <v>89.74</v>
      </c>
      <c r="CM7" s="38">
        <v>91.34</v>
      </c>
      <c r="CN7" s="38">
        <v>82.85</v>
      </c>
      <c r="CO7" s="38">
        <v>91.66</v>
      </c>
      <c r="CP7" s="38">
        <v>93.95</v>
      </c>
      <c r="CQ7" s="38">
        <v>55.64</v>
      </c>
      <c r="CR7" s="38">
        <v>55.13</v>
      </c>
      <c r="CS7" s="38">
        <v>54.77</v>
      </c>
      <c r="CT7" s="38">
        <v>54.92</v>
      </c>
      <c r="CU7" s="38">
        <v>55.63</v>
      </c>
      <c r="CV7" s="38">
        <v>60.41</v>
      </c>
      <c r="CW7" s="38">
        <v>85.4</v>
      </c>
      <c r="CX7" s="38">
        <v>86.7</v>
      </c>
      <c r="CY7" s="38">
        <v>87.34</v>
      </c>
      <c r="CZ7" s="38">
        <v>86.87</v>
      </c>
      <c r="DA7" s="38">
        <v>87.16</v>
      </c>
      <c r="DB7" s="38">
        <v>83.09</v>
      </c>
      <c r="DC7" s="38">
        <v>83</v>
      </c>
      <c r="DD7" s="38">
        <v>82.89</v>
      </c>
      <c r="DE7" s="38">
        <v>82.66</v>
      </c>
      <c r="DF7" s="38">
        <v>82.04</v>
      </c>
      <c r="DG7" s="38">
        <v>89.93</v>
      </c>
      <c r="DH7" s="38">
        <v>38.270000000000003</v>
      </c>
      <c r="DI7" s="38">
        <v>40.79</v>
      </c>
      <c r="DJ7" s="38">
        <v>42.74</v>
      </c>
      <c r="DK7" s="38">
        <v>42.93</v>
      </c>
      <c r="DL7" s="38">
        <v>44.2</v>
      </c>
      <c r="DM7" s="38">
        <v>39.06</v>
      </c>
      <c r="DN7" s="38">
        <v>46.66</v>
      </c>
      <c r="DO7" s="38">
        <v>47.46</v>
      </c>
      <c r="DP7" s="38">
        <v>48.49</v>
      </c>
      <c r="DQ7" s="38">
        <v>48.05</v>
      </c>
      <c r="DR7" s="38">
        <v>48.12</v>
      </c>
      <c r="DS7" s="38">
        <v>1.3</v>
      </c>
      <c r="DT7" s="38">
        <v>1.28</v>
      </c>
      <c r="DU7" s="38">
        <v>1.1100000000000001</v>
      </c>
      <c r="DV7" s="38">
        <v>1.55</v>
      </c>
      <c r="DW7" s="38">
        <v>0</v>
      </c>
      <c r="DX7" s="38">
        <v>8.8699999999999992</v>
      </c>
      <c r="DY7" s="38">
        <v>9.85</v>
      </c>
      <c r="DZ7" s="38">
        <v>9.7100000000000009</v>
      </c>
      <c r="EA7" s="38">
        <v>12.79</v>
      </c>
      <c r="EB7" s="38">
        <v>13.39</v>
      </c>
      <c r="EC7" s="38">
        <v>15.89</v>
      </c>
      <c r="ED7" s="38">
        <v>1.37</v>
      </c>
      <c r="EE7" s="38">
        <v>1.56</v>
      </c>
      <c r="EF7" s="38">
        <v>0</v>
      </c>
      <c r="EG7" s="38">
        <v>1.03</v>
      </c>
      <c r="EH7" s="38">
        <v>1.06</v>
      </c>
      <c r="EI7" s="38">
        <v>0.67</v>
      </c>
      <c r="EJ7" s="38">
        <v>0.66</v>
      </c>
      <c r="EK7" s="38">
        <v>0.99</v>
      </c>
      <c r="EL7" s="38">
        <v>0.71</v>
      </c>
      <c r="EM7" s="38">
        <v>0.54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堀籠　優</cp:lastModifiedBy>
  <cp:lastPrinted>2019-02-12T12:06:14Z</cp:lastPrinted>
  <dcterms:created xsi:type="dcterms:W3CDTF">2018-12-03T08:26:26Z</dcterms:created>
  <dcterms:modified xsi:type="dcterms:W3CDTF">2019-02-12T12:06:41Z</dcterms:modified>
  <cp:category/>
</cp:coreProperties>
</file>