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上水道係\(10)　営業の企画及び統計に関すること。\経営比較分析表\H29年度決算\"/>
    </mc:Choice>
  </mc:AlternateContent>
  <workbookProtection workbookAlgorithmName="SHA-512" workbookHashValue="nnodnypvVk43ve/YPptXMsgPqWmUvW0KXeQWmvWIeBvCsU15zFuJ0eke7qifnUYLb8sIEDTmSuGNeUI3WBBtpA==" workbookSaltValue="uZelR4hzYO2jQFzwP+0YCQ==" workbookSpinCount="100000" lockStructure="1"/>
  <bookViews>
    <workbookView xWindow="0" yWindow="0" windowWidth="20490" windowHeight="81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<sst xmlns="http://schemas.openxmlformats.org/spreadsheetml/2006/main" count="232" uniqueCount="120">
  <si>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</si>
  <si>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</si>
  <si>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</si>
  <si>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</si>
  <si>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</si>
  <si>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</si>
  <si>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</si>
  <si>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</si>
  <si>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</si>
  <si>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</si>
  <si>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</si>
  <si>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</si>
  <si>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</si>
  <si>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</si>
  <si>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</si>
  <si>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</si>
  <si>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</si>
  <si>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</si>
  <si>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</si>
  <si>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</si>
  <si>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</si>
  <si>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</si>
  <si>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</si>
  <si>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</si>
  <si>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</si>
  <si>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</si>
  <si>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</si>
  <si>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</si>
  <si>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</si>
  <si>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</si>
  <si>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</si>
  <si>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</si>
  <si>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</si>
  <si>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</si>
  <si>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</si>
  <si>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</si>
  <si>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</si>
  <si>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</si>
  <si>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</si>
  <si>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</si>
  <si>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</si>
  <si>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</si>
  <si>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</si>
  <si>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</si>
  <si>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</si>
  <si>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</si>
  <si>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</si>
  <si>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</si>
  <si>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</si>
  <si>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</si>
  <si>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</si>
  <si>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</si>
  <si>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</si>
  <si>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</si>
  <si>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</si>
  <si>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</si>
  <si>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</si>
  <si>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</si>
  <si>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</si>
  <si>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</si>
  <si>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</si>
  <si>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</si>
  <si>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</si>
  <si>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</si>
  <si>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</si>
  <si>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</si>
  <si>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</si>
  <si>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</si>
  <si>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</si>
  <si>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</si>
  <si>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</si>
  <si>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</si>
  <si>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</si>
  <si>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</si>
  <si>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</si>
  <si>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</si>
  <si>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</si>
  <si>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</si>
  <si>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</si>
  <si>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</si>
  <si>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</si>
  <si>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</si>
  <si>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</si>
  <si>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</si>
  <si>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</si>
  <si>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</si>
  <si>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</si>
  <si>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</si>
  <si>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</si>
  <si>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</si>
  <si>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</si>
  <si>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</si>
  <si>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</si>
  <si>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</si>
  <si>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</si>
  <si>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</si>
  <si>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</si>
  <si>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</si>
  <si>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</si>
  <si>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</si>
  <si>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</si>
  <si>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</si>
  <si>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</si>
  <si>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</si>
  <si>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</si>
  <si>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</si>
  <si>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</si>
  <si>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</si>
  <si>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</si>
  <si>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</si>
  <si>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</si>
  <si>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</si>
  <si>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</si>
  <si>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</si>
  <si>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</si>
  <si>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</si>
  <si>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</si>
  <si>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経常収支比率は、平成28年度と比較し2.21ポイント上昇した。全国平均と比較すると1.95ポイント低く、類似団体平均と比較すると1.39ポイント高い。上昇の要因は、分母の減少より分子の減少が少なかったことによるもので次のとおりである。分母では、経常費用のうち災害復旧工事が終息に向かっていることから資産減耗費などが減となったため74,351千円の減となった。分子では、経常収益のうち営業外収益において高料金対策補助金が減額になったことと、災害復旧工事が終息に向かっていることから長期前受金戻入が減となり65,084千円の減となった。営業収益では、新規の住宅着工が落ち着いてきたことから給水収益や加入金などが減少したため5,515千円の減額となった結果、分子では70,599千円の減となった。
② 累積欠損比率は、未処理欠損金が発生していないため算定されなかった。
③ 流動比率は、平成28年度と比較し257.97ポイント上昇し1841.63％となった。類似団体平均や全国平均と比較しても高い比率であり、その主な要因は、東日本大震災以後、災害復旧・復興事業により、単費を投じての建設事業（管路等の更新事業）を人員不足の関係から行うことができなかったことによるものである。
④ 企業債残高対給水収益比率は、平成28年度と比較し4.14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
⑤ 料金回収率は、平成28年度と比較し6.47ポイント上昇した。類似団体平均や全国平均と比較しても低い比率である。また、⑥給水原価は、平成28年度と比較し18.99円安くなった。類似団体平均と比較した場合は、87.43円高くなっている。要因は、資産減耗費が減となり給水原価が安くなったことによる。また、本町では、自己水源が無く100%受水であり受水費に占める資本費が高いことも要因の一つと考えられる。今後の水道料金については、「水道料金改定業務の手引き」を参考に設定したい。
⑦ 施設利用率は、平成28年度と比較して0.01ポイント上昇した。類似団体平均や全国平均と比較すると下回っている。主な要因は、震災による人口の減少と給水設備が節水型になっているためと考えられる。
⑧ 有収率は、平成28年度と比較し0.65ポイント下降した。類似団体平均と比較した場合は、17.30ポイント高くなっており、十分収益に結びついていると考えられる。
</t>
    <phoneticPr fontId="4"/>
  </si>
  <si>
    <t xml:space="preserve">① 有形固定資産減価償却率は、類似団体平均値と比較して1.36ポイント高い。これは、本町の給水面積が13.19㎢と東北一小さな町であることで、上水道の普及が早かったため、法定耐用年数に近づいている老朽管などが多い。今後は、平成30年度から平成31年度にかけて「施設更新計画」や「新水道ビジョン」などを策定し、長寿命化や被害のなかった施設の耐震化などを進めたいと考えている。
② 管路経年化率は、類似団体平均値と比較して4.28ポイント低い。これは、東日本大震災において被害を受けた管路を災害復旧事業において更新したものがあったため類似団体と比較して低くなったと思われる。
③ 管路更新率は、類似団体平均値と比較して0.54ポイント低い。老朽化の状況については、施設、管路ともに進んでいることは認識しており、「施設更新計画」や「新水道ビジョン」などを策定し、施設の更新を進めたいと考えている。
</t>
    <phoneticPr fontId="4"/>
  </si>
  <si>
    <t>本水道事業の課題は、東日本大震災からの復旧・復興という大きなテーマがあり、平成31年度には、終息する。今後は、老朽施設の改修や管路の耐震化、国から求められている様々な計画等の策定に着手し、住民に対し丁寧に説明しながら、必要な改修を進め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</si>
</sst>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0.02</c:v>
                </c:pt>
                <c:pt idx="3" formatCode="#,##0.00;&quot;△&quot;#,##0.00;&quot;-&quot;">
                  <c:v>0.02</c:v>
                </c:pt>
                <c:pt idx="4">
                  <c:v>0</c:v>
                </c:pt>
              </c:numCache>
            </c:numRef>
          </c:val>
          <c:extLst>
            <c:ext xmlns:c16="http://schemas.microsoft.com/office/drawing/2014/chart" uri="{C3380CC4-5D6E-409C-BE32-E72D297353CC}">
              <c16:uniqueId val="{00000000-F59C-4066-BAE0-B75A2C04DC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F59C-4066-BAE0-B75A2C04DC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51.02</c:v>
                </c:pt>
                <c:pt idx="1">
                  <c:v>50.82</c:v>
                </c:pt>
                <c:pt idx="2">
                  <c:v>50.81</c:v>
                </c:pt>
                <c:pt idx="3">
                  <c:v>51.01</c:v>
                </c:pt>
                <c:pt idx="4">
                  <c:v>51.02</c:v>
                </c:pt>
              </c:numCache>
            </c:numRef>
          </c:val>
          <c:extLst>
            <c:ext xmlns:c16="http://schemas.microsoft.com/office/drawing/2014/chart" uri="{C3380CC4-5D6E-409C-BE32-E72D297353CC}">
              <c16:uniqueId val="{00000000-DB5F-4CBC-B118-0A499AAC46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DB5F-4CBC-B118-0A499AAC46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99.49</c:v>
                </c:pt>
                <c:pt idx="1">
                  <c:v>99.37</c:v>
                </c:pt>
                <c:pt idx="2">
                  <c:v>99.72</c:v>
                </c:pt>
                <c:pt idx="3">
                  <c:v>99.99</c:v>
                </c:pt>
                <c:pt idx="4">
                  <c:v>99.34</c:v>
                </c:pt>
              </c:numCache>
            </c:numRef>
          </c:val>
          <c:extLst>
            <c:ext xmlns:c16="http://schemas.microsoft.com/office/drawing/2014/chart" uri="{C3380CC4-5D6E-409C-BE32-E72D297353CC}">
              <c16:uniqueId val="{00000000-036F-411A-AFAE-572CA186BF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036F-411A-AFAE-572CA186BF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119.37</c:v>
                </c:pt>
                <c:pt idx="1">
                  <c:v>125.14</c:v>
                </c:pt>
                <c:pt idx="2">
                  <c:v>120.05</c:v>
                </c:pt>
                <c:pt idx="3">
                  <c:v>109.23</c:v>
                </c:pt>
                <c:pt idx="4">
                  <c:v>111.44</c:v>
                </c:pt>
              </c:numCache>
            </c:numRef>
          </c:val>
          <c:extLst>
            <c:ext xmlns:c16="http://schemas.microsoft.com/office/drawing/2014/chart" uri="{C3380CC4-5D6E-409C-BE32-E72D297353CC}">
              <c16:uniqueId val="{00000000-9023-47EB-BD0A-C3329AC339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9023-47EB-BD0A-C3329AC339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47.86</c:v>
                </c:pt>
                <c:pt idx="1">
                  <c:v>48.99</c:v>
                </c:pt>
                <c:pt idx="2">
                  <c:v>48.31</c:v>
                </c:pt>
                <c:pt idx="3">
                  <c:v>48.54</c:v>
                </c:pt>
                <c:pt idx="4">
                  <c:v>49.41</c:v>
                </c:pt>
              </c:numCache>
            </c:numRef>
          </c:val>
          <c:extLst>
            <c:ext xmlns:c16="http://schemas.microsoft.com/office/drawing/2014/chart" uri="{C3380CC4-5D6E-409C-BE32-E72D297353CC}">
              <c16:uniqueId val="{00000000-F5B9-4667-9C77-91A30012AA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F5B9-4667-9C77-91A30012AA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9.3699999999999992</c:v>
                </c:pt>
                <c:pt idx="1">
                  <c:v>8.9499999999999993</c:v>
                </c:pt>
                <c:pt idx="2">
                  <c:v>8.9</c:v>
                </c:pt>
                <c:pt idx="3">
                  <c:v>9.06</c:v>
                </c:pt>
                <c:pt idx="4">
                  <c:v>9.11</c:v>
                </c:pt>
              </c:numCache>
            </c:numRef>
          </c:val>
          <c:extLst>
            <c:ext xmlns:c16="http://schemas.microsoft.com/office/drawing/2014/chart" uri="{C3380CC4-5D6E-409C-BE32-E72D297353CC}">
              <c16:uniqueId val="{00000000-AE36-4A91-8C12-B7339B2304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E36-4A91-8C12-B7339B2304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5-4AB0-A1CB-DDA91E9B03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975-4AB0-A1CB-DDA91E9B03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2303.4299999999998</c:v>
                </c:pt>
                <c:pt idx="1">
                  <c:v>1741.53</c:v>
                </c:pt>
                <c:pt idx="2">
                  <c:v>1056.9000000000001</c:v>
                </c:pt>
                <c:pt idx="3">
                  <c:v>1583.66</c:v>
                </c:pt>
                <c:pt idx="4">
                  <c:v>1841.63</c:v>
                </c:pt>
              </c:numCache>
            </c:numRef>
          </c:val>
          <c:extLst>
            <c:ext xmlns:c16="http://schemas.microsoft.com/office/drawing/2014/chart" uri="{C3380CC4-5D6E-409C-BE32-E72D297353CC}">
              <c16:uniqueId val="{00000000-B7D2-46CF-8170-5CB9E3EF4D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B7D2-46CF-8170-5CB9E3EF4D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43.71</c:v>
                </c:pt>
                <c:pt idx="1">
                  <c:v>39.880000000000003</c:v>
                </c:pt>
                <c:pt idx="2">
                  <c:v>35.47</c:v>
                </c:pt>
                <c:pt idx="3">
                  <c:v>31.21</c:v>
                </c:pt>
                <c:pt idx="4">
                  <c:v>27.07</c:v>
                </c:pt>
              </c:numCache>
            </c:numRef>
          </c:val>
          <c:extLst>
            <c:ext xmlns:c16="http://schemas.microsoft.com/office/drawing/2014/chart" uri="{C3380CC4-5D6E-409C-BE32-E72D297353CC}">
              <c16:uniqueId val="{00000000-B26C-49A6-828C-423EBDAD5F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B26C-49A6-828C-423EBDAD5F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82.36</c:v>
                </c:pt>
                <c:pt idx="1">
                  <c:v>92.05</c:v>
                </c:pt>
                <c:pt idx="2">
                  <c:v>92.69</c:v>
                </c:pt>
                <c:pt idx="3">
                  <c:v>88.49</c:v>
                </c:pt>
                <c:pt idx="4">
                  <c:v>94.96</c:v>
                </c:pt>
              </c:numCache>
            </c:numRef>
          </c:val>
          <c:extLst>
            <c:ext xmlns:c16="http://schemas.microsoft.com/office/drawing/2014/chart" uri="{C3380CC4-5D6E-409C-BE32-E72D297353CC}">
              <c16:uniqueId val="{00000000-9818-470A-A873-B410304F1F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9818-470A-A873-B410304F1F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300.07</c:v>
                </c:pt>
                <c:pt idx="1">
                  <c:v>269.47000000000003</c:v>
                </c:pt>
                <c:pt idx="2">
                  <c:v>268.75</c:v>
                </c:pt>
                <c:pt idx="3">
                  <c:v>281.39</c:v>
                </c:pt>
                <c:pt idx="4">
                  <c:v>262.39999999999998</c:v>
                </c:pt>
              </c:numCache>
            </c:numRef>
          </c:val>
          <c:extLst>
            <c:ext xmlns:c16="http://schemas.microsoft.com/office/drawing/2014/chart" uri="{C3380CC4-5D6E-409C-BE32-E72D297353CC}">
              <c16:uniqueId val="{00000000-1323-4107-A338-E5CDD5300A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1323-4107-A338-E5CDD5300A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70" zoomScaleNormal="70" workbookViewId="0">
      <selection activeCell="CB51" sqref="CB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七ケ浜町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18983</v>
      </c>
      <c r="AM8" s="73"/>
      <c r="AN8" s="73"/>
      <c r="AO8" s="73"/>
      <c r="AP8" s="73"/>
      <c r="AQ8" s="73"/>
      <c r="AR8" s="73"/>
      <c r="AS8" s="73"/>
      <c r="AT8" s="69">
        <f>データ!$S$6</f>
        <v>13.19</v>
      </c>
      <c r="AU8" s="70"/>
      <c r="AV8" s="70"/>
      <c r="AW8" s="70"/>
      <c r="AX8" s="70"/>
      <c r="AY8" s="70"/>
      <c r="AZ8" s="70"/>
      <c r="BA8" s="70"/>
      <c r="BB8" s="72">
        <f>データ!$T$6</f>
        <v>1439.2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95.8</v>
      </c>
      <c r="J10" s="70"/>
      <c r="K10" s="70"/>
      <c r="L10" s="70"/>
      <c r="M10" s="70"/>
      <c r="N10" s="70"/>
      <c r="O10" s="71"/>
      <c r="P10" s="72">
        <f>データ!$P$6</f>
        <v>100</v>
      </c>
      <c r="Q10" s="72"/>
      <c r="R10" s="72"/>
      <c r="S10" s="72"/>
      <c r="T10" s="72"/>
      <c r="U10" s="72"/>
      <c r="V10" s="72"/>
      <c r="W10" s="73">
        <f>データ!$Q$6</f>
        <v>4320</v>
      </c>
      <c r="X10" s="73"/>
      <c r="Y10" s="73"/>
      <c r="Z10" s="73"/>
      <c r="AA10" s="73"/>
      <c r="AB10" s="73"/>
      <c r="AC10" s="73"/>
      <c r="AD10" s="2"/>
      <c r="AE10" s="2"/>
      <c r="AF10" s="2"/>
      <c r="AG10" s="2"/>
      <c r="AH10" s="4"/>
      <c r="AI10" s="4"/>
      <c r="AJ10" s="4"/>
      <c r="AK10" s="4"/>
      <c r="AL10" s="73">
        <f>データ!$U$6</f>
        <v>18931</v>
      </c>
      <c r="AM10" s="73"/>
      <c r="AN10" s="73"/>
      <c r="AO10" s="73"/>
      <c r="AP10" s="73"/>
      <c r="AQ10" s="73"/>
      <c r="AR10" s="73"/>
      <c r="AS10" s="73"/>
      <c r="AT10" s="69">
        <f>データ!$V$6</f>
        <v>13.19</v>
      </c>
      <c r="AU10" s="70"/>
      <c r="AV10" s="70"/>
      <c r="AW10" s="70"/>
      <c r="AX10" s="70"/>
      <c r="AY10" s="70"/>
      <c r="AZ10" s="70"/>
      <c r="BA10" s="70"/>
      <c r="BB10" s="72">
        <f>データ!$W$6</f>
        <v>1435.25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118</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97"/>
      <c r="BM56" s="98"/>
      <c r="BN56" s="98"/>
      <c r="BO56" s="98"/>
      <c r="BP56" s="98"/>
      <c r="BQ56" s="98"/>
      <c r="BR56" s="98"/>
      <c r="BS56" s="98"/>
      <c r="BT56" s="98"/>
      <c r="BU56" s="98"/>
      <c r="BV56" s="98"/>
      <c r="BW56" s="98"/>
      <c r="BX56" s="98"/>
      <c r="BY56" s="98"/>
      <c r="BZ56" s="99"/>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97"/>
      <c r="BM57" s="98"/>
      <c r="BN57" s="98"/>
      <c r="BO57" s="98"/>
      <c r="BP57" s="98"/>
      <c r="BQ57" s="98"/>
      <c r="BR57" s="98"/>
      <c r="BS57" s="98"/>
      <c r="BT57" s="98"/>
      <c r="BU57" s="98"/>
      <c r="BV57" s="98"/>
      <c r="BW57" s="98"/>
      <c r="BX57" s="98"/>
      <c r="BY57" s="98"/>
      <c r="BZ57" s="99"/>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7"/>
      <c r="BM58" s="98"/>
      <c r="BN58" s="98"/>
      <c r="BO58" s="98"/>
      <c r="BP58" s="98"/>
      <c r="BQ58" s="98"/>
      <c r="BR58" s="98"/>
      <c r="BS58" s="98"/>
      <c r="BT58" s="98"/>
      <c r="BU58" s="98"/>
      <c r="BV58" s="98"/>
      <c r="BW58" s="98"/>
      <c r="BX58" s="98"/>
      <c r="BY58" s="98"/>
      <c r="BZ58" s="9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7"/>
      <c r="BM59" s="98"/>
      <c r="BN59" s="98"/>
      <c r="BO59" s="98"/>
      <c r="BP59" s="98"/>
      <c r="BQ59" s="98"/>
      <c r="BR59" s="98"/>
      <c r="BS59" s="98"/>
      <c r="BT59" s="98"/>
      <c r="BU59" s="98"/>
      <c r="BV59" s="98"/>
      <c r="BW59" s="98"/>
      <c r="BX59" s="98"/>
      <c r="BY59" s="98"/>
      <c r="BZ59" s="99"/>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7"/>
      <c r="BM60" s="98"/>
      <c r="BN60" s="98"/>
      <c r="BO60" s="98"/>
      <c r="BP60" s="98"/>
      <c r="BQ60" s="98"/>
      <c r="BR60" s="98"/>
      <c r="BS60" s="98"/>
      <c r="BT60" s="98"/>
      <c r="BU60" s="98"/>
      <c r="BV60" s="98"/>
      <c r="BW60" s="98"/>
      <c r="BX60" s="98"/>
      <c r="BY60" s="98"/>
      <c r="BZ60" s="99"/>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7"/>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ez0FylbaFPt0HzwWx1D5Yra83/s3fxG5NXOYiiKrQbt4rmFzhnFA+m4aiV+xTllt2WzN3R9jpw37BfVD/JtBQ==" saltValue="cTAepJlMO3OLRkL5+6aSD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44041</v>
      </c>
      <c r="D6" s="33">
        <f t="shared" si="3"/>
        <v>46</v>
      </c>
      <c r="E6" s="33">
        <f t="shared" si="3"/>
        <v>1</v>
      </c>
      <c r="F6" s="33">
        <f t="shared" si="3"/>
        <v>0</v>
      </c>
      <c r="G6" s="33">
        <f t="shared" si="3"/>
        <v>1</v>
      </c>
      <c r="H6" s="33" t="str">
        <f t="shared" si="3"/>
        <v>宮城県　七ケ浜町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95.8</v>
      </c>
      <c r="P6" s="34">
        <f t="shared" si="3"/>
        <v>100</v>
      </c>
      <c r="Q6" s="34">
        <f t="shared" si="3"/>
        <v>4320</v>
      </c>
      <c r="R6" s="34">
        <f t="shared" si="3"/>
        <v>18983</v>
      </c>
      <c r="S6" s="34">
        <f t="shared" si="3"/>
        <v>13.19</v>
      </c>
      <c r="T6" s="34">
        <f t="shared" si="3"/>
        <v>1439.2</v>
      </c>
      <c r="U6" s="34">
        <f t="shared" si="3"/>
        <v>18931</v>
      </c>
      <c r="V6" s="34">
        <f t="shared" si="3"/>
        <v>13.19</v>
      </c>
      <c r="W6" s="34">
        <f t="shared" si="3"/>
        <v>1435.25</v>
      </c>
      <c r="X6" s="35">
        <f>IF(X7="",NA(),X7)</f>
        <v>119.37</v>
      </c>
      <c r="Y6" s="35">
        <f t="shared" ref="Y6:AG6" si="4">IF(Y7="",NA(),Y7)</f>
        <v>125.14</v>
      </c>
      <c r="Z6" s="35">
        <f t="shared" si="4"/>
        <v>120.05</v>
      </c>
      <c r="AA6" s="35">
        <f t="shared" si="4"/>
        <v>109.23</v>
      </c>
      <c r="AB6" s="35">
        <f t="shared" si="4"/>
        <v>111.44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2303.4299999999998</v>
      </c>
      <c r="AU6" s="35">
        <f t="shared" ref="AU6:BC6" si="6">IF(AU7="",NA(),AU7)</f>
        <v>1741.53</v>
      </c>
      <c r="AV6" s="35">
        <f t="shared" si="6"/>
        <v>1056.9000000000001</v>
      </c>
      <c r="AW6" s="35">
        <f t="shared" si="6"/>
        <v>1583.66</v>
      </c>
      <c r="AX6" s="35">
        <f t="shared" si="6"/>
        <v>1841.63</v>
      </c>
      <c r="AY6" s="35">
        <f t="shared" si="6"/>
        <v>963.24</v>
      </c>
      <c r="AZ6" s="35">
        <f t="shared" si="6"/>
        <v>381.53</v>
      </c>
      <c r="BA6" s="35">
        <f t="shared" si="6"/>
        <v>391.54</v>
      </c>
      <c r="BB6" s="35">
        <f t="shared" si="6"/>
        <v>384.34</v>
      </c>
      <c r="BC6" s="35">
        <f t="shared" si="6"/>
        <v>359.47</v>
      </c>
      <c r="BD6" s="34" t="str">
        <f>IF(BD7="","",IF(BD7="-","【-】","【"&amp;SUBSTITUTE(TEXT(BD7,"#,##0.00"),"-","△")&amp;"】"))</f>
        <v>【264.34】</v>
      </c>
      <c r="BE6" s="35">
        <f>IF(BE7="",NA(),BE7)</f>
        <v>43.71</v>
      </c>
      <c r="BF6" s="35">
        <f t="shared" ref="BF6:BN6" si="7">IF(BF7="",NA(),BF7)</f>
        <v>39.880000000000003</v>
      </c>
      <c r="BG6" s="35">
        <f t="shared" si="7"/>
        <v>35.47</v>
      </c>
      <c r="BH6" s="35">
        <f t="shared" si="7"/>
        <v>31.21</v>
      </c>
      <c r="BI6" s="35">
        <f t="shared" si="7"/>
        <v>27.07</v>
      </c>
      <c r="BJ6" s="35">
        <f t="shared" si="7"/>
        <v>400.38</v>
      </c>
      <c r="BK6" s="35">
        <f t="shared" si="7"/>
        <v>393.27</v>
      </c>
      <c r="BL6" s="35">
        <f t="shared" si="7"/>
        <v>386.97</v>
      </c>
      <c r="BM6" s="35">
        <f t="shared" si="7"/>
        <v>380.58</v>
      </c>
      <c r="BN6" s="35">
        <f t="shared" si="7"/>
        <v>401.79</v>
      </c>
      <c r="BO6" s="34" t="str">
        <f>IF(BO7="","",IF(BO7="-","【-】","【"&amp;SUBSTITUTE(TEXT(BO7,"#,##0.00"),"-","△")&amp;"】"))</f>
        <v>【274.27】</v>
      </c>
      <c r="BP6" s="35">
        <f>IF(BP7="",NA(),BP7)</f>
        <v>82.36</v>
      </c>
      <c r="BQ6" s="35">
        <f t="shared" ref="BQ6:BY6" si="8">IF(BQ7="",NA(),BQ7)</f>
        <v>92.05</v>
      </c>
      <c r="BR6" s="35">
        <f t="shared" si="8"/>
        <v>92.69</v>
      </c>
      <c r="BS6" s="35">
        <f t="shared" si="8"/>
        <v>88.49</v>
      </c>
      <c r="BT6" s="35">
        <f t="shared" si="8"/>
        <v>94.96</v>
      </c>
      <c r="BU6" s="35">
        <f t="shared" si="8"/>
        <v>96.56</v>
      </c>
      <c r="BV6" s="35">
        <f t="shared" si="8"/>
        <v>100.47</v>
      </c>
      <c r="BW6" s="35">
        <f t="shared" si="8"/>
        <v>101.72</v>
      </c>
      <c r="BX6" s="35">
        <f t="shared" si="8"/>
        <v>102.38</v>
      </c>
      <c r="BY6" s="35">
        <f t="shared" si="8"/>
        <v>100.12</v>
      </c>
      <c r="BZ6" s="34" t="str">
        <f>IF(BZ7="","",IF(BZ7="-","【-】","【"&amp;SUBSTITUTE(TEXT(BZ7,"#,##0.00"),"-","△")&amp;"】"))</f>
        <v>【104.36】</v>
      </c>
      <c r="CA6" s="35">
        <f>IF(CA7="",NA(),CA7)</f>
        <v>300.07</v>
      </c>
      <c r="CB6" s="35">
        <f t="shared" ref="CB6:CJ6" si="9">IF(CB7="",NA(),CB7)</f>
        <v>269.47000000000003</v>
      </c>
      <c r="CC6" s="35">
        <f t="shared" si="9"/>
        <v>268.75</v>
      </c>
      <c r="CD6" s="35">
        <f t="shared" si="9"/>
        <v>281.39</v>
      </c>
      <c r="CE6" s="35">
        <f t="shared" si="9"/>
        <v>262.39999999999998</v>
      </c>
      <c r="CF6" s="35">
        <f t="shared" si="9"/>
        <v>177.14</v>
      </c>
      <c r="CG6" s="35">
        <f t="shared" si="9"/>
        <v>169.82</v>
      </c>
      <c r="CH6" s="35">
        <f t="shared" si="9"/>
        <v>168.2</v>
      </c>
      <c r="CI6" s="35">
        <f t="shared" si="9"/>
        <v>168.67</v>
      </c>
      <c r="CJ6" s="35">
        <f t="shared" si="9"/>
        <v>174.97</v>
      </c>
      <c r="CK6" s="34" t="str">
        <f>IF(CK7="","",IF(CK7="-","【-】","【"&amp;SUBSTITUTE(TEXT(CK7,"#,##0.00"),"-","△")&amp;"】"))</f>
        <v>【165.71】</v>
      </c>
      <c r="CL6" s="35">
        <f>IF(CL7="",NA(),CL7)</f>
        <v>51.02</v>
      </c>
      <c r="CM6" s="35">
        <f t="shared" ref="CM6:CU6" si="10">IF(CM7="",NA(),CM7)</f>
        <v>50.82</v>
      </c>
      <c r="CN6" s="35">
        <f t="shared" si="10"/>
        <v>50.81</v>
      </c>
      <c r="CO6" s="35">
        <f t="shared" si="10"/>
        <v>51.01</v>
      </c>
      <c r="CP6" s="35">
        <f t="shared" si="10"/>
        <v>51.02</v>
      </c>
      <c r="CQ6" s="35">
        <f t="shared" si="10"/>
        <v>55.64</v>
      </c>
      <c r="CR6" s="35">
        <f t="shared" si="10"/>
        <v>55.13</v>
      </c>
      <c r="CS6" s="35">
        <f t="shared" si="10"/>
        <v>54.77</v>
      </c>
      <c r="CT6" s="35">
        <f t="shared" si="10"/>
        <v>54.92</v>
      </c>
      <c r="CU6" s="35">
        <f t="shared" si="10"/>
        <v>55.63</v>
      </c>
      <c r="CV6" s="34" t="str">
        <f>IF(CV7="","",IF(CV7="-","【-】","【"&amp;SUBSTITUTE(TEXT(CV7,"#,##0.00"),"-","△")&amp;"】"))</f>
        <v>【60.41】</v>
      </c>
      <c r="CW6" s="35">
        <f>IF(CW7="",NA(),CW7)</f>
        <v>99.49</v>
      </c>
      <c r="CX6" s="35">
        <f t="shared" ref="CX6:DF6" si="11">IF(CX7="",NA(),CX7)</f>
        <v>99.37</v>
      </c>
      <c r="CY6" s="35">
        <f t="shared" si="11"/>
        <v>99.72</v>
      </c>
      <c r="CZ6" s="35">
        <f t="shared" si="11"/>
        <v>99.99</v>
      </c>
      <c r="DA6" s="35">
        <f t="shared" si="11"/>
        <v>99.34</v>
      </c>
      <c r="DB6" s="35">
        <f t="shared" si="11"/>
        <v>83.09</v>
      </c>
      <c r="DC6" s="35">
        <f t="shared" si="11"/>
        <v>83</v>
      </c>
      <c r="DD6" s="35">
        <f t="shared" si="11"/>
        <v>82.89</v>
      </c>
      <c r="DE6" s="35">
        <f t="shared" si="11"/>
        <v>82.66</v>
      </c>
      <c r="DF6" s="35">
        <f t="shared" si="11"/>
        <v>82.04</v>
      </c>
      <c r="DG6" s="34" t="str">
        <f>IF(DG7="","",IF(DG7="-","【-】","【"&amp;SUBSTITUTE(TEXT(DG7,"#,##0.00"),"-","△")&amp;"】"))</f>
        <v>【89.93】</v>
      </c>
      <c r="DH6" s="35">
        <f>IF(DH7="",NA(),DH7)</f>
        <v>47.86</v>
      </c>
      <c r="DI6" s="35">
        <f t="shared" ref="DI6:DQ6" si="12">IF(DI7="",NA(),DI7)</f>
        <v>48.99</v>
      </c>
      <c r="DJ6" s="35">
        <f t="shared" si="12"/>
        <v>48.31</v>
      </c>
      <c r="DK6" s="35">
        <f t="shared" si="12"/>
        <v>48.54</v>
      </c>
      <c r="DL6" s="35">
        <f t="shared" si="12"/>
        <v>49.41</v>
      </c>
      <c r="DM6" s="35">
        <f t="shared" si="12"/>
        <v>39.06</v>
      </c>
      <c r="DN6" s="35">
        <f t="shared" si="12"/>
        <v>46.66</v>
      </c>
      <c r="DO6" s="35">
        <f t="shared" si="12"/>
        <v>47.46</v>
      </c>
      <c r="DP6" s="35">
        <f t="shared" si="12"/>
        <v>48.49</v>
      </c>
      <c r="DQ6" s="35">
        <f t="shared" si="12"/>
        <v>48.05</v>
      </c>
      <c r="DR6" s="34" t="str">
        <f>IF(DR7="","",IF(DR7="-","【-】","【"&amp;SUBSTITUTE(TEXT(DR7,"#,##0.00"),"-","△")&amp;"】"))</f>
        <v>【48.12】</v>
      </c>
      <c r="DS6" s="35">
        <f>IF(DS7="",NA(),DS7)</f>
        <v>9.3699999999999992</v>
      </c>
      <c r="DT6" s="35">
        <f t="shared" ref="DT6:EB6" si="13">IF(DT7="",NA(),DT7)</f>
        <v>8.9499999999999993</v>
      </c>
      <c r="DU6" s="35">
        <f t="shared" si="13"/>
        <v>8.9</v>
      </c>
      <c r="DV6" s="35">
        <f t="shared" si="13"/>
        <v>9.06</v>
      </c>
      <c r="DW6" s="35">
        <f t="shared" si="13"/>
        <v>9.11</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4">
        <f t="shared" ref="EE6:EM6" si="14">IF(EE7="",NA(),EE7)</f>
        <v>0</v>
      </c>
      <c r="EF6" s="35">
        <f t="shared" si="14"/>
        <v>0.02</v>
      </c>
      <c r="EG6" s="35">
        <f t="shared" si="14"/>
        <v>0.02</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44041</v>
      </c>
      <c r="D7" s="37">
        <v>46</v>
      </c>
      <c r="E7" s="37">
        <v>1</v>
      </c>
      <c r="F7" s="37">
        <v>0</v>
      </c>
      <c r="G7" s="37">
        <v>1</v>
      </c>
      <c r="H7" s="37" t="s">
        <v>105</v>
      </c>
      <c r="I7" s="37" t="s">
        <v>106</v>
      </c>
      <c r="J7" s="37" t="s">
        <v>107</v>
      </c>
      <c r="K7" s="37" t="s">
        <v>108</v>
      </c>
      <c r="L7" s="37" t="s">
        <v>109</v>
      </c>
      <c r="M7" s="37" t="s">
        <v>110</v>
      </c>
      <c r="N7" s="38" t="s">
        <v>111</v>
      </c>
      <c r="O7" s="38">
        <v>95.8</v>
      </c>
      <c r="P7" s="38">
        <v>100</v>
      </c>
      <c r="Q7" s="38">
        <v>4320</v>
      </c>
      <c r="R7" s="38">
        <v>18983</v>
      </c>
      <c r="S7" s="38">
        <v>13.19</v>
      </c>
      <c r="T7" s="38">
        <v>1439.2</v>
      </c>
      <c r="U7" s="38">
        <v>18931</v>
      </c>
      <c r="V7" s="38">
        <v>13.19</v>
      </c>
      <c r="W7" s="38">
        <v>1435.25</v>
      </c>
      <c r="X7" s="38">
        <v>119.37</v>
      </c>
      <c r="Y7" s="38">
        <v>125.14</v>
      </c>
      <c r="Z7" s="38">
        <v>120.05</v>
      </c>
      <c r="AA7" s="38">
        <v>109.23</v>
      </c>
      <c r="AB7" s="38">
        <v>111.44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2303.4299999999998</v>
      </c>
      <c r="AU7" s="38">
        <v>1741.53</v>
      </c>
      <c r="AV7" s="38">
        <v>1056.9000000000001</v>
      </c>
      <c r="AW7" s="38">
        <v>1583.66</v>
      </c>
      <c r="AX7" s="38">
        <v>1841.63</v>
      </c>
      <c r="AY7" s="38">
        <v>963.24</v>
      </c>
      <c r="AZ7" s="38">
        <v>381.53</v>
      </c>
      <c r="BA7" s="38">
        <v>391.54</v>
      </c>
      <c r="BB7" s="38">
        <v>384.34</v>
      </c>
      <c r="BC7" s="38">
        <v>359.47</v>
      </c>
      <c r="BD7" s="38">
        <v>264.33999999999997</v>
      </c>
      <c r="BE7" s="38">
        <v>43.71</v>
      </c>
      <c r="BF7" s="38">
        <v>39.880000000000003</v>
      </c>
      <c r="BG7" s="38">
        <v>35.47</v>
      </c>
      <c r="BH7" s="38">
        <v>31.21</v>
      </c>
      <c r="BI7" s="38">
        <v>27.07</v>
      </c>
      <c r="BJ7" s="38">
        <v>400.38</v>
      </c>
      <c r="BK7" s="38">
        <v>393.27</v>
      </c>
      <c r="BL7" s="38">
        <v>386.97</v>
      </c>
      <c r="BM7" s="38">
        <v>380.58</v>
      </c>
      <c r="BN7" s="38">
        <v>401.79</v>
      </c>
      <c r="BO7" s="38">
        <v>274.27</v>
      </c>
      <c r="BP7" s="38">
        <v>82.36</v>
      </c>
      <c r="BQ7" s="38">
        <v>92.05</v>
      </c>
      <c r="BR7" s="38">
        <v>92.69</v>
      </c>
      <c r="BS7" s="38">
        <v>88.49</v>
      </c>
      <c r="BT7" s="38">
        <v>94.96</v>
      </c>
      <c r="BU7" s="38">
        <v>96.56</v>
      </c>
      <c r="BV7" s="38">
        <v>100.47</v>
      </c>
      <c r="BW7" s="38">
        <v>101.72</v>
      </c>
      <c r="BX7" s="38">
        <v>102.38</v>
      </c>
      <c r="BY7" s="38">
        <v>100.12</v>
      </c>
      <c r="BZ7" s="38">
        <v>104.36</v>
      </c>
      <c r="CA7" s="38">
        <v>300.07</v>
      </c>
      <c r="CB7" s="38">
        <v>269.47000000000003</v>
      </c>
      <c r="CC7" s="38">
        <v>268.75</v>
      </c>
      <c r="CD7" s="38">
        <v>281.39</v>
      </c>
      <c r="CE7" s="38">
        <v>262.39999999999998</v>
      </c>
      <c r="CF7" s="38">
        <v>177.14</v>
      </c>
      <c r="CG7" s="38">
        <v>169.82</v>
      </c>
      <c r="CH7" s="38">
        <v>168.2</v>
      </c>
      <c r="CI7" s="38">
        <v>168.67</v>
      </c>
      <c r="CJ7" s="38">
        <v>174.97</v>
      </c>
      <c r="CK7" s="38">
        <v>165.71</v>
      </c>
      <c r="CL7" s="38">
        <v>51.02</v>
      </c>
      <c r="CM7" s="38">
        <v>50.82</v>
      </c>
      <c r="CN7" s="38">
        <v>50.81</v>
      </c>
      <c r="CO7" s="38">
        <v>51.01</v>
      </c>
      <c r="CP7" s="38">
        <v>51.02</v>
      </c>
      <c r="CQ7" s="38">
        <v>55.64</v>
      </c>
      <c r="CR7" s="38">
        <v>55.13</v>
      </c>
      <c r="CS7" s="38">
        <v>54.77</v>
      </c>
      <c r="CT7" s="38">
        <v>54.92</v>
      </c>
      <c r="CU7" s="38">
        <v>55.63</v>
      </c>
      <c r="CV7" s="38">
        <v>60.41</v>
      </c>
      <c r="CW7" s="38">
        <v>99.49</v>
      </c>
      <c r="CX7" s="38">
        <v>99.37</v>
      </c>
      <c r="CY7" s="38">
        <v>99.72</v>
      </c>
      <c r="CZ7" s="38">
        <v>99.99</v>
      </c>
      <c r="DA7" s="38">
        <v>99.34</v>
      </c>
      <c r="DB7" s="38">
        <v>83.09</v>
      </c>
      <c r="DC7" s="38">
        <v>83</v>
      </c>
      <c r="DD7" s="38">
        <v>82.89</v>
      </c>
      <c r="DE7" s="38">
        <v>82.66</v>
      </c>
      <c r="DF7" s="38">
        <v>82.04</v>
      </c>
      <c r="DG7" s="38">
        <v>89.93</v>
      </c>
      <c r="DH7" s="38">
        <v>47.86</v>
      </c>
      <c r="DI7" s="38">
        <v>48.99</v>
      </c>
      <c r="DJ7" s="38">
        <v>48.31</v>
      </c>
      <c r="DK7" s="38">
        <v>48.54</v>
      </c>
      <c r="DL7" s="38">
        <v>49.41</v>
      </c>
      <c r="DM7" s="38">
        <v>39.06</v>
      </c>
      <c r="DN7" s="38">
        <v>46.66</v>
      </c>
      <c r="DO7" s="38">
        <v>47.46</v>
      </c>
      <c r="DP7" s="38">
        <v>48.49</v>
      </c>
      <c r="DQ7" s="38">
        <v>48.05</v>
      </c>
      <c r="DR7" s="38">
        <v>48.12</v>
      </c>
      <c r="DS7" s="38">
        <v>9.3699999999999992</v>
      </c>
      <c r="DT7" s="38">
        <v>8.9499999999999993</v>
      </c>
      <c r="DU7" s="38">
        <v>8.9</v>
      </c>
      <c r="DV7" s="38">
        <v>9.06</v>
      </c>
      <c r="DW7" s="38">
        <v>9.11</v>
      </c>
      <c r="DX7" s="38">
        <v>8.8699999999999992</v>
      </c>
      <c r="DY7" s="38">
        <v>9.85</v>
      </c>
      <c r="DZ7" s="38">
        <v>9.7100000000000009</v>
      </c>
      <c r="EA7" s="38">
        <v>12.79</v>
      </c>
      <c r="EB7" s="38">
        <v>13.39</v>
      </c>
      <c r="EC7" s="38">
        <v>15.89</v>
      </c>
      <c r="ED7" s="38">
        <v>0</v>
      </c>
      <c r="EE7" s="38">
        <v>0</v>
      </c>
      <c r="EF7" s="38">
        <v>0.02</v>
      </c>
      <c r="EG7" s="38">
        <v>0.02</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2019-02-06T00:10:39Z</cp:lastPrinted>
  <dcterms:created xsi:type="dcterms:W3CDTF">2018-12-03T08:26:24Z</dcterms:created>
  <dcterms:modified xsi:type="dcterms:W3CDTF">2019-02-06T00:10:50Z</dcterms:modified>
  <cp:category/>
</cp:coreProperties>
</file>