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omiyaoa-flsv\上下水道課\1.上下水道　総括\26.県等からの照会・回答\経営分析\平成28年度\"/>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<sst xmlns="http://schemas.openxmlformats.org/spreadsheetml/2006/main" count="217" uniqueCount="107">
  <si>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</si>
  <si>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</si>
  <si>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</si>
  <si>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</si>
  <si>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</si>
  <si>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</si>
  <si>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</si>
  <si>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</si>
  <si>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</si>
  <si>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</si>
  <si>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</si>
  <si>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</si>
  <si>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</si>
  <si>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</si>
  <si>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</si>
  <si>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</si>
  <si>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</si>
  <si>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</si>
  <si>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</si>
  <si>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</si>
  <si>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</si>
  <si>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</si>
  <si>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</si>
  <si>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</si>
  <si>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</si>
  <si>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</si>
  <si>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</si>
  <si>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</si>
  <si>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</si>
  <si>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</si>
  <si>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</si>
  <si>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</si>
  <si>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</si>
  <si>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</si>
  <si>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</si>
  <si>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</si>
  <si>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</si>
  <si>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</si>
  <si>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</si>
  <si>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</si>
  <si>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</si>
  <si>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</si>
  <si>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</si>
  <si>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</si>
  <si>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</si>
  <si>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</si>
  <si>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</si>
  <si>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</si>
  <si>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</si>
  <si>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</si>
  <si>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</si>
  <si>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</si>
  <si>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</si>
  <si>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</si>
  <si>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</si>
  <si>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</si>
  <si>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</si>
  <si>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</si>
  <si>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</si>
  <si>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</si>
  <si>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</si>
  <si>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</si>
  <si>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</si>
  <si>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</si>
  <si>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</si>
  <si>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</si>
  <si>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</si>
  <si>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</si>
  <si>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</si>
  <si>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</si>
  <si>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</si>
  <si>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</si>
  <si>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</si>
  <si>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</si>
  <si>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</si>
  <si>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</si>
  <si>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</si>
  <si>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</si>
  <si>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</si>
  <si>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</si>
  <si>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</si>
  <si>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</si>
  <si>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</si>
  <si>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</si>
  <si>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</si>
  <si>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</si>
  <si>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</si>
  <si>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</si>
  <si>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</si>
  <si>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</si>
  <si>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</si>
  <si>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</si>
  <si>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</si>
  <si>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富谷町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</si>
  <si>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</si>
  <si>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</si>
  <si>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</si>
  <si>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</si>
  <si>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</si>
  <si>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</si>
  <si>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</si>
  <si>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</si>
  <si>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</si>
  <si>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</si>
  <si>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経常収支比率について増加傾向にあるが、健全経営にむけ引き続き効率的経営が求められる。
　累積欠損金比率については0％であるが、欠損金を発生させぬように、突発的な事故等に伴う支出にも耐えられるよう財源確保も考慮にいれる必要がある。
　流動比率について、昨年に比べ減少しており、類似団体に比べ以前高い数値ではあるが支払能力を維持する為にも慎重に管理することが必要である。
　企業債残高対給水収益比率については、減少傾向にあり、今後も減少を見込んでいる。
　料金回収率については、増加傾向にあり効率的に回収できている状況である。
　給水原価については、低下傾向にあるものの、有収水量の大幅な増加が見込めない現状、効果的な費用の削減に努めたい。
　施設利用率について、昨年に比べ増加しているが、今後の給水人口の増減などを注視し効率的施設運用が必要である。
　有収率について、昨年に比べ減少しており、既設管の老朽化による破損等を原因とする漏水の影響と考えられる為、改善していきたい。</t>
    <phoneticPr fontId="4"/>
  </si>
  <si>
    <t>　有形固定資産減価償却率について、類似団体の平均値に比べ高い水準にある。
　既設管並びに従来の施設の老朽化が進んでいる現状があるためであり、施設の維持管理には細心の注意をするとともに、状況改善に向けアセットマネジメントを導入して、改善を図っていく。</t>
    <phoneticPr fontId="4"/>
  </si>
  <si>
    <t>　今後は、老朽化に伴う施設設備の更新等から長期的な維持が課題となり、厳しい企業経営が求められていくと考えられる。
　その為、中長期にたった経営判断が必要であり、今回の経営指標を参考に類似団体の動向も把握しながら、健全経営に努めていく。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</si>
</sst>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0.28000000000000003</c:v>
                </c:pt>
                <c:pt idx="3" formatCode="#,##0.00;&quot;△&quot;#,##0.00;&quot;-&quot;">
                  <c:v>0.2</c:v>
                </c:pt>
                <c:pt idx="4" formatCode="#,##0.00;&quot;△&quot;#,##0.00;&quot;-&quot;">
                  <c:v>0.12</c:v>
                </c:pt>
              </c:numCache>
            </c:numRef>
          </c:val>
        </c:ser>
        <c:dLbls>
          <c:showLegendKey val="0"/>
          <c:showVal val="0"/>
          <c:showCatName val="0"/>
          <c:showSerName val="0"/>
          <c:showPercent val="0"/>
          <c:showBubbleSize val="0"/>
        </c:dLbls>
        <c:gapWidth val="150"/>
        <c:axId val="125119864"/>
        <c:axId val="6139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25119864"/>
        <c:axId val="61398928"/>
      </c:lineChart>
      <c:dateAx>
        <c:axId val="125119864"/>
        <c:scaling>
          <c:orientation val="minMax"/>
        </c:scaling>
        <c:delete val="1"/>
        <c:axPos val="b"/>
        <c:numFmt formatCode="ge" sourceLinked="1"/>
        <c:majorTickMark val="none"/>
        <c:minorTickMark val="none"/>
        <c:tickLblPos val="none"/>
        <c:crossAx val="61398928"/>
        <c:crosses val="autoZero"/>
        <c:auto val="1"/>
        <c:lblOffset val="100"/>
        <c:baseTimeUnit val="years"/>
      </c:dateAx>
      <c:valAx>
        <c:axId val="6139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1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55.08</c:v>
                </c:pt>
                <c:pt idx="1">
                  <c:v>60.06</c:v>
                </c:pt>
                <c:pt idx="2">
                  <c:v>59.25</c:v>
                </c:pt>
                <c:pt idx="3">
                  <c:v>59.67</c:v>
                </c:pt>
                <c:pt idx="4">
                  <c:v>61.18</c:v>
                </c:pt>
              </c:numCache>
            </c:numRef>
          </c:val>
        </c:ser>
        <c:dLbls>
          <c:showLegendKey val="0"/>
          <c:showVal val="0"/>
          <c:showCatName val="0"/>
          <c:showSerName val="0"/>
          <c:showPercent val="0"/>
          <c:showBubbleSize val="0"/>
        </c:dLbls>
        <c:gapWidth val="150"/>
        <c:axId val="246933880"/>
        <c:axId val="24693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246933880"/>
        <c:axId val="246933488"/>
      </c:lineChart>
      <c:dateAx>
        <c:axId val="246933880"/>
        <c:scaling>
          <c:orientation val="minMax"/>
        </c:scaling>
        <c:delete val="1"/>
        <c:axPos val="b"/>
        <c:numFmt formatCode="ge" sourceLinked="1"/>
        <c:majorTickMark val="none"/>
        <c:minorTickMark val="none"/>
        <c:tickLblPos val="none"/>
        <c:crossAx val="246933488"/>
        <c:crosses val="autoZero"/>
        <c:auto val="1"/>
        <c:lblOffset val="100"/>
        <c:baseTimeUnit val="years"/>
      </c:dateAx>
      <c:valAx>
        <c:axId val="24693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93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c:v>
                </c:pt>
                <c:pt idx="1">
                  <c:v>85</c:v>
                </c:pt>
                <c:pt idx="2">
                  <c:v>87.9</c:v>
                </c:pt>
                <c:pt idx="3">
                  <c:v>88.15</c:v>
                </c:pt>
                <c:pt idx="4">
                  <c:v>86.91</c:v>
                </c:pt>
              </c:numCache>
            </c:numRef>
          </c:val>
        </c:ser>
        <c:dLbls>
          <c:showLegendKey val="0"/>
          <c:showVal val="0"/>
          <c:showCatName val="0"/>
          <c:showSerName val="0"/>
          <c:showPercent val="0"/>
          <c:showBubbleSize val="0"/>
        </c:dLbls>
        <c:gapWidth val="150"/>
        <c:axId val="247424200"/>
        <c:axId val="24742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247424200"/>
        <c:axId val="247424592"/>
      </c:lineChart>
      <c:dateAx>
        <c:axId val="247424200"/>
        <c:scaling>
          <c:orientation val="minMax"/>
        </c:scaling>
        <c:delete val="1"/>
        <c:axPos val="b"/>
        <c:numFmt formatCode="ge" sourceLinked="1"/>
        <c:majorTickMark val="none"/>
        <c:minorTickMark val="none"/>
        <c:tickLblPos val="none"/>
        <c:crossAx val="247424592"/>
        <c:crosses val="autoZero"/>
        <c:auto val="1"/>
        <c:lblOffset val="100"/>
        <c:baseTimeUnit val="years"/>
      </c:dateAx>
      <c:valAx>
        <c:axId val="24742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2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90.94</c:v>
                </c:pt>
                <c:pt idx="1">
                  <c:v>97.58</c:v>
                </c:pt>
                <c:pt idx="2">
                  <c:v>98.29</c:v>
                </c:pt>
                <c:pt idx="3">
                  <c:v>109.7</c:v>
                </c:pt>
                <c:pt idx="4">
                  <c:v>110.52</c:v>
                </c:pt>
              </c:numCache>
            </c:numRef>
          </c:val>
        </c:ser>
        <c:dLbls>
          <c:showLegendKey val="0"/>
          <c:showVal val="0"/>
          <c:showCatName val="0"/>
          <c:showSerName val="0"/>
          <c:showPercent val="0"/>
          <c:showBubbleSize val="0"/>
        </c:dLbls>
        <c:gapWidth val="150"/>
        <c:axId val="246338568"/>
        <c:axId val="24553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246338568"/>
        <c:axId val="245537512"/>
      </c:lineChart>
      <c:dateAx>
        <c:axId val="246338568"/>
        <c:scaling>
          <c:orientation val="minMax"/>
        </c:scaling>
        <c:delete val="1"/>
        <c:axPos val="b"/>
        <c:numFmt formatCode="ge" sourceLinked="1"/>
        <c:majorTickMark val="none"/>
        <c:minorTickMark val="none"/>
        <c:tickLblPos val="none"/>
        <c:crossAx val="245537512"/>
        <c:crosses val="autoZero"/>
        <c:auto val="1"/>
        <c:lblOffset val="100"/>
        <c:baseTimeUnit val="years"/>
      </c:dateAx>
      <c:valAx>
        <c:axId val="245537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33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40.049999999999997</c:v>
                </c:pt>
                <c:pt idx="1">
                  <c:v>42.36</c:v>
                </c:pt>
                <c:pt idx="2">
                  <c:v>44.66</c:v>
                </c:pt>
                <c:pt idx="3">
                  <c:v>46.68</c:v>
                </c:pt>
                <c:pt idx="4">
                  <c:v>48.76</c:v>
                </c:pt>
              </c:numCache>
            </c:numRef>
          </c:val>
        </c:ser>
        <c:dLbls>
          <c:showLegendKey val="0"/>
          <c:showVal val="0"/>
          <c:showCatName val="0"/>
          <c:showSerName val="0"/>
          <c:showPercent val="0"/>
          <c:showBubbleSize val="0"/>
        </c:dLbls>
        <c:gapWidth val="150"/>
        <c:axId val="246956048"/>
        <c:axId val="24695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246956048"/>
        <c:axId val="246956440"/>
      </c:lineChart>
      <c:dateAx>
        <c:axId val="246956048"/>
        <c:scaling>
          <c:orientation val="minMax"/>
        </c:scaling>
        <c:delete val="1"/>
        <c:axPos val="b"/>
        <c:numFmt formatCode="ge" sourceLinked="1"/>
        <c:majorTickMark val="none"/>
        <c:minorTickMark val="none"/>
        <c:tickLblPos val="none"/>
        <c:crossAx val="246956440"/>
        <c:crosses val="autoZero"/>
        <c:auto val="1"/>
        <c:lblOffset val="100"/>
        <c:baseTimeUnit val="years"/>
      </c:dateAx>
      <c:valAx>
        <c:axId val="24695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95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formatCode="#,##0.00;&quot;△&quot;#,##0.00;&quot;-&quot;">
                  <c:v>1.29</c:v>
                </c:pt>
                <c:pt idx="3" formatCode="#,##0.00;&quot;△&quot;#,##0.00;&quot;-&quot;">
                  <c:v>1.33</c:v>
                </c:pt>
                <c:pt idx="4">
                  <c:v>0</c:v>
                </c:pt>
              </c:numCache>
            </c:numRef>
          </c:val>
        </c:ser>
        <c:dLbls>
          <c:showLegendKey val="0"/>
          <c:showVal val="0"/>
          <c:showCatName val="0"/>
          <c:showSerName val="0"/>
          <c:showPercent val="0"/>
          <c:showBubbleSize val="0"/>
        </c:dLbls>
        <c:gapWidth val="150"/>
        <c:axId val="246957616"/>
        <c:axId val="24695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246957616"/>
        <c:axId val="246958008"/>
      </c:lineChart>
      <c:dateAx>
        <c:axId val="246957616"/>
        <c:scaling>
          <c:orientation val="minMax"/>
        </c:scaling>
        <c:delete val="1"/>
        <c:axPos val="b"/>
        <c:numFmt formatCode="ge" sourceLinked="1"/>
        <c:majorTickMark val="none"/>
        <c:minorTickMark val="none"/>
        <c:tickLblPos val="none"/>
        <c:crossAx val="246958008"/>
        <c:crosses val="autoZero"/>
        <c:auto val="1"/>
        <c:lblOffset val="100"/>
        <c:baseTimeUnit val="years"/>
      </c:dateAx>
      <c:valAx>
        <c:axId val="24695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95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22.14</c:v>
                </c:pt>
                <c:pt idx="1">
                  <c:v>23.31</c:v>
                </c:pt>
                <c:pt idx="2">
                  <c:v>24.75</c:v>
                </c:pt>
                <c:pt idx="3" formatCode="#,##0.00;&quot;△&quot;#,##0.00">
                  <c:v>0</c:v>
                </c:pt>
                <c:pt idx="4" formatCode="#,##0.00;&quot;△&quot;#,##0.00">
                  <c:v>0</c:v>
                </c:pt>
              </c:numCache>
            </c:numRef>
          </c:val>
        </c:ser>
        <c:dLbls>
          <c:showLegendKey val="0"/>
          <c:showVal val="0"/>
          <c:showCatName val="0"/>
          <c:showSerName val="0"/>
          <c:showPercent val="0"/>
          <c:showBubbleSize val="0"/>
        </c:dLbls>
        <c:gapWidth val="150"/>
        <c:axId val="246934272"/>
        <c:axId val="24693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246934272"/>
        <c:axId val="246934664"/>
      </c:lineChart>
      <c:dateAx>
        <c:axId val="246934272"/>
        <c:scaling>
          <c:orientation val="minMax"/>
        </c:scaling>
        <c:delete val="1"/>
        <c:axPos val="b"/>
        <c:numFmt formatCode="ge" sourceLinked="1"/>
        <c:majorTickMark val="none"/>
        <c:minorTickMark val="none"/>
        <c:tickLblPos val="none"/>
        <c:crossAx val="246934664"/>
        <c:crosses val="autoZero"/>
        <c:auto val="1"/>
        <c:lblOffset val="100"/>
        <c:baseTimeUnit val="years"/>
      </c:dateAx>
      <c:valAx>
        <c:axId val="246934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9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1254.42</c:v>
                </c:pt>
                <c:pt idx="1">
                  <c:v>1534.33</c:v>
                </c:pt>
                <c:pt idx="2">
                  <c:v>2055.34</c:v>
                </c:pt>
                <c:pt idx="3">
                  <c:v>950.74</c:v>
                </c:pt>
                <c:pt idx="4">
                  <c:v>891.53</c:v>
                </c:pt>
              </c:numCache>
            </c:numRef>
          </c:val>
        </c:ser>
        <c:dLbls>
          <c:showLegendKey val="0"/>
          <c:showVal val="0"/>
          <c:showCatName val="0"/>
          <c:showSerName val="0"/>
          <c:showPercent val="0"/>
          <c:showBubbleSize val="0"/>
        </c:dLbls>
        <c:gapWidth val="150"/>
        <c:axId val="246936232"/>
        <c:axId val="24693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246936232"/>
        <c:axId val="246936624"/>
      </c:lineChart>
      <c:dateAx>
        <c:axId val="246936232"/>
        <c:scaling>
          <c:orientation val="minMax"/>
        </c:scaling>
        <c:delete val="1"/>
        <c:axPos val="b"/>
        <c:numFmt formatCode="ge" sourceLinked="1"/>
        <c:majorTickMark val="none"/>
        <c:minorTickMark val="none"/>
        <c:tickLblPos val="none"/>
        <c:crossAx val="246936624"/>
        <c:crosses val="autoZero"/>
        <c:auto val="1"/>
        <c:lblOffset val="100"/>
        <c:baseTimeUnit val="years"/>
      </c:dateAx>
      <c:valAx>
        <c:axId val="246936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93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215.98</c:v>
                </c:pt>
                <c:pt idx="1">
                  <c:v>185.34</c:v>
                </c:pt>
                <c:pt idx="2">
                  <c:v>169.13</c:v>
                </c:pt>
                <c:pt idx="3">
                  <c:v>158.25</c:v>
                </c:pt>
                <c:pt idx="4">
                  <c:v>146.72999999999999</c:v>
                </c:pt>
              </c:numCache>
            </c:numRef>
          </c:val>
        </c:ser>
        <c:dLbls>
          <c:showLegendKey val="0"/>
          <c:showVal val="0"/>
          <c:showCatName val="0"/>
          <c:showSerName val="0"/>
          <c:showPercent val="0"/>
          <c:showBubbleSize val="0"/>
        </c:dLbls>
        <c:gapWidth val="150"/>
        <c:axId val="247008464"/>
        <c:axId val="24700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247008464"/>
        <c:axId val="247008856"/>
      </c:lineChart>
      <c:dateAx>
        <c:axId val="247008464"/>
        <c:scaling>
          <c:orientation val="minMax"/>
        </c:scaling>
        <c:delete val="1"/>
        <c:axPos val="b"/>
        <c:numFmt formatCode="ge" sourceLinked="1"/>
        <c:majorTickMark val="none"/>
        <c:minorTickMark val="none"/>
        <c:tickLblPos val="none"/>
        <c:crossAx val="247008856"/>
        <c:crosses val="autoZero"/>
        <c:auto val="1"/>
        <c:lblOffset val="100"/>
        <c:baseTimeUnit val="years"/>
      </c:dateAx>
      <c:valAx>
        <c:axId val="247008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00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74.09</c:v>
                </c:pt>
                <c:pt idx="1">
                  <c:v>82.75</c:v>
                </c:pt>
                <c:pt idx="2">
                  <c:v>85.02</c:v>
                </c:pt>
                <c:pt idx="3">
                  <c:v>96.23</c:v>
                </c:pt>
                <c:pt idx="4">
                  <c:v>102.01</c:v>
                </c:pt>
              </c:numCache>
            </c:numRef>
          </c:val>
        </c:ser>
        <c:dLbls>
          <c:showLegendKey val="0"/>
          <c:showVal val="0"/>
          <c:showCatName val="0"/>
          <c:showSerName val="0"/>
          <c:showPercent val="0"/>
          <c:showBubbleSize val="0"/>
        </c:dLbls>
        <c:gapWidth val="150"/>
        <c:axId val="247010032"/>
        <c:axId val="24701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247010032"/>
        <c:axId val="247010424"/>
      </c:lineChart>
      <c:dateAx>
        <c:axId val="247010032"/>
        <c:scaling>
          <c:orientation val="minMax"/>
        </c:scaling>
        <c:delete val="1"/>
        <c:axPos val="b"/>
        <c:numFmt formatCode="ge" sourceLinked="1"/>
        <c:majorTickMark val="none"/>
        <c:minorTickMark val="none"/>
        <c:tickLblPos val="none"/>
        <c:crossAx val="247010424"/>
        <c:crosses val="autoZero"/>
        <c:auto val="1"/>
        <c:lblOffset val="100"/>
        <c:baseTimeUnit val="years"/>
      </c:dateAx>
      <c:valAx>
        <c:axId val="24701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01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260.95999999999998</c:v>
                </c:pt>
                <c:pt idx="1">
                  <c:v>239.71</c:v>
                </c:pt>
                <c:pt idx="2">
                  <c:v>233.2</c:v>
                </c:pt>
                <c:pt idx="3">
                  <c:v>205.52</c:v>
                </c:pt>
                <c:pt idx="4">
                  <c:v>193.39</c:v>
                </c:pt>
              </c:numCache>
            </c:numRef>
          </c:val>
        </c:ser>
        <c:dLbls>
          <c:showLegendKey val="0"/>
          <c:showVal val="0"/>
          <c:showCatName val="0"/>
          <c:showSerName val="0"/>
          <c:showPercent val="0"/>
          <c:showBubbleSize val="0"/>
        </c:dLbls>
        <c:gapWidth val="150"/>
        <c:axId val="247011600"/>
        <c:axId val="24742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247011600"/>
        <c:axId val="247422632"/>
      </c:lineChart>
      <c:dateAx>
        <c:axId val="247011600"/>
        <c:scaling>
          <c:orientation val="minMax"/>
        </c:scaling>
        <c:delete val="1"/>
        <c:axPos val="b"/>
        <c:numFmt formatCode="ge" sourceLinked="1"/>
        <c:majorTickMark val="none"/>
        <c:minorTickMark val="none"/>
        <c:tickLblPos val="none"/>
        <c:crossAx val="247422632"/>
        <c:crosses val="autoZero"/>
        <c:auto val="1"/>
        <c:lblOffset val="100"/>
        <c:baseTimeUnit val="years"/>
      </c:dateAx>
      <c:valAx>
        <c:axId val="24742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01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sqref="A1:XFD104857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富谷町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52295</v>
      </c>
      <c r="AJ8" s="75"/>
      <c r="AK8" s="75"/>
      <c r="AL8" s="75"/>
      <c r="AM8" s="75"/>
      <c r="AN8" s="75"/>
      <c r="AO8" s="75"/>
      <c r="AP8" s="76"/>
      <c r="AQ8" s="57">
        <f>データ!R6</f>
        <v>49.18</v>
      </c>
      <c r="AR8" s="57"/>
      <c r="AS8" s="57"/>
      <c r="AT8" s="57"/>
      <c r="AU8" s="57"/>
      <c r="AV8" s="57"/>
      <c r="AW8" s="57"/>
      <c r="AX8" s="57"/>
      <c r="AY8" s="57">
        <f>データ!S6</f>
        <v>1063.3399999999999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79.790000000000006</v>
      </c>
      <c r="K10" s="57"/>
      <c r="L10" s="57"/>
      <c r="M10" s="57"/>
      <c r="N10" s="57"/>
      <c r="O10" s="57"/>
      <c r="P10" s="57"/>
      <c r="Q10" s="57"/>
      <c r="R10" s="57">
        <f>データ!O6</f>
        <v>99.87</v>
      </c>
      <c r="S10" s="57"/>
      <c r="T10" s="57"/>
      <c r="U10" s="57"/>
      <c r="V10" s="57"/>
      <c r="W10" s="57"/>
      <c r="X10" s="57"/>
      <c r="Y10" s="57"/>
      <c r="Z10" s="65">
        <f>データ!P6</f>
        <v>3283</v>
      </c>
      <c r="AA10" s="65"/>
      <c r="AB10" s="65"/>
      <c r="AC10" s="65"/>
      <c r="AD10" s="65"/>
      <c r="AE10" s="65"/>
      <c r="AF10" s="65"/>
      <c r="AG10" s="65"/>
      <c r="AH10" s="2"/>
      <c r="AI10" s="65">
        <f>データ!T6</f>
        <v>48993</v>
      </c>
      <c r="AJ10" s="65"/>
      <c r="AK10" s="65"/>
      <c r="AL10" s="65"/>
      <c r="AM10" s="65"/>
      <c r="AN10" s="65"/>
      <c r="AO10" s="65"/>
      <c r="AP10" s="65"/>
      <c r="AQ10" s="57">
        <f>データ!U6</f>
        <v>48.73</v>
      </c>
      <c r="AR10" s="57"/>
      <c r="AS10" s="57"/>
      <c r="AT10" s="57"/>
      <c r="AU10" s="57"/>
      <c r="AV10" s="57"/>
      <c r="AW10" s="57"/>
      <c r="AX10" s="57"/>
      <c r="AY10" s="57">
        <f>データ!V6</f>
        <v>1005.4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44237</v>
      </c>
      <c r="D6" s="31">
        <f t="shared" si="3"/>
        <v>46</v>
      </c>
      <c r="E6" s="31">
        <f t="shared" si="3"/>
        <v>1</v>
      </c>
      <c r="F6" s="31">
        <f t="shared" si="3"/>
        <v>0</v>
      </c>
      <c r="G6" s="31">
        <f t="shared" si="3"/>
        <v>1</v>
      </c>
      <c r="H6" s="31" t="str">
        <f t="shared" si="3"/>
        <v>宮城県　富谷町</v>
      </c>
      <c r="I6" s="31" t="str">
        <f t="shared" si="3"/>
        <v>法適用</v>
      </c>
      <c r="J6" s="31" t="str">
        <f t="shared" si="3"/>
        <v>水道事業</v>
      </c>
      <c r="K6" s="31" t="str">
        <f t="shared" si="3"/>
        <v>末端給水事業</v>
      </c>
      <c r="L6" s="31" t="str">
        <f t="shared" si="3"/>
        <v>A5</v>
      </c>
      <c r="M6" s="32" t="str">
        <f t="shared" si="3"/>
        <v>-</v>
      </c>
      <c r="N6" s="32">
        <f t="shared" si="3"/>
        <v>79.790000000000006</v>
      </c>
      <c r="O6" s="32">
        <f t="shared" si="3"/>
        <v>99.87</v>
      </c>
      <c r="P6" s="32">
        <f t="shared" si="3"/>
        <v>3283</v>
      </c>
      <c r="Q6" s="32">
        <f t="shared" si="3"/>
        <v>52295</v>
      </c>
      <c r="R6" s="32">
        <f t="shared" si="3"/>
        <v>49.18</v>
      </c>
      <c r="S6" s="32">
        <f t="shared" si="3"/>
        <v>1063.3399999999999</v>
      </c>
      <c r="T6" s="32">
        <f t="shared" si="3"/>
        <v>48993</v>
      </c>
      <c r="U6" s="32">
        <f t="shared" si="3"/>
        <v>48.73</v>
      </c>
      <c r="V6" s="32">
        <f t="shared" si="3"/>
        <v>1005.4</v>
      </c>
      <c r="W6" s="33">
        <f>IF(W7="",NA(),W7)</f>
        <v>90.94</v>
      </c>
      <c r="X6" s="33">
        <f t="shared" ref="X6:AF6" si="4">IF(X7="",NA(),X7)</f>
        <v>97.58</v>
      </c>
      <c r="Y6" s="33">
        <f t="shared" si="4"/>
        <v>98.29</v>
      </c>
      <c r="Z6" s="33">
        <f t="shared" si="4"/>
        <v>109.7</v>
      </c>
      <c r="AA6" s="33">
        <f t="shared" si="4"/>
        <v>110.52</v>
      </c>
      <c r="AB6" s="33">
        <f t="shared" si="4"/>
        <v>105.61</v>
      </c>
      <c r="AC6" s="33">
        <f t="shared" si="4"/>
        <v>106.41</v>
      </c>
      <c r="AD6" s="33">
        <f t="shared" si="4"/>
        <v>106.89</v>
      </c>
      <c r="AE6" s="33">
        <f t="shared" si="4"/>
        <v>109.04</v>
      </c>
      <c r="AF6" s="33">
        <f t="shared" si="4"/>
        <v>109.64</v>
      </c>
      <c r="AG6" s="32" t="str">
        <f>IF(AG7="","",IF(AG7="-","【-】","【"&amp;SUBSTITUTE(TEXT(AG7,"#,##0.00"),"-","△")&amp;"】"))</f>
        <v>【113.56】</v>
      </c>
      <c r="AH6" s="33">
        <f>IF(AH7="",NA(),AH7)</f>
        <v>22.14</v>
      </c>
      <c r="AI6" s="33">
        <f t="shared" ref="AI6:AQ6" si="5">IF(AI7="",NA(),AI7)</f>
        <v>23.31</v>
      </c>
      <c r="AJ6" s="33">
        <f t="shared" si="5"/>
        <v>24.75</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1254.42</v>
      </c>
      <c r="AT6" s="33">
        <f t="shared" ref="AT6:BB6" si="6">IF(AT7="",NA(),AT7)</f>
        <v>1534.33</v>
      </c>
      <c r="AU6" s="33">
        <f t="shared" si="6"/>
        <v>2055.34</v>
      </c>
      <c r="AV6" s="33">
        <f t="shared" si="6"/>
        <v>950.74</v>
      </c>
      <c r="AW6" s="33">
        <f t="shared" si="6"/>
        <v>891.53</v>
      </c>
      <c r="AX6" s="33">
        <f t="shared" si="6"/>
        <v>832.37</v>
      </c>
      <c r="AY6" s="33">
        <f t="shared" si="6"/>
        <v>852.01</v>
      </c>
      <c r="AZ6" s="33">
        <f t="shared" si="6"/>
        <v>909.68</v>
      </c>
      <c r="BA6" s="33">
        <f t="shared" si="6"/>
        <v>382.09</v>
      </c>
      <c r="BB6" s="33">
        <f t="shared" si="6"/>
        <v>371.31</v>
      </c>
      <c r="BC6" s="32" t="str">
        <f>IF(BC7="","",IF(BC7="-","【-】","【"&amp;SUBSTITUTE(TEXT(BC7,"#,##0.00"),"-","△")&amp;"】"))</f>
        <v>【262.74】</v>
      </c>
      <c r="BD6" s="33">
        <f>IF(BD7="",NA(),BD7)</f>
        <v>215.98</v>
      </c>
      <c r="BE6" s="33">
        <f t="shared" ref="BE6:BM6" si="7">IF(BE7="",NA(),BE7)</f>
        <v>185.34</v>
      </c>
      <c r="BF6" s="33">
        <f t="shared" si="7"/>
        <v>169.13</v>
      </c>
      <c r="BG6" s="33">
        <f t="shared" si="7"/>
        <v>158.25</v>
      </c>
      <c r="BH6" s="33">
        <f t="shared" si="7"/>
        <v>146.72999999999999</v>
      </c>
      <c r="BI6" s="33">
        <f t="shared" si="7"/>
        <v>403.15</v>
      </c>
      <c r="BJ6" s="33">
        <f t="shared" si="7"/>
        <v>391.4</v>
      </c>
      <c r="BK6" s="33">
        <f t="shared" si="7"/>
        <v>382.65</v>
      </c>
      <c r="BL6" s="33">
        <f t="shared" si="7"/>
        <v>385.06</v>
      </c>
      <c r="BM6" s="33">
        <f t="shared" si="7"/>
        <v>373.09</v>
      </c>
      <c r="BN6" s="32" t="str">
        <f>IF(BN7="","",IF(BN7="-","【-】","【"&amp;SUBSTITUTE(TEXT(BN7,"#,##0.00"),"-","△")&amp;"】"))</f>
        <v>【276.38】</v>
      </c>
      <c r="BO6" s="33">
        <f>IF(BO7="",NA(),BO7)</f>
        <v>74.09</v>
      </c>
      <c r="BP6" s="33">
        <f t="shared" ref="BP6:BX6" si="8">IF(BP7="",NA(),BP7)</f>
        <v>82.75</v>
      </c>
      <c r="BQ6" s="33">
        <f t="shared" si="8"/>
        <v>85.02</v>
      </c>
      <c r="BR6" s="33">
        <f t="shared" si="8"/>
        <v>96.23</v>
      </c>
      <c r="BS6" s="33">
        <f t="shared" si="8"/>
        <v>102.01</v>
      </c>
      <c r="BT6" s="33">
        <f t="shared" si="8"/>
        <v>94.86</v>
      </c>
      <c r="BU6" s="33">
        <f t="shared" si="8"/>
        <v>95.91</v>
      </c>
      <c r="BV6" s="33">
        <f t="shared" si="8"/>
        <v>96.1</v>
      </c>
      <c r="BW6" s="33">
        <f t="shared" si="8"/>
        <v>99.07</v>
      </c>
      <c r="BX6" s="33">
        <f t="shared" si="8"/>
        <v>99.99</v>
      </c>
      <c r="BY6" s="32" t="str">
        <f>IF(BY7="","",IF(BY7="-","【-】","【"&amp;SUBSTITUTE(TEXT(BY7,"#,##0.00"),"-","△")&amp;"】"))</f>
        <v>【104.99】</v>
      </c>
      <c r="BZ6" s="33">
        <f>IF(BZ7="",NA(),BZ7)</f>
        <v>260.95999999999998</v>
      </c>
      <c r="CA6" s="33">
        <f t="shared" ref="CA6:CI6" si="9">IF(CA7="",NA(),CA7)</f>
        <v>239.71</v>
      </c>
      <c r="CB6" s="33">
        <f t="shared" si="9"/>
        <v>233.2</v>
      </c>
      <c r="CC6" s="33">
        <f t="shared" si="9"/>
        <v>205.52</v>
      </c>
      <c r="CD6" s="33">
        <f t="shared" si="9"/>
        <v>193.39</v>
      </c>
      <c r="CE6" s="33">
        <f t="shared" si="9"/>
        <v>179.14</v>
      </c>
      <c r="CF6" s="33">
        <f t="shared" si="9"/>
        <v>179.29</v>
      </c>
      <c r="CG6" s="33">
        <f t="shared" si="9"/>
        <v>178.39</v>
      </c>
      <c r="CH6" s="33">
        <f t="shared" si="9"/>
        <v>173.03</v>
      </c>
      <c r="CI6" s="33">
        <f t="shared" si="9"/>
        <v>171.15</v>
      </c>
      <c r="CJ6" s="32" t="str">
        <f>IF(CJ7="","",IF(CJ7="-","【-】","【"&amp;SUBSTITUTE(TEXT(CJ7,"#,##0.00"),"-","△")&amp;"】"))</f>
        <v>【163.72】</v>
      </c>
      <c r="CK6" s="33">
        <f>IF(CK7="",NA(),CK7)</f>
        <v>55.08</v>
      </c>
      <c r="CL6" s="33">
        <f t="shared" ref="CL6:CT6" si="10">IF(CL7="",NA(),CL7)</f>
        <v>60.06</v>
      </c>
      <c r="CM6" s="33">
        <f t="shared" si="10"/>
        <v>59.25</v>
      </c>
      <c r="CN6" s="33">
        <f t="shared" si="10"/>
        <v>59.67</v>
      </c>
      <c r="CO6" s="33">
        <f t="shared" si="10"/>
        <v>61.18</v>
      </c>
      <c r="CP6" s="33">
        <f t="shared" si="10"/>
        <v>58.76</v>
      </c>
      <c r="CQ6" s="33">
        <f t="shared" si="10"/>
        <v>59.09</v>
      </c>
      <c r="CR6" s="33">
        <f t="shared" si="10"/>
        <v>59.23</v>
      </c>
      <c r="CS6" s="33">
        <f t="shared" si="10"/>
        <v>58.58</v>
      </c>
      <c r="CT6" s="33">
        <f t="shared" si="10"/>
        <v>58.53</v>
      </c>
      <c r="CU6" s="32" t="str">
        <f>IF(CU7="","",IF(CU7="-","【-】","【"&amp;SUBSTITUTE(TEXT(CU7,"#,##0.00"),"-","△")&amp;"】"))</f>
        <v>【59.76】</v>
      </c>
      <c r="CV6" s="33">
        <f>IF(CV7="",NA(),CV7)</f>
        <v>87</v>
      </c>
      <c r="CW6" s="33">
        <f t="shared" ref="CW6:DE6" si="11">IF(CW7="",NA(),CW7)</f>
        <v>85</v>
      </c>
      <c r="CX6" s="33">
        <f t="shared" si="11"/>
        <v>87.9</v>
      </c>
      <c r="CY6" s="33">
        <f t="shared" si="11"/>
        <v>88.15</v>
      </c>
      <c r="CZ6" s="33">
        <f t="shared" si="11"/>
        <v>86.91</v>
      </c>
      <c r="DA6" s="33">
        <f t="shared" si="11"/>
        <v>84.87</v>
      </c>
      <c r="DB6" s="33">
        <f t="shared" si="11"/>
        <v>85.4</v>
      </c>
      <c r="DC6" s="33">
        <f t="shared" si="11"/>
        <v>85.53</v>
      </c>
      <c r="DD6" s="33">
        <f t="shared" si="11"/>
        <v>85.23</v>
      </c>
      <c r="DE6" s="33">
        <f t="shared" si="11"/>
        <v>85.26</v>
      </c>
      <c r="DF6" s="32" t="str">
        <f>IF(DF7="","",IF(DF7="-","【-】","【"&amp;SUBSTITUTE(TEXT(DF7,"#,##0.00"),"-","△")&amp;"】"))</f>
        <v>【89.95】</v>
      </c>
      <c r="DG6" s="33">
        <f>IF(DG7="",NA(),DG7)</f>
        <v>40.049999999999997</v>
      </c>
      <c r="DH6" s="33">
        <f t="shared" ref="DH6:DP6" si="12">IF(DH7="",NA(),DH7)</f>
        <v>42.36</v>
      </c>
      <c r="DI6" s="33">
        <f t="shared" si="12"/>
        <v>44.66</v>
      </c>
      <c r="DJ6" s="33">
        <f t="shared" si="12"/>
        <v>46.68</v>
      </c>
      <c r="DK6" s="33">
        <f t="shared" si="12"/>
        <v>48.76</v>
      </c>
      <c r="DL6" s="33">
        <f t="shared" si="12"/>
        <v>35.53</v>
      </c>
      <c r="DM6" s="33">
        <f t="shared" si="12"/>
        <v>36.36</v>
      </c>
      <c r="DN6" s="33">
        <f t="shared" si="12"/>
        <v>37.340000000000003</v>
      </c>
      <c r="DO6" s="33">
        <f t="shared" si="12"/>
        <v>44.31</v>
      </c>
      <c r="DP6" s="33">
        <f t="shared" si="12"/>
        <v>45.75</v>
      </c>
      <c r="DQ6" s="32" t="str">
        <f>IF(DQ7="","",IF(DQ7="-","【-】","【"&amp;SUBSTITUTE(TEXT(DQ7,"#,##0.00"),"-","△")&amp;"】"))</f>
        <v>【47.18】</v>
      </c>
      <c r="DR6" s="32">
        <f>IF(DR7="",NA(),DR7)</f>
        <v>0</v>
      </c>
      <c r="DS6" s="32">
        <f t="shared" ref="DS6:EA6" si="13">IF(DS7="",NA(),DS7)</f>
        <v>0</v>
      </c>
      <c r="DT6" s="33">
        <f t="shared" si="13"/>
        <v>1.29</v>
      </c>
      <c r="DU6" s="33">
        <f t="shared" si="13"/>
        <v>1.33</v>
      </c>
      <c r="DV6" s="32">
        <f t="shared" si="13"/>
        <v>0</v>
      </c>
      <c r="DW6" s="33">
        <f t="shared" si="13"/>
        <v>6.47</v>
      </c>
      <c r="DX6" s="33">
        <f t="shared" si="13"/>
        <v>7.8</v>
      </c>
      <c r="DY6" s="33">
        <f t="shared" si="13"/>
        <v>8.39</v>
      </c>
      <c r="DZ6" s="33">
        <f t="shared" si="13"/>
        <v>10.09</v>
      </c>
      <c r="EA6" s="33">
        <f t="shared" si="13"/>
        <v>10.54</v>
      </c>
      <c r="EB6" s="32" t="str">
        <f>IF(EB7="","",IF(EB7="-","【-】","【"&amp;SUBSTITUTE(TEXT(EB7,"#,##0.00"),"-","△")&amp;"】"))</f>
        <v>【13.18】</v>
      </c>
      <c r="EC6" s="32">
        <f>IF(EC7="",NA(),EC7)</f>
        <v>0</v>
      </c>
      <c r="ED6" s="32">
        <f t="shared" ref="ED6:EL6" si="14">IF(ED7="",NA(),ED7)</f>
        <v>0</v>
      </c>
      <c r="EE6" s="33">
        <f t="shared" si="14"/>
        <v>0.28000000000000003</v>
      </c>
      <c r="EF6" s="33">
        <f t="shared" si="14"/>
        <v>0.2</v>
      </c>
      <c r="EG6" s="33">
        <f t="shared" si="14"/>
        <v>0.12</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44237</v>
      </c>
      <c r="D7" s="35">
        <v>46</v>
      </c>
      <c r="E7" s="35">
        <v>1</v>
      </c>
      <c r="F7" s="35">
        <v>0</v>
      </c>
      <c r="G7" s="35">
        <v>1</v>
      </c>
      <c r="H7" s="35" t="s">
        <v>93</v>
      </c>
      <c r="I7" s="35" t="s">
        <v>94</v>
      </c>
      <c r="J7" s="35" t="s">
        <v>95</v>
      </c>
      <c r="K7" s="35" t="s">
        <v>96</v>
      </c>
      <c r="L7" s="35" t="s">
        <v>97</v>
      </c>
      <c r="M7" s="36" t="s">
        <v>98</v>
      </c>
      <c r="N7" s="36">
        <v>79.790000000000006</v>
      </c>
      <c r="O7" s="36">
        <v>99.87</v>
      </c>
      <c r="P7" s="36">
        <v>3283</v>
      </c>
      <c r="Q7" s="36">
        <v>52295</v>
      </c>
      <c r="R7" s="36">
        <v>49.18</v>
      </c>
      <c r="S7" s="36">
        <v>1063.3399999999999</v>
      </c>
      <c r="T7" s="36">
        <v>48993</v>
      </c>
      <c r="U7" s="36">
        <v>48.73</v>
      </c>
      <c r="V7" s="36">
        <v>1005.4</v>
      </c>
      <c r="W7" s="36">
        <v>90.94</v>
      </c>
      <c r="X7" s="36">
        <v>97.58</v>
      </c>
      <c r="Y7" s="36">
        <v>98.29</v>
      </c>
      <c r="Z7" s="36">
        <v>109.7</v>
      </c>
      <c r="AA7" s="36">
        <v>110.52</v>
      </c>
      <c r="AB7" s="36">
        <v>105.61</v>
      </c>
      <c r="AC7" s="36">
        <v>106.41</v>
      </c>
      <c r="AD7" s="36">
        <v>106.89</v>
      </c>
      <c r="AE7" s="36">
        <v>109.04</v>
      </c>
      <c r="AF7" s="36">
        <v>109.64</v>
      </c>
      <c r="AG7" s="36">
        <v>113.56</v>
      </c>
      <c r="AH7" s="36">
        <v>22.14</v>
      </c>
      <c r="AI7" s="36">
        <v>23.31</v>
      </c>
      <c r="AJ7" s="36">
        <v>24.75</v>
      </c>
      <c r="AK7" s="36">
        <v>0</v>
      </c>
      <c r="AL7" s="36">
        <v>0</v>
      </c>
      <c r="AM7" s="36">
        <v>6.79</v>
      </c>
      <c r="AN7" s="36">
        <v>6.33</v>
      </c>
      <c r="AO7" s="36">
        <v>7.76</v>
      </c>
      <c r="AP7" s="36">
        <v>3.77</v>
      </c>
      <c r="AQ7" s="36">
        <v>3.62</v>
      </c>
      <c r="AR7" s="36">
        <v>0.87</v>
      </c>
      <c r="AS7" s="36">
        <v>1254.42</v>
      </c>
      <c r="AT7" s="36">
        <v>1534.33</v>
      </c>
      <c r="AU7" s="36">
        <v>2055.34</v>
      </c>
      <c r="AV7" s="36">
        <v>950.74</v>
      </c>
      <c r="AW7" s="36">
        <v>891.53</v>
      </c>
      <c r="AX7" s="36">
        <v>832.37</v>
      </c>
      <c r="AY7" s="36">
        <v>852.01</v>
      </c>
      <c r="AZ7" s="36">
        <v>909.68</v>
      </c>
      <c r="BA7" s="36">
        <v>382.09</v>
      </c>
      <c r="BB7" s="36">
        <v>371.31</v>
      </c>
      <c r="BC7" s="36">
        <v>262.74</v>
      </c>
      <c r="BD7" s="36">
        <v>215.98</v>
      </c>
      <c r="BE7" s="36">
        <v>185.34</v>
      </c>
      <c r="BF7" s="36">
        <v>169.13</v>
      </c>
      <c r="BG7" s="36">
        <v>158.25</v>
      </c>
      <c r="BH7" s="36">
        <v>146.72999999999999</v>
      </c>
      <c r="BI7" s="36">
        <v>403.15</v>
      </c>
      <c r="BJ7" s="36">
        <v>391.4</v>
      </c>
      <c r="BK7" s="36">
        <v>382.65</v>
      </c>
      <c r="BL7" s="36">
        <v>385.06</v>
      </c>
      <c r="BM7" s="36">
        <v>373.09</v>
      </c>
      <c r="BN7" s="36">
        <v>276.38</v>
      </c>
      <c r="BO7" s="36">
        <v>74.09</v>
      </c>
      <c r="BP7" s="36">
        <v>82.75</v>
      </c>
      <c r="BQ7" s="36">
        <v>85.02</v>
      </c>
      <c r="BR7" s="36">
        <v>96.23</v>
      </c>
      <c r="BS7" s="36">
        <v>102.01</v>
      </c>
      <c r="BT7" s="36">
        <v>94.86</v>
      </c>
      <c r="BU7" s="36">
        <v>95.91</v>
      </c>
      <c r="BV7" s="36">
        <v>96.1</v>
      </c>
      <c r="BW7" s="36">
        <v>99.07</v>
      </c>
      <c r="BX7" s="36">
        <v>99.99</v>
      </c>
      <c r="BY7" s="36">
        <v>104.99</v>
      </c>
      <c r="BZ7" s="36">
        <v>260.95999999999998</v>
      </c>
      <c r="CA7" s="36">
        <v>239.71</v>
      </c>
      <c r="CB7" s="36">
        <v>233.2</v>
      </c>
      <c r="CC7" s="36">
        <v>205.52</v>
      </c>
      <c r="CD7" s="36">
        <v>193.39</v>
      </c>
      <c r="CE7" s="36">
        <v>179.14</v>
      </c>
      <c r="CF7" s="36">
        <v>179.29</v>
      </c>
      <c r="CG7" s="36">
        <v>178.39</v>
      </c>
      <c r="CH7" s="36">
        <v>173.03</v>
      </c>
      <c r="CI7" s="36">
        <v>171.15</v>
      </c>
      <c r="CJ7" s="36">
        <v>163.72</v>
      </c>
      <c r="CK7" s="36">
        <v>55.08</v>
      </c>
      <c r="CL7" s="36">
        <v>60.06</v>
      </c>
      <c r="CM7" s="36">
        <v>59.25</v>
      </c>
      <c r="CN7" s="36">
        <v>59.67</v>
      </c>
      <c r="CO7" s="36">
        <v>61.18</v>
      </c>
      <c r="CP7" s="36">
        <v>58.76</v>
      </c>
      <c r="CQ7" s="36">
        <v>59.09</v>
      </c>
      <c r="CR7" s="36">
        <v>59.23</v>
      </c>
      <c r="CS7" s="36">
        <v>58.58</v>
      </c>
      <c r="CT7" s="36">
        <v>58.53</v>
      </c>
      <c r="CU7" s="36">
        <v>59.76</v>
      </c>
      <c r="CV7" s="36">
        <v>87</v>
      </c>
      <c r="CW7" s="36">
        <v>85</v>
      </c>
      <c r="CX7" s="36">
        <v>87.9</v>
      </c>
      <c r="CY7" s="36">
        <v>88.15</v>
      </c>
      <c r="CZ7" s="36">
        <v>86.91</v>
      </c>
      <c r="DA7" s="36">
        <v>84.87</v>
      </c>
      <c r="DB7" s="36">
        <v>85.4</v>
      </c>
      <c r="DC7" s="36">
        <v>85.53</v>
      </c>
      <c r="DD7" s="36">
        <v>85.23</v>
      </c>
      <c r="DE7" s="36">
        <v>85.26</v>
      </c>
      <c r="DF7" s="36">
        <v>89.95</v>
      </c>
      <c r="DG7" s="36">
        <v>40.049999999999997</v>
      </c>
      <c r="DH7" s="36">
        <v>42.36</v>
      </c>
      <c r="DI7" s="36">
        <v>44.66</v>
      </c>
      <c r="DJ7" s="36">
        <v>46.68</v>
      </c>
      <c r="DK7" s="36">
        <v>48.76</v>
      </c>
      <c r="DL7" s="36">
        <v>35.53</v>
      </c>
      <c r="DM7" s="36">
        <v>36.36</v>
      </c>
      <c r="DN7" s="36">
        <v>37.340000000000003</v>
      </c>
      <c r="DO7" s="36">
        <v>44.31</v>
      </c>
      <c r="DP7" s="36">
        <v>45.75</v>
      </c>
      <c r="DQ7" s="36">
        <v>47.18</v>
      </c>
      <c r="DR7" s="36">
        <v>0</v>
      </c>
      <c r="DS7" s="36">
        <v>0</v>
      </c>
      <c r="DT7" s="36">
        <v>1.29</v>
      </c>
      <c r="DU7" s="36">
        <v>1.33</v>
      </c>
      <c r="DV7" s="36">
        <v>0</v>
      </c>
      <c r="DW7" s="36">
        <v>6.47</v>
      </c>
      <c r="DX7" s="36">
        <v>7.8</v>
      </c>
      <c r="DY7" s="36">
        <v>8.39</v>
      </c>
      <c r="DZ7" s="36">
        <v>10.09</v>
      </c>
      <c r="EA7" s="36">
        <v>10.54</v>
      </c>
      <c r="EB7" s="36">
        <v>13.18</v>
      </c>
      <c r="EC7" s="36">
        <v>0</v>
      </c>
      <c r="ED7" s="36">
        <v>0</v>
      </c>
      <c r="EE7" s="36">
        <v>0.28000000000000003</v>
      </c>
      <c r="EF7" s="36">
        <v>0.2</v>
      </c>
      <c r="EG7" s="36">
        <v>0.12</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2017-02-03T05:06:09Z</cp:lastPrinted>
  <dcterms:created xsi:type="dcterms:W3CDTF">2017-02-01T08:34:40Z</dcterms:created>
  <dcterms:modified xsi:type="dcterms:W3CDTF">2017-02-03T05:06:15Z</dcterms:modified>
  <cp:category/>
</cp:coreProperties>
</file>