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130.184\総務班　総務担当\令和6年度\個人用フォルダ\後藤\9 その他\2_会議・説明会等資料\R6年度末　異動事務説明会資料\HP掲載\R7・HP用\"/>
    </mc:Choice>
  </mc:AlternateContent>
  <bookViews>
    <workbookView xWindow="0" yWindow="0" windowWidth="28800" windowHeight="12210" activeTab="1"/>
  </bookViews>
  <sheets>
    <sheet name="使い方・修正内容等" sheetId="12" r:id="rId1"/>
    <sheet name="兼務　年間勤務計画表" sheetId="10" r:id="rId2"/>
    <sheet name="記入例" sheetId="5" state="hidden" r:id="rId3"/>
    <sheet name="年休簿" sheetId="6" state="hidden" r:id="rId4"/>
    <sheet name="別表" sheetId="7" state="hidden" r:id="rId5"/>
    <sheet name="校内資料の活用方法" sheetId="13" r:id="rId6"/>
    <sheet name="校内確認資料_実施報告書" sheetId="14" r:id="rId7"/>
    <sheet name="祝日一覧" sheetId="8" r:id="rId8"/>
    <sheet name="リスト" sheetId="11" r:id="rId9"/>
  </sheets>
  <definedNames>
    <definedName name="_xlnm.Print_Area" localSheetId="1">'兼務　年間勤務計画表'!$A$1:$AX$47</definedName>
    <definedName name="_xlnm.Print_Area" localSheetId="6">校内確認資料_実施報告書!$A$1:$AI$18</definedName>
    <definedName name="_xlnm.Print_Area" localSheetId="0">使い方・修正内容等!$A$1:$W$13</definedName>
    <definedName name="_xlnm.Print_Area" localSheetId="3">年休簿!$I$3:$BD$37</definedName>
    <definedName name="月">リスト!$B$3:$C$14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 i="14" l="1"/>
  <c r="F11" i="14"/>
  <c r="G11" i="14"/>
  <c r="H11" i="14"/>
  <c r="I11" i="14"/>
  <c r="J11" i="14"/>
  <c r="K11" i="14"/>
  <c r="L11" i="14"/>
  <c r="M11" i="14"/>
  <c r="N11" i="14"/>
  <c r="O11" i="14"/>
  <c r="P11" i="14"/>
  <c r="Q11" i="14"/>
  <c r="R11" i="14"/>
  <c r="S11" i="14"/>
  <c r="T11" i="14"/>
  <c r="U11" i="14"/>
  <c r="V11" i="14"/>
  <c r="W11" i="14"/>
  <c r="X11" i="14"/>
  <c r="Y11" i="14"/>
  <c r="Z11" i="14"/>
  <c r="AA11" i="14"/>
  <c r="AB11" i="14"/>
  <c r="AC11" i="14"/>
  <c r="AD11" i="14"/>
  <c r="AE11" i="14"/>
  <c r="AF11" i="14"/>
  <c r="AG11" i="14"/>
  <c r="AH11" i="14"/>
  <c r="D11" i="14"/>
  <c r="D10" i="14"/>
  <c r="E10" i="14"/>
  <c r="F10" i="14"/>
  <c r="G10" i="14"/>
  <c r="H10"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C16" i="14"/>
  <c r="D3" i="14"/>
  <c r="AI11" i="14" l="1"/>
  <c r="AA39" i="10" l="1"/>
  <c r="C39" i="10"/>
  <c r="AV39" i="10"/>
  <c r="AU39" i="10"/>
  <c r="AR39" i="10"/>
  <c r="AQ39" i="10"/>
  <c r="AN39" i="10"/>
  <c r="AM39" i="10"/>
  <c r="AJ39" i="10"/>
  <c r="AI39" i="10"/>
  <c r="AF39" i="10"/>
  <c r="AE39" i="10"/>
  <c r="AB39" i="10"/>
  <c r="X39" i="10"/>
  <c r="W39" i="10"/>
  <c r="T39" i="10"/>
  <c r="S39" i="10"/>
  <c r="P39" i="10"/>
  <c r="O39" i="10"/>
  <c r="L39" i="10"/>
  <c r="K39" i="10"/>
  <c r="H39" i="10"/>
  <c r="G39" i="10"/>
  <c r="D39" i="10"/>
  <c r="AV44" i="10" l="1"/>
  <c r="D40" i="10"/>
  <c r="L4" i="10" l="1"/>
  <c r="AV40" i="10" l="1"/>
  <c r="AU40" i="10"/>
  <c r="AU41" i="10"/>
  <c r="AR40" i="10"/>
  <c r="AQ40" i="10"/>
  <c r="AQ41" i="10"/>
  <c r="AN40" i="10"/>
  <c r="AM40" i="10"/>
  <c r="AM41" i="10"/>
  <c r="AJ40" i="10"/>
  <c r="AI40" i="10"/>
  <c r="AI41" i="10"/>
  <c r="AF40" i="10"/>
  <c r="AE40" i="10"/>
  <c r="AE42" i="10" s="1"/>
  <c r="AE41" i="10"/>
  <c r="AB40" i="10"/>
  <c r="AA40" i="10"/>
  <c r="AA41" i="10"/>
  <c r="X40" i="10"/>
  <c r="W40" i="10"/>
  <c r="W41" i="10"/>
  <c r="T40" i="10"/>
  <c r="S40" i="10"/>
  <c r="S41" i="10"/>
  <c r="P40" i="10"/>
  <c r="O40" i="10"/>
  <c r="O42" i="10" s="1"/>
  <c r="O41" i="10"/>
  <c r="L40" i="10"/>
  <c r="K40" i="10"/>
  <c r="K41" i="10"/>
  <c r="H40" i="10"/>
  <c r="G40" i="10"/>
  <c r="G41" i="10"/>
  <c r="C40" i="10"/>
  <c r="AR44" i="10"/>
  <c r="AT38" i="10"/>
  <c r="AP38" i="10"/>
  <c r="AL38" i="10"/>
  <c r="AH38" i="10"/>
  <c r="AD38" i="10"/>
  <c r="Z38" i="10"/>
  <c r="V38" i="10"/>
  <c r="R38" i="10"/>
  <c r="N38" i="10"/>
  <c r="J38" i="10"/>
  <c r="F38" i="10"/>
  <c r="B38" i="10"/>
  <c r="AT37" i="10"/>
  <c r="AP37" i="10"/>
  <c r="AL37" i="10"/>
  <c r="AH37" i="10"/>
  <c r="AD37" i="10"/>
  <c r="Z37" i="10"/>
  <c r="V37" i="10"/>
  <c r="R37" i="10"/>
  <c r="N37" i="10"/>
  <c r="J37" i="10"/>
  <c r="F37" i="10"/>
  <c r="B37" i="10"/>
  <c r="AT36" i="10"/>
  <c r="AP36" i="10"/>
  <c r="AL36" i="10"/>
  <c r="AH36" i="10"/>
  <c r="AD36" i="10"/>
  <c r="Z36" i="10"/>
  <c r="V36" i="10"/>
  <c r="R36" i="10"/>
  <c r="N36" i="10"/>
  <c r="J36" i="10"/>
  <c r="F36" i="10"/>
  <c r="B36" i="10"/>
  <c r="AT35" i="10"/>
  <c r="AP35" i="10"/>
  <c r="AL35" i="10"/>
  <c r="AH35" i="10"/>
  <c r="AD35" i="10"/>
  <c r="Z35" i="10"/>
  <c r="V35" i="10"/>
  <c r="R35" i="10"/>
  <c r="N35" i="10"/>
  <c r="J35" i="10"/>
  <c r="F35" i="10"/>
  <c r="B35" i="10"/>
  <c r="AT34" i="10"/>
  <c r="AP34" i="10"/>
  <c r="AL34" i="10"/>
  <c r="AH34" i="10"/>
  <c r="AD34" i="10"/>
  <c r="Z34" i="10"/>
  <c r="V34" i="10"/>
  <c r="R34" i="10"/>
  <c r="N34" i="10"/>
  <c r="J34" i="10"/>
  <c r="F34" i="10"/>
  <c r="B34" i="10"/>
  <c r="AT33" i="10"/>
  <c r="AP33" i="10"/>
  <c r="AL33" i="10"/>
  <c r="AH33" i="10"/>
  <c r="AD33" i="10"/>
  <c r="Z33" i="10"/>
  <c r="V33" i="10"/>
  <c r="R33" i="10"/>
  <c r="N33" i="10"/>
  <c r="J33" i="10"/>
  <c r="F33" i="10"/>
  <c r="B33" i="10"/>
  <c r="AT32" i="10"/>
  <c r="AP32" i="10"/>
  <c r="AL32" i="10"/>
  <c r="AH32" i="10"/>
  <c r="AD32" i="10"/>
  <c r="Z32" i="10"/>
  <c r="V32" i="10"/>
  <c r="R32" i="10"/>
  <c r="N32" i="10"/>
  <c r="J32" i="10"/>
  <c r="F32" i="10"/>
  <c r="B32" i="10"/>
  <c r="AT31" i="10"/>
  <c r="AP31" i="10"/>
  <c r="AL31" i="10"/>
  <c r="AH31" i="10"/>
  <c r="AD31" i="10"/>
  <c r="Z31" i="10"/>
  <c r="V31" i="10"/>
  <c r="R31" i="10"/>
  <c r="N31" i="10"/>
  <c r="J31" i="10"/>
  <c r="F31" i="10"/>
  <c r="B31" i="10"/>
  <c r="AT30" i="10"/>
  <c r="AP30" i="10"/>
  <c r="AL30" i="10"/>
  <c r="AH30" i="10"/>
  <c r="AD30" i="10"/>
  <c r="Z30" i="10"/>
  <c r="V30" i="10"/>
  <c r="R30" i="10"/>
  <c r="N30" i="10"/>
  <c r="J30" i="10"/>
  <c r="F30" i="10"/>
  <c r="B30" i="10"/>
  <c r="AT29" i="10"/>
  <c r="AP29" i="10"/>
  <c r="AL29" i="10"/>
  <c r="AH29" i="10"/>
  <c r="AD29" i="10"/>
  <c r="Z29" i="10"/>
  <c r="V29" i="10"/>
  <c r="R29" i="10"/>
  <c r="N29" i="10"/>
  <c r="J29" i="10"/>
  <c r="F29" i="10"/>
  <c r="B29" i="10"/>
  <c r="AT28" i="10"/>
  <c r="AP28" i="10"/>
  <c r="AL28" i="10"/>
  <c r="AH28" i="10"/>
  <c r="AD28" i="10"/>
  <c r="Z28" i="10"/>
  <c r="V28" i="10"/>
  <c r="R28" i="10"/>
  <c r="N28" i="10"/>
  <c r="J28" i="10"/>
  <c r="F28" i="10"/>
  <c r="B28" i="10"/>
  <c r="AT27" i="10"/>
  <c r="AP27" i="10"/>
  <c r="AL27" i="10"/>
  <c r="AH27" i="10"/>
  <c r="AD27" i="10"/>
  <c r="Z27" i="10"/>
  <c r="V27" i="10"/>
  <c r="R27" i="10"/>
  <c r="N27" i="10"/>
  <c r="J27" i="10"/>
  <c r="F27" i="10"/>
  <c r="B27" i="10"/>
  <c r="AT26" i="10"/>
  <c r="AP26" i="10"/>
  <c r="AL26" i="10"/>
  <c r="AH26" i="10"/>
  <c r="AD26" i="10"/>
  <c r="Z26" i="10"/>
  <c r="V26" i="10"/>
  <c r="R26" i="10"/>
  <c r="N26" i="10"/>
  <c r="J26" i="10"/>
  <c r="F26" i="10"/>
  <c r="B26" i="10"/>
  <c r="AT25" i="10"/>
  <c r="AP25" i="10"/>
  <c r="AL25" i="10"/>
  <c r="AH25" i="10"/>
  <c r="AD25" i="10"/>
  <c r="Z25" i="10"/>
  <c r="V25" i="10"/>
  <c r="R25" i="10"/>
  <c r="N25" i="10"/>
  <c r="J25" i="10"/>
  <c r="F25" i="10"/>
  <c r="B25" i="10"/>
  <c r="AT24" i="10"/>
  <c r="AP24" i="10"/>
  <c r="AL24" i="10"/>
  <c r="AH24" i="10"/>
  <c r="AD24" i="10"/>
  <c r="Z24" i="10"/>
  <c r="V24" i="10"/>
  <c r="R24" i="10"/>
  <c r="N24" i="10"/>
  <c r="J24" i="10"/>
  <c r="F24" i="10"/>
  <c r="B24" i="10"/>
  <c r="AT23" i="10"/>
  <c r="AP23" i="10"/>
  <c r="AL23" i="10"/>
  <c r="AH23" i="10"/>
  <c r="AD23" i="10"/>
  <c r="Z23" i="10"/>
  <c r="V23" i="10"/>
  <c r="R23" i="10"/>
  <c r="N23" i="10"/>
  <c r="J23" i="10"/>
  <c r="F23" i="10"/>
  <c r="B23" i="10"/>
  <c r="AT22" i="10"/>
  <c r="AP22" i="10"/>
  <c r="AL22" i="10"/>
  <c r="AH22" i="10"/>
  <c r="AD22" i="10"/>
  <c r="Z22" i="10"/>
  <c r="V22" i="10"/>
  <c r="R22" i="10"/>
  <c r="N22" i="10"/>
  <c r="J22" i="10"/>
  <c r="F22" i="10"/>
  <c r="B22" i="10"/>
  <c r="AT21" i="10"/>
  <c r="AP21" i="10"/>
  <c r="AL21" i="10"/>
  <c r="AH21" i="10"/>
  <c r="AD21" i="10"/>
  <c r="Z21" i="10"/>
  <c r="V21" i="10"/>
  <c r="R21" i="10"/>
  <c r="N21" i="10"/>
  <c r="J21" i="10"/>
  <c r="F21" i="10"/>
  <c r="B21" i="10"/>
  <c r="AT20" i="10"/>
  <c r="AP20" i="10"/>
  <c r="AL20" i="10"/>
  <c r="AH20" i="10"/>
  <c r="AD20" i="10"/>
  <c r="Z20" i="10"/>
  <c r="V20" i="10"/>
  <c r="R20" i="10"/>
  <c r="N20" i="10"/>
  <c r="J20" i="10"/>
  <c r="F20" i="10"/>
  <c r="B20" i="10"/>
  <c r="AT19" i="10"/>
  <c r="AP19" i="10"/>
  <c r="AL19" i="10"/>
  <c r="AH19" i="10"/>
  <c r="AD19" i="10"/>
  <c r="Z19" i="10"/>
  <c r="V19" i="10"/>
  <c r="R19" i="10"/>
  <c r="N19" i="10"/>
  <c r="J19" i="10"/>
  <c r="F19" i="10"/>
  <c r="B19" i="10"/>
  <c r="AT18" i="10"/>
  <c r="AP18" i="10"/>
  <c r="AL18" i="10"/>
  <c r="AH18" i="10"/>
  <c r="AD18" i="10"/>
  <c r="Z18" i="10"/>
  <c r="V18" i="10"/>
  <c r="R18" i="10"/>
  <c r="N18" i="10"/>
  <c r="J18" i="10"/>
  <c r="F18" i="10"/>
  <c r="B18" i="10"/>
  <c r="AT17" i="10"/>
  <c r="AP17" i="10"/>
  <c r="AL17" i="10"/>
  <c r="AH17" i="10"/>
  <c r="AD17" i="10"/>
  <c r="Z17" i="10"/>
  <c r="V17" i="10"/>
  <c r="R17" i="10"/>
  <c r="N17" i="10"/>
  <c r="J17" i="10"/>
  <c r="F17" i="10"/>
  <c r="B17" i="10"/>
  <c r="AT16" i="10"/>
  <c r="AP16" i="10"/>
  <c r="AL16" i="10"/>
  <c r="AH16" i="10"/>
  <c r="AD16" i="10"/>
  <c r="Z16" i="10"/>
  <c r="V16" i="10"/>
  <c r="R16" i="10"/>
  <c r="N16" i="10"/>
  <c r="J16" i="10"/>
  <c r="F16" i="10"/>
  <c r="B16" i="10"/>
  <c r="AT15" i="10"/>
  <c r="AP15" i="10"/>
  <c r="AL15" i="10"/>
  <c r="AH15" i="10"/>
  <c r="AD15" i="10"/>
  <c r="Z15" i="10"/>
  <c r="V15" i="10"/>
  <c r="R15" i="10"/>
  <c r="N15" i="10"/>
  <c r="J15" i="10"/>
  <c r="F15" i="10"/>
  <c r="B15" i="10"/>
  <c r="AT14" i="10"/>
  <c r="AP14" i="10"/>
  <c r="AL14" i="10"/>
  <c r="AH14" i="10"/>
  <c r="AD14" i="10"/>
  <c r="Z14" i="10"/>
  <c r="V14" i="10"/>
  <c r="R14" i="10"/>
  <c r="N14" i="10"/>
  <c r="J14" i="10"/>
  <c r="F14" i="10"/>
  <c r="B14" i="10"/>
  <c r="AT13" i="10"/>
  <c r="AP13" i="10"/>
  <c r="AL13" i="10"/>
  <c r="AH13" i="10"/>
  <c r="AD13" i="10"/>
  <c r="Z13" i="10"/>
  <c r="V13" i="10"/>
  <c r="R13" i="10"/>
  <c r="N13" i="10"/>
  <c r="J13" i="10"/>
  <c r="F13" i="10"/>
  <c r="B13" i="10"/>
  <c r="AT12" i="10"/>
  <c r="AP12" i="10"/>
  <c r="AL12" i="10"/>
  <c r="AH12" i="10"/>
  <c r="AD12" i="10"/>
  <c r="Z12" i="10"/>
  <c r="V12" i="10"/>
  <c r="R12" i="10"/>
  <c r="N12" i="10"/>
  <c r="J12" i="10"/>
  <c r="F12" i="10"/>
  <c r="B12" i="10"/>
  <c r="AT11" i="10"/>
  <c r="AP11" i="10"/>
  <c r="AL11" i="10"/>
  <c r="AH11" i="10"/>
  <c r="AD11" i="10"/>
  <c r="Z11" i="10"/>
  <c r="V11" i="10"/>
  <c r="R11" i="10"/>
  <c r="N11" i="10"/>
  <c r="J11" i="10"/>
  <c r="F11" i="10"/>
  <c r="B11" i="10"/>
  <c r="AT10" i="10"/>
  <c r="AP10" i="10"/>
  <c r="AL10" i="10"/>
  <c r="AH10" i="10"/>
  <c r="AD10" i="10"/>
  <c r="Z10" i="10"/>
  <c r="V10" i="10"/>
  <c r="R10" i="10"/>
  <c r="N10" i="10"/>
  <c r="J10" i="10"/>
  <c r="F10" i="10"/>
  <c r="B10" i="10"/>
  <c r="AT9" i="10"/>
  <c r="AP9" i="10"/>
  <c r="AL9" i="10"/>
  <c r="AH9" i="10"/>
  <c r="AD9" i="10"/>
  <c r="Z9" i="10"/>
  <c r="V9" i="10"/>
  <c r="R9" i="10"/>
  <c r="N9" i="10"/>
  <c r="J9" i="10"/>
  <c r="F9" i="10"/>
  <c r="B9" i="10"/>
  <c r="AT8" i="10"/>
  <c r="AP8" i="10"/>
  <c r="AL8" i="10"/>
  <c r="AH8" i="10"/>
  <c r="AD8" i="10"/>
  <c r="Z8" i="10"/>
  <c r="V8" i="10"/>
  <c r="R8" i="10"/>
  <c r="N8" i="10"/>
  <c r="J8" i="10"/>
  <c r="F8" i="10"/>
  <c r="B8" i="10"/>
  <c r="AM42" i="10" l="1"/>
  <c r="AU42" i="10"/>
  <c r="AV45" i="10"/>
  <c r="S42" i="10"/>
  <c r="AI42" i="10"/>
  <c r="G42" i="10"/>
  <c r="W42" i="10"/>
  <c r="K42" i="10"/>
  <c r="AA42" i="10"/>
  <c r="AQ42" i="10"/>
  <c r="AR45" i="10"/>
  <c r="C42" i="10"/>
  <c r="C41" i="10"/>
  <c r="AL44" i="10" s="1"/>
  <c r="AY44" i="10" s="1"/>
  <c r="AT5" i="6"/>
  <c r="AT6" i="6"/>
  <c r="T5" i="6"/>
  <c r="AT14" i="6"/>
  <c r="W14" i="6"/>
  <c r="O14" i="6"/>
  <c r="W12" i="6"/>
  <c r="S12" i="6"/>
  <c r="B12" i="6"/>
  <c r="S11" i="6"/>
  <c r="S14" i="6" s="1"/>
  <c r="B11" i="6"/>
  <c r="AG10" i="6"/>
  <c r="AG9" i="6"/>
  <c r="AL6" i="6"/>
  <c r="BG16" i="5"/>
  <c r="BG15" i="5"/>
  <c r="AL11" i="5" s="1"/>
  <c r="AL13" i="5" s="1"/>
  <c r="BG14" i="5"/>
  <c r="AT14" i="5"/>
  <c r="W14" i="5"/>
  <c r="O14" i="5"/>
  <c r="BG13" i="5"/>
  <c r="BG12" i="5"/>
  <c r="S12" i="5"/>
  <c r="AG10" i="5" s="1"/>
  <c r="B12" i="5"/>
  <c r="BG11" i="5"/>
  <c r="S11" i="5"/>
  <c r="AG9" i="5" s="1"/>
  <c r="B11" i="5"/>
  <c r="AL45" i="10" l="1"/>
  <c r="AY45" i="10" s="1"/>
  <c r="S14" i="5"/>
  <c r="AH1" i="6" l="1"/>
  <c r="BG16" i="6" s="1"/>
  <c r="BG15" i="6" l="1"/>
  <c r="BG14" i="6"/>
  <c r="BG11" i="6"/>
  <c r="AL11" i="6" s="1"/>
  <c r="AL13" i="6" s="1"/>
  <c r="BG12" i="6"/>
  <c r="BG13" i="6"/>
</calcChain>
</file>

<file path=xl/comments1.xml><?xml version="1.0" encoding="utf-8"?>
<comments xmlns="http://schemas.openxmlformats.org/spreadsheetml/2006/main">
  <authors>
    <author>宮城県</author>
  </authors>
  <commentList>
    <comment ref="D3" authorId="0" shapeId="0">
      <text>
        <r>
          <rPr>
            <b/>
            <sz val="9"/>
            <color indexed="81"/>
            <rFont val="ＭＳ Ｐゴシック"/>
            <family val="3"/>
            <charset val="128"/>
          </rPr>
          <t>年度を入力してください。(2023年度用）</t>
        </r>
      </text>
    </comment>
    <comment ref="AH46" authorId="0" shapeId="0">
      <text>
        <r>
          <rPr>
            <sz val="9"/>
            <color indexed="81"/>
            <rFont val="MS P ゴシック"/>
            <family val="3"/>
            <charset val="128"/>
          </rPr>
          <t xml:space="preserve">自校のみのパターン
</t>
        </r>
      </text>
    </comment>
    <comment ref="AH47" authorId="0" shapeId="0">
      <text>
        <r>
          <rPr>
            <sz val="9"/>
            <color indexed="81"/>
            <rFont val="MS P ゴシック"/>
            <family val="3"/>
            <charset val="128"/>
          </rPr>
          <t xml:space="preserve">同日に兼務するパターン
最初に勤務する学校（○○学校）は「自宅～○○学校」，
後に勤務する学校（△△学校）は「○○学校～△△学校～自宅」と記入
</t>
        </r>
      </text>
    </comment>
  </commentList>
</comments>
</file>

<file path=xl/comments2.xml><?xml version="1.0" encoding="utf-8"?>
<comments xmlns="http://schemas.openxmlformats.org/spreadsheetml/2006/main">
  <authors>
    <author>宮城県</author>
    <author>日野　伶哉</author>
  </authors>
  <commentList>
    <comment ref="D8" authorId="0" shapeId="0">
      <text>
        <r>
          <rPr>
            <b/>
            <sz val="9"/>
            <color indexed="81"/>
            <rFont val="MS P ゴシック"/>
            <family val="3"/>
            <charset val="128"/>
          </rPr>
          <t>西暦で入力してください。</t>
        </r>
      </text>
    </comment>
    <comment ref="F8" authorId="0" shapeId="0">
      <text>
        <r>
          <rPr>
            <b/>
            <sz val="9"/>
            <color indexed="81"/>
            <rFont val="MS P ゴシック"/>
            <family val="3"/>
            <charset val="128"/>
          </rPr>
          <t>左の（西暦）年と併せて月を入力すると曜日等が表示されます。</t>
        </r>
      </text>
    </comment>
    <comment ref="B11" authorId="1" shapeId="0">
      <text>
        <r>
          <rPr>
            <sz val="14"/>
            <color indexed="81"/>
            <rFont val="ＭＳ Ｐゴシック"/>
            <family val="3"/>
            <charset val="128"/>
          </rPr>
          <t>年間勤務計画書に入力した時間数が表示されます</t>
        </r>
      </text>
    </comment>
    <comment ref="C16" authorId="1" shapeId="0">
      <text>
        <r>
          <rPr>
            <sz val="14"/>
            <color indexed="81"/>
            <rFont val="MS P ゴシック"/>
            <family val="3"/>
            <charset val="128"/>
          </rPr>
          <t>参考に下記のとおり設定しておりますが，学校の実情等に合わせて適宜変更・削除等してご使用ください。</t>
        </r>
      </text>
    </comment>
  </commentList>
</comments>
</file>

<file path=xl/sharedStrings.xml><?xml version="1.0" encoding="utf-8"?>
<sst xmlns="http://schemas.openxmlformats.org/spreadsheetml/2006/main" count="847" uniqueCount="234">
  <si>
    <t>日</t>
  </si>
  <si>
    <t>曜</t>
  </si>
  <si>
    <t>日</t>
    <rPh sb="0" eb="1">
      <t>ヒ</t>
    </rPh>
    <phoneticPr fontId="7"/>
  </si>
  <si>
    <t>学校名</t>
    <rPh sb="0" eb="3">
      <t>ガッコウメイ</t>
    </rPh>
    <phoneticPr fontId="7"/>
  </si>
  <si>
    <t>事業名</t>
    <rPh sb="0" eb="2">
      <t>ジギョウ</t>
    </rPh>
    <rPh sb="2" eb="3">
      <t>メイ</t>
    </rPh>
    <phoneticPr fontId="7"/>
  </si>
  <si>
    <t>時間</t>
    <rPh sb="0" eb="2">
      <t>ジカン</t>
    </rPh>
    <phoneticPr fontId="7"/>
  </si>
  <si>
    <t>日</t>
    <rPh sb="0" eb="1">
      <t>ニチ</t>
    </rPh>
    <phoneticPr fontId="7"/>
  </si>
  <si>
    <t>勤務日数</t>
    <rPh sb="0" eb="2">
      <t>キンム</t>
    </rPh>
    <rPh sb="2" eb="4">
      <t>ニッスウ</t>
    </rPh>
    <phoneticPr fontId="7"/>
  </si>
  <si>
    <t>勤務時間</t>
    <rPh sb="0" eb="2">
      <t>キンム</t>
    </rPh>
    <rPh sb="2" eb="4">
      <t>ジカン</t>
    </rPh>
    <phoneticPr fontId="7"/>
  </si>
  <si>
    <t>合計勤務日数</t>
    <rPh sb="0" eb="2">
      <t>ゴウケイ</t>
    </rPh>
    <rPh sb="2" eb="4">
      <t>キンム</t>
    </rPh>
    <rPh sb="4" eb="6">
      <t>ニッスウ</t>
    </rPh>
    <phoneticPr fontId="7"/>
  </si>
  <si>
    <t>合計勤務時間</t>
    <rPh sb="0" eb="2">
      <t>ゴウケイ</t>
    </rPh>
    <rPh sb="2" eb="4">
      <t>キンム</t>
    </rPh>
    <rPh sb="4" eb="6">
      <t>ジカン</t>
    </rPh>
    <phoneticPr fontId="7"/>
  </si>
  <si>
    <t>当初任用計画を記入願います。</t>
  </si>
  <si>
    <t>入力箇所</t>
    <rPh sb="0" eb="2">
      <t>ニュウリョク</t>
    </rPh>
    <rPh sb="2" eb="4">
      <t>カショ</t>
    </rPh>
    <phoneticPr fontId="7"/>
  </si>
  <si>
    <t>年間勤務日数</t>
    <rPh sb="0" eb="2">
      <t>ネンカン</t>
    </rPh>
    <rPh sb="2" eb="4">
      <t>キンム</t>
    </rPh>
    <rPh sb="4" eb="6">
      <t>ニッスウ</t>
    </rPh>
    <phoneticPr fontId="10"/>
  </si>
  <si>
    <t>様式第７号（第１１関係）</t>
  </si>
  <si>
    <t>必須入力</t>
    <rPh sb="0" eb="2">
      <t>ヒッス</t>
    </rPh>
    <rPh sb="2" eb="4">
      <t>ニュウリョク</t>
    </rPh>
    <phoneticPr fontId="10"/>
  </si>
  <si>
    <t>年次有給休暇簿</t>
  </si>
  <si>
    <t>（</t>
    <phoneticPr fontId="10"/>
  </si>
  <si>
    <t>平成</t>
    <rPh sb="0" eb="2">
      <t>ヘイセイ</t>
    </rPh>
    <phoneticPr fontId="10"/>
  </si>
  <si>
    <t>年度</t>
    <rPh sb="0" eb="2">
      <t>ネンド</t>
    </rPh>
    <phoneticPr fontId="10"/>
  </si>
  <si>
    <t>）</t>
    <phoneticPr fontId="10"/>
  </si>
  <si>
    <t>学校名</t>
    <rPh sb="0" eb="3">
      <t>ガッコウメイ</t>
    </rPh>
    <phoneticPr fontId="10"/>
  </si>
  <si>
    <t>△△△中学校</t>
    <rPh sb="3" eb="6">
      <t>チュウガッコウ</t>
    </rPh>
    <phoneticPr fontId="10"/>
  </si>
  <si>
    <t>前年度勤務している場合入力</t>
    <rPh sb="0" eb="3">
      <t>ゼンネンド</t>
    </rPh>
    <rPh sb="3" eb="5">
      <t>キンム</t>
    </rPh>
    <rPh sb="9" eb="11">
      <t>バアイ</t>
    </rPh>
    <rPh sb="11" eb="13">
      <t>ニュウリョク</t>
    </rPh>
    <phoneticPr fontId="10"/>
  </si>
  <si>
    <t>勤務年数</t>
    <rPh sb="0" eb="2">
      <t>キンム</t>
    </rPh>
    <rPh sb="2" eb="4">
      <t>ネンスウ</t>
    </rPh>
    <phoneticPr fontId="10"/>
  </si>
  <si>
    <t>勤　務　実　績</t>
    <rPh sb="0" eb="1">
      <t>ツトム</t>
    </rPh>
    <rPh sb="2" eb="3">
      <t>ツトム</t>
    </rPh>
    <rPh sb="4" eb="5">
      <t>ジツ</t>
    </rPh>
    <rPh sb="6" eb="7">
      <t>イサオ</t>
    </rPh>
    <phoneticPr fontId="10"/>
  </si>
  <si>
    <t>年次有給休暇</t>
    <rPh sb="0" eb="2">
      <t>ネンジ</t>
    </rPh>
    <rPh sb="2" eb="4">
      <t>ユウキュウ</t>
    </rPh>
    <rPh sb="4" eb="6">
      <t>キュウカ</t>
    </rPh>
    <phoneticPr fontId="10"/>
  </si>
  <si>
    <t>（a）   前年度付与日数
   　（繰り越し分を除く。）
   　のうち未使用日数</t>
    <phoneticPr fontId="10"/>
  </si>
  <si>
    <t>氏　　名</t>
    <rPh sb="0" eb="1">
      <t>シ</t>
    </rPh>
    <rPh sb="3" eb="4">
      <t>メイ</t>
    </rPh>
    <phoneticPr fontId="10"/>
  </si>
  <si>
    <t>入力不要（自動算定）</t>
    <rPh sb="0" eb="2">
      <t>ニュウリョク</t>
    </rPh>
    <rPh sb="2" eb="4">
      <t>フヨウ</t>
    </rPh>
    <phoneticPr fontId="10"/>
  </si>
  <si>
    <t>年</t>
    <rPh sb="0" eb="1">
      <t>ネン</t>
    </rPh>
    <phoneticPr fontId="10"/>
  </si>
  <si>
    <t>前年勤務学校名</t>
    <rPh sb="0" eb="2">
      <t>ゼンネン</t>
    </rPh>
    <rPh sb="2" eb="4">
      <t>キンム</t>
    </rPh>
    <rPh sb="4" eb="7">
      <t>ガッコウメイ</t>
    </rPh>
    <phoneticPr fontId="10"/>
  </si>
  <si>
    <t>要勤務日数</t>
    <rPh sb="0" eb="1">
      <t>ヨウ</t>
    </rPh>
    <rPh sb="1" eb="3">
      <t>キンム</t>
    </rPh>
    <rPh sb="3" eb="5">
      <t>ニッスウ</t>
    </rPh>
    <phoneticPr fontId="10"/>
  </si>
  <si>
    <t>同左８割</t>
    <rPh sb="0" eb="1">
      <t>ドウ</t>
    </rPh>
    <rPh sb="1" eb="2">
      <t>サ</t>
    </rPh>
    <rPh sb="3" eb="4">
      <t>ワリ</t>
    </rPh>
    <phoneticPr fontId="10"/>
  </si>
  <si>
    <t>実勤務日数</t>
    <rPh sb="0" eb="1">
      <t>ジツ</t>
    </rPh>
    <rPh sb="1" eb="3">
      <t>キンム</t>
    </rPh>
    <rPh sb="3" eb="5">
      <t>ニッスウ</t>
    </rPh>
    <phoneticPr fontId="10"/>
  </si>
  <si>
    <t>（前学校名　　　　　　　　　　</t>
    <rPh sb="1" eb="2">
      <t>マエ</t>
    </rPh>
    <rPh sb="2" eb="4">
      <t>ガッコウ</t>
    </rPh>
    <rPh sb="4" eb="5">
      <t>メイ</t>
    </rPh>
    <phoneticPr fontId="10"/>
  </si>
  <si>
    <t>任用期間</t>
    <rPh sb="0" eb="2">
      <t>ニンヨウ</t>
    </rPh>
    <rPh sb="2" eb="4">
      <t>キカン</t>
    </rPh>
    <phoneticPr fontId="10"/>
  </si>
  <si>
    <t>～</t>
    <phoneticPr fontId="10"/>
  </si>
  <si>
    <t>まで</t>
    <phoneticPr fontId="10"/>
  </si>
  <si>
    <t>○○高等学校</t>
    <rPh sb="2" eb="4">
      <t>コウトウ</t>
    </rPh>
    <rPh sb="4" eb="6">
      <t>ガッコウ</t>
    </rPh>
    <phoneticPr fontId="10"/>
  </si>
  <si>
    <t>(b)   本年度の付与日数</t>
    <rPh sb="6" eb="9">
      <t>ホンネンド</t>
    </rPh>
    <rPh sb="10" eb="12">
      <t>フヨ</t>
    </rPh>
    <rPh sb="12" eb="14">
      <t>ニッスウ</t>
    </rPh>
    <phoneticPr fontId="10"/>
  </si>
  <si>
    <t>週勤務時間Ａ</t>
    <rPh sb="0" eb="1">
      <t>シュウ</t>
    </rPh>
    <rPh sb="1" eb="3">
      <t>キンム</t>
    </rPh>
    <rPh sb="3" eb="5">
      <t>ジカン</t>
    </rPh>
    <phoneticPr fontId="10"/>
  </si>
  <si>
    <t>時間</t>
    <rPh sb="0" eb="2">
      <t>ジカン</t>
    </rPh>
    <phoneticPr fontId="10"/>
  </si>
  <si>
    <t>□□□中学校</t>
    <rPh sb="3" eb="6">
      <t>チュウガッコウ</t>
    </rPh>
    <phoneticPr fontId="10"/>
  </si>
  <si>
    <t>週勤務日数Ｂ</t>
    <rPh sb="0" eb="1">
      <t>シュウ</t>
    </rPh>
    <rPh sb="1" eb="3">
      <t>キンム</t>
    </rPh>
    <rPh sb="3" eb="5">
      <t>ニッスウ</t>
    </rPh>
    <phoneticPr fontId="10"/>
  </si>
  <si>
    <t>日</t>
    <rPh sb="0" eb="1">
      <t>ニチ</t>
    </rPh>
    <phoneticPr fontId="10"/>
  </si>
  <si>
    <t>(c) 　合　　計　　日　　数
　　　　（a）  +  (ｂ)</t>
    <rPh sb="5" eb="6">
      <t>ゴウ</t>
    </rPh>
    <rPh sb="8" eb="9">
      <t>ケイ</t>
    </rPh>
    <rPh sb="11" eb="12">
      <t>ニチ</t>
    </rPh>
    <rPh sb="14" eb="15">
      <t>スウ</t>
    </rPh>
    <phoneticPr fontId="10"/>
  </si>
  <si>
    <t>1日当たりの
勤務時間</t>
    <rPh sb="1" eb="2">
      <t>ニチ</t>
    </rPh>
    <rPh sb="2" eb="3">
      <t>ア</t>
    </rPh>
    <rPh sb="7" eb="9">
      <t>キンム</t>
    </rPh>
    <rPh sb="9" eb="11">
      <t>ジカン</t>
    </rPh>
    <phoneticPr fontId="10"/>
  </si>
  <si>
    <t>　Ａ÷Ｂ（1時間未満切捨て）</t>
    <rPh sb="6" eb="8">
      <t>ジカン</t>
    </rPh>
    <rPh sb="8" eb="10">
      <t>ミマン</t>
    </rPh>
    <phoneticPr fontId="10"/>
  </si>
  <si>
    <t>計</t>
    <rPh sb="0" eb="1">
      <t>ケイ</t>
    </rPh>
    <phoneticPr fontId="10"/>
  </si>
  <si>
    <t>申　出　月　日</t>
    <rPh sb="0" eb="1">
      <t>モウ</t>
    </rPh>
    <rPh sb="2" eb="3">
      <t>デ</t>
    </rPh>
    <rPh sb="4" eb="5">
      <t>ツキ</t>
    </rPh>
    <rPh sb="6" eb="7">
      <t>ニチ</t>
    </rPh>
    <phoneticPr fontId="10"/>
  </si>
  <si>
    <t>休　暇　期　間</t>
    <rPh sb="0" eb="1">
      <t>キュウ</t>
    </rPh>
    <rPh sb="2" eb="3">
      <t>ヒマ</t>
    </rPh>
    <rPh sb="4" eb="5">
      <t>キ</t>
    </rPh>
    <rPh sb="6" eb="7">
      <t>マ</t>
    </rPh>
    <phoneticPr fontId="10"/>
  </si>
  <si>
    <t>日・時間</t>
    <rPh sb="0" eb="1">
      <t>ニチ</t>
    </rPh>
    <rPh sb="2" eb="4">
      <t>ジカン</t>
    </rPh>
    <phoneticPr fontId="10"/>
  </si>
  <si>
    <t>残日・時間</t>
    <rPh sb="0" eb="1">
      <t>ザン</t>
    </rPh>
    <rPh sb="1" eb="2">
      <t>ニチ</t>
    </rPh>
    <rPh sb="3" eb="5">
      <t>ジカン</t>
    </rPh>
    <phoneticPr fontId="10"/>
  </si>
  <si>
    <t>出勤簿整理者</t>
    <rPh sb="0" eb="2">
      <t>シュッキン</t>
    </rPh>
    <rPh sb="2" eb="3">
      <t>ボ</t>
    </rPh>
    <rPh sb="3" eb="5">
      <t>セイリ</t>
    </rPh>
    <rPh sb="5" eb="6">
      <t>シャ</t>
    </rPh>
    <phoneticPr fontId="10"/>
  </si>
  <si>
    <t>校　長</t>
    <rPh sb="0" eb="1">
      <t>コウ</t>
    </rPh>
    <rPh sb="2" eb="3">
      <t>チョウ</t>
    </rPh>
    <phoneticPr fontId="10"/>
  </si>
  <si>
    <t>出　勤　簿　照　合
　時　季　変　更</t>
    <rPh sb="0" eb="1">
      <t>デ</t>
    </rPh>
    <rPh sb="2" eb="3">
      <t>ツトム</t>
    </rPh>
    <rPh sb="4" eb="5">
      <t>ボ</t>
    </rPh>
    <rPh sb="6" eb="7">
      <t>アキラ</t>
    </rPh>
    <rPh sb="8" eb="9">
      <t>ゴウ</t>
    </rPh>
    <rPh sb="11" eb="12">
      <t>ジ</t>
    </rPh>
    <rPh sb="13" eb="14">
      <t>キ</t>
    </rPh>
    <rPh sb="15" eb="16">
      <t>ヘン</t>
    </rPh>
    <rPh sb="17" eb="18">
      <t>サラ</t>
    </rPh>
    <phoneticPr fontId="10"/>
  </si>
  <si>
    <t>講　師　印</t>
    <rPh sb="0" eb="1">
      <t>コウ</t>
    </rPh>
    <rPh sb="2" eb="3">
      <t>シ</t>
    </rPh>
    <rPh sb="4" eb="5">
      <t>イン</t>
    </rPh>
    <phoneticPr fontId="10"/>
  </si>
  <si>
    <t>事務</t>
    <rPh sb="0" eb="2">
      <t>ジム</t>
    </rPh>
    <phoneticPr fontId="10"/>
  </si>
  <si>
    <t>教頭</t>
    <rPh sb="0" eb="2">
      <t>キョウトウ</t>
    </rPh>
    <phoneticPr fontId="10"/>
  </si>
  <si>
    <t>自</t>
    <rPh sb="0" eb="1">
      <t>ジ</t>
    </rPh>
    <phoneticPr fontId="10"/>
  </si>
  <si>
    <t>月</t>
    <rPh sb="0" eb="1">
      <t>ツキ</t>
    </rPh>
    <phoneticPr fontId="10"/>
  </si>
  <si>
    <t>時</t>
    <rPh sb="0" eb="1">
      <t>ジ</t>
    </rPh>
    <phoneticPr fontId="10"/>
  </si>
  <si>
    <t>至</t>
    <rPh sb="0" eb="1">
      <t>イタ</t>
    </rPh>
    <phoneticPr fontId="10"/>
  </si>
  <si>
    <t>㊞</t>
    <phoneticPr fontId="10"/>
  </si>
  <si>
    <t>1日</t>
    <rPh sb="1" eb="2">
      <t>ニチ</t>
    </rPh>
    <phoneticPr fontId="10"/>
  </si>
  <si>
    <t>9日</t>
    <rPh sb="1" eb="2">
      <t>ニチ</t>
    </rPh>
    <phoneticPr fontId="10"/>
  </si>
  <si>
    <t>勤務時間が２時間割り振られている日に１日休む場合</t>
    <rPh sb="0" eb="2">
      <t>キンム</t>
    </rPh>
    <rPh sb="2" eb="4">
      <t>ジカン</t>
    </rPh>
    <rPh sb="6" eb="8">
      <t>ジカン</t>
    </rPh>
    <rPh sb="8" eb="9">
      <t>ワ</t>
    </rPh>
    <rPh sb="10" eb="11">
      <t>フ</t>
    </rPh>
    <rPh sb="16" eb="17">
      <t>ヒ</t>
    </rPh>
    <rPh sb="19" eb="20">
      <t>ニチ</t>
    </rPh>
    <rPh sb="20" eb="21">
      <t>ヤス</t>
    </rPh>
    <rPh sb="22" eb="24">
      <t>バアイ</t>
    </rPh>
    <phoneticPr fontId="10"/>
  </si>
  <si>
    <t>８日</t>
    <rPh sb="1" eb="2">
      <t>ニチ</t>
    </rPh>
    <phoneticPr fontId="10"/>
  </si>
  <si>
    <t>1時間</t>
    <rPh sb="1" eb="3">
      <t>ジカン</t>
    </rPh>
    <phoneticPr fontId="10"/>
  </si>
  <si>
    <t>７日</t>
    <rPh sb="1" eb="2">
      <t>ニチ</t>
    </rPh>
    <phoneticPr fontId="10"/>
  </si>
  <si>
    <t>３時間</t>
    <rPh sb="1" eb="3">
      <t>ジカン</t>
    </rPh>
    <phoneticPr fontId="10"/>
  </si>
  <si>
    <t>勤務時間が４時間割り振られている日に１時間休む場合</t>
    <rPh sb="0" eb="2">
      <t>キンム</t>
    </rPh>
    <rPh sb="2" eb="4">
      <t>ジカン</t>
    </rPh>
    <rPh sb="6" eb="8">
      <t>ジカン</t>
    </rPh>
    <rPh sb="8" eb="9">
      <t>ワ</t>
    </rPh>
    <rPh sb="10" eb="11">
      <t>フ</t>
    </rPh>
    <rPh sb="16" eb="17">
      <t>ヒ</t>
    </rPh>
    <rPh sb="19" eb="21">
      <t>ジカン</t>
    </rPh>
    <rPh sb="21" eb="22">
      <t>ヤス</t>
    </rPh>
    <rPh sb="23" eb="25">
      <t>バアイ</t>
    </rPh>
    <phoneticPr fontId="10"/>
  </si>
  <si>
    <t>５時間</t>
    <rPh sb="1" eb="3">
      <t>ジカン</t>
    </rPh>
    <phoneticPr fontId="10"/>
  </si>
  <si>
    <t>６日</t>
    <rPh sb="1" eb="2">
      <t>ニチ</t>
    </rPh>
    <phoneticPr fontId="10"/>
  </si>
  <si>
    <t>２時間</t>
    <rPh sb="1" eb="3">
      <t>ジカン</t>
    </rPh>
    <phoneticPr fontId="10"/>
  </si>
  <si>
    <t>注（１）</t>
    <rPh sb="0" eb="1">
      <t>チュウ</t>
    </rPh>
    <phoneticPr fontId="10"/>
  </si>
  <si>
    <t>勤務年数については、非常勤講師として勤務した継続勤務年数を記入すること。</t>
    <rPh sb="0" eb="2">
      <t>キンム</t>
    </rPh>
    <rPh sb="2" eb="4">
      <t>ネンスウ</t>
    </rPh>
    <rPh sb="10" eb="13">
      <t>ヒジョウキン</t>
    </rPh>
    <rPh sb="13" eb="15">
      <t>コウシ</t>
    </rPh>
    <rPh sb="18" eb="20">
      <t>キンム</t>
    </rPh>
    <rPh sb="22" eb="24">
      <t>ケイゾク</t>
    </rPh>
    <rPh sb="24" eb="26">
      <t>キンム</t>
    </rPh>
    <rPh sb="26" eb="28">
      <t>ネンスウ</t>
    </rPh>
    <rPh sb="29" eb="31">
      <t>キニュウ</t>
    </rPh>
    <phoneticPr fontId="10"/>
  </si>
  <si>
    <r>
      <rPr>
        <sz val="11"/>
        <color theme="0"/>
        <rFont val="ＭＳ Ｐゴシック"/>
        <family val="3"/>
        <charset val="128"/>
        <scheme val="minor"/>
      </rPr>
      <t>注</t>
    </r>
    <r>
      <rPr>
        <sz val="11"/>
        <rFont val="ＭＳ Ｐゴシック"/>
        <family val="3"/>
        <charset val="128"/>
      </rPr>
      <t>（２）</t>
    </r>
    <rPh sb="0" eb="1">
      <t>チュウ</t>
    </rPh>
    <phoneticPr fontId="10"/>
  </si>
  <si>
    <t>１日あたりの勤務時間は、年次有給休暇の時間を日に換算する場合の時間数である。</t>
    <rPh sb="1" eb="2">
      <t>ニチ</t>
    </rPh>
    <rPh sb="6" eb="8">
      <t>キンム</t>
    </rPh>
    <rPh sb="8" eb="10">
      <t>ジカン</t>
    </rPh>
    <rPh sb="12" eb="14">
      <t>ネンジ</t>
    </rPh>
    <rPh sb="14" eb="16">
      <t>ユウキュウ</t>
    </rPh>
    <rPh sb="16" eb="18">
      <t>キュウカ</t>
    </rPh>
    <rPh sb="19" eb="21">
      <t>ジカン</t>
    </rPh>
    <rPh sb="22" eb="23">
      <t>ヒ</t>
    </rPh>
    <rPh sb="24" eb="26">
      <t>カンサン</t>
    </rPh>
    <rPh sb="28" eb="30">
      <t>バアイ</t>
    </rPh>
    <rPh sb="31" eb="34">
      <t>ジカンスウ</t>
    </rPh>
    <phoneticPr fontId="10"/>
  </si>
  <si>
    <t>参考様式なので，必ずご自身で付与日数を確認の上，使用願います。</t>
    <rPh sb="0" eb="2">
      <t>サンコウ</t>
    </rPh>
    <rPh sb="2" eb="4">
      <t>ヨウシキ</t>
    </rPh>
    <rPh sb="8" eb="9">
      <t>カナラ</t>
    </rPh>
    <rPh sb="11" eb="13">
      <t>ジシン</t>
    </rPh>
    <rPh sb="14" eb="16">
      <t>フヨ</t>
    </rPh>
    <rPh sb="16" eb="18">
      <t>ニッスウ</t>
    </rPh>
    <rPh sb="19" eb="21">
      <t>カクニン</t>
    </rPh>
    <rPh sb="22" eb="23">
      <t>ウエ</t>
    </rPh>
    <rPh sb="24" eb="26">
      <t>シヨウ</t>
    </rPh>
    <rPh sb="26" eb="27">
      <t>ネガ</t>
    </rPh>
    <phoneticPr fontId="10"/>
  </si>
  <si>
    <t>所定勤務日　（時間）　数</t>
    <rPh sb="0" eb="2">
      <t>ショテイ</t>
    </rPh>
    <rPh sb="2" eb="5">
      <t>キンムビ</t>
    </rPh>
    <rPh sb="7" eb="9">
      <t>ジカン</t>
    </rPh>
    <rPh sb="11" eb="12">
      <t>スウ</t>
    </rPh>
    <phoneticPr fontId="10"/>
  </si>
  <si>
    <t>年次有給休暇の付与日数（日）</t>
    <rPh sb="0" eb="2">
      <t>ネンジ</t>
    </rPh>
    <rPh sb="2" eb="4">
      <t>ユウキュウ</t>
    </rPh>
    <rPh sb="4" eb="6">
      <t>キュウカ</t>
    </rPh>
    <rPh sb="7" eb="9">
      <t>フヨ</t>
    </rPh>
    <rPh sb="9" eb="11">
      <t>ニッスウ</t>
    </rPh>
    <rPh sb="12" eb="13">
      <t>ニチ</t>
    </rPh>
    <phoneticPr fontId="10"/>
  </si>
  <si>
    <t xml:space="preserve">1週間の勤務
日（時間）数
（年間の勤務日数）
</t>
    <rPh sb="1" eb="3">
      <t>シュウカン</t>
    </rPh>
    <rPh sb="4" eb="6">
      <t>キンム</t>
    </rPh>
    <rPh sb="7" eb="8">
      <t>ビ</t>
    </rPh>
    <rPh sb="9" eb="11">
      <t>ジカン</t>
    </rPh>
    <rPh sb="12" eb="13">
      <t>スウ</t>
    </rPh>
    <rPh sb="15" eb="17">
      <t>ネンカン</t>
    </rPh>
    <rPh sb="18" eb="20">
      <t>キンム</t>
    </rPh>
    <rPh sb="20" eb="22">
      <t>ニッスウ</t>
    </rPh>
    <phoneticPr fontId="10"/>
  </si>
  <si>
    <t>任　用　さ　れ　た　月　数</t>
    <rPh sb="0" eb="1">
      <t>ニン</t>
    </rPh>
    <rPh sb="2" eb="3">
      <t>ヨウ</t>
    </rPh>
    <rPh sb="10" eb="11">
      <t>ツキ</t>
    </rPh>
    <rPh sb="12" eb="13">
      <t>スウ</t>
    </rPh>
    <phoneticPr fontId="10"/>
  </si>
  <si>
    <t>1月</t>
    <rPh sb="1" eb="2">
      <t>ガツ</t>
    </rPh>
    <phoneticPr fontId="10"/>
  </si>
  <si>
    <t>2月</t>
  </si>
  <si>
    <t>3月</t>
  </si>
  <si>
    <t>4月</t>
  </si>
  <si>
    <t>5月</t>
  </si>
  <si>
    <t>6月</t>
  </si>
  <si>
    <t>6月を超え
１２月以下</t>
    <rPh sb="1" eb="2">
      <t>ツキ</t>
    </rPh>
    <rPh sb="3" eb="4">
      <t>コ</t>
    </rPh>
    <rPh sb="8" eb="9">
      <t>ガツ</t>
    </rPh>
    <rPh sb="9" eb="11">
      <t>イカ</t>
    </rPh>
    <phoneticPr fontId="10"/>
  </si>
  <si>
    <t>（２１７日以上）</t>
  </si>
  <si>
    <t>（１６９日～２１６日）</t>
  </si>
  <si>
    <t>３日（１２１日～１６８日）</t>
    <rPh sb="1" eb="2">
      <t>ニチ</t>
    </rPh>
    <phoneticPr fontId="10"/>
  </si>
  <si>
    <t>２日（７３日～１２０日）</t>
    <rPh sb="1" eb="2">
      <t>ニチ</t>
    </rPh>
    <phoneticPr fontId="10"/>
  </si>
  <si>
    <t>１日（４８日～７２日）</t>
    <rPh sb="1" eb="2">
      <t>ニチ</t>
    </rPh>
    <phoneticPr fontId="10"/>
  </si>
  <si>
    <t>別表第２（第１１関係）</t>
    <rPh sb="0" eb="2">
      <t>ベッピョウ</t>
    </rPh>
    <rPh sb="2" eb="3">
      <t>ダイ</t>
    </rPh>
    <rPh sb="5" eb="6">
      <t>ダイ</t>
    </rPh>
    <rPh sb="8" eb="10">
      <t>カンケイ</t>
    </rPh>
    <phoneticPr fontId="10"/>
  </si>
  <si>
    <t>継続勤務年数（年）</t>
    <rPh sb="0" eb="2">
      <t>ケイゾク</t>
    </rPh>
    <rPh sb="2" eb="4">
      <t>キンム</t>
    </rPh>
    <rPh sb="4" eb="6">
      <t>ネンスウ</t>
    </rPh>
    <rPh sb="7" eb="8">
      <t>ネン</t>
    </rPh>
    <phoneticPr fontId="10"/>
  </si>
  <si>
    <t>①</t>
    <phoneticPr fontId="10"/>
  </si>
  <si>
    <t>６年以上</t>
    <rPh sb="1" eb="2">
      <t>ネン</t>
    </rPh>
    <rPh sb="2" eb="4">
      <t>イジョウ</t>
    </rPh>
    <phoneticPr fontId="10"/>
  </si>
  <si>
    <t>②</t>
    <phoneticPr fontId="10"/>
  </si>
  <si>
    <t>８年以上</t>
    <rPh sb="1" eb="2">
      <t>ネン</t>
    </rPh>
    <rPh sb="2" eb="4">
      <t>イジョウ</t>
    </rPh>
    <phoneticPr fontId="10"/>
  </si>
  <si>
    <t>付与日数（日）</t>
    <rPh sb="0" eb="2">
      <t>フヨ</t>
    </rPh>
    <rPh sb="2" eb="4">
      <t>ニッスウ</t>
    </rPh>
    <rPh sb="5" eb="6">
      <t>ニチ</t>
    </rPh>
    <phoneticPr fontId="10"/>
  </si>
  <si>
    <t>２０（６年以上）</t>
    <rPh sb="4" eb="5">
      <t>ネン</t>
    </rPh>
    <rPh sb="5" eb="7">
      <t>イジョウ</t>
    </rPh>
    <phoneticPr fontId="10"/>
  </si>
  <si>
    <t>１に該当する者以外の講師</t>
    <rPh sb="2" eb="4">
      <t>ガイトウ</t>
    </rPh>
    <rPh sb="6" eb="7">
      <t>モノ</t>
    </rPh>
    <rPh sb="7" eb="9">
      <t>イガイ</t>
    </rPh>
    <rPh sb="10" eb="12">
      <t>コウシ</t>
    </rPh>
    <phoneticPr fontId="10"/>
  </si>
  <si>
    <t>所定勤務日（時間）数</t>
    <rPh sb="0" eb="2">
      <t>ショテイ</t>
    </rPh>
    <rPh sb="2" eb="5">
      <t>キンムビ</t>
    </rPh>
    <rPh sb="6" eb="8">
      <t>ジカン</t>
    </rPh>
    <rPh sb="9" eb="10">
      <t>スウ</t>
    </rPh>
    <phoneticPr fontId="10"/>
  </si>
  <si>
    <t>継続勤務
年数（年）</t>
    <rPh sb="0" eb="2">
      <t>ケイゾク</t>
    </rPh>
    <rPh sb="2" eb="4">
      <t>キンム</t>
    </rPh>
    <rPh sb="5" eb="7">
      <t>ネンスウ</t>
    </rPh>
    <rPh sb="8" eb="9">
      <t>ネン</t>
    </rPh>
    <phoneticPr fontId="10"/>
  </si>
  <si>
    <t>６年
以上</t>
    <rPh sb="1" eb="2">
      <t>ネン</t>
    </rPh>
    <rPh sb="3" eb="5">
      <t>イジョウ</t>
    </rPh>
    <phoneticPr fontId="10"/>
  </si>
  <si>
    <t>※</t>
    <phoneticPr fontId="10"/>
  </si>
  <si>
    <t>①は平成６年４月　１日以降に任用された講師に適用する。</t>
    <rPh sb="2" eb="4">
      <t>ヘイセイ</t>
    </rPh>
    <rPh sb="5" eb="6">
      <t>ネン</t>
    </rPh>
    <rPh sb="7" eb="8">
      <t>ガツ</t>
    </rPh>
    <rPh sb="10" eb="11">
      <t>ニチ</t>
    </rPh>
    <rPh sb="11" eb="13">
      <t>イコウ</t>
    </rPh>
    <rPh sb="14" eb="16">
      <t>ニンヨウ</t>
    </rPh>
    <rPh sb="19" eb="21">
      <t>コウシ</t>
    </rPh>
    <rPh sb="22" eb="24">
      <t>テキヨウ</t>
    </rPh>
    <phoneticPr fontId="10"/>
  </si>
  <si>
    <t>②は平成６年３月３１日以前に任用された講師に適用する。</t>
    <rPh sb="2" eb="4">
      <t>ヘイセイ</t>
    </rPh>
    <rPh sb="5" eb="6">
      <t>ネン</t>
    </rPh>
    <rPh sb="7" eb="8">
      <t>ガツ</t>
    </rPh>
    <rPh sb="10" eb="11">
      <t>ニチ</t>
    </rPh>
    <rPh sb="11" eb="13">
      <t>イゼン</t>
    </rPh>
    <rPh sb="14" eb="16">
      <t>ニンヨウ</t>
    </rPh>
    <rPh sb="19" eb="21">
      <t>コウシ</t>
    </rPh>
    <rPh sb="22" eb="24">
      <t>テキヨウ</t>
    </rPh>
    <phoneticPr fontId="10"/>
  </si>
  <si>
    <t>※</t>
    <phoneticPr fontId="7"/>
  </si>
  <si>
    <r>
      <t>注</t>
    </r>
    <r>
      <rPr>
        <sz val="11"/>
        <color theme="1"/>
        <rFont val="ＭＳ Ｐゴシック"/>
        <family val="3"/>
        <charset val="128"/>
      </rPr>
      <t>（２）</t>
    </r>
    <rPh sb="0" eb="1">
      <t>チュウ</t>
    </rPh>
    <phoneticPr fontId="10"/>
  </si>
  <si>
    <t>年休付与出来ない任用形態</t>
    <rPh sb="0" eb="2">
      <t>ネンキュウ</t>
    </rPh>
    <rPh sb="2" eb="4">
      <t>フヨ</t>
    </rPh>
    <rPh sb="4" eb="6">
      <t>デキ</t>
    </rPh>
    <rPh sb="8" eb="10">
      <t>ニンヨウ</t>
    </rPh>
    <rPh sb="10" eb="12">
      <t>ケイタイ</t>
    </rPh>
    <phoneticPr fontId="7"/>
  </si>
  <si>
    <t>年間勤務日数47日以下</t>
    <rPh sb="0" eb="2">
      <t>ネンカン</t>
    </rPh>
    <rPh sb="2" eb="4">
      <t>キンム</t>
    </rPh>
    <rPh sb="4" eb="6">
      <t>ニッスウ</t>
    </rPh>
    <rPh sb="8" eb="9">
      <t>ニチ</t>
    </rPh>
    <rPh sb="9" eb="11">
      <t>イカ</t>
    </rPh>
    <phoneticPr fontId="7"/>
  </si>
  <si>
    <t>スクールカウンセラー</t>
    <phoneticPr fontId="7"/>
  </si>
  <si>
    <t>勤務時間が６時間割り振られている日に５時間休む場合</t>
    <rPh sb="0" eb="2">
      <t>キンム</t>
    </rPh>
    <rPh sb="2" eb="4">
      <t>ジカン</t>
    </rPh>
    <rPh sb="6" eb="8">
      <t>ジカン</t>
    </rPh>
    <rPh sb="8" eb="9">
      <t>ワ</t>
    </rPh>
    <rPh sb="10" eb="11">
      <t>フ</t>
    </rPh>
    <rPh sb="16" eb="17">
      <t>ヒ</t>
    </rPh>
    <rPh sb="19" eb="21">
      <t>ジカン</t>
    </rPh>
    <rPh sb="21" eb="22">
      <t>ヤス</t>
    </rPh>
    <rPh sb="23" eb="25">
      <t>バアイ</t>
    </rPh>
    <phoneticPr fontId="10"/>
  </si>
  <si>
    <t>別表第１（第11関係）</t>
    <rPh sb="0" eb="2">
      <t>ベッピョウ</t>
    </rPh>
    <rPh sb="2" eb="3">
      <t>ダイ</t>
    </rPh>
    <rPh sb="5" eb="6">
      <t>ダイ</t>
    </rPh>
    <rPh sb="8" eb="10">
      <t>カンケイ</t>
    </rPh>
    <phoneticPr fontId="10"/>
  </si>
  <si>
    <t xml:space="preserve">５日又は２９時間以上
</t>
    <rPh sb="1" eb="2">
      <t>ニチ</t>
    </rPh>
    <rPh sb="2" eb="3">
      <t>マタ</t>
    </rPh>
    <rPh sb="6" eb="8">
      <t>ジカン</t>
    </rPh>
    <rPh sb="8" eb="10">
      <t>イジョウ</t>
    </rPh>
    <phoneticPr fontId="10"/>
  </si>
  <si>
    <t xml:space="preserve">４日かつ２９時間未満
</t>
    <rPh sb="1" eb="2">
      <t>ニチ</t>
    </rPh>
    <rPh sb="6" eb="8">
      <t>ジカン</t>
    </rPh>
    <rPh sb="8" eb="10">
      <t>ミマン</t>
    </rPh>
    <phoneticPr fontId="10"/>
  </si>
  <si>
    <t>８年
以上</t>
    <rPh sb="1" eb="2">
      <t>ネン</t>
    </rPh>
    <rPh sb="3" eb="5">
      <t>イジョウ</t>
    </rPh>
    <phoneticPr fontId="10"/>
  </si>
  <si>
    <t>1週間の勤務日（時間数）が５日又は２９時間　年間２１７日以上の講師</t>
    <rPh sb="1" eb="3">
      <t>シュウカン</t>
    </rPh>
    <rPh sb="4" eb="7">
      <t>キンムビ</t>
    </rPh>
    <rPh sb="8" eb="11">
      <t>ジカンスウ</t>
    </rPh>
    <rPh sb="14" eb="15">
      <t>ニチ</t>
    </rPh>
    <rPh sb="15" eb="16">
      <t>マタ</t>
    </rPh>
    <rPh sb="19" eb="21">
      <t>ジカン</t>
    </rPh>
    <rPh sb="22" eb="24">
      <t>ネンカン</t>
    </rPh>
    <rPh sb="27" eb="28">
      <t>ニチ</t>
    </rPh>
    <rPh sb="28" eb="30">
      <t>イジョウ</t>
    </rPh>
    <rPh sb="31" eb="33">
      <t>コウシ</t>
    </rPh>
    <phoneticPr fontId="10"/>
  </si>
  <si>
    <t>☆☆　☆☆</t>
    <phoneticPr fontId="10"/>
  </si>
  <si>
    <t>日付</t>
    <rPh sb="0" eb="2">
      <t>ヒヅケ</t>
    </rPh>
    <phoneticPr fontId="7"/>
  </si>
  <si>
    <t>祝日名</t>
    <rPh sb="0" eb="2">
      <t>シュクジツ</t>
    </rPh>
    <rPh sb="2" eb="3">
      <t>メイ</t>
    </rPh>
    <phoneticPr fontId="7"/>
  </si>
  <si>
    <t>※　祝日法の改正等により祝日一覧表に変更が生じた場合は，随時データ更新したものを</t>
    <rPh sb="2" eb="5">
      <t>シュクジツホウ</t>
    </rPh>
    <rPh sb="6" eb="8">
      <t>カイセイ</t>
    </rPh>
    <rPh sb="8" eb="9">
      <t>ナド</t>
    </rPh>
    <rPh sb="12" eb="14">
      <t>シュクジツ</t>
    </rPh>
    <rPh sb="14" eb="17">
      <t>イチランヒョウ</t>
    </rPh>
    <rPh sb="18" eb="20">
      <t>ヘンコウ</t>
    </rPh>
    <rPh sb="21" eb="22">
      <t>ショウ</t>
    </rPh>
    <rPh sb="24" eb="26">
      <t>バアイ</t>
    </rPh>
    <rPh sb="28" eb="30">
      <t>ズイジ</t>
    </rPh>
    <rPh sb="33" eb="35">
      <t>コウシン</t>
    </rPh>
    <phoneticPr fontId="7"/>
  </si>
  <si>
    <t>　　HPに掲載する予定です。</t>
    <rPh sb="5" eb="7">
      <t>ケイサイ</t>
    </rPh>
    <rPh sb="9" eb="11">
      <t>ヨテイ</t>
    </rPh>
    <phoneticPr fontId="7"/>
  </si>
  <si>
    <t>勤務時間が７時間割り振られている日に１日休む場合</t>
    <rPh sb="0" eb="2">
      <t>キンム</t>
    </rPh>
    <rPh sb="2" eb="4">
      <t>ジカン</t>
    </rPh>
    <rPh sb="6" eb="8">
      <t>ジカン</t>
    </rPh>
    <rPh sb="8" eb="9">
      <t>ワ</t>
    </rPh>
    <rPh sb="10" eb="11">
      <t>フ</t>
    </rPh>
    <rPh sb="16" eb="17">
      <t>ヒ</t>
    </rPh>
    <rPh sb="19" eb="20">
      <t>ニチ</t>
    </rPh>
    <rPh sb="20" eb="21">
      <t>ヤス</t>
    </rPh>
    <rPh sb="22" eb="24">
      <t>バアイ</t>
    </rPh>
    <phoneticPr fontId="10"/>
  </si>
  <si>
    <t>氏名</t>
    <rPh sb="0" eb="2">
      <t>シメイ</t>
    </rPh>
    <phoneticPr fontId="7"/>
  </si>
  <si>
    <t>Ａ</t>
    <phoneticPr fontId="7"/>
  </si>
  <si>
    <t>Ｂ</t>
    <phoneticPr fontId="7"/>
  </si>
  <si>
    <t>月計勤務日数</t>
    <rPh sb="0" eb="1">
      <t>ツキ</t>
    </rPh>
    <rPh sb="1" eb="2">
      <t>ケイ</t>
    </rPh>
    <rPh sb="2" eb="4">
      <t>キンム</t>
    </rPh>
    <rPh sb="4" eb="6">
      <t>ニッスウ</t>
    </rPh>
    <phoneticPr fontId="7"/>
  </si>
  <si>
    <t>月計勤務時間</t>
    <rPh sb="0" eb="1">
      <t>ツキ</t>
    </rPh>
    <rPh sb="1" eb="2">
      <t>ケイ</t>
    </rPh>
    <rPh sb="2" eb="4">
      <t>キンム</t>
    </rPh>
    <rPh sb="4" eb="6">
      <t>ジカン</t>
    </rPh>
    <phoneticPr fontId="7"/>
  </si>
  <si>
    <t>A</t>
    <phoneticPr fontId="7"/>
  </si>
  <si>
    <t>B</t>
    <phoneticPr fontId="7"/>
  </si>
  <si>
    <t>""</t>
    <phoneticPr fontId="7"/>
  </si>
  <si>
    <t>月実績・５月見込　）</t>
    <rPh sb="0" eb="1">
      <t>ツキ</t>
    </rPh>
    <rPh sb="1" eb="3">
      <t>ジッセキ</t>
    </rPh>
    <rPh sb="5" eb="6">
      <t>ガツ</t>
    </rPh>
    <rPh sb="6" eb="8">
      <t>ミコ</t>
    </rPh>
    <phoneticPr fontId="7"/>
  </si>
  <si>
    <t>月実績・６月見込　）</t>
    <rPh sb="0" eb="1">
      <t>ツキ</t>
    </rPh>
    <rPh sb="1" eb="3">
      <t>ジッセキ</t>
    </rPh>
    <rPh sb="5" eb="6">
      <t>ガツ</t>
    </rPh>
    <rPh sb="6" eb="8">
      <t>ミコ</t>
    </rPh>
    <phoneticPr fontId="7"/>
  </si>
  <si>
    <t>月実績・７月見込　）</t>
    <rPh sb="0" eb="1">
      <t>ツキ</t>
    </rPh>
    <rPh sb="1" eb="3">
      <t>ジッセキ</t>
    </rPh>
    <rPh sb="5" eb="6">
      <t>ガツ</t>
    </rPh>
    <rPh sb="6" eb="8">
      <t>ミコ</t>
    </rPh>
    <phoneticPr fontId="7"/>
  </si>
  <si>
    <t>月実績・８月見込　）</t>
    <rPh sb="0" eb="1">
      <t>ツキ</t>
    </rPh>
    <rPh sb="1" eb="3">
      <t>ジッセキ</t>
    </rPh>
    <rPh sb="5" eb="6">
      <t>ガツ</t>
    </rPh>
    <rPh sb="6" eb="8">
      <t>ミコ</t>
    </rPh>
    <phoneticPr fontId="7"/>
  </si>
  <si>
    <t>月実績・９月見込　）</t>
    <rPh sb="0" eb="1">
      <t>ツキ</t>
    </rPh>
    <rPh sb="1" eb="3">
      <t>ジッセキ</t>
    </rPh>
    <rPh sb="5" eb="6">
      <t>ガツ</t>
    </rPh>
    <rPh sb="6" eb="8">
      <t>ミコ</t>
    </rPh>
    <phoneticPr fontId="7"/>
  </si>
  <si>
    <t>月実績・１０月見込　）</t>
    <rPh sb="0" eb="1">
      <t>ツキ</t>
    </rPh>
    <rPh sb="1" eb="3">
      <t>ジッセキ</t>
    </rPh>
    <rPh sb="6" eb="7">
      <t>ガツ</t>
    </rPh>
    <rPh sb="7" eb="9">
      <t>ミコ</t>
    </rPh>
    <phoneticPr fontId="7"/>
  </si>
  <si>
    <t>月実績・１１月見込　）</t>
    <rPh sb="0" eb="1">
      <t>ツキ</t>
    </rPh>
    <rPh sb="1" eb="3">
      <t>ジッセキ</t>
    </rPh>
    <rPh sb="6" eb="7">
      <t>ガツ</t>
    </rPh>
    <rPh sb="7" eb="9">
      <t>ミコ</t>
    </rPh>
    <phoneticPr fontId="7"/>
  </si>
  <si>
    <t>月実績・１２月見込　）</t>
    <rPh sb="0" eb="1">
      <t>ツキ</t>
    </rPh>
    <rPh sb="1" eb="3">
      <t>ジッセキ</t>
    </rPh>
    <rPh sb="6" eb="7">
      <t>ガツ</t>
    </rPh>
    <rPh sb="7" eb="9">
      <t>ミコ</t>
    </rPh>
    <phoneticPr fontId="7"/>
  </si>
  <si>
    <t>月実績・１月見込　）</t>
    <rPh sb="0" eb="1">
      <t>ツキ</t>
    </rPh>
    <rPh sb="1" eb="3">
      <t>ジッセキ</t>
    </rPh>
    <rPh sb="5" eb="6">
      <t>ガツ</t>
    </rPh>
    <rPh sb="6" eb="8">
      <t>ミコ</t>
    </rPh>
    <phoneticPr fontId="7"/>
  </si>
  <si>
    <t>月実績・２月見込　）</t>
    <rPh sb="0" eb="1">
      <t>ツキ</t>
    </rPh>
    <rPh sb="1" eb="3">
      <t>ジッセキ</t>
    </rPh>
    <rPh sb="5" eb="6">
      <t>ガツ</t>
    </rPh>
    <rPh sb="6" eb="8">
      <t>ミコ</t>
    </rPh>
    <phoneticPr fontId="7"/>
  </si>
  <si>
    <t>月実績・３月見込　）</t>
    <rPh sb="0" eb="1">
      <t>ツキ</t>
    </rPh>
    <rPh sb="1" eb="3">
      <t>ジッセキ</t>
    </rPh>
    <rPh sb="5" eb="6">
      <t>ガツ</t>
    </rPh>
    <rPh sb="6" eb="8">
      <t>ミコ</t>
    </rPh>
    <phoneticPr fontId="7"/>
  </si>
  <si>
    <t>月実績　）</t>
    <rPh sb="0" eb="1">
      <t>ツキ</t>
    </rPh>
    <rPh sb="1" eb="3">
      <t>ジッセキ</t>
    </rPh>
    <phoneticPr fontId="7"/>
  </si>
  <si>
    <t>決裁</t>
    <rPh sb="0" eb="2">
      <t>ケッサイ</t>
    </rPh>
    <phoneticPr fontId="7"/>
  </si>
  <si>
    <t>校長</t>
    <rPh sb="0" eb="2">
      <t>コウチョウ</t>
    </rPh>
    <phoneticPr fontId="7"/>
  </si>
  <si>
    <t>教頭</t>
    <rPh sb="0" eb="2">
      <t>キョウトウ</t>
    </rPh>
    <phoneticPr fontId="7"/>
  </si>
  <si>
    <t>計画担当</t>
    <rPh sb="0" eb="2">
      <t>ケイカク</t>
    </rPh>
    <rPh sb="2" eb="4">
      <t>タントウ</t>
    </rPh>
    <phoneticPr fontId="7"/>
  </si>
  <si>
    <t>事務担当</t>
    <rPh sb="0" eb="2">
      <t>ジム</t>
    </rPh>
    <rPh sb="2" eb="4">
      <t>タントウ</t>
    </rPh>
    <phoneticPr fontId="7"/>
  </si>
  <si>
    <t>(</t>
    <phoneticPr fontId="7"/>
  </si>
  <si>
    <t>Aパターン経路</t>
    <rPh sb="5" eb="7">
      <t>ケイロ</t>
    </rPh>
    <phoneticPr fontId="7"/>
  </si>
  <si>
    <t>Bパターン経路</t>
    <rPh sb="5" eb="7">
      <t>ケイロ</t>
    </rPh>
    <phoneticPr fontId="7"/>
  </si>
  <si>
    <t>～</t>
    <phoneticPr fontId="7"/>
  </si>
  <si>
    <t>自宅</t>
    <rPh sb="0" eb="2">
      <t>ジタク</t>
    </rPh>
    <phoneticPr fontId="7"/>
  </si>
  <si>
    <t>○○学校</t>
    <rPh sb="2" eb="4">
      <t>ガッコウ</t>
    </rPh>
    <phoneticPr fontId="7"/>
  </si>
  <si>
    <t>△△学校</t>
    <rPh sb="2" eb="4">
      <t>ガッコウ</t>
    </rPh>
    <phoneticPr fontId="7"/>
  </si>
  <si>
    <t>～</t>
    <phoneticPr fontId="7"/>
  </si>
  <si>
    <t>□□学校</t>
    <rPh sb="2" eb="4">
      <t>ガッコウ</t>
    </rPh>
    <phoneticPr fontId="7"/>
  </si>
  <si>
    <t>○使い方等の説明</t>
    <rPh sb="1" eb="2">
      <t>ツカ</t>
    </rPh>
    <rPh sb="3" eb="4">
      <t>カタ</t>
    </rPh>
    <rPh sb="4" eb="5">
      <t>トウ</t>
    </rPh>
    <rPh sb="6" eb="8">
      <t>セツメイ</t>
    </rPh>
    <phoneticPr fontId="7"/>
  </si>
  <si>
    <t>←リストに該当するものが無いときは</t>
    <rPh sb="5" eb="7">
      <t>ガイトウ</t>
    </rPh>
    <rPh sb="12" eb="13">
      <t>ナ</t>
    </rPh>
    <phoneticPr fontId="7"/>
  </si>
  <si>
    <t>　適宜入力してください。</t>
    <rPh sb="1" eb="3">
      <t>テキギ</t>
    </rPh>
    <rPh sb="3" eb="5">
      <t>ニュウリョク</t>
    </rPh>
    <phoneticPr fontId="7"/>
  </si>
  <si>
    <t>非常勤講師（外国人日本語指導）</t>
    <rPh sb="0" eb="3">
      <t>ヒジョウキン</t>
    </rPh>
    <rPh sb="3" eb="5">
      <t>コウシ</t>
    </rPh>
    <rPh sb="6" eb="8">
      <t>ガイコク</t>
    </rPh>
    <rPh sb="8" eb="9">
      <t>ジン</t>
    </rPh>
    <rPh sb="9" eb="12">
      <t>ニホンゴ</t>
    </rPh>
    <rPh sb="12" eb="14">
      <t>シドウ</t>
    </rPh>
    <phoneticPr fontId="7"/>
  </si>
  <si>
    <t>年間勤務計兼実績報告書</t>
    <rPh sb="0" eb="2">
      <t>ネンカン</t>
    </rPh>
    <rPh sb="2" eb="4">
      <t>キンム</t>
    </rPh>
    <rPh sb="4" eb="5">
      <t>ケイ</t>
    </rPh>
    <rPh sb="5" eb="6">
      <t>ケン</t>
    </rPh>
    <rPh sb="6" eb="8">
      <t>ジッセキ</t>
    </rPh>
    <rPh sb="8" eb="11">
      <t>ホウコクショ</t>
    </rPh>
    <phoneticPr fontId="7"/>
  </si>
  <si>
    <t>昭和の日</t>
  </si>
  <si>
    <t>憲法記念日</t>
  </si>
  <si>
    <t>みどりの日</t>
  </si>
  <si>
    <t>こどもの日</t>
  </si>
  <si>
    <t>海の日</t>
  </si>
  <si>
    <t>山の日</t>
  </si>
  <si>
    <t>敬老の日</t>
  </si>
  <si>
    <t>秋分の日</t>
  </si>
  <si>
    <t>スポーツの日</t>
  </si>
  <si>
    <t>文化の日</t>
  </si>
  <si>
    <t>勤労感謝の日</t>
  </si>
  <si>
    <t>元日</t>
  </si>
  <si>
    <t>成人の日</t>
  </si>
  <si>
    <t>建国記念の日</t>
  </si>
  <si>
    <t>振替休日</t>
  </si>
  <si>
    <t>天皇誕生日</t>
  </si>
  <si>
    <t>春分の日</t>
  </si>
  <si>
    <t>非常勤講師勤務実施報告書について</t>
    <rPh sb="0" eb="3">
      <t>ヒジョウキン</t>
    </rPh>
    <rPh sb="3" eb="5">
      <t>コウシ</t>
    </rPh>
    <rPh sb="5" eb="7">
      <t>キンム</t>
    </rPh>
    <rPh sb="7" eb="9">
      <t>ジッシ</t>
    </rPh>
    <rPh sb="9" eb="12">
      <t>ホウコクショ</t>
    </rPh>
    <phoneticPr fontId="7"/>
  </si>
  <si>
    <t>・</t>
    <phoneticPr fontId="7"/>
  </si>
  <si>
    <t>　（様式下部の「１」に記載している活用方法の例）</t>
    <phoneticPr fontId="7"/>
  </si>
  <si>
    <t>　（様式下部の「２」に記載している活用方法の例）</t>
    <rPh sb="2" eb="4">
      <t>ヨウシキ</t>
    </rPh>
    <rPh sb="4" eb="6">
      <t>カブ</t>
    </rPh>
    <rPh sb="11" eb="13">
      <t>キサイ</t>
    </rPh>
    <rPh sb="17" eb="21">
      <t>カツヨウホウホウ</t>
    </rPh>
    <rPh sb="22" eb="23">
      <t>レイ</t>
    </rPh>
    <phoneticPr fontId="7"/>
  </si>
  <si>
    <t>申請月</t>
    <rPh sb="0" eb="2">
      <t>シンセイ</t>
    </rPh>
    <rPh sb="2" eb="3">
      <t>ツキ</t>
    </rPh>
    <phoneticPr fontId="7"/>
  </si>
  <si>
    <t>実施報告日</t>
    <rPh sb="0" eb="2">
      <t>ジッシ</t>
    </rPh>
    <rPh sb="2" eb="4">
      <t>ホウコク</t>
    </rPh>
    <rPh sb="4" eb="5">
      <t>ビ</t>
    </rPh>
    <phoneticPr fontId="7"/>
  </si>
  <si>
    <t>決裁日</t>
    <rPh sb="0" eb="2">
      <t>ケッサイ</t>
    </rPh>
    <rPh sb="2" eb="3">
      <t>ヒ</t>
    </rPh>
    <phoneticPr fontId="7"/>
  </si>
  <si>
    <t>実施報告決裁</t>
    <rPh sb="0" eb="2">
      <t>ジッシ</t>
    </rPh>
    <rPh sb="2" eb="4">
      <t>ホウコク</t>
    </rPh>
    <rPh sb="4" eb="6">
      <t>ケッサイ</t>
    </rPh>
    <phoneticPr fontId="7"/>
  </si>
  <si>
    <t>校　長</t>
    <rPh sb="0" eb="1">
      <t>コウ</t>
    </rPh>
    <rPh sb="2" eb="3">
      <t>チョウ</t>
    </rPh>
    <phoneticPr fontId="7"/>
  </si>
  <si>
    <t>教　頭</t>
    <rPh sb="0" eb="1">
      <t>キョウ</t>
    </rPh>
    <rPh sb="2" eb="3">
      <t>アタマ</t>
    </rPh>
    <phoneticPr fontId="7"/>
  </si>
  <si>
    <t>計画担当</t>
    <rPh sb="0" eb="4">
      <t>ケイカクタントウ</t>
    </rPh>
    <phoneticPr fontId="7"/>
  </si>
  <si>
    <t>事　務</t>
    <rPh sb="0" eb="1">
      <t>コト</t>
    </rPh>
    <rPh sb="2" eb="3">
      <t>ツトム</t>
    </rPh>
    <phoneticPr fontId="7"/>
  </si>
  <si>
    <t>非常勤講師（初任研）</t>
    <rPh sb="0" eb="5">
      <t>ヒジョウキンコウシ</t>
    </rPh>
    <rPh sb="6" eb="9">
      <t>ショニンケン</t>
    </rPh>
    <phoneticPr fontId="7"/>
  </si>
  <si>
    <t>氏　　名</t>
    <rPh sb="0" eb="1">
      <t>シ</t>
    </rPh>
    <rPh sb="3" eb="4">
      <t>ナ</t>
    </rPh>
    <phoneticPr fontId="7"/>
  </si>
  <si>
    <t>任用形態</t>
    <rPh sb="0" eb="1">
      <t>ニン</t>
    </rPh>
    <rPh sb="1" eb="2">
      <t>ヨウ</t>
    </rPh>
    <rPh sb="2" eb="4">
      <t>ケイタイ</t>
    </rPh>
    <phoneticPr fontId="7"/>
  </si>
  <si>
    <t>任用期間</t>
    <rPh sb="0" eb="2">
      <t>ニンヨウ</t>
    </rPh>
    <rPh sb="2" eb="4">
      <t>キカン</t>
    </rPh>
    <phoneticPr fontId="7"/>
  </si>
  <si>
    <t>週あたり授業時間数</t>
    <rPh sb="0" eb="1">
      <t>シュウ</t>
    </rPh>
    <rPh sb="4" eb="6">
      <t>ジュギョウ</t>
    </rPh>
    <rPh sb="6" eb="9">
      <t>ジカンスウ</t>
    </rPh>
    <phoneticPr fontId="7"/>
  </si>
  <si>
    <t>年</t>
    <rPh sb="0" eb="1">
      <t>ネン</t>
    </rPh>
    <phoneticPr fontId="7"/>
  </si>
  <si>
    <t>月分</t>
    <rPh sb="0" eb="2">
      <t>ガツブン</t>
    </rPh>
    <phoneticPr fontId="7"/>
  </si>
  <si>
    <t>育児短時間</t>
    <rPh sb="0" eb="2">
      <t>イクジ</t>
    </rPh>
    <rPh sb="2" eb="5">
      <t>タンジカン</t>
    </rPh>
    <phoneticPr fontId="7"/>
  </si>
  <si>
    <t>合計</t>
    <rPh sb="0" eb="2">
      <t>ゴウケイ</t>
    </rPh>
    <phoneticPr fontId="7"/>
  </si>
  <si>
    <t>勤務予定時間</t>
    <rPh sb="0" eb="2">
      <t>キンム</t>
    </rPh>
    <rPh sb="2" eb="4">
      <t>ヨテイ</t>
    </rPh>
    <rPh sb="4" eb="6">
      <t>ジカン</t>
    </rPh>
    <phoneticPr fontId="7"/>
  </si>
  <si>
    <t>勤務実施時間</t>
    <rPh sb="0" eb="2">
      <t>キンム</t>
    </rPh>
    <rPh sb="2" eb="4">
      <t>ジッシ</t>
    </rPh>
    <rPh sb="4" eb="6">
      <t>ジカン</t>
    </rPh>
    <phoneticPr fontId="7"/>
  </si>
  <si>
    <t>年休等時間
（特休含む）</t>
    <rPh sb="0" eb="2">
      <t>ネンキュウ</t>
    </rPh>
    <rPh sb="2" eb="3">
      <t>トウ</t>
    </rPh>
    <rPh sb="3" eb="5">
      <t>ジカン</t>
    </rPh>
    <rPh sb="7" eb="9">
      <t>トッキュウ</t>
    </rPh>
    <rPh sb="9" eb="10">
      <t>フク</t>
    </rPh>
    <phoneticPr fontId="7"/>
  </si>
  <si>
    <t>備考</t>
    <rPh sb="0" eb="2">
      <t>ビコウ</t>
    </rPh>
    <phoneticPr fontId="7"/>
  </si>
  <si>
    <t>〇〇学校</t>
    <rPh sb="2" eb="4">
      <t>ガッコウ</t>
    </rPh>
    <phoneticPr fontId="7"/>
  </si>
  <si>
    <t>←上記のどちらかの番号を入力　または　C16セルに適宜入力</t>
    <rPh sb="1" eb="3">
      <t>ジョウキ</t>
    </rPh>
    <rPh sb="9" eb="11">
      <t>バンゴウ</t>
    </rPh>
    <rPh sb="12" eb="14">
      <t>ニュウリョク</t>
    </rPh>
    <rPh sb="25" eb="27">
      <t>テキギ</t>
    </rPh>
    <rPh sb="27" eb="29">
      <t>ニュウリョク</t>
    </rPh>
    <phoneticPr fontId="7"/>
  </si>
  <si>
    <t>休日</t>
  </si>
  <si>
    <t>令和７年度　非常勤講師勤務実施報告書</t>
    <rPh sb="0" eb="2">
      <t>レイワ</t>
    </rPh>
    <rPh sb="3" eb="5">
      <t>ネンド</t>
    </rPh>
    <rPh sb="6" eb="9">
      <t>ヒジョウキン</t>
    </rPh>
    <rPh sb="9" eb="11">
      <t>コウシ</t>
    </rPh>
    <rPh sb="11" eb="13">
      <t>キンム</t>
    </rPh>
    <rPh sb="13" eb="15">
      <t>ジッシ</t>
    </rPh>
    <rPh sb="15" eb="18">
      <t>ホウコクショ</t>
    </rPh>
    <phoneticPr fontId="7"/>
  </si>
  <si>
    <t>非常勤講師（免許外解消）</t>
    <rPh sb="0" eb="3">
      <t>ヒジョウキン</t>
    </rPh>
    <rPh sb="3" eb="5">
      <t>コウシ</t>
    </rPh>
    <rPh sb="6" eb="9">
      <t>メンキョガイ</t>
    </rPh>
    <rPh sb="9" eb="11">
      <t>カイショウ</t>
    </rPh>
    <phoneticPr fontId="7"/>
  </si>
  <si>
    <t>非常勤講師（その他（免許外対応））</t>
    <rPh sb="0" eb="3">
      <t>ヒジョウキン</t>
    </rPh>
    <rPh sb="3" eb="5">
      <t>コウシ</t>
    </rPh>
    <rPh sb="8" eb="9">
      <t>ホカ</t>
    </rPh>
    <rPh sb="10" eb="13">
      <t>メンキョガイ</t>
    </rPh>
    <rPh sb="13" eb="15">
      <t>タイオウ</t>
    </rPh>
    <phoneticPr fontId="7"/>
  </si>
  <si>
    <t>非常勤講師（小学校専科）</t>
    <rPh sb="6" eb="9">
      <t>ショウガッコウ</t>
    </rPh>
    <rPh sb="9" eb="11">
      <t>センカ</t>
    </rPh>
    <phoneticPr fontId="7"/>
  </si>
  <si>
    <t>非常勤講師（教科担任制（英語））</t>
    <rPh sb="0" eb="3">
      <t>ヒジョウキン</t>
    </rPh>
    <rPh sb="3" eb="5">
      <t>コウシ</t>
    </rPh>
    <rPh sb="6" eb="8">
      <t>キョウカ</t>
    </rPh>
    <rPh sb="8" eb="10">
      <t>タンニン</t>
    </rPh>
    <rPh sb="10" eb="11">
      <t>セイ</t>
    </rPh>
    <rPh sb="12" eb="14">
      <t>エイゴ</t>
    </rPh>
    <phoneticPr fontId="7"/>
  </si>
  <si>
    <t>非常勤講師（体育実技代替）</t>
    <rPh sb="0" eb="3">
      <t>ヒジョウキン</t>
    </rPh>
    <rPh sb="3" eb="5">
      <t>コウシ</t>
    </rPh>
    <rPh sb="6" eb="8">
      <t>タイイク</t>
    </rPh>
    <rPh sb="8" eb="10">
      <t>ジツギ</t>
    </rPh>
    <rPh sb="10" eb="12">
      <t>ダイガ</t>
    </rPh>
    <phoneticPr fontId="7"/>
  </si>
  <si>
    <t>非常勤講師（LD通級指導）</t>
    <phoneticPr fontId="7"/>
  </si>
  <si>
    <t>※上記について記載・押印後、月の勤務最終（出勤）日に、事務職員まで提出願います。（事務職員が不在の場合は教頭もしくは計画担当へ提出願います）</t>
    <rPh sb="1" eb="3">
      <t>ジョウキ</t>
    </rPh>
    <rPh sb="7" eb="9">
      <t>キサイ</t>
    </rPh>
    <rPh sb="10" eb="12">
      <t>オウイン</t>
    </rPh>
    <rPh sb="12" eb="13">
      <t>ゴ</t>
    </rPh>
    <rPh sb="14" eb="15">
      <t>ツキ</t>
    </rPh>
    <rPh sb="16" eb="18">
      <t>キンム</t>
    </rPh>
    <rPh sb="18" eb="20">
      <t>サイシュウ</t>
    </rPh>
    <rPh sb="21" eb="23">
      <t>シュッキン</t>
    </rPh>
    <rPh sb="24" eb="25">
      <t>ヒ</t>
    </rPh>
    <rPh sb="27" eb="29">
      <t>ジム</t>
    </rPh>
    <rPh sb="29" eb="31">
      <t>ショクイン</t>
    </rPh>
    <rPh sb="33" eb="35">
      <t>テイシュツ</t>
    </rPh>
    <rPh sb="35" eb="36">
      <t>ネガ</t>
    </rPh>
    <rPh sb="41" eb="43">
      <t>ジム</t>
    </rPh>
    <rPh sb="43" eb="45">
      <t>ショクイン</t>
    </rPh>
    <rPh sb="46" eb="48">
      <t>フザイ</t>
    </rPh>
    <rPh sb="49" eb="51">
      <t>バアイ</t>
    </rPh>
    <rPh sb="52" eb="54">
      <t>キョウトウ</t>
    </rPh>
    <rPh sb="58" eb="60">
      <t>ケイカク</t>
    </rPh>
    <rPh sb="60" eb="62">
      <t>タントウ</t>
    </rPh>
    <rPh sb="63" eb="65">
      <t>テイシュツ</t>
    </rPh>
    <rPh sb="65" eb="66">
      <t>ネガ</t>
    </rPh>
    <phoneticPr fontId="7"/>
  </si>
  <si>
    <t>※お手数ですが、勤務終了時にその都度実績を記入していただきますようお願いします。</t>
    <rPh sb="2" eb="4">
      <t>テスウ</t>
    </rPh>
    <rPh sb="8" eb="13">
      <t>キンムシュウリョウジ</t>
    </rPh>
    <rPh sb="16" eb="18">
      <t>ツド</t>
    </rPh>
    <rPh sb="18" eb="20">
      <t>ジッセキ</t>
    </rPh>
    <rPh sb="21" eb="23">
      <t>キニュウ</t>
    </rPh>
    <rPh sb="34" eb="35">
      <t>ネガ</t>
    </rPh>
    <phoneticPr fontId="7"/>
  </si>
  <si>
    <t>この様式は、校内で非常勤講師の勤務実績等の確認のために用いるものです。</t>
    <rPh sb="2" eb="4">
      <t>ヨウシキ</t>
    </rPh>
    <rPh sb="6" eb="8">
      <t>コウナイ</t>
    </rPh>
    <rPh sb="9" eb="14">
      <t>ヒジョウキンコウシ</t>
    </rPh>
    <rPh sb="15" eb="19">
      <t>キンムジッセキ</t>
    </rPh>
    <rPh sb="19" eb="20">
      <t>トウ</t>
    </rPh>
    <rPh sb="21" eb="23">
      <t>カクニン</t>
    </rPh>
    <rPh sb="27" eb="28">
      <t>モチ</t>
    </rPh>
    <phoneticPr fontId="7"/>
  </si>
  <si>
    <t>そのため、毎月の勤務実績報告の際に提出を要するものではありません。</t>
    <rPh sb="5" eb="7">
      <t>マイツキ</t>
    </rPh>
    <rPh sb="8" eb="14">
      <t>キンムジッセキホウコク</t>
    </rPh>
    <rPh sb="15" eb="16">
      <t>サイ</t>
    </rPh>
    <rPh sb="17" eb="19">
      <t>テイシュツ</t>
    </rPh>
    <rPh sb="20" eb="21">
      <t>ヨウ</t>
    </rPh>
    <phoneticPr fontId="7"/>
  </si>
  <si>
    <t>勤務実績等の確認のための参考様式ですので、必要の場合にご使用ください。</t>
    <rPh sb="0" eb="4">
      <t>キンムジッセキ</t>
    </rPh>
    <rPh sb="4" eb="5">
      <t>トウ</t>
    </rPh>
    <rPh sb="6" eb="8">
      <t>カクニン</t>
    </rPh>
    <rPh sb="12" eb="16">
      <t>サンコウヨウシキ</t>
    </rPh>
    <rPh sb="21" eb="23">
      <t>ヒツヨウ</t>
    </rPh>
    <rPh sb="24" eb="26">
      <t>バアイ</t>
    </rPh>
    <rPh sb="28" eb="30">
      <t>シヨウ</t>
    </rPh>
    <phoneticPr fontId="7"/>
  </si>
  <si>
    <t>活用方法について、参考に以下のとおり示しますが、学校の実情等に合わせて適宜ご使用ください。</t>
    <rPh sb="0" eb="4">
      <t>カツヨウホウホウ</t>
    </rPh>
    <rPh sb="9" eb="11">
      <t>サンコウ</t>
    </rPh>
    <rPh sb="12" eb="14">
      <t>イカ</t>
    </rPh>
    <rPh sb="18" eb="19">
      <t>シメ</t>
    </rPh>
    <rPh sb="24" eb="26">
      <t>ガッコウ</t>
    </rPh>
    <rPh sb="27" eb="29">
      <t>ジツジョウ</t>
    </rPh>
    <rPh sb="29" eb="30">
      <t>トウ</t>
    </rPh>
    <rPh sb="31" eb="32">
      <t>ア</t>
    </rPh>
    <rPh sb="35" eb="37">
      <t>テキギ</t>
    </rPh>
    <rPh sb="38" eb="40">
      <t>シヨウ</t>
    </rPh>
    <phoneticPr fontId="7"/>
  </si>
  <si>
    <t>（１）様式の表上段に、非常勤講師の該当月の勤務予定時数が計画書より転記されるので、誤りが</t>
    <rPh sb="3" eb="5">
      <t>ヨウシキ</t>
    </rPh>
    <rPh sb="6" eb="7">
      <t>ヒョウ</t>
    </rPh>
    <rPh sb="7" eb="9">
      <t>ジョウダン</t>
    </rPh>
    <rPh sb="11" eb="16">
      <t>ヒジョウキンコウシ</t>
    </rPh>
    <rPh sb="17" eb="20">
      <t>ガイトウゲツ</t>
    </rPh>
    <rPh sb="21" eb="23">
      <t>キンム</t>
    </rPh>
    <rPh sb="23" eb="25">
      <t>ヨテイ</t>
    </rPh>
    <rPh sb="25" eb="27">
      <t>ジスウ</t>
    </rPh>
    <rPh sb="28" eb="31">
      <t>ケイカクショ</t>
    </rPh>
    <rPh sb="33" eb="35">
      <t>テンキ</t>
    </rPh>
    <rPh sb="41" eb="42">
      <t>アヤマ</t>
    </rPh>
    <phoneticPr fontId="7"/>
  </si>
  <si>
    <t>　ないか確認し、月初め等に講師本人へ配布する。</t>
    <rPh sb="4" eb="6">
      <t>カクニン</t>
    </rPh>
    <phoneticPr fontId="7"/>
  </si>
  <si>
    <t>　月の最終勤務日に、講師本人が記入した報告書を提出してもらい、実績の確認をする。</t>
    <rPh sb="19" eb="22">
      <t>ホウコクショ</t>
    </rPh>
    <phoneticPr fontId="7"/>
  </si>
  <si>
    <t>（２）（１）と同様に、先に該当月の勤務予定時数が正しく表示されているか確認し、出勤簿を整備している付近に置く。</t>
    <rPh sb="7" eb="9">
      <t>ドウヨウ</t>
    </rPh>
    <rPh sb="11" eb="12">
      <t>サキ</t>
    </rPh>
    <rPh sb="13" eb="16">
      <t>ガイトウツキ</t>
    </rPh>
    <rPh sb="17" eb="23">
      <t>キンムヨテイジスウ</t>
    </rPh>
    <rPh sb="24" eb="25">
      <t>タダ</t>
    </rPh>
    <rPh sb="27" eb="29">
      <t>ヒョウジ</t>
    </rPh>
    <rPh sb="35" eb="37">
      <t>カクニン</t>
    </rPh>
    <rPh sb="39" eb="42">
      <t>シュッキンボ</t>
    </rPh>
    <rPh sb="43" eb="45">
      <t>セイビ</t>
    </rPh>
    <rPh sb="49" eb="51">
      <t>フキン</t>
    </rPh>
    <rPh sb="52" eb="53">
      <t>オ</t>
    </rPh>
    <phoneticPr fontId="7"/>
  </si>
  <si>
    <t>　勤務終了後、毎回そこで講師本人が勤務時数を記入し、月の最終勤務日に提出してもらう。</t>
    <rPh sb="1" eb="3">
      <t>キンム</t>
    </rPh>
    <rPh sb="3" eb="6">
      <t>シュウリョウゴ</t>
    </rPh>
    <rPh sb="7" eb="9">
      <t>マイカイ</t>
    </rPh>
    <rPh sb="12" eb="16">
      <t>コウシホンニン</t>
    </rPh>
    <rPh sb="17" eb="21">
      <t>キンムジスウ</t>
    </rPh>
    <rPh sb="22" eb="24">
      <t>キニュウ</t>
    </rPh>
    <rPh sb="26" eb="27">
      <t>ツキ</t>
    </rPh>
    <rPh sb="28" eb="33">
      <t>サイシュウキンムビ</t>
    </rPh>
    <rPh sb="34" eb="36">
      <t>テイシュツ</t>
    </rPh>
    <phoneticPr fontId="7"/>
  </si>
  <si>
    <t>非常勤講師（初任研）</t>
    <rPh sb="6" eb="9">
      <t>ショニンケン</t>
    </rPh>
    <phoneticPr fontId="7"/>
  </si>
  <si>
    <r>
      <t>この様式は、</t>
    </r>
    <r>
      <rPr>
        <b/>
        <sz val="18"/>
        <color rgb="FFFF0000"/>
        <rFont val="ＭＳ Ｐゴシック"/>
        <family val="3"/>
        <charset val="128"/>
      </rPr>
      <t>非常勤講師で、同日に</t>
    </r>
    <r>
      <rPr>
        <b/>
        <u/>
        <sz val="18"/>
        <color rgb="FFFF0000"/>
        <rFont val="ＭＳ Ｐゴシック"/>
        <family val="3"/>
        <charset val="128"/>
      </rPr>
      <t>一度も自宅に帰宅することなく</t>
    </r>
    <r>
      <rPr>
        <b/>
        <sz val="18"/>
        <color rgb="FFFF0000"/>
        <rFont val="ＭＳ Ｐゴシック"/>
        <family val="3"/>
        <charset val="128"/>
      </rPr>
      <t>他校にも勤務することがある方用です。</t>
    </r>
    <rPh sb="2" eb="4">
      <t>ヨウシキ</t>
    </rPh>
    <rPh sb="6" eb="9">
      <t>ヒジョウキン</t>
    </rPh>
    <rPh sb="9" eb="11">
      <t>コウシ</t>
    </rPh>
    <rPh sb="13" eb="15">
      <t>ドウジツ</t>
    </rPh>
    <rPh sb="16" eb="18">
      <t>イチド</t>
    </rPh>
    <rPh sb="19" eb="21">
      <t>ジタク</t>
    </rPh>
    <rPh sb="22" eb="24">
      <t>キタク</t>
    </rPh>
    <rPh sb="30" eb="31">
      <t>タ</t>
    </rPh>
    <rPh sb="31" eb="32">
      <t>コウ</t>
    </rPh>
    <rPh sb="34" eb="36">
      <t>キンム</t>
    </rPh>
    <rPh sb="43" eb="44">
      <t>カタ</t>
    </rPh>
    <rPh sb="44" eb="45">
      <t>ヨウ</t>
    </rPh>
    <phoneticPr fontId="7"/>
  </si>
  <si>
    <r>
      <t>非常勤講師で兼務日（同日に一度も帰宅することなく複数校に勤務すること）がある場合は、
それぞれの学校で負担する通勤手当相当の単価が変わります。
例）自宅→Ａ校→Ｂ校→自宅
Ａ校負担分：「自宅→Ａ校」行程の旅費算出での金額
Ｂ校負担分：「Ａ校→Ｂ校→自宅」行程の旅費算出の金額
入力方法は、
自校のみの勤務日（Ａパターン）→Ａ欄
他校との兼務日（Ｂパターン）　→Ｂ欄に</t>
    </r>
    <r>
      <rPr>
        <b/>
        <sz val="14"/>
        <rFont val="ＭＳ Ｐゴシック"/>
        <family val="3"/>
        <charset val="128"/>
      </rPr>
      <t>勤務時間数を入力してください。</t>
    </r>
    <r>
      <rPr>
        <sz val="14"/>
        <rFont val="ＭＳ Ｐゴシック"/>
        <family val="3"/>
        <charset val="128"/>
      </rPr>
      <t xml:space="preserve">
ただし、兼務日の勤務する学校の順番が不規則の場合、例えば，勤務する順番が「Ａ校→Ｂ校」をＢパターンとして、「Ｂ校→Ａ校」のＣパターンもある場合は、この様式でも対応できないため、担当までご連絡ください。
※作成の際は、兼務する学校と出勤日等を確認の上、入力してください。
※最初の学校に勤務後に一度帰宅した場合は、兼務日にならないためご注意ください。その場合は、それぞれＡ欄に入力してください。
</t>
    </r>
    <rPh sb="139" eb="141">
      <t>ニュウリョク</t>
    </rPh>
    <rPh sb="141" eb="143">
      <t>ホウホウ</t>
    </rPh>
    <rPh sb="184" eb="186">
      <t>キンム</t>
    </rPh>
    <rPh sb="186" eb="188">
      <t>ジカン</t>
    </rPh>
    <rPh sb="188" eb="189">
      <t>スウ</t>
    </rPh>
    <rPh sb="289" eb="291">
      <t>タントウ</t>
    </rPh>
    <rPh sb="304" eb="306">
      <t>サクセイ</t>
    </rPh>
    <rPh sb="307" eb="308">
      <t>サイ</t>
    </rPh>
    <rPh sb="310" eb="312">
      <t>ケンム</t>
    </rPh>
    <rPh sb="314" eb="316">
      <t>ガッコウ</t>
    </rPh>
    <rPh sb="317" eb="319">
      <t>シュッキン</t>
    </rPh>
    <rPh sb="319" eb="320">
      <t>ビ</t>
    </rPh>
    <rPh sb="320" eb="321">
      <t>トウ</t>
    </rPh>
    <rPh sb="322" eb="324">
      <t>カクニン</t>
    </rPh>
    <rPh sb="325" eb="326">
      <t>ウエ</t>
    </rPh>
    <rPh sb="327" eb="329">
      <t>ニュウリョク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</si>
</sst>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月&quot;"/>
    <numFmt numFmtId="177" formatCode="&quot;平成&quot;General&quot;年度&quot;"/>
    <numFmt numFmtId="178" formatCode="0.0_ "/>
    <numFmt numFmtId="179" formatCode="General&quot;日&quot;"/>
    <numFmt numFmtId="180" formatCode="General&quot;年度&quot;"/>
    <numFmt numFmtId="181" formatCode="0&quot;日&quot;"/>
    <numFmt numFmtId="182" formatCode="0&quot;ｈ&quot;"/>
    <numFmt numFmtId="183" formatCode="[$-411]ggge&quot;年&quot;m&quot;月&quot;d&quot;日&quot;;@"/>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0.5"/>
      <color theme="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8"/>
      <color theme="1"/>
      <name val="ＭＳ Ｐゴシック"/>
      <family val="3"/>
      <charset val="128"/>
      <scheme val="minor"/>
    </font>
    <font>
      <sz val="11"/>
      <color theme="1"/>
      <name val="ＭＳ Ｐゴシック"/>
      <family val="3"/>
      <charset val="128"/>
    </font>
    <font>
      <sz val="16"/>
      <color theme="1"/>
      <name val="ＭＳ Ｐゴシック"/>
      <family val="3"/>
      <charset val="128"/>
    </font>
    <font>
      <b/>
      <sz val="14"/>
      <color theme="1"/>
      <name val="ＭＳ Ｐゴシック"/>
      <family val="3"/>
      <charset val="128"/>
    </font>
    <font>
      <b/>
      <sz val="11"/>
      <color theme="1"/>
      <name val="ＭＳ Ｐゴシック"/>
      <family val="3"/>
      <charset val="128"/>
    </font>
    <font>
      <b/>
      <sz val="14"/>
      <color theme="0"/>
      <name val="ＭＳ Ｐゴシック"/>
      <family val="3"/>
      <charset val="128"/>
      <scheme val="minor"/>
    </font>
    <font>
      <b/>
      <sz val="9"/>
      <color indexed="81"/>
      <name val="ＭＳ Ｐゴシック"/>
      <family val="3"/>
      <charset val="128"/>
    </font>
    <font>
      <sz val="10"/>
      <color theme="1"/>
      <name val="ＭＳ Ｐゴシック"/>
      <family val="2"/>
      <charset val="128"/>
      <scheme val="minor"/>
    </font>
    <font>
      <sz val="11"/>
      <color rgb="FFFF0000"/>
      <name val="ＭＳ Ｐゴシック"/>
      <family val="3"/>
      <charset val="128"/>
    </font>
    <font>
      <b/>
      <sz val="11"/>
      <name val="ＭＳ Ｐゴシック"/>
      <family val="3"/>
      <charset val="128"/>
    </font>
    <font>
      <b/>
      <sz val="12"/>
      <color theme="1"/>
      <name val="ＭＳ Ｐゴシック"/>
      <family val="3"/>
      <charset val="128"/>
    </font>
    <font>
      <b/>
      <sz val="12"/>
      <name val="ＭＳ Ｐゴシック"/>
      <family val="3"/>
      <charset val="128"/>
    </font>
    <font>
      <sz val="14"/>
      <name val="ＭＳ Ｐゴシック"/>
      <family val="3"/>
      <charset val="128"/>
    </font>
    <font>
      <sz val="9"/>
      <color indexed="81"/>
      <name val="MS P ゴシック"/>
      <family val="3"/>
      <charset val="128"/>
    </font>
    <font>
      <sz val="12"/>
      <name val="ＭＳ Ｐゴシック"/>
      <family val="3"/>
      <charset val="128"/>
    </font>
    <font>
      <b/>
      <sz val="18"/>
      <name val="ＭＳ Ｐゴシック"/>
      <family val="3"/>
      <charset val="128"/>
    </font>
    <font>
      <b/>
      <sz val="18"/>
      <color rgb="FFFF0000"/>
      <name val="ＭＳ Ｐゴシック"/>
      <family val="3"/>
      <charset val="128"/>
    </font>
    <font>
      <sz val="12"/>
      <name val="ＭＳ ゴシック"/>
      <family val="3"/>
      <charset val="128"/>
    </font>
    <font>
      <sz val="16"/>
      <name val="BIZ UDゴシック"/>
      <family val="3"/>
      <charset val="128"/>
    </font>
    <font>
      <sz val="11"/>
      <name val="BIZ UDゴシック"/>
      <family val="3"/>
      <charset val="128"/>
    </font>
    <font>
      <sz val="14"/>
      <name val="BIZ UDゴシック"/>
      <family val="3"/>
      <charset val="128"/>
    </font>
    <font>
      <sz val="12"/>
      <name val="BIZ UDゴシック"/>
      <family val="3"/>
      <charset val="128"/>
    </font>
    <font>
      <b/>
      <sz val="14"/>
      <name val="BIZ UDゴシック"/>
      <family val="3"/>
      <charset val="128"/>
    </font>
    <font>
      <sz val="10"/>
      <name val="BIZ UDゴシック"/>
      <family val="3"/>
      <charset val="128"/>
    </font>
    <font>
      <sz val="9"/>
      <name val="BIZ UDゴシック"/>
      <family val="3"/>
      <charset val="128"/>
    </font>
    <font>
      <b/>
      <sz val="12"/>
      <name val="BIZ UDゴシック"/>
      <family val="3"/>
      <charset val="128"/>
    </font>
    <font>
      <sz val="11"/>
      <color indexed="9"/>
      <name val="BIZ UDゴシック"/>
      <family val="3"/>
      <charset val="128"/>
    </font>
    <font>
      <b/>
      <sz val="18"/>
      <name val="BIZ UDゴシック"/>
      <family val="3"/>
      <charset val="128"/>
    </font>
    <font>
      <sz val="18"/>
      <name val="BIZ UDゴシック"/>
      <family val="3"/>
      <charset val="128"/>
    </font>
    <font>
      <b/>
      <sz val="9"/>
      <color indexed="81"/>
      <name val="MS P ゴシック"/>
      <family val="3"/>
      <charset val="128"/>
    </font>
    <font>
      <sz val="14"/>
      <color indexed="81"/>
      <name val="ＭＳ Ｐゴシック"/>
      <family val="3"/>
      <charset val="128"/>
    </font>
    <font>
      <sz val="14"/>
      <color indexed="81"/>
      <name val="MS P ゴシック"/>
      <family val="3"/>
      <charset val="128"/>
    </font>
    <font>
      <sz val="11"/>
      <name val="BIZ UDPゴシック"/>
      <family val="3"/>
      <charset val="128"/>
    </font>
    <font>
      <sz val="11"/>
      <color theme="1"/>
      <name val="BIZ UDPゴシック"/>
      <family val="3"/>
      <charset val="128"/>
    </font>
    <font>
      <b/>
      <sz val="9"/>
      <color theme="1"/>
      <name val="ＭＳ Ｐゴシック"/>
      <family val="3"/>
      <charset val="128"/>
    </font>
    <font>
      <b/>
      <u/>
      <sz val="18"/>
      <color rgb="FFFF0000"/>
      <name val="ＭＳ Ｐゴシック"/>
      <family val="3"/>
      <charset val="128"/>
    </font>
    <font>
      <b/>
      <sz val="14"/>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FFFF99"/>
        <bgColor indexed="64"/>
      </patternFill>
    </fill>
    <fill>
      <patternFill patternType="solid">
        <fgColor theme="1"/>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auto="1"/>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style="thin">
        <color indexed="64"/>
      </left>
      <right style="medium">
        <color indexed="64"/>
      </right>
      <top style="medium">
        <color indexed="64"/>
      </top>
      <bottom style="thin">
        <color indexed="64"/>
      </bottom>
      <diagonal/>
    </border>
    <border>
      <left/>
      <right/>
      <top style="hair">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6" fillId="0" borderId="0">
      <alignment vertical="center"/>
    </xf>
    <xf numFmtId="0" fontId="5" fillId="0" borderId="0">
      <alignment vertical="center"/>
    </xf>
    <xf numFmtId="0" fontId="5" fillId="0" borderId="0">
      <alignment vertical="center"/>
    </xf>
  </cellStyleXfs>
  <cellXfs count="635">
    <xf numFmtId="0" fontId="0" fillId="0" borderId="0" xfId="0"/>
    <xf numFmtId="0" fontId="5" fillId="0" borderId="0" xfId="2">
      <alignment vertical="center"/>
    </xf>
    <xf numFmtId="0" fontId="9" fillId="0" borderId="5" xfId="2" applyFont="1" applyBorder="1">
      <alignment vertical="center"/>
    </xf>
    <xf numFmtId="0" fontId="5" fillId="0" borderId="35" xfId="2" applyBorder="1">
      <alignment vertical="center"/>
    </xf>
    <xf numFmtId="0" fontId="9" fillId="0" borderId="0" xfId="2" applyFont="1" applyFill="1" applyBorder="1" applyAlignment="1">
      <alignment horizontal="center" vertical="center"/>
    </xf>
    <xf numFmtId="0" fontId="5" fillId="2" borderId="0" xfId="2" applyFill="1">
      <alignment vertical="center"/>
    </xf>
    <xf numFmtId="0" fontId="5" fillId="3" borderId="0" xfId="2" applyFill="1">
      <alignment vertical="center"/>
    </xf>
    <xf numFmtId="0" fontId="5" fillId="0" borderId="3" xfId="2" applyBorder="1">
      <alignment vertical="center"/>
    </xf>
    <xf numFmtId="0" fontId="5" fillId="0" borderId="48" xfId="2" applyBorder="1" applyAlignment="1">
      <alignment vertical="center"/>
    </xf>
    <xf numFmtId="0" fontId="5" fillId="0" borderId="0" xfId="2" applyBorder="1" applyAlignment="1">
      <alignment vertical="center"/>
    </xf>
    <xf numFmtId="0" fontId="5" fillId="0" borderId="50" xfId="2" applyBorder="1" applyAlignment="1">
      <alignment vertical="center"/>
    </xf>
    <xf numFmtId="0" fontId="5" fillId="0" borderId="47" xfId="2" applyBorder="1" applyAlignment="1">
      <alignment vertical="center"/>
    </xf>
    <xf numFmtId="0" fontId="5" fillId="0" borderId="0" xfId="2" quotePrefix="1">
      <alignment vertical="center"/>
    </xf>
    <xf numFmtId="0" fontId="5" fillId="0" borderId="43" xfId="2" applyBorder="1">
      <alignment vertical="center"/>
    </xf>
    <xf numFmtId="0" fontId="5" fillId="0" borderId="69" xfId="2" applyBorder="1">
      <alignment vertical="center"/>
    </xf>
    <xf numFmtId="0" fontId="5" fillId="0" borderId="44" xfId="2" applyBorder="1">
      <alignment vertical="center"/>
    </xf>
    <xf numFmtId="0" fontId="5" fillId="0" borderId="46" xfId="2" applyBorder="1">
      <alignment vertical="center"/>
    </xf>
    <xf numFmtId="0" fontId="5" fillId="0" borderId="70" xfId="2" applyBorder="1">
      <alignment vertical="center"/>
    </xf>
    <xf numFmtId="0" fontId="5" fillId="0" borderId="47" xfId="2" applyBorder="1">
      <alignment vertical="center"/>
    </xf>
    <xf numFmtId="56" fontId="5" fillId="0" borderId="0" xfId="2" applyNumberFormat="1">
      <alignment vertical="center"/>
    </xf>
    <xf numFmtId="0" fontId="5" fillId="0" borderId="0" xfId="2" applyBorder="1">
      <alignment vertical="center"/>
    </xf>
    <xf numFmtId="0" fontId="5" fillId="0" borderId="32" xfId="2" applyBorder="1">
      <alignment vertical="center"/>
    </xf>
    <xf numFmtId="0" fontId="13" fillId="0" borderId="0" xfId="2" applyFont="1" applyAlignment="1">
      <alignment horizontal="justify" vertical="center"/>
    </xf>
    <xf numFmtId="0" fontId="14" fillId="0" borderId="0" xfId="2" applyFont="1">
      <alignment vertical="center"/>
    </xf>
    <xf numFmtId="0" fontId="5" fillId="0" borderId="0" xfId="3">
      <alignment vertical="center"/>
    </xf>
    <xf numFmtId="0" fontId="5" fillId="0" borderId="0" xfId="3" applyAlignment="1">
      <alignment horizontal="center" vertical="center"/>
    </xf>
    <xf numFmtId="0" fontId="5" fillId="4" borderId="0" xfId="2" applyFill="1">
      <alignment vertical="center"/>
    </xf>
    <xf numFmtId="0" fontId="9" fillId="0" borderId="0" xfId="3" applyFont="1" applyFill="1" applyBorder="1" applyAlignment="1" applyProtection="1">
      <alignment horizontal="center" vertical="center"/>
      <protection locked="0"/>
    </xf>
    <xf numFmtId="0" fontId="14" fillId="0" borderId="0" xfId="3" applyFont="1" applyProtection="1">
      <alignment vertical="center"/>
      <protection locked="0"/>
    </xf>
    <xf numFmtId="0" fontId="5" fillId="0" borderId="0" xfId="3" applyFont="1" applyProtection="1">
      <alignment vertical="center"/>
      <protection locked="0"/>
    </xf>
    <xf numFmtId="0" fontId="8" fillId="0" borderId="5" xfId="3" applyFont="1" applyBorder="1" applyProtection="1">
      <alignment vertical="center"/>
      <protection locked="0"/>
    </xf>
    <xf numFmtId="0" fontId="14" fillId="0" borderId="35" xfId="3" applyFont="1" applyBorder="1" applyProtection="1">
      <alignment vertical="center"/>
      <protection locked="0"/>
    </xf>
    <xf numFmtId="0" fontId="14" fillId="0" borderId="3" xfId="3" applyFont="1" applyBorder="1" applyProtection="1">
      <alignment vertical="center"/>
      <protection locked="0"/>
    </xf>
    <xf numFmtId="0" fontId="14" fillId="0" borderId="48" xfId="3" applyFont="1" applyBorder="1" applyAlignment="1" applyProtection="1">
      <alignment vertical="center"/>
      <protection locked="0"/>
    </xf>
    <xf numFmtId="0" fontId="14" fillId="0" borderId="0" xfId="3" applyFont="1" applyBorder="1" applyAlignment="1" applyProtection="1">
      <alignment vertical="center"/>
      <protection locked="0"/>
    </xf>
    <xf numFmtId="0" fontId="14" fillId="0" borderId="50" xfId="3" applyFont="1" applyBorder="1" applyAlignment="1" applyProtection="1">
      <alignment vertical="center"/>
      <protection locked="0"/>
    </xf>
    <xf numFmtId="0" fontId="14" fillId="0" borderId="47" xfId="3" applyFont="1" applyBorder="1" applyAlignment="1" applyProtection="1">
      <alignment vertical="center"/>
      <protection locked="0"/>
    </xf>
    <xf numFmtId="0" fontId="14" fillId="0" borderId="0" xfId="3" quotePrefix="1" applyFont="1" applyProtection="1">
      <alignment vertical="center"/>
      <protection locked="0"/>
    </xf>
    <xf numFmtId="0" fontId="14" fillId="0" borderId="43" xfId="3" applyFont="1" applyBorder="1" applyProtection="1">
      <alignment vertical="center"/>
      <protection locked="0"/>
    </xf>
    <xf numFmtId="0" fontId="14" fillId="0" borderId="69" xfId="3" applyFont="1" applyBorder="1" applyProtection="1">
      <alignment vertical="center"/>
      <protection locked="0"/>
    </xf>
    <xf numFmtId="0" fontId="14" fillId="0" borderId="44" xfId="3" applyFont="1" applyBorder="1" applyProtection="1">
      <alignment vertical="center"/>
      <protection locked="0"/>
    </xf>
    <xf numFmtId="0" fontId="14" fillId="0" borderId="46" xfId="3" applyFont="1" applyBorder="1" applyProtection="1">
      <alignment vertical="center"/>
      <protection locked="0"/>
    </xf>
    <xf numFmtId="0" fontId="14" fillId="0" borderId="70" xfId="3" applyFont="1" applyBorder="1" applyProtection="1">
      <alignment vertical="center"/>
      <protection locked="0"/>
    </xf>
    <xf numFmtId="0" fontId="14" fillId="0" borderId="47" xfId="3" applyFont="1" applyBorder="1" applyProtection="1">
      <alignment vertical="center"/>
      <protection locked="0"/>
    </xf>
    <xf numFmtId="56" fontId="14" fillId="0" borderId="0" xfId="3" applyNumberFormat="1" applyFont="1" applyProtection="1">
      <alignment vertical="center"/>
      <protection locked="0"/>
    </xf>
    <xf numFmtId="0" fontId="14" fillId="0" borderId="0" xfId="3" applyFont="1" applyBorder="1" applyProtection="1">
      <alignment vertical="center"/>
      <protection locked="0"/>
    </xf>
    <xf numFmtId="0" fontId="14" fillId="0" borderId="73" xfId="3" applyFont="1" applyBorder="1" applyProtection="1">
      <alignment vertical="center"/>
      <protection locked="0"/>
    </xf>
    <xf numFmtId="0" fontId="14" fillId="0" borderId="50" xfId="3" applyFont="1" applyBorder="1" applyProtection="1">
      <alignment vertical="center"/>
      <protection locked="0"/>
    </xf>
    <xf numFmtId="0" fontId="14" fillId="0" borderId="32" xfId="3" applyFont="1" applyBorder="1" applyProtection="1">
      <alignment vertical="center"/>
      <protection locked="0"/>
    </xf>
    <xf numFmtId="0" fontId="14" fillId="0" borderId="74" xfId="3" applyFont="1" applyBorder="1" applyProtection="1">
      <alignment vertical="center"/>
      <protection locked="0"/>
    </xf>
    <xf numFmtId="0" fontId="14" fillId="0" borderId="31" xfId="3" applyFont="1" applyBorder="1" applyProtection="1">
      <alignment vertical="center"/>
      <protection locked="0"/>
    </xf>
    <xf numFmtId="0" fontId="14" fillId="4" borderId="0" xfId="3" applyFont="1" applyFill="1" applyProtection="1">
      <alignment vertical="center"/>
    </xf>
    <xf numFmtId="0" fontId="5" fillId="0" borderId="0" xfId="3" applyFont="1" applyProtection="1">
      <alignment vertical="center"/>
    </xf>
    <xf numFmtId="0" fontId="14" fillId="2" borderId="0" xfId="3" applyFont="1" applyFill="1" applyProtection="1">
      <alignment vertical="center"/>
    </xf>
    <xf numFmtId="0" fontId="14" fillId="3" borderId="0" xfId="3" applyFont="1" applyFill="1" applyProtection="1">
      <alignment vertical="center"/>
    </xf>
    <xf numFmtId="0" fontId="9" fillId="0" borderId="0" xfId="3" applyFont="1" applyProtection="1">
      <alignment vertical="center"/>
    </xf>
    <xf numFmtId="177" fontId="17" fillId="0" borderId="8" xfId="0" applyNumberFormat="1" applyFont="1" applyBorder="1" applyAlignment="1" applyProtection="1">
      <alignment horizontal="center" vertical="center" shrinkToFit="1"/>
    </xf>
    <xf numFmtId="0" fontId="17" fillId="0" borderId="8" xfId="0" applyFont="1" applyBorder="1" applyAlignment="1" applyProtection="1">
      <alignment horizontal="center" vertical="center" shrinkToFit="1"/>
    </xf>
    <xf numFmtId="0" fontId="20" fillId="4" borderId="1" xfId="0" applyFont="1" applyFill="1" applyBorder="1" applyAlignment="1" applyProtection="1">
      <alignment horizontal="right" vertical="center" shrinkToFit="1"/>
      <protection locked="0"/>
    </xf>
    <xf numFmtId="0" fontId="20" fillId="4" borderId="19" xfId="0" applyFont="1" applyFill="1" applyBorder="1" applyAlignment="1" applyProtection="1">
      <alignment horizontal="right" vertical="center" shrinkToFit="1"/>
      <protection locked="0"/>
    </xf>
    <xf numFmtId="0" fontId="20" fillId="0" borderId="24" xfId="0" applyFont="1" applyFill="1" applyBorder="1" applyAlignment="1" applyProtection="1">
      <alignment vertical="center" shrinkToFit="1"/>
    </xf>
    <xf numFmtId="0" fontId="20" fillId="0" borderId="25" xfId="0" applyFont="1" applyFill="1" applyBorder="1" applyAlignment="1" applyProtection="1">
      <alignment vertical="center" shrinkToFit="1"/>
    </xf>
    <xf numFmtId="0" fontId="20" fillId="0" borderId="30" xfId="0" applyFont="1" applyBorder="1" applyAlignment="1" applyProtection="1">
      <alignment horizontal="right" vertical="center" shrinkToFit="1"/>
    </xf>
    <xf numFmtId="0" fontId="20" fillId="0" borderId="31" xfId="0" applyFont="1" applyFill="1" applyBorder="1" applyAlignment="1" applyProtection="1">
      <alignment vertical="center" shrinkToFit="1"/>
    </xf>
    <xf numFmtId="0" fontId="20" fillId="0" borderId="32" xfId="0" applyFont="1" applyFill="1" applyBorder="1" applyAlignment="1" applyProtection="1">
      <alignment vertical="center" shrinkToFit="1"/>
    </xf>
    <xf numFmtId="0" fontId="21" fillId="5" borderId="0" xfId="2" applyFont="1" applyFill="1">
      <alignment vertical="center"/>
    </xf>
    <xf numFmtId="0" fontId="9" fillId="5" borderId="0" xfId="2" applyFont="1" applyFill="1">
      <alignment vertical="center"/>
    </xf>
    <xf numFmtId="0" fontId="4" fillId="0" borderId="0" xfId="3" applyFont="1">
      <alignment vertical="center"/>
    </xf>
    <xf numFmtId="0" fontId="5" fillId="5" borderId="0" xfId="2" applyFill="1">
      <alignment vertical="center"/>
    </xf>
    <xf numFmtId="0" fontId="2" fillId="0" borderId="0" xfId="3" applyFont="1">
      <alignment vertical="center"/>
    </xf>
    <xf numFmtId="0" fontId="0" fillId="0" borderId="14" xfId="0" applyBorder="1"/>
    <xf numFmtId="14" fontId="0" fillId="0" borderId="14" xfId="0" applyNumberFormat="1" applyBorder="1"/>
    <xf numFmtId="0" fontId="17" fillId="0" borderId="0" xfId="0" applyFont="1" applyAlignment="1" applyProtection="1">
      <alignment horizontal="center" vertical="center" shrinkToFit="1"/>
    </xf>
    <xf numFmtId="0" fontId="17" fillId="0" borderId="0" xfId="0" applyFont="1" applyProtection="1"/>
    <xf numFmtId="0" fontId="18" fillId="0" borderId="0" xfId="0" applyFont="1" applyProtection="1"/>
    <xf numFmtId="0" fontId="19" fillId="0" borderId="0" xfId="0" applyFont="1" applyAlignment="1" applyProtection="1"/>
    <xf numFmtId="0" fontId="17" fillId="0" borderId="7" xfId="0" applyFont="1" applyBorder="1" applyAlignment="1" applyProtection="1">
      <alignment horizontal="center" vertical="center" shrinkToFit="1"/>
    </xf>
    <xf numFmtId="0" fontId="17" fillId="0" borderId="9" xfId="0" applyFont="1" applyBorder="1" applyAlignment="1" applyProtection="1">
      <alignment vertical="center" shrinkToFit="1"/>
    </xf>
    <xf numFmtId="0" fontId="17" fillId="0" borderId="20" xfId="0" applyFont="1" applyBorder="1" applyAlignment="1" applyProtection="1">
      <alignment vertical="center" shrinkToFit="1"/>
    </xf>
    <xf numFmtId="0" fontId="17" fillId="0" borderId="10" xfId="0" applyFont="1" applyBorder="1" applyAlignment="1" applyProtection="1">
      <alignment horizontal="center" vertical="center" shrinkToFit="1"/>
    </xf>
    <xf numFmtId="0" fontId="17" fillId="0" borderId="11" xfId="0" applyFont="1" applyBorder="1" applyAlignment="1" applyProtection="1">
      <alignment vertical="center" shrinkToFit="1"/>
    </xf>
    <xf numFmtId="0" fontId="17" fillId="0" borderId="21" xfId="0" applyFont="1" applyBorder="1" applyAlignment="1" applyProtection="1">
      <alignment horizontal="center" vertical="center" shrinkToFit="1"/>
    </xf>
    <xf numFmtId="0" fontId="17" fillId="0" borderId="23" xfId="0" applyFont="1" applyBorder="1" applyAlignment="1" applyProtection="1">
      <alignment vertical="center" shrinkToFit="1"/>
    </xf>
    <xf numFmtId="0" fontId="20" fillId="0" borderId="20" xfId="0" applyFont="1" applyBorder="1" applyAlignment="1" applyProtection="1">
      <alignment vertical="center" shrinkToFit="1"/>
    </xf>
    <xf numFmtId="0" fontId="20" fillId="0" borderId="13" xfId="0" applyFont="1" applyBorder="1" applyAlignment="1" applyProtection="1">
      <alignment horizontal="center" shrinkToFit="1"/>
    </xf>
    <xf numFmtId="0" fontId="20" fillId="0" borderId="0" xfId="0" applyFont="1" applyProtection="1"/>
    <xf numFmtId="0" fontId="20" fillId="0" borderId="0" xfId="0" applyFont="1" applyAlignment="1" applyProtection="1">
      <alignment horizontal="center" vertical="center" shrinkToFit="1"/>
    </xf>
    <xf numFmtId="0" fontId="17" fillId="4" borderId="0" xfId="0" applyFont="1" applyFill="1" applyAlignment="1" applyProtection="1">
      <alignment horizontal="center" vertical="center" shrinkToFit="1"/>
    </xf>
    <xf numFmtId="0" fontId="17" fillId="4" borderId="0" xfId="0" applyFont="1" applyFill="1" applyProtection="1"/>
    <xf numFmtId="0" fontId="23" fillId="0" borderId="69" xfId="2" applyFont="1" applyBorder="1">
      <alignment vertical="center"/>
    </xf>
    <xf numFmtId="0" fontId="23" fillId="0" borderId="43" xfId="2" applyFont="1" applyBorder="1">
      <alignment vertical="center"/>
    </xf>
    <xf numFmtId="0" fontId="23" fillId="0" borderId="70" xfId="2" applyFont="1" applyBorder="1">
      <alignment vertical="center"/>
    </xf>
    <xf numFmtId="0" fontId="23" fillId="0" borderId="46" xfId="2" applyFont="1" applyBorder="1">
      <alignment vertical="center"/>
    </xf>
    <xf numFmtId="0" fontId="23" fillId="0" borderId="73" xfId="2" applyFont="1" applyBorder="1">
      <alignment vertical="center"/>
    </xf>
    <xf numFmtId="0" fontId="23" fillId="0" borderId="0" xfId="2" applyFont="1" applyBorder="1">
      <alignment vertical="center"/>
    </xf>
    <xf numFmtId="0" fontId="23" fillId="0" borderId="74" xfId="2" applyFont="1" applyBorder="1">
      <alignment vertical="center"/>
    </xf>
    <xf numFmtId="0" fontId="23" fillId="0" borderId="32" xfId="2" applyFont="1" applyBorder="1">
      <alignment vertical="center"/>
    </xf>
    <xf numFmtId="176" fontId="17" fillId="0" borderId="45" xfId="0" applyNumberFormat="1" applyFont="1" applyBorder="1" applyAlignment="1" applyProtection="1">
      <alignment horizontal="center" vertical="center" shrinkToFit="1"/>
    </xf>
    <xf numFmtId="176" fontId="17" fillId="0" borderId="79" xfId="0" applyNumberFormat="1" applyFont="1" applyBorder="1" applyAlignment="1" applyProtection="1">
      <alignment horizontal="center" vertical="center" shrinkToFit="1"/>
    </xf>
    <xf numFmtId="0" fontId="20" fillId="4" borderId="14" xfId="0" applyFont="1" applyFill="1" applyBorder="1" applyAlignment="1" applyProtection="1">
      <alignment horizontal="right" vertical="center" shrinkToFit="1"/>
      <protection locked="0"/>
    </xf>
    <xf numFmtId="0" fontId="20" fillId="4" borderId="34" xfId="0" applyFont="1" applyFill="1" applyBorder="1" applyAlignment="1" applyProtection="1">
      <alignment horizontal="right" vertical="center" shrinkToFit="1"/>
      <protection locked="0"/>
    </xf>
    <xf numFmtId="0" fontId="20" fillId="4" borderId="18" xfId="0" applyFont="1" applyFill="1" applyBorder="1" applyAlignment="1" applyProtection="1">
      <alignment horizontal="right" vertical="center" shrinkToFit="1"/>
      <protection locked="0"/>
    </xf>
    <xf numFmtId="0" fontId="20" fillId="4" borderId="66" xfId="0" applyFont="1" applyFill="1" applyBorder="1" applyAlignment="1" applyProtection="1">
      <alignment horizontal="right" vertical="center" shrinkToFit="1"/>
      <protection locked="0"/>
    </xf>
    <xf numFmtId="176" fontId="17" fillId="0" borderId="35" xfId="0" applyNumberFormat="1" applyFont="1" applyBorder="1" applyAlignment="1" applyProtection="1">
      <alignment horizontal="center" vertical="center" shrinkToFit="1"/>
    </xf>
    <xf numFmtId="0" fontId="20" fillId="0" borderId="27" xfId="0" applyFont="1" applyBorder="1" applyAlignment="1" applyProtection="1">
      <alignment horizontal="right" vertical="center" shrinkToFit="1"/>
    </xf>
    <xf numFmtId="0" fontId="20" fillId="0" borderId="29" xfId="0" applyFont="1" applyBorder="1" applyAlignment="1" applyProtection="1">
      <alignment horizontal="right" vertical="center" shrinkToFit="1"/>
    </xf>
    <xf numFmtId="0" fontId="17" fillId="0" borderId="0" xfId="0" applyFont="1" applyAlignment="1" applyProtection="1"/>
    <xf numFmtId="176" fontId="17" fillId="0" borderId="39" xfId="0" applyNumberFormat="1" applyFont="1" applyBorder="1" applyAlignment="1" applyProtection="1">
      <alignment horizontal="center" vertical="center" shrinkToFit="1"/>
    </xf>
    <xf numFmtId="0" fontId="17" fillId="0" borderId="25"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43" xfId="0" applyFont="1" applyBorder="1" applyAlignment="1" applyProtection="1">
      <alignment vertical="center" shrinkToFit="1"/>
    </xf>
    <xf numFmtId="0" fontId="17" fillId="0" borderId="85" xfId="0" applyFont="1" applyBorder="1" applyAlignment="1" applyProtection="1">
      <alignment horizontal="center" vertical="center" shrinkToFit="1"/>
    </xf>
    <xf numFmtId="0" fontId="17" fillId="0" borderId="86" xfId="0" applyFont="1" applyBorder="1" applyAlignment="1" applyProtection="1">
      <alignment horizontal="center" vertical="center" shrinkToFit="1"/>
    </xf>
    <xf numFmtId="0" fontId="17" fillId="0" borderId="87" xfId="0" applyFont="1" applyBorder="1" applyAlignment="1" applyProtection="1">
      <alignment horizontal="center" vertical="center" shrinkToFit="1"/>
    </xf>
    <xf numFmtId="0" fontId="24" fillId="0" borderId="0" xfId="0" applyFont="1" applyAlignment="1" applyProtection="1">
      <alignment horizontal="right"/>
    </xf>
    <xf numFmtId="0" fontId="26" fillId="0" borderId="0" xfId="0" applyFont="1" applyAlignment="1" applyProtection="1">
      <alignment horizontal="center" vertical="center" shrinkToFit="1"/>
    </xf>
    <xf numFmtId="0" fontId="20" fillId="0" borderId="88" xfId="0" applyFont="1" applyBorder="1" applyAlignment="1" applyProtection="1">
      <alignment horizontal="center" vertical="center"/>
    </xf>
    <xf numFmtId="0" fontId="20" fillId="0" borderId="20" xfId="0" applyFont="1" applyBorder="1" applyAlignment="1" applyProtection="1">
      <alignment horizontal="center"/>
    </xf>
    <xf numFmtId="0" fontId="20" fillId="0" borderId="89" xfId="0" applyFont="1" applyBorder="1" applyAlignment="1" applyProtection="1">
      <alignment horizontal="center" vertical="center"/>
    </xf>
    <xf numFmtId="0" fontId="20" fillId="0" borderId="13" xfId="0" applyFont="1" applyBorder="1" applyAlignment="1" applyProtection="1">
      <alignment horizontal="center"/>
    </xf>
    <xf numFmtId="0" fontId="17" fillId="0" borderId="27" xfId="0" applyFont="1" applyBorder="1" applyProtection="1"/>
    <xf numFmtId="0" fontId="17" fillId="0" borderId="34" xfId="0" applyFont="1" applyBorder="1" applyProtection="1"/>
    <xf numFmtId="0" fontId="0" fillId="0" borderId="0" xfId="0" applyAlignment="1">
      <alignment vertical="center"/>
    </xf>
    <xf numFmtId="0" fontId="17" fillId="0" borderId="0" xfId="0" applyFont="1" applyAlignment="1" applyProtection="1">
      <alignment horizontal="left" vertical="center" shrinkToFit="1"/>
    </xf>
    <xf numFmtId="0" fontId="17" fillId="0" borderId="0" xfId="0" applyFont="1" applyAlignment="1" applyProtection="1">
      <alignment horizontal="center"/>
    </xf>
    <xf numFmtId="176" fontId="17" fillId="0" borderId="16" xfId="0" applyNumberFormat="1" applyFont="1" applyBorder="1" applyAlignment="1" applyProtection="1">
      <alignment horizontal="center" vertical="center" shrinkToFit="1"/>
    </xf>
    <xf numFmtId="0" fontId="30" fillId="0" borderId="0" xfId="0" applyFont="1" applyAlignment="1">
      <alignment vertical="center"/>
    </xf>
    <xf numFmtId="0" fontId="33" fillId="0" borderId="0" xfId="0" applyFont="1" applyAlignment="1" applyProtection="1">
      <alignment vertical="center"/>
    </xf>
    <xf numFmtId="0" fontId="30" fillId="0" borderId="0" xfId="0" applyFont="1" applyAlignment="1">
      <alignment horizontal="right" vertical="center"/>
    </xf>
    <xf numFmtId="0" fontId="34" fillId="0" borderId="0" xfId="0" applyFont="1" applyAlignment="1" applyProtection="1">
      <alignment vertical="center"/>
      <protection locked="0"/>
    </xf>
    <xf numFmtId="0" fontId="35" fillId="0" borderId="0" xfId="0" applyFont="1" applyAlignment="1" applyProtection="1">
      <alignment vertical="center"/>
      <protection locked="0"/>
    </xf>
    <xf numFmtId="0" fontId="35" fillId="0" borderId="0" xfId="0" applyFont="1" applyBorder="1" applyAlignment="1" applyProtection="1">
      <alignment vertical="center"/>
      <protection locked="0"/>
    </xf>
    <xf numFmtId="0" fontId="36" fillId="0" borderId="0" xfId="0" applyFont="1" applyAlignment="1" applyProtection="1">
      <alignment vertical="center"/>
      <protection locked="0"/>
    </xf>
    <xf numFmtId="0" fontId="37" fillId="0" borderId="0" xfId="0" applyFont="1" applyAlignment="1" applyProtection="1">
      <alignment horizontal="right" vertical="center"/>
      <protection locked="0"/>
    </xf>
    <xf numFmtId="0" fontId="37" fillId="0" borderId="0" xfId="0" applyFont="1" applyAlignment="1" applyProtection="1">
      <alignment vertical="center"/>
      <protection locked="0"/>
    </xf>
    <xf numFmtId="0" fontId="40" fillId="0" borderId="0" xfId="0" applyFont="1" applyAlignment="1" applyProtection="1">
      <alignment horizontal="center" vertical="center"/>
      <protection locked="0"/>
    </xf>
    <xf numFmtId="0" fontId="39" fillId="0" borderId="0" xfId="0" applyFont="1" applyAlignment="1" applyProtection="1">
      <alignment vertical="center" shrinkToFit="1"/>
      <protection locked="0"/>
    </xf>
    <xf numFmtId="0" fontId="39" fillId="0" borderId="0" xfId="0" applyFont="1" applyBorder="1" applyAlignment="1" applyProtection="1">
      <alignment vertical="center" shrinkToFit="1"/>
      <protection locked="0"/>
    </xf>
    <xf numFmtId="0" fontId="39" fillId="0" borderId="0" xfId="0" applyFont="1" applyBorder="1" applyAlignment="1" applyProtection="1">
      <alignment vertical="center"/>
      <protection locked="0"/>
    </xf>
    <xf numFmtId="0" fontId="36" fillId="0" borderId="92" xfId="0" applyNumberFormat="1" applyFont="1" applyBorder="1" applyAlignment="1" applyProtection="1">
      <alignment vertical="center"/>
      <protection locked="0"/>
    </xf>
    <xf numFmtId="0" fontId="37" fillId="0" borderId="92" xfId="0" applyFont="1" applyBorder="1" applyAlignment="1" applyProtection="1">
      <alignment vertical="center"/>
      <protection locked="0"/>
    </xf>
    <xf numFmtId="0" fontId="35" fillId="0" borderId="0" xfId="0" applyFont="1" applyBorder="1" applyAlignment="1" applyProtection="1">
      <alignment vertical="center" textRotation="255" shrinkToFit="1"/>
      <protection locked="0"/>
    </xf>
    <xf numFmtId="0" fontId="35" fillId="0" borderId="0" xfId="0" applyFont="1" applyBorder="1" applyAlignment="1" applyProtection="1">
      <alignment vertical="center" shrinkToFit="1"/>
      <protection locked="0"/>
    </xf>
    <xf numFmtId="0" fontId="35" fillId="0" borderId="0" xfId="0" applyFont="1" applyBorder="1" applyAlignment="1" applyProtection="1">
      <alignment horizontal="center" vertical="center"/>
      <protection locked="0"/>
    </xf>
    <xf numFmtId="0" fontId="41" fillId="4" borderId="0" xfId="0" applyFont="1" applyFill="1" applyBorder="1" applyAlignment="1" applyProtection="1">
      <alignment vertical="center" shrinkToFit="1"/>
      <protection locked="0"/>
    </xf>
    <xf numFmtId="0" fontId="37" fillId="0" borderId="0" xfId="0" applyFont="1" applyBorder="1" applyAlignment="1" applyProtection="1">
      <alignment horizontal="center" vertical="center" shrinkToFit="1"/>
      <protection locked="0"/>
    </xf>
    <xf numFmtId="0" fontId="37" fillId="0" borderId="0" xfId="0" applyFont="1" applyBorder="1" applyAlignment="1" applyProtection="1">
      <alignment vertical="center" shrinkToFit="1"/>
      <protection locked="0"/>
    </xf>
    <xf numFmtId="0" fontId="42" fillId="0" borderId="32" xfId="0" applyFont="1" applyBorder="1" applyAlignment="1" applyProtection="1">
      <alignment vertical="center"/>
      <protection locked="0"/>
    </xf>
    <xf numFmtId="0" fontId="35" fillId="0" borderId="32" xfId="0" applyFont="1" applyBorder="1" applyAlignment="1" applyProtection="1">
      <alignment vertical="center"/>
      <protection locked="0"/>
    </xf>
    <xf numFmtId="0" fontId="36" fillId="0" borderId="42" xfId="0" applyFont="1" applyBorder="1" applyAlignment="1" applyProtection="1">
      <alignment horizontal="distributed" vertical="center"/>
    </xf>
    <xf numFmtId="0" fontId="36" fillId="0" borderId="98" xfId="0" applyFont="1" applyBorder="1" applyAlignment="1" applyProtection="1">
      <alignment horizontal="distributed" vertical="center"/>
    </xf>
    <xf numFmtId="0" fontId="40" fillId="0" borderId="49" xfId="0" applyNumberFormat="1" applyFont="1" applyBorder="1" applyAlignment="1" applyProtection="1">
      <alignment horizontal="center" vertical="center" wrapText="1"/>
    </xf>
    <xf numFmtId="0" fontId="43" fillId="8" borderId="35" xfId="0" applyFont="1" applyFill="1" applyBorder="1" applyAlignment="1" applyProtection="1">
      <alignment horizontal="center" vertical="center"/>
    </xf>
    <xf numFmtId="0" fontId="43" fillId="8" borderId="100" xfId="0" applyFont="1" applyFill="1" applyBorder="1" applyAlignment="1" applyProtection="1">
      <alignment horizontal="center" vertical="center"/>
    </xf>
    <xf numFmtId="0" fontId="43" fillId="0" borderId="35" xfId="0" applyFont="1" applyFill="1" applyBorder="1" applyAlignment="1" applyProtection="1">
      <alignment horizontal="center" vertical="center"/>
      <protection locked="0"/>
    </xf>
    <xf numFmtId="0" fontId="43" fillId="0" borderId="76" xfId="0" applyFont="1" applyFill="1" applyBorder="1" applyAlignment="1" applyProtection="1">
      <alignment horizontal="center" vertical="center"/>
      <protection locked="0"/>
    </xf>
    <xf numFmtId="0" fontId="35" fillId="0" borderId="29" xfId="0" applyFont="1" applyBorder="1" applyAlignment="1" applyProtection="1">
      <alignment horizontal="center" vertical="top" textRotation="255" indent="1"/>
      <protection locked="0"/>
    </xf>
    <xf numFmtId="0" fontId="35" fillId="0" borderId="101" xfId="0" applyFont="1" applyBorder="1" applyAlignment="1" applyProtection="1">
      <alignment horizontal="center" vertical="top" textRotation="255" indent="1"/>
      <protection locked="0"/>
    </xf>
    <xf numFmtId="0" fontId="36" fillId="0" borderId="0" xfId="0" applyFont="1" applyAlignment="1" applyProtection="1">
      <alignment vertical="center" shrinkToFit="1"/>
      <protection locked="0"/>
    </xf>
    <xf numFmtId="0" fontId="36" fillId="0" borderId="0" xfId="0" applyFont="1" applyAlignment="1" applyProtection="1">
      <alignment horizontal="right" vertical="center" indent="1"/>
      <protection locked="0"/>
    </xf>
    <xf numFmtId="0" fontId="35" fillId="0" borderId="48" xfId="0" applyFont="1" applyBorder="1" applyAlignment="1" applyProtection="1">
      <alignment vertical="center"/>
      <protection locked="0"/>
    </xf>
    <xf numFmtId="0" fontId="26" fillId="6" borderId="0" xfId="0" applyFont="1" applyFill="1" applyProtection="1">
      <protection locked="0"/>
    </xf>
    <xf numFmtId="0" fontId="17" fillId="0" borderId="27" xfId="0" applyFont="1" applyBorder="1" applyAlignment="1" applyProtection="1">
      <alignment horizontal="center"/>
      <protection locked="0"/>
    </xf>
    <xf numFmtId="0" fontId="17" fillId="0" borderId="34" xfId="0" applyFont="1" applyBorder="1" applyAlignment="1" applyProtection="1">
      <alignment horizontal="center"/>
      <protection locked="0"/>
    </xf>
    <xf numFmtId="0" fontId="31" fillId="0" borderId="38"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57"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67"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25" fillId="0" borderId="0" xfId="0" applyFont="1" applyFill="1" applyAlignment="1">
      <alignment horizontal="center" vertical="center"/>
    </xf>
    <xf numFmtId="180" fontId="19" fillId="6" borderId="0" xfId="0" applyNumberFormat="1" applyFont="1" applyFill="1" applyAlignment="1" applyProtection="1">
      <alignment horizontal="center"/>
      <protection locked="0"/>
    </xf>
    <xf numFmtId="0" fontId="20" fillId="0" borderId="17" xfId="0" applyFont="1" applyBorder="1" applyAlignment="1" applyProtection="1">
      <alignment horizontal="right" vertical="center" shrinkToFit="1"/>
    </xf>
    <xf numFmtId="0" fontId="0" fillId="0" borderId="25" xfId="0" applyBorder="1" applyAlignment="1" applyProtection="1">
      <alignment horizontal="right" vertical="center" shrinkToFit="1"/>
    </xf>
    <xf numFmtId="0" fontId="20" fillId="0" borderId="18" xfId="0" applyFont="1" applyBorder="1" applyAlignment="1" applyProtection="1">
      <alignment horizontal="right" vertical="center" shrinkToFit="1"/>
    </xf>
    <xf numFmtId="0" fontId="0" fillId="0" borderId="15" xfId="0" applyBorder="1" applyAlignment="1" applyProtection="1">
      <alignment horizontal="right" vertical="center" shrinkToFit="1"/>
    </xf>
    <xf numFmtId="176" fontId="17" fillId="0" borderId="80" xfId="0" applyNumberFormat="1" applyFont="1" applyBorder="1" applyAlignment="1" applyProtection="1">
      <alignment horizontal="center" vertical="center" shrinkToFit="1"/>
    </xf>
    <xf numFmtId="0" fontId="0" fillId="0" borderId="82" xfId="0" applyBorder="1" applyAlignment="1" applyProtection="1">
      <alignment horizontal="center" vertical="center" shrinkToFit="1"/>
    </xf>
    <xf numFmtId="0" fontId="20" fillId="7" borderId="42" xfId="0" applyFont="1" applyFill="1" applyBorder="1" applyAlignment="1" applyProtection="1">
      <alignment horizontal="center" vertical="center" shrinkToFit="1"/>
    </xf>
    <xf numFmtId="0" fontId="0" fillId="7" borderId="49" xfId="0" applyFill="1" applyBorder="1" applyAlignment="1" applyProtection="1">
      <alignment horizontal="center" vertical="center" shrinkToFit="1"/>
    </xf>
    <xf numFmtId="0" fontId="0" fillId="7" borderId="29" xfId="0" applyFill="1" applyBorder="1" applyAlignment="1" applyProtection="1">
      <alignment horizontal="center" vertical="center" shrinkToFit="1"/>
    </xf>
    <xf numFmtId="181" fontId="20" fillId="0" borderId="37" xfId="0" applyNumberFormat="1" applyFont="1" applyBorder="1" applyAlignment="1" applyProtection="1">
      <alignment shrinkToFit="1"/>
    </xf>
    <xf numFmtId="181" fontId="25" fillId="0" borderId="25" xfId="0" applyNumberFormat="1" applyFont="1" applyBorder="1" applyAlignment="1" applyProtection="1">
      <alignment shrinkToFit="1"/>
    </xf>
    <xf numFmtId="181" fontId="25" fillId="0" borderId="20" xfId="0" applyNumberFormat="1" applyFont="1" applyBorder="1" applyAlignment="1" applyProtection="1">
      <alignment shrinkToFit="1"/>
    </xf>
    <xf numFmtId="0" fontId="20" fillId="0" borderId="26" xfId="0" applyFont="1" applyBorder="1" applyAlignment="1" applyProtection="1">
      <alignment horizontal="center" vertical="center" shrinkToFit="1"/>
    </xf>
    <xf numFmtId="0" fontId="20" fillId="0" borderId="27" xfId="0" applyFont="1" applyBorder="1" applyAlignment="1" applyProtection="1">
      <alignment horizontal="center" vertical="center" shrinkToFit="1"/>
    </xf>
    <xf numFmtId="176" fontId="17" fillId="0" borderId="84" xfId="0" applyNumberFormat="1" applyFont="1" applyBorder="1" applyAlignment="1" applyProtection="1">
      <alignment horizontal="center" vertical="center" shrinkToFit="1"/>
    </xf>
    <xf numFmtId="0" fontId="0" fillId="0" borderId="28" xfId="0" applyBorder="1" applyAlignment="1" applyProtection="1">
      <alignment horizontal="center" vertical="center" shrinkToFit="1"/>
    </xf>
    <xf numFmtId="176" fontId="17" fillId="0" borderId="16" xfId="0" applyNumberFormat="1" applyFont="1" applyBorder="1" applyAlignment="1" applyProtection="1">
      <alignment horizontal="center" vertical="center" shrinkToFit="1"/>
    </xf>
    <xf numFmtId="176" fontId="17" fillId="0" borderId="36" xfId="0" applyNumberFormat="1" applyFont="1" applyBorder="1" applyAlignment="1" applyProtection="1">
      <alignment horizontal="center" vertical="center" shrinkToFit="1"/>
    </xf>
    <xf numFmtId="176" fontId="17" fillId="0" borderId="6" xfId="0" applyNumberFormat="1" applyFont="1" applyBorder="1" applyAlignment="1" applyProtection="1">
      <alignment horizontal="center" vertical="center" shrinkToFit="1"/>
    </xf>
    <xf numFmtId="0" fontId="26" fillId="0" borderId="0" xfId="0" applyFont="1" applyAlignment="1" applyProtection="1"/>
    <xf numFmtId="0" fontId="27" fillId="0" borderId="0" xfId="0" applyFont="1" applyAlignment="1" applyProtection="1"/>
    <xf numFmtId="0" fontId="19" fillId="0" borderId="38" xfId="0" applyFont="1" applyBorder="1" applyAlignment="1" applyProtection="1"/>
    <xf numFmtId="0" fontId="0" fillId="0" borderId="39" xfId="0" applyBorder="1" applyAlignment="1" applyProtection="1"/>
    <xf numFmtId="0" fontId="0" fillId="0" borderId="79" xfId="0" applyBorder="1" applyAlignment="1" applyProtection="1"/>
    <xf numFmtId="0" fontId="0" fillId="0" borderId="67" xfId="0" applyBorder="1" applyAlignment="1" applyProtection="1"/>
    <xf numFmtId="0" fontId="0" fillId="0" borderId="32" xfId="0" applyBorder="1" applyAlignment="1" applyProtection="1"/>
    <xf numFmtId="0" fontId="0" fillId="0" borderId="33" xfId="0" applyBorder="1" applyAlignment="1" applyProtection="1"/>
    <xf numFmtId="0" fontId="17" fillId="0" borderId="38" xfId="0" applyFont="1" applyFill="1" applyBorder="1" applyAlignment="1" applyProtection="1">
      <alignment horizontal="center" vertical="center" shrinkToFit="1"/>
    </xf>
    <xf numFmtId="0" fontId="17" fillId="0" borderId="12" xfId="0" applyFont="1" applyBorder="1" applyAlignment="1" applyProtection="1">
      <alignment horizontal="center" shrinkToFit="1"/>
    </xf>
    <xf numFmtId="0" fontId="17" fillId="0" borderId="34" xfId="0" applyFont="1" applyBorder="1" applyAlignment="1" applyProtection="1">
      <alignment horizontal="center" shrinkToFit="1"/>
    </xf>
    <xf numFmtId="0" fontId="17" fillId="4" borderId="17" xfId="0" applyFont="1" applyFill="1" applyBorder="1" applyAlignment="1" applyProtection="1">
      <alignment horizontal="center" vertical="center" shrinkToFit="1"/>
      <protection locked="0"/>
    </xf>
    <xf numFmtId="0" fontId="17" fillId="4" borderId="25" xfId="0" applyFont="1" applyFill="1" applyBorder="1" applyAlignment="1" applyProtection="1">
      <alignment horizontal="center" vertical="center" shrinkToFit="1"/>
      <protection locked="0"/>
    </xf>
    <xf numFmtId="0" fontId="17" fillId="4" borderId="24" xfId="0" applyFont="1" applyFill="1" applyBorder="1" applyAlignment="1" applyProtection="1">
      <alignment horizontal="center" vertical="center" shrinkToFit="1"/>
      <protection locked="0"/>
    </xf>
    <xf numFmtId="0" fontId="17" fillId="4" borderId="18" xfId="0" applyFont="1" applyFill="1" applyBorder="1" applyAlignment="1" applyProtection="1">
      <alignment horizontal="center" vertical="center" shrinkToFit="1"/>
      <protection locked="0"/>
    </xf>
    <xf numFmtId="0" fontId="17" fillId="4" borderId="15" xfId="0" applyFont="1" applyFill="1" applyBorder="1" applyAlignment="1" applyProtection="1">
      <alignment horizontal="center" vertical="center" shrinkToFit="1"/>
      <protection locked="0"/>
    </xf>
    <xf numFmtId="0" fontId="17" fillId="4" borderId="91" xfId="0" applyFont="1" applyFill="1" applyBorder="1" applyAlignment="1" applyProtection="1">
      <alignment horizontal="center" vertical="center" shrinkToFit="1"/>
      <protection locked="0"/>
    </xf>
    <xf numFmtId="0" fontId="17" fillId="4" borderId="17" xfId="0" applyFont="1" applyFill="1" applyBorder="1" applyAlignment="1" applyProtection="1">
      <alignment horizontal="center"/>
      <protection locked="0"/>
    </xf>
    <xf numFmtId="0" fontId="17" fillId="4" borderId="25" xfId="0" applyFont="1" applyFill="1" applyBorder="1" applyAlignment="1" applyProtection="1">
      <alignment horizontal="center"/>
      <protection locked="0"/>
    </xf>
    <xf numFmtId="0" fontId="17" fillId="4" borderId="20" xfId="0" applyFont="1" applyFill="1" applyBorder="1" applyAlignment="1" applyProtection="1">
      <alignment horizontal="center"/>
      <protection locked="0"/>
    </xf>
    <xf numFmtId="0" fontId="17" fillId="4" borderId="34" xfId="0" applyFont="1" applyFill="1" applyBorder="1" applyAlignment="1" applyProtection="1">
      <alignment horizontal="center" vertical="center" shrinkToFit="1"/>
      <protection locked="0"/>
    </xf>
    <xf numFmtId="0" fontId="17" fillId="4" borderId="83" xfId="0" applyFont="1" applyFill="1" applyBorder="1" applyAlignment="1" applyProtection="1">
      <alignment horizontal="center" vertical="center" shrinkToFit="1"/>
      <protection locked="0"/>
    </xf>
    <xf numFmtId="0" fontId="17" fillId="0" borderId="3" xfId="0" applyFont="1" applyBorder="1" applyAlignment="1" applyProtection="1">
      <alignment horizontal="distributed" vertical="center" shrinkToFit="1"/>
    </xf>
    <xf numFmtId="0" fontId="17" fillId="0" borderId="14" xfId="0" applyFont="1" applyBorder="1" applyAlignment="1" applyProtection="1">
      <alignment horizontal="distributed" vertical="center" shrinkToFit="1"/>
    </xf>
    <xf numFmtId="0" fontId="17" fillId="0" borderId="3" xfId="0" applyFont="1" applyBorder="1" applyAlignment="1" applyProtection="1">
      <alignment horizontal="distributed" shrinkToFit="1"/>
    </xf>
    <xf numFmtId="0" fontId="17" fillId="0" borderId="14" xfId="0" applyFont="1" applyBorder="1" applyAlignment="1" applyProtection="1">
      <alignment horizontal="distributed" shrinkToFit="1"/>
    </xf>
    <xf numFmtId="0" fontId="17" fillId="0" borderId="26" xfId="0" applyFont="1" applyBorder="1" applyAlignment="1" applyProtection="1">
      <alignment horizontal="center" vertical="center" shrinkToFit="1"/>
    </xf>
    <xf numFmtId="0" fontId="17" fillId="0" borderId="27" xfId="0" applyFont="1" applyBorder="1" applyAlignment="1" applyProtection="1">
      <alignment horizontal="center" vertical="center" shrinkToFit="1"/>
    </xf>
    <xf numFmtId="0" fontId="20" fillId="4" borderId="1" xfId="0" applyFont="1" applyFill="1" applyBorder="1" applyAlignment="1" applyProtection="1">
      <alignment horizontal="center"/>
      <protection locked="0"/>
    </xf>
    <xf numFmtId="0" fontId="20" fillId="4" borderId="2" xfId="0" applyFont="1" applyFill="1" applyBorder="1" applyAlignment="1" applyProtection="1">
      <alignment horizontal="center"/>
      <protection locked="0"/>
    </xf>
    <xf numFmtId="0" fontId="20" fillId="4" borderId="3" xfId="0" applyFont="1" applyFill="1" applyBorder="1" applyAlignment="1" applyProtection="1">
      <alignment horizontal="center"/>
      <protection locked="0"/>
    </xf>
    <xf numFmtId="0" fontId="20" fillId="0" borderId="12" xfId="0" applyFont="1" applyBorder="1" applyAlignment="1" applyProtection="1">
      <alignment horizontal="center" vertical="center" shrinkToFit="1"/>
    </xf>
    <xf numFmtId="0" fontId="20" fillId="0" borderId="34" xfId="0" applyFont="1" applyBorder="1" applyAlignment="1" applyProtection="1">
      <alignment horizontal="center" vertical="center" shrinkToFit="1"/>
    </xf>
    <xf numFmtId="0" fontId="20" fillId="0" borderId="15" xfId="0" applyFont="1" applyBorder="1" applyAlignment="1" applyProtection="1">
      <alignment horizontal="right" vertical="center" shrinkToFit="1"/>
    </xf>
    <xf numFmtId="0" fontId="20" fillId="0" borderId="25" xfId="0" applyFont="1" applyBorder="1" applyAlignment="1" applyProtection="1">
      <alignment horizontal="right" vertical="center" shrinkToFit="1"/>
    </xf>
    <xf numFmtId="182" fontId="20" fillId="0" borderId="90" xfId="0" applyNumberFormat="1" applyFont="1" applyBorder="1" applyAlignment="1" applyProtection="1">
      <alignment shrinkToFit="1"/>
    </xf>
    <xf numFmtId="182" fontId="25" fillId="0" borderId="15" xfId="0" applyNumberFormat="1" applyFont="1" applyBorder="1" applyAlignment="1" applyProtection="1">
      <alignment shrinkToFit="1"/>
    </xf>
    <xf numFmtId="182" fontId="25" fillId="0" borderId="13" xfId="0" applyNumberFormat="1" applyFont="1" applyBorder="1" applyAlignment="1" applyProtection="1">
      <alignment shrinkToFit="1"/>
    </xf>
    <xf numFmtId="0" fontId="17" fillId="0" borderId="80" xfId="0" applyFont="1" applyBorder="1" applyAlignment="1" applyProtection="1">
      <alignment vertical="center" textRotation="255"/>
    </xf>
    <xf numFmtId="0" fontId="0" fillId="0" borderId="81" xfId="0" applyBorder="1" applyAlignment="1" applyProtection="1">
      <alignment vertical="center" textRotation="255"/>
    </xf>
    <xf numFmtId="0" fontId="0" fillId="0" borderId="82" xfId="0" applyBorder="1" applyAlignment="1" applyProtection="1">
      <alignment vertical="center" textRotation="255"/>
    </xf>
    <xf numFmtId="0" fontId="17" fillId="0" borderId="0" xfId="0" applyFont="1" applyAlignment="1" applyProtection="1">
      <alignment horizontal="center"/>
    </xf>
    <xf numFmtId="0" fontId="17" fillId="0" borderId="4" xfId="0" applyFont="1" applyFill="1" applyBorder="1" applyAlignment="1" applyProtection="1">
      <alignment horizontal="center" vertical="center" shrinkToFit="1"/>
      <protection locked="0"/>
    </xf>
    <xf numFmtId="0" fontId="20" fillId="4" borderId="1" xfId="0" applyFont="1" applyFill="1" applyBorder="1" applyAlignment="1" applyProtection="1">
      <alignment horizontal="center" vertical="center"/>
      <protection locked="0"/>
    </xf>
    <xf numFmtId="0" fontId="20" fillId="4" borderId="2" xfId="0" applyFont="1" applyFill="1" applyBorder="1" applyAlignment="1" applyProtection="1">
      <alignment horizontal="center" vertical="center"/>
      <protection locked="0"/>
    </xf>
    <xf numFmtId="0" fontId="20" fillId="4" borderId="3" xfId="0" applyFont="1" applyFill="1" applyBorder="1" applyAlignment="1" applyProtection="1">
      <alignment horizontal="center" vertical="center"/>
      <protection locked="0"/>
    </xf>
    <xf numFmtId="0" fontId="17" fillId="0" borderId="26" xfId="0" applyFont="1" applyBorder="1" applyAlignment="1" applyProtection="1">
      <alignment horizontal="center" shrinkToFit="1"/>
    </xf>
    <xf numFmtId="0" fontId="17" fillId="0" borderId="27" xfId="0" applyFont="1" applyBorder="1" applyAlignment="1" applyProtection="1">
      <alignment horizontal="center" shrinkToFit="1"/>
    </xf>
    <xf numFmtId="0" fontId="17" fillId="0" borderId="28" xfId="0" applyFont="1" applyBorder="1" applyAlignment="1" applyProtection="1">
      <alignment horizontal="center" shrinkToFit="1"/>
    </xf>
    <xf numFmtId="0" fontId="17" fillId="0" borderId="29" xfId="0" applyFont="1" applyBorder="1" applyAlignment="1" applyProtection="1">
      <alignment horizontal="center" shrinkToFit="1"/>
    </xf>
    <xf numFmtId="0" fontId="17" fillId="0" borderId="0" xfId="0" applyFont="1" applyAlignment="1" applyProtection="1">
      <alignment horizontal="left" vertical="center" shrinkToFit="1"/>
    </xf>
    <xf numFmtId="0" fontId="0" fillId="0" borderId="0" xfId="0" applyAlignment="1" applyProtection="1">
      <alignment horizontal="left" vertical="center" shrinkToFit="1"/>
    </xf>
    <xf numFmtId="0" fontId="5" fillId="0" borderId="48" xfId="2" applyBorder="1" applyAlignment="1">
      <alignment horizontal="center" vertical="center"/>
    </xf>
    <xf numFmtId="0" fontId="5" fillId="0" borderId="73" xfId="2" applyBorder="1" applyAlignment="1">
      <alignment horizontal="center" vertical="center"/>
    </xf>
    <xf numFmtId="0" fontId="5" fillId="0" borderId="30" xfId="2" applyBorder="1" applyAlignment="1">
      <alignment horizontal="center" vertical="center"/>
    </xf>
    <xf numFmtId="0" fontId="5" fillId="0" borderId="74" xfId="2" applyBorder="1" applyAlignment="1">
      <alignment horizontal="center" vertical="center"/>
    </xf>
    <xf numFmtId="0" fontId="5" fillId="0" borderId="0" xfId="2" applyBorder="1" applyAlignment="1">
      <alignment horizontal="center" vertical="center" shrinkToFit="1"/>
    </xf>
    <xf numFmtId="0" fontId="5" fillId="0" borderId="50" xfId="2" applyBorder="1" applyAlignment="1">
      <alignment horizontal="center" vertical="center" shrinkToFit="1"/>
    </xf>
    <xf numFmtId="0" fontId="5" fillId="0" borderId="32" xfId="2" applyBorder="1" applyAlignment="1">
      <alignment horizontal="center" vertical="center" shrinkToFit="1"/>
    </xf>
    <xf numFmtId="0" fontId="5" fillId="0" borderId="31" xfId="2" applyBorder="1" applyAlignment="1">
      <alignment horizontal="center" vertical="center" shrinkToFit="1"/>
    </xf>
    <xf numFmtId="0" fontId="5" fillId="0" borderId="0" xfId="2" applyBorder="1" applyAlignment="1">
      <alignment horizontal="center" vertical="center"/>
    </xf>
    <xf numFmtId="0" fontId="5" fillId="0" borderId="50" xfId="2" applyBorder="1" applyAlignment="1">
      <alignment horizontal="center" vertical="center"/>
    </xf>
    <xf numFmtId="0" fontId="5" fillId="0" borderId="32" xfId="2" applyBorder="1" applyAlignment="1">
      <alignment horizontal="center" vertical="center"/>
    </xf>
    <xf numFmtId="0" fontId="5" fillId="0" borderId="31" xfId="2" applyBorder="1" applyAlignment="1">
      <alignment horizontal="center" vertical="center"/>
    </xf>
    <xf numFmtId="0" fontId="4" fillId="0" borderId="22" xfId="2" applyFont="1" applyBorder="1" applyAlignment="1">
      <alignment horizontal="left" vertical="center" wrapText="1"/>
    </xf>
    <xf numFmtId="0" fontId="5" fillId="0" borderId="43" xfId="2" applyBorder="1" applyAlignment="1">
      <alignment horizontal="left" vertical="center" wrapText="1"/>
    </xf>
    <xf numFmtId="0" fontId="5" fillId="0" borderId="23" xfId="2" applyBorder="1" applyAlignment="1">
      <alignment horizontal="left" vertical="center" wrapText="1"/>
    </xf>
    <xf numFmtId="0" fontId="5" fillId="0" borderId="30" xfId="2" applyBorder="1" applyAlignment="1">
      <alignment horizontal="left" vertical="center" wrapText="1"/>
    </xf>
    <xf numFmtId="0" fontId="5" fillId="0" borderId="32" xfId="2" applyBorder="1" applyAlignment="1">
      <alignment horizontal="left" vertical="center" wrapText="1"/>
    </xf>
    <xf numFmtId="0" fontId="5" fillId="0" borderId="33" xfId="2" applyBorder="1" applyAlignment="1">
      <alignment horizontal="left" vertical="center" wrapText="1"/>
    </xf>
    <xf numFmtId="56" fontId="5" fillId="0" borderId="21" xfId="2" applyNumberFormat="1" applyBorder="1" applyAlignment="1">
      <alignment horizontal="center" vertical="center"/>
    </xf>
    <xf numFmtId="56" fontId="5" fillId="0" borderId="43" xfId="2" applyNumberFormat="1" applyBorder="1" applyAlignment="1">
      <alignment horizontal="center" vertical="center"/>
    </xf>
    <xf numFmtId="56" fontId="5" fillId="0" borderId="67" xfId="2" applyNumberFormat="1" applyBorder="1" applyAlignment="1">
      <alignment horizontal="center" vertical="center"/>
    </xf>
    <xf numFmtId="56" fontId="5" fillId="0" borderId="32" xfId="2" applyNumberFormat="1" applyBorder="1" applyAlignment="1">
      <alignment horizontal="center" vertical="center"/>
    </xf>
    <xf numFmtId="0" fontId="5" fillId="0" borderId="44" xfId="2" applyBorder="1" applyAlignment="1">
      <alignment horizontal="center" vertical="center"/>
    </xf>
    <xf numFmtId="20" fontId="5" fillId="0" borderId="71" xfId="2" applyNumberFormat="1" applyBorder="1" applyAlignment="1">
      <alignment horizontal="right" vertical="center"/>
    </xf>
    <xf numFmtId="0" fontId="5" fillId="0" borderId="43" xfId="2" applyBorder="1" applyAlignment="1">
      <alignment horizontal="right" vertical="center"/>
    </xf>
    <xf numFmtId="0" fontId="5" fillId="0" borderId="44" xfId="2" applyBorder="1" applyAlignment="1">
      <alignment horizontal="right" vertical="center"/>
    </xf>
    <xf numFmtId="20" fontId="5" fillId="0" borderId="75" xfId="2" applyNumberFormat="1" applyBorder="1" applyAlignment="1">
      <alignment horizontal="right" vertical="center"/>
    </xf>
    <xf numFmtId="0" fontId="5" fillId="0" borderId="32" xfId="2" applyBorder="1" applyAlignment="1">
      <alignment horizontal="right" vertical="center"/>
    </xf>
    <xf numFmtId="0" fontId="5" fillId="0" borderId="31" xfId="2" applyBorder="1" applyAlignment="1">
      <alignment horizontal="right" vertical="center"/>
    </xf>
    <xf numFmtId="0" fontId="5" fillId="0" borderId="22" xfId="2" applyBorder="1" applyAlignment="1">
      <alignment horizontal="center" vertical="center"/>
    </xf>
    <xf numFmtId="0" fontId="5" fillId="0" borderId="69" xfId="2" applyBorder="1" applyAlignment="1">
      <alignment horizontal="center" vertical="center"/>
    </xf>
    <xf numFmtId="0" fontId="5" fillId="0" borderId="19" xfId="2" applyBorder="1" applyAlignment="1">
      <alignment horizontal="center" vertical="center"/>
    </xf>
    <xf numFmtId="0" fontId="5" fillId="0" borderId="70" xfId="2" applyBorder="1" applyAlignment="1">
      <alignment horizontal="center" vertical="center"/>
    </xf>
    <xf numFmtId="0" fontId="5" fillId="0" borderId="43" xfId="2" applyBorder="1" applyAlignment="1">
      <alignment horizontal="center" vertical="center" shrinkToFit="1"/>
    </xf>
    <xf numFmtId="0" fontId="5" fillId="0" borderId="44" xfId="2" applyBorder="1" applyAlignment="1">
      <alignment horizontal="center" vertical="center" shrinkToFit="1"/>
    </xf>
    <xf numFmtId="0" fontId="5" fillId="0" borderId="46" xfId="2" applyBorder="1" applyAlignment="1">
      <alignment horizontal="center" vertical="center" shrinkToFit="1"/>
    </xf>
    <xf numFmtId="0" fontId="5" fillId="0" borderId="47" xfId="2" applyBorder="1" applyAlignment="1">
      <alignment horizontal="center" vertical="center" shrinkToFit="1"/>
    </xf>
    <xf numFmtId="0" fontId="5" fillId="0" borderId="43" xfId="2" applyBorder="1" applyAlignment="1">
      <alignment horizontal="center" vertical="center"/>
    </xf>
    <xf numFmtId="0" fontId="5" fillId="0" borderId="46" xfId="2" applyBorder="1" applyAlignment="1">
      <alignment horizontal="center" vertical="center"/>
    </xf>
    <xf numFmtId="0" fontId="5" fillId="0" borderId="47" xfId="2" applyBorder="1" applyAlignment="1">
      <alignment horizontal="center" vertical="center"/>
    </xf>
    <xf numFmtId="0" fontId="5" fillId="0" borderId="22" xfId="2" applyBorder="1" applyAlignment="1">
      <alignment horizontal="left" vertical="center" wrapText="1"/>
    </xf>
    <xf numFmtId="0" fontId="5" fillId="0" borderId="19" xfId="2" applyBorder="1" applyAlignment="1">
      <alignment horizontal="left" vertical="center" wrapText="1"/>
    </xf>
    <xf numFmtId="0" fontId="5" fillId="0" borderId="46" xfId="2" applyBorder="1" applyAlignment="1">
      <alignment horizontal="left" vertical="center" wrapText="1"/>
    </xf>
    <xf numFmtId="0" fontId="5" fillId="0" borderId="9" xfId="2" applyBorder="1" applyAlignment="1">
      <alignment horizontal="left" vertical="center" wrapText="1"/>
    </xf>
    <xf numFmtId="56" fontId="5" fillId="0" borderId="7" xfId="2" applyNumberFormat="1" applyBorder="1" applyAlignment="1">
      <alignment horizontal="center" vertical="center"/>
    </xf>
    <xf numFmtId="56" fontId="5" fillId="0" borderId="46" xfId="2" applyNumberFormat="1" applyBorder="1" applyAlignment="1">
      <alignment horizontal="center" vertical="center"/>
    </xf>
    <xf numFmtId="20" fontId="5" fillId="0" borderId="43" xfId="2" applyNumberFormat="1" applyBorder="1" applyAlignment="1">
      <alignment horizontal="right" vertical="center"/>
    </xf>
    <xf numFmtId="20" fontId="5" fillId="0" borderId="44" xfId="2" applyNumberFormat="1" applyBorder="1" applyAlignment="1">
      <alignment horizontal="right" vertical="center"/>
    </xf>
    <xf numFmtId="20" fontId="5" fillId="0" borderId="72" xfId="2" applyNumberFormat="1" applyBorder="1" applyAlignment="1">
      <alignment horizontal="right" vertical="center"/>
    </xf>
    <xf numFmtId="0" fontId="5" fillId="0" borderId="46" xfId="2" applyBorder="1" applyAlignment="1">
      <alignment horizontal="right" vertical="center"/>
    </xf>
    <xf numFmtId="0" fontId="5" fillId="0" borderId="47" xfId="2" applyBorder="1" applyAlignment="1">
      <alignment horizontal="right" vertical="center"/>
    </xf>
    <xf numFmtId="0" fontId="1" fillId="0" borderId="22" xfId="2" applyFont="1" applyBorder="1" applyAlignment="1">
      <alignment horizontal="left" vertical="center" wrapText="1"/>
    </xf>
    <xf numFmtId="0" fontId="5" fillId="0" borderId="21" xfId="2" applyBorder="1" applyAlignment="1">
      <alignment horizontal="center" vertical="center"/>
    </xf>
    <xf numFmtId="0" fontId="5" fillId="0" borderId="7" xfId="2" applyBorder="1" applyAlignment="1">
      <alignment horizontal="center" vertical="center"/>
    </xf>
    <xf numFmtId="0" fontId="5" fillId="0" borderId="23" xfId="2" applyBorder="1" applyAlignment="1">
      <alignment horizontal="center" vertical="center"/>
    </xf>
    <xf numFmtId="0" fontId="5" fillId="0" borderId="9" xfId="2" applyBorder="1" applyAlignment="1">
      <alignment horizontal="center" vertical="center"/>
    </xf>
    <xf numFmtId="0" fontId="5" fillId="0" borderId="0" xfId="2" applyBorder="1" applyAlignment="1">
      <alignment horizontal="center" vertical="center" wrapText="1"/>
    </xf>
    <xf numFmtId="0" fontId="5" fillId="0" borderId="45" xfId="2" applyBorder="1" applyAlignment="1">
      <alignment horizontal="center" vertical="center" wrapText="1"/>
    </xf>
    <xf numFmtId="0" fontId="5" fillId="0" borderId="46" xfId="2" applyBorder="1" applyAlignment="1">
      <alignment horizontal="center" vertical="center" wrapText="1"/>
    </xf>
    <xf numFmtId="0" fontId="5" fillId="0" borderId="9" xfId="2" applyBorder="1" applyAlignment="1">
      <alignment horizontal="center" vertical="center" wrapText="1"/>
    </xf>
    <xf numFmtId="0" fontId="5" fillId="0" borderId="1" xfId="2" applyBorder="1" applyAlignment="1">
      <alignment horizontal="center" vertical="center"/>
    </xf>
    <xf numFmtId="0" fontId="5" fillId="0" borderId="2" xfId="2" applyBorder="1" applyAlignment="1">
      <alignment horizontal="center" vertical="center"/>
    </xf>
    <xf numFmtId="0" fontId="5" fillId="0" borderId="3" xfId="2" applyBorder="1" applyAlignment="1">
      <alignment horizontal="center" vertical="center"/>
    </xf>
    <xf numFmtId="0" fontId="5" fillId="0" borderId="68" xfId="2" applyBorder="1" applyAlignment="1">
      <alignment horizontal="center" vertical="center"/>
    </xf>
    <xf numFmtId="0" fontId="5" fillId="0" borderId="52" xfId="2" applyBorder="1" applyAlignment="1">
      <alignment horizontal="center" vertical="center"/>
    </xf>
    <xf numFmtId="0" fontId="5" fillId="0" borderId="58" xfId="2" applyBorder="1" applyAlignment="1">
      <alignment horizontal="center" vertical="center"/>
    </xf>
    <xf numFmtId="0" fontId="5" fillId="0" borderId="45" xfId="2" applyBorder="1" applyAlignment="1">
      <alignment horizontal="center" vertical="center"/>
    </xf>
    <xf numFmtId="0" fontId="9" fillId="0" borderId="19" xfId="2" applyFont="1" applyBorder="1" applyAlignment="1">
      <alignment horizontal="right" vertical="center"/>
    </xf>
    <xf numFmtId="0" fontId="9" fillId="0" borderId="46" xfId="2" applyFont="1" applyBorder="1" applyAlignment="1">
      <alignment horizontal="right" vertical="center"/>
    </xf>
    <xf numFmtId="0" fontId="9" fillId="0" borderId="47" xfId="2" applyFont="1" applyBorder="1" applyAlignment="1">
      <alignment horizontal="right" vertical="center"/>
    </xf>
    <xf numFmtId="178" fontId="9" fillId="0" borderId="63" xfId="2" applyNumberFormat="1" applyFont="1" applyBorder="1" applyAlignment="1">
      <alignment horizontal="right" vertical="center"/>
    </xf>
    <xf numFmtId="0" fontId="9" fillId="0" borderId="64" xfId="2" applyFont="1" applyBorder="1" applyAlignment="1">
      <alignment horizontal="right" vertical="center"/>
    </xf>
    <xf numFmtId="0" fontId="9" fillId="0" borderId="65" xfId="2" applyFont="1" applyBorder="1" applyAlignment="1">
      <alignment horizontal="right" vertical="center"/>
    </xf>
    <xf numFmtId="0" fontId="9" fillId="0" borderId="63" xfId="2" applyFont="1" applyBorder="1" applyAlignment="1">
      <alignment horizontal="right" vertical="center"/>
    </xf>
    <xf numFmtId="0" fontId="9" fillId="3" borderId="30" xfId="2" applyFont="1" applyFill="1" applyBorder="1" applyAlignment="1">
      <alignment horizontal="right" vertical="center"/>
    </xf>
    <xf numFmtId="0" fontId="9" fillId="3" borderId="32" xfId="2" applyFont="1" applyFill="1" applyBorder="1" applyAlignment="1">
      <alignment horizontal="right" vertical="center"/>
    </xf>
    <xf numFmtId="0" fontId="5" fillId="0" borderId="33" xfId="2" applyBorder="1" applyAlignment="1">
      <alignment horizontal="center" vertical="center"/>
    </xf>
    <xf numFmtId="0" fontId="9" fillId="4" borderId="2" xfId="2" applyFont="1" applyFill="1" applyBorder="1" applyAlignment="1">
      <alignment horizontal="right" vertical="center"/>
    </xf>
    <xf numFmtId="0" fontId="5" fillId="0" borderId="11" xfId="2" applyBorder="1" applyAlignment="1">
      <alignment horizontal="center" vertical="center"/>
    </xf>
    <xf numFmtId="0" fontId="5" fillId="0" borderId="0" xfId="2" applyFill="1" applyAlignment="1">
      <alignment horizontal="center" vertical="center" shrinkToFit="1"/>
    </xf>
    <xf numFmtId="0" fontId="5" fillId="0" borderId="45" xfId="2" applyFill="1" applyBorder="1" applyAlignment="1">
      <alignment horizontal="center" vertical="center" shrinkToFit="1"/>
    </xf>
    <xf numFmtId="0" fontId="5" fillId="0" borderId="59" xfId="2" applyBorder="1" applyAlignment="1">
      <alignment horizontal="center" vertical="center"/>
    </xf>
    <xf numFmtId="0" fontId="5" fillId="0" borderId="60" xfId="2" applyBorder="1" applyAlignment="1">
      <alignment horizontal="center" vertical="center"/>
    </xf>
    <xf numFmtId="0" fontId="5" fillId="0" borderId="61" xfId="2" applyFill="1" applyBorder="1" applyAlignment="1">
      <alignment horizontal="right" vertical="center"/>
    </xf>
    <xf numFmtId="0" fontId="5" fillId="0" borderId="60" xfId="2" applyFill="1" applyBorder="1" applyAlignment="1">
      <alignment horizontal="right" vertical="center"/>
    </xf>
    <xf numFmtId="0" fontId="5" fillId="0" borderId="62" xfId="2" applyFill="1" applyBorder="1" applyAlignment="1">
      <alignment horizontal="right" vertical="center"/>
    </xf>
    <xf numFmtId="0" fontId="5" fillId="0" borderId="61" xfId="2" applyFill="1" applyBorder="1" applyAlignment="1">
      <alignment horizontal="center" vertical="center"/>
    </xf>
    <xf numFmtId="0" fontId="5" fillId="0" borderId="60" xfId="2" applyFill="1" applyBorder="1" applyAlignment="1">
      <alignment horizontal="center" vertical="center"/>
    </xf>
    <xf numFmtId="0" fontId="5" fillId="0" borderId="62" xfId="2" applyFill="1" applyBorder="1" applyAlignment="1">
      <alignment horizontal="center" vertical="center"/>
    </xf>
    <xf numFmtId="0" fontId="5" fillId="0" borderId="44" xfId="2" applyBorder="1" applyAlignment="1">
      <alignment horizontal="left" vertical="center" wrapText="1"/>
    </xf>
    <xf numFmtId="0" fontId="5" fillId="0" borderId="47" xfId="2" applyBorder="1" applyAlignment="1">
      <alignment horizontal="left" vertical="center" wrapText="1"/>
    </xf>
    <xf numFmtId="0" fontId="9" fillId="3" borderId="22" xfId="2" applyFont="1" applyFill="1" applyBorder="1" applyAlignment="1">
      <alignment horizontal="center" vertical="center"/>
    </xf>
    <xf numFmtId="0" fontId="9" fillId="3" borderId="43" xfId="2" applyFont="1" applyFill="1" applyBorder="1" applyAlignment="1">
      <alignment horizontal="center" vertical="center"/>
    </xf>
    <xf numFmtId="0" fontId="9" fillId="3" borderId="19" xfId="2" applyFont="1" applyFill="1" applyBorder="1" applyAlignment="1">
      <alignment horizontal="center" vertical="center"/>
    </xf>
    <xf numFmtId="0" fontId="9" fillId="3" borderId="46" xfId="2" applyFont="1" applyFill="1" applyBorder="1" applyAlignment="1">
      <alignment horizontal="center" vertical="center"/>
    </xf>
    <xf numFmtId="0" fontId="5" fillId="0" borderId="21" xfId="2" applyBorder="1" applyAlignment="1">
      <alignment horizontal="center" vertical="center" wrapText="1"/>
    </xf>
    <xf numFmtId="0" fontId="5" fillId="0" borderId="67" xfId="2" applyBorder="1" applyAlignment="1">
      <alignment horizontal="center" vertical="center"/>
    </xf>
    <xf numFmtId="0" fontId="9" fillId="3" borderId="22" xfId="2" applyFont="1" applyFill="1" applyBorder="1" applyAlignment="1">
      <alignment horizontal="center" vertical="center" shrinkToFit="1"/>
    </xf>
    <xf numFmtId="0" fontId="9" fillId="3" borderId="43" xfId="2" applyFont="1" applyFill="1" applyBorder="1" applyAlignment="1">
      <alignment horizontal="center" vertical="center" shrinkToFit="1"/>
    </xf>
    <xf numFmtId="0" fontId="9" fillId="3" borderId="19" xfId="2" applyFont="1" applyFill="1" applyBorder="1" applyAlignment="1">
      <alignment horizontal="center" vertical="center" shrinkToFit="1"/>
    </xf>
    <xf numFmtId="0" fontId="9" fillId="3" borderId="46" xfId="2" applyFont="1" applyFill="1" applyBorder="1" applyAlignment="1">
      <alignment horizontal="center" vertical="center" shrinkToFit="1"/>
    </xf>
    <xf numFmtId="0" fontId="5" fillId="0" borderId="37" xfId="2" applyBorder="1" applyAlignment="1">
      <alignment horizontal="center" vertical="center"/>
    </xf>
    <xf numFmtId="0" fontId="5" fillId="0" borderId="25" xfId="2" applyBorder="1" applyAlignment="1">
      <alignment horizontal="center" vertical="center"/>
    </xf>
    <xf numFmtId="0" fontId="5" fillId="0" borderId="24" xfId="2" applyBorder="1" applyAlignment="1">
      <alignment horizontal="center" vertical="center"/>
    </xf>
    <xf numFmtId="0" fontId="5" fillId="2" borderId="0" xfId="2" applyFill="1" applyBorder="1" applyAlignment="1">
      <alignment horizontal="center" vertical="center" shrinkToFit="1"/>
    </xf>
    <xf numFmtId="0" fontId="9" fillId="4" borderId="25" xfId="2" applyFont="1" applyFill="1" applyBorder="1" applyAlignment="1">
      <alignment horizontal="right" vertical="center"/>
    </xf>
    <xf numFmtId="0" fontId="5" fillId="0" borderId="20" xfId="2" applyBorder="1" applyAlignment="1">
      <alignment horizontal="center" vertical="center"/>
    </xf>
    <xf numFmtId="0" fontId="9" fillId="2" borderId="0" xfId="2" applyFont="1" applyFill="1" applyAlignment="1">
      <alignment horizontal="center" vertical="center" shrinkToFit="1"/>
    </xf>
    <xf numFmtId="0" fontId="9" fillId="2" borderId="45" xfId="2" applyFont="1" applyFill="1" applyBorder="1" applyAlignment="1">
      <alignment horizontal="center" vertical="center" shrinkToFit="1"/>
    </xf>
    <xf numFmtId="0" fontId="9" fillId="2" borderId="59" xfId="2" applyFont="1" applyFill="1" applyBorder="1" applyAlignment="1">
      <alignment horizontal="center" vertical="center"/>
    </xf>
    <xf numFmtId="0" fontId="9" fillId="2" borderId="60" xfId="2" applyFont="1" applyFill="1" applyBorder="1" applyAlignment="1">
      <alignment horizontal="center" vertical="center"/>
    </xf>
    <xf numFmtId="0" fontId="9" fillId="2" borderId="61" xfId="2" applyFont="1" applyFill="1" applyBorder="1" applyAlignment="1">
      <alignment horizontal="right" vertical="center"/>
    </xf>
    <xf numFmtId="0" fontId="9" fillId="2" borderId="60" xfId="2" applyFont="1" applyFill="1" applyBorder="1" applyAlignment="1">
      <alignment horizontal="right" vertical="center"/>
    </xf>
    <xf numFmtId="0" fontId="9" fillId="2" borderId="62" xfId="2" applyFont="1" applyFill="1" applyBorder="1" applyAlignment="1">
      <alignment horizontal="right" vertical="center"/>
    </xf>
    <xf numFmtId="178" fontId="9" fillId="3" borderId="61" xfId="2" applyNumberFormat="1" applyFont="1" applyFill="1" applyBorder="1" applyAlignment="1">
      <alignment horizontal="right" vertical="center"/>
    </xf>
    <xf numFmtId="178" fontId="9" fillId="3" borderId="60" xfId="2" applyNumberFormat="1" applyFont="1" applyFill="1" applyBorder="1" applyAlignment="1">
      <alignment horizontal="right" vertical="center"/>
    </xf>
    <xf numFmtId="178" fontId="9" fillId="3" borderId="62" xfId="2" applyNumberFormat="1" applyFont="1" applyFill="1" applyBorder="1" applyAlignment="1">
      <alignment horizontal="right" vertical="center"/>
    </xf>
    <xf numFmtId="0" fontId="5" fillId="0" borderId="10" xfId="2" applyBorder="1" applyAlignment="1">
      <alignment horizontal="center" vertical="center"/>
    </xf>
    <xf numFmtId="0" fontId="9" fillId="2" borderId="0" xfId="2" applyFont="1" applyFill="1" applyAlignment="1">
      <alignment horizontal="center" vertical="center"/>
    </xf>
    <xf numFmtId="0" fontId="9" fillId="2" borderId="45" xfId="2" applyFont="1" applyFill="1" applyBorder="1" applyAlignment="1">
      <alignment horizontal="center" vertical="center"/>
    </xf>
    <xf numFmtId="0" fontId="9" fillId="2" borderId="57"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48" xfId="2" applyFont="1" applyFill="1" applyBorder="1" applyAlignment="1">
      <alignment horizontal="right" vertical="center"/>
    </xf>
    <xf numFmtId="0" fontId="9" fillId="2" borderId="0" xfId="2" applyFont="1" applyFill="1" applyBorder="1" applyAlignment="1">
      <alignment horizontal="right" vertical="center"/>
    </xf>
    <xf numFmtId="0" fontId="9" fillId="2" borderId="50" xfId="2" applyFont="1" applyFill="1" applyBorder="1" applyAlignment="1">
      <alignment horizontal="right" vertical="center"/>
    </xf>
    <xf numFmtId="178" fontId="9" fillId="3" borderId="51" xfId="2" applyNumberFormat="1" applyFont="1" applyFill="1" applyBorder="1" applyAlignment="1">
      <alignment horizontal="right" vertical="center"/>
    </xf>
    <xf numFmtId="178" fontId="9" fillId="3" borderId="52" xfId="2" applyNumberFormat="1" applyFont="1" applyFill="1" applyBorder="1" applyAlignment="1">
      <alignment horizontal="right" vertical="center"/>
    </xf>
    <xf numFmtId="178" fontId="9" fillId="3" borderId="58" xfId="2" applyNumberFormat="1" applyFont="1" applyFill="1" applyBorder="1" applyAlignment="1">
      <alignment horizontal="right" vertical="center"/>
    </xf>
    <xf numFmtId="0" fontId="5" fillId="0" borderId="22" xfId="2" applyBorder="1" applyAlignment="1">
      <alignment horizontal="left" vertical="center"/>
    </xf>
    <xf numFmtId="0" fontId="5" fillId="0" borderId="43" xfId="2" applyBorder="1" applyAlignment="1">
      <alignment horizontal="left" vertical="center"/>
    </xf>
    <xf numFmtId="0" fontId="5" fillId="0" borderId="44" xfId="2" applyBorder="1" applyAlignment="1">
      <alignment horizontal="left" vertical="center"/>
    </xf>
    <xf numFmtId="0" fontId="5" fillId="0" borderId="19" xfId="2" applyBorder="1" applyAlignment="1">
      <alignment horizontal="left" vertical="center"/>
    </xf>
    <xf numFmtId="0" fontId="5" fillId="0" borderId="46" xfId="2" applyBorder="1" applyAlignment="1">
      <alignment horizontal="left" vertical="center"/>
    </xf>
    <xf numFmtId="0" fontId="5" fillId="0" borderId="47" xfId="2" applyBorder="1" applyAlignment="1">
      <alignment horizontal="left" vertical="center"/>
    </xf>
    <xf numFmtId="0" fontId="9" fillId="3" borderId="16" xfId="2" applyFont="1" applyFill="1" applyBorder="1" applyAlignment="1">
      <alignment horizontal="right" vertical="center"/>
    </xf>
    <xf numFmtId="0" fontId="9" fillId="3" borderId="36" xfId="2" applyFont="1" applyFill="1" applyBorder="1" applyAlignment="1">
      <alignment horizontal="right" vertical="center"/>
    </xf>
    <xf numFmtId="0" fontId="9" fillId="3" borderId="6" xfId="2" applyFont="1" applyFill="1" applyBorder="1" applyAlignment="1">
      <alignment horizontal="right" vertical="center"/>
    </xf>
    <xf numFmtId="0" fontId="9" fillId="0" borderId="0" xfId="2" applyFont="1" applyAlignment="1">
      <alignment horizontal="center" vertical="center" shrinkToFit="1"/>
    </xf>
    <xf numFmtId="0" fontId="5" fillId="0" borderId="0" xfId="2" applyAlignment="1">
      <alignment horizontal="center" vertical="center"/>
    </xf>
    <xf numFmtId="0" fontId="9" fillId="3" borderId="32" xfId="2" applyFont="1" applyFill="1" applyBorder="1" applyAlignment="1">
      <alignment horizontal="center" vertical="center"/>
    </xf>
    <xf numFmtId="0" fontId="9" fillId="4" borderId="25" xfId="2" applyFont="1" applyFill="1" applyBorder="1" applyAlignment="1">
      <alignment horizontal="center" vertical="center"/>
    </xf>
    <xf numFmtId="0" fontId="9" fillId="4" borderId="20" xfId="2" applyFont="1" applyFill="1" applyBorder="1" applyAlignment="1">
      <alignment horizontal="center" vertical="center"/>
    </xf>
    <xf numFmtId="0" fontId="9" fillId="0" borderId="0" xfId="2" applyFont="1" applyAlignment="1">
      <alignment horizontal="center" vertical="center" wrapText="1" shrinkToFit="1"/>
    </xf>
    <xf numFmtId="0" fontId="5" fillId="0" borderId="38" xfId="2" applyBorder="1" applyAlignment="1">
      <alignment horizontal="center" vertical="center"/>
    </xf>
    <xf numFmtId="0" fontId="5" fillId="0" borderId="39" xfId="2" applyBorder="1" applyAlignment="1">
      <alignment horizontal="center" vertical="center"/>
    </xf>
    <xf numFmtId="0" fontId="5" fillId="0" borderId="40" xfId="2" applyBorder="1" applyAlignment="1">
      <alignment horizontal="center" vertical="center"/>
    </xf>
    <xf numFmtId="0" fontId="5" fillId="0" borderId="41" xfId="2" applyBorder="1" applyAlignment="1">
      <alignment horizontal="center" vertical="center"/>
    </xf>
    <xf numFmtId="0" fontId="5" fillId="0" borderId="42" xfId="2" applyBorder="1" applyAlignment="1">
      <alignment horizontal="center" vertical="center" textRotation="255"/>
    </xf>
    <xf numFmtId="0" fontId="5" fillId="0" borderId="49" xfId="2" applyBorder="1" applyAlignment="1">
      <alignment horizontal="center" vertical="center" textRotation="255"/>
    </xf>
    <xf numFmtId="0" fontId="5" fillId="0" borderId="66" xfId="2" applyBorder="1" applyAlignment="1">
      <alignment horizontal="center" vertical="center" textRotation="255"/>
    </xf>
    <xf numFmtId="0" fontId="5" fillId="0" borderId="41" xfId="2" applyBorder="1" applyAlignment="1">
      <alignment horizontal="left" vertical="center" wrapText="1"/>
    </xf>
    <xf numFmtId="0" fontId="5" fillId="0" borderId="39" xfId="2" applyBorder="1" applyAlignment="1">
      <alignment horizontal="left" vertical="center" wrapText="1"/>
    </xf>
    <xf numFmtId="0" fontId="5" fillId="0" borderId="40" xfId="2" applyBorder="1" applyAlignment="1">
      <alignment horizontal="left" vertical="center" wrapText="1"/>
    </xf>
    <xf numFmtId="0" fontId="5" fillId="0" borderId="48" xfId="2" applyBorder="1" applyAlignment="1">
      <alignment horizontal="left" vertical="center" wrapText="1"/>
    </xf>
    <xf numFmtId="0" fontId="5" fillId="0" borderId="0" xfId="2" applyBorder="1" applyAlignment="1">
      <alignment horizontal="left" vertical="center" wrapText="1"/>
    </xf>
    <xf numFmtId="0" fontId="5" fillId="0" borderId="50" xfId="2" applyBorder="1" applyAlignment="1">
      <alignment horizontal="left" vertical="center" wrapText="1"/>
    </xf>
    <xf numFmtId="0" fontId="9" fillId="2" borderId="41" xfId="2" applyFont="1" applyFill="1" applyBorder="1" applyAlignment="1">
      <alignment horizontal="center" vertical="center" shrinkToFit="1"/>
    </xf>
    <xf numFmtId="0" fontId="9" fillId="2" borderId="40" xfId="2" applyFont="1" applyFill="1" applyBorder="1" applyAlignment="1">
      <alignment horizontal="center" vertical="center" shrinkToFit="1"/>
    </xf>
    <xf numFmtId="0" fontId="9" fillId="2" borderId="48" xfId="2" applyFont="1" applyFill="1" applyBorder="1" applyAlignment="1">
      <alignment horizontal="center" vertical="center" shrinkToFit="1"/>
    </xf>
    <xf numFmtId="0" fontId="9" fillId="2" borderId="50" xfId="2" applyFont="1" applyFill="1" applyBorder="1" applyAlignment="1">
      <alignment horizontal="center" vertical="center" shrinkToFit="1"/>
    </xf>
    <xf numFmtId="0" fontId="9" fillId="2" borderId="19" xfId="2" applyFont="1" applyFill="1" applyBorder="1" applyAlignment="1">
      <alignment horizontal="center" vertical="center" shrinkToFit="1"/>
    </xf>
    <xf numFmtId="0" fontId="9" fillId="2" borderId="47" xfId="2" applyFont="1" applyFill="1" applyBorder="1" applyAlignment="1">
      <alignment horizontal="center" vertical="center" shrinkToFit="1"/>
    </xf>
    <xf numFmtId="0" fontId="9" fillId="4" borderId="0" xfId="2" applyFont="1" applyFill="1" applyBorder="1" applyAlignment="1">
      <alignment horizontal="center" vertical="center"/>
    </xf>
    <xf numFmtId="0" fontId="9" fillId="4" borderId="45" xfId="2" applyFont="1" applyFill="1" applyBorder="1" applyAlignment="1">
      <alignment horizontal="center" vertical="center"/>
    </xf>
    <xf numFmtId="0" fontId="9" fillId="4" borderId="46" xfId="2" applyFont="1" applyFill="1" applyBorder="1" applyAlignment="1">
      <alignment horizontal="center" vertical="center"/>
    </xf>
    <xf numFmtId="0" fontId="9" fillId="4" borderId="9" xfId="2" applyFont="1" applyFill="1" applyBorder="1" applyAlignment="1">
      <alignment horizontal="center" vertical="center"/>
    </xf>
    <xf numFmtId="0" fontId="9" fillId="2" borderId="22" xfId="2" applyFont="1" applyFill="1" applyBorder="1" applyAlignment="1">
      <alignment horizontal="center" vertical="center"/>
    </xf>
    <xf numFmtId="0" fontId="9" fillId="2" borderId="44" xfId="2" applyFont="1" applyFill="1" applyBorder="1" applyAlignment="1">
      <alignment horizontal="center" vertical="center"/>
    </xf>
    <xf numFmtId="0" fontId="9" fillId="2" borderId="19" xfId="2" applyFont="1" applyFill="1" applyBorder="1" applyAlignment="1">
      <alignment horizontal="center" vertical="center"/>
    </xf>
    <xf numFmtId="0" fontId="9" fillId="2" borderId="47" xfId="2" applyFont="1" applyFill="1" applyBorder="1" applyAlignment="1">
      <alignment horizontal="center" vertical="center"/>
    </xf>
    <xf numFmtId="58" fontId="11" fillId="4" borderId="51" xfId="2" applyNumberFormat="1" applyFont="1" applyFill="1" applyBorder="1" applyAlignment="1">
      <alignment horizontal="center" vertical="center"/>
    </xf>
    <xf numFmtId="58" fontId="11" fillId="4" borderId="52" xfId="2" applyNumberFormat="1" applyFont="1" applyFill="1" applyBorder="1" applyAlignment="1">
      <alignment horizontal="center" vertical="center"/>
    </xf>
    <xf numFmtId="58" fontId="12" fillId="0" borderId="52" xfId="2" applyNumberFormat="1" applyFont="1" applyFill="1" applyBorder="1" applyAlignment="1">
      <alignment horizontal="center" vertical="center"/>
    </xf>
    <xf numFmtId="58" fontId="12" fillId="0" borderId="53" xfId="2" applyNumberFormat="1" applyFont="1" applyFill="1" applyBorder="1" applyAlignment="1">
      <alignment horizontal="center" vertical="center"/>
    </xf>
    <xf numFmtId="0" fontId="5" fillId="2" borderId="46" xfId="2" applyFill="1" applyBorder="1" applyAlignment="1">
      <alignment horizontal="center" vertical="center" shrinkToFit="1"/>
    </xf>
    <xf numFmtId="58" fontId="11" fillId="4" borderId="54" xfId="2" applyNumberFormat="1" applyFont="1" applyFill="1" applyBorder="1" applyAlignment="1">
      <alignment horizontal="center" vertical="center"/>
    </xf>
    <xf numFmtId="58" fontId="11" fillId="4" borderId="55" xfId="2" applyNumberFormat="1" applyFont="1" applyFill="1" applyBorder="1" applyAlignment="1">
      <alignment horizontal="center" vertical="center"/>
    </xf>
    <xf numFmtId="58" fontId="12" fillId="0" borderId="55" xfId="2" applyNumberFormat="1" applyFont="1" applyFill="1" applyBorder="1" applyAlignment="1">
      <alignment horizontal="center" vertical="center"/>
    </xf>
    <xf numFmtId="58" fontId="12" fillId="0" borderId="56" xfId="2" applyNumberFormat="1" applyFont="1" applyFill="1" applyBorder="1" applyAlignment="1">
      <alignment horizontal="center" vertical="center"/>
    </xf>
    <xf numFmtId="0" fontId="9" fillId="4" borderId="10" xfId="2" applyFont="1" applyFill="1" applyBorder="1" applyAlignment="1">
      <alignment horizontal="center" vertical="center"/>
    </xf>
    <xf numFmtId="0" fontId="9" fillId="4" borderId="2" xfId="2" applyFont="1" applyFill="1" applyBorder="1" applyAlignment="1">
      <alignment horizontal="center" vertical="center"/>
    </xf>
    <xf numFmtId="0" fontId="14" fillId="0" borderId="19" xfId="3" applyFont="1" applyBorder="1" applyAlignment="1" applyProtection="1">
      <alignment horizontal="center" vertical="center"/>
      <protection locked="0"/>
    </xf>
    <xf numFmtId="0" fontId="14" fillId="0" borderId="46" xfId="3" applyFont="1" applyBorder="1" applyAlignment="1" applyProtection="1">
      <alignment horizontal="center" vertical="center"/>
      <protection locked="0"/>
    </xf>
    <xf numFmtId="0" fontId="14" fillId="0" borderId="43" xfId="3" applyFont="1" applyBorder="1" applyAlignment="1" applyProtection="1">
      <alignment horizontal="center" vertical="center"/>
      <protection locked="0"/>
    </xf>
    <xf numFmtId="0" fontId="14" fillId="0" borderId="44" xfId="3" applyFont="1" applyBorder="1" applyAlignment="1" applyProtection="1">
      <alignment horizontal="center" vertical="center"/>
      <protection locked="0"/>
    </xf>
    <xf numFmtId="0" fontId="14" fillId="0" borderId="47" xfId="3" applyFont="1" applyBorder="1" applyAlignment="1" applyProtection="1">
      <alignment horizontal="center" vertical="center"/>
      <protection locked="0"/>
    </xf>
    <xf numFmtId="0" fontId="14" fillId="0" borderId="48" xfId="3" applyFont="1" applyBorder="1" applyAlignment="1" applyProtection="1">
      <alignment horizontal="center" vertical="center"/>
      <protection locked="0"/>
    </xf>
    <xf numFmtId="0" fontId="14" fillId="0" borderId="0" xfId="3" applyFont="1" applyBorder="1" applyAlignment="1" applyProtection="1">
      <alignment horizontal="center" vertical="center"/>
      <protection locked="0"/>
    </xf>
    <xf numFmtId="0" fontId="14" fillId="0" borderId="50" xfId="3" applyFont="1" applyBorder="1" applyAlignment="1" applyProtection="1">
      <alignment horizontal="center" vertical="center"/>
      <protection locked="0"/>
    </xf>
    <xf numFmtId="0" fontId="14" fillId="0" borderId="30" xfId="3" applyFont="1" applyBorder="1" applyAlignment="1" applyProtection="1">
      <alignment horizontal="center" vertical="center"/>
      <protection locked="0"/>
    </xf>
    <xf numFmtId="0" fontId="14" fillId="0" borderId="32" xfId="3" applyFont="1" applyBorder="1" applyAlignment="1" applyProtection="1">
      <alignment horizontal="center" vertical="center"/>
      <protection locked="0"/>
    </xf>
    <xf numFmtId="0" fontId="14" fillId="0" borderId="31" xfId="3" applyFont="1" applyBorder="1" applyAlignment="1" applyProtection="1">
      <alignment horizontal="center" vertical="center"/>
      <protection locked="0"/>
    </xf>
    <xf numFmtId="0" fontId="14" fillId="0" borderId="45" xfId="3" applyFont="1" applyBorder="1" applyAlignment="1" applyProtection="1">
      <alignment horizontal="center" vertical="center"/>
      <protection locked="0"/>
    </xf>
    <xf numFmtId="0" fontId="14" fillId="0" borderId="33" xfId="3" applyFont="1" applyBorder="1" applyAlignment="1" applyProtection="1">
      <alignment horizontal="center" vertical="center"/>
      <protection locked="0"/>
    </xf>
    <xf numFmtId="0" fontId="14" fillId="0" borderId="57" xfId="3" applyFont="1" applyBorder="1" applyAlignment="1" applyProtection="1">
      <alignment horizontal="center" vertical="center"/>
      <protection locked="0"/>
    </xf>
    <xf numFmtId="0" fontId="14" fillId="0" borderId="67" xfId="3" applyFont="1" applyBorder="1" applyAlignment="1" applyProtection="1">
      <alignment horizontal="center" vertical="center"/>
      <protection locked="0"/>
    </xf>
    <xf numFmtId="0" fontId="14" fillId="0" borderId="73" xfId="3" applyFont="1" applyBorder="1" applyAlignment="1" applyProtection="1">
      <alignment horizontal="center" vertical="center"/>
      <protection locked="0"/>
    </xf>
    <xf numFmtId="0" fontId="14" fillId="0" borderId="74" xfId="3" applyFont="1" applyBorder="1" applyAlignment="1" applyProtection="1">
      <alignment horizontal="center" vertical="center"/>
      <protection locked="0"/>
    </xf>
    <xf numFmtId="0" fontId="14" fillId="0" borderId="22" xfId="3" applyFont="1" applyBorder="1" applyAlignment="1" applyProtection="1">
      <alignment horizontal="center" vertical="center"/>
      <protection locked="0"/>
    </xf>
    <xf numFmtId="0" fontId="14" fillId="0" borderId="23" xfId="3" applyFont="1" applyBorder="1" applyAlignment="1" applyProtection="1">
      <alignment horizontal="center" vertical="center"/>
      <protection locked="0"/>
    </xf>
    <xf numFmtId="0" fontId="14" fillId="0" borderId="9" xfId="3" applyFont="1" applyBorder="1" applyAlignment="1" applyProtection="1">
      <alignment horizontal="center" vertical="center"/>
      <protection locked="0"/>
    </xf>
    <xf numFmtId="0" fontId="14" fillId="0" borderId="21" xfId="3" applyFont="1" applyBorder="1" applyAlignment="1" applyProtection="1">
      <alignment horizontal="center" vertical="center"/>
      <protection locked="0"/>
    </xf>
    <xf numFmtId="0" fontId="14" fillId="0" borderId="7" xfId="3" applyFont="1" applyBorder="1" applyAlignment="1" applyProtection="1">
      <alignment horizontal="center" vertical="center"/>
      <protection locked="0"/>
    </xf>
    <xf numFmtId="0" fontId="14" fillId="0" borderId="69" xfId="3" applyFont="1" applyBorder="1" applyAlignment="1" applyProtection="1">
      <alignment horizontal="center" vertical="center"/>
      <protection locked="0"/>
    </xf>
    <xf numFmtId="0" fontId="14" fillId="0" borderId="70" xfId="3" applyFont="1" applyBorder="1" applyAlignment="1" applyProtection="1">
      <alignment horizontal="center" vertical="center"/>
      <protection locked="0"/>
    </xf>
    <xf numFmtId="0" fontId="14" fillId="0" borderId="0" xfId="3" applyFont="1" applyBorder="1" applyAlignment="1" applyProtection="1">
      <alignment horizontal="center" vertical="center" wrapText="1"/>
      <protection locked="0"/>
    </xf>
    <xf numFmtId="0" fontId="14" fillId="0" borderId="45" xfId="3" applyFont="1" applyBorder="1" applyAlignment="1" applyProtection="1">
      <alignment horizontal="center" vertical="center" wrapText="1"/>
      <protection locked="0"/>
    </xf>
    <xf numFmtId="0" fontId="14" fillId="0" borderId="46" xfId="3" applyFont="1" applyBorder="1" applyAlignment="1" applyProtection="1">
      <alignment horizontal="center" vertical="center" wrapText="1"/>
      <protection locked="0"/>
    </xf>
    <xf numFmtId="0" fontId="14" fillId="0" borderId="9" xfId="3" applyFont="1" applyBorder="1" applyAlignment="1" applyProtection="1">
      <alignment horizontal="center" vertical="center" wrapText="1"/>
      <protection locked="0"/>
    </xf>
    <xf numFmtId="0" fontId="14" fillId="0" borderId="1" xfId="3" applyFont="1" applyBorder="1" applyAlignment="1" applyProtection="1">
      <alignment horizontal="center" vertical="center"/>
      <protection locked="0"/>
    </xf>
    <xf numFmtId="0" fontId="14" fillId="0" borderId="2" xfId="3" applyFont="1" applyBorder="1" applyAlignment="1" applyProtection="1">
      <alignment horizontal="center" vertical="center"/>
      <protection locked="0"/>
    </xf>
    <xf numFmtId="0" fontId="14" fillId="0" borderId="3" xfId="3" applyFont="1" applyBorder="1" applyAlignment="1" applyProtection="1">
      <alignment horizontal="center" vertical="center"/>
      <protection locked="0"/>
    </xf>
    <xf numFmtId="0" fontId="14" fillId="0" borderId="68" xfId="3" applyFont="1" applyBorder="1" applyAlignment="1" applyProtection="1">
      <alignment horizontal="center" vertical="center"/>
      <protection locked="0"/>
    </xf>
    <xf numFmtId="0" fontId="14" fillId="0" borderId="52" xfId="3" applyFont="1" applyBorder="1" applyAlignment="1" applyProtection="1">
      <alignment horizontal="center" vertical="center"/>
      <protection locked="0"/>
    </xf>
    <xf numFmtId="0" fontId="14" fillId="0" borderId="58" xfId="3" applyFont="1" applyBorder="1" applyAlignment="1" applyProtection="1">
      <alignment horizontal="center" vertical="center"/>
      <protection locked="0"/>
    </xf>
    <xf numFmtId="0" fontId="9" fillId="0" borderId="19" xfId="3" applyFont="1" applyBorder="1" applyAlignment="1" applyProtection="1">
      <alignment horizontal="right" vertical="center"/>
      <protection locked="0"/>
    </xf>
    <xf numFmtId="0" fontId="9" fillId="0" borderId="46" xfId="3" applyFont="1" applyBorder="1" applyAlignment="1" applyProtection="1">
      <alignment horizontal="right" vertical="center"/>
      <protection locked="0"/>
    </xf>
    <xf numFmtId="0" fontId="9" fillId="0" borderId="47" xfId="3" applyFont="1" applyBorder="1" applyAlignment="1" applyProtection="1">
      <alignment horizontal="right" vertical="center"/>
      <protection locked="0"/>
    </xf>
    <xf numFmtId="178" fontId="9" fillId="0" borderId="63" xfId="3" applyNumberFormat="1" applyFont="1" applyBorder="1" applyAlignment="1" applyProtection="1">
      <alignment horizontal="right" vertical="center"/>
      <protection locked="0"/>
    </xf>
    <xf numFmtId="0" fontId="9" fillId="0" borderId="64" xfId="3" applyFont="1" applyBorder="1" applyAlignment="1" applyProtection="1">
      <alignment horizontal="right" vertical="center"/>
      <protection locked="0"/>
    </xf>
    <xf numFmtId="0" fontId="9" fillId="0" borderId="65" xfId="3" applyFont="1" applyBorder="1" applyAlignment="1" applyProtection="1">
      <alignment horizontal="right" vertical="center"/>
      <protection locked="0"/>
    </xf>
    <xf numFmtId="0" fontId="9" fillId="0" borderId="63" xfId="3" applyFont="1" applyBorder="1" applyAlignment="1" applyProtection="1">
      <alignment horizontal="right" vertical="center"/>
      <protection locked="0"/>
    </xf>
    <xf numFmtId="0" fontId="9" fillId="3" borderId="30" xfId="3" applyFont="1" applyFill="1" applyBorder="1" applyAlignment="1" applyProtection="1">
      <alignment horizontal="right" vertical="center"/>
    </xf>
    <xf numFmtId="0" fontId="9" fillId="3" borderId="32" xfId="3" applyFont="1" applyFill="1" applyBorder="1" applyAlignment="1" applyProtection="1">
      <alignment horizontal="right" vertical="center"/>
    </xf>
    <xf numFmtId="0" fontId="9" fillId="4" borderId="2" xfId="3" applyFont="1" applyFill="1" applyBorder="1" applyAlignment="1" applyProtection="1">
      <alignment horizontal="right" vertical="center"/>
      <protection locked="0"/>
    </xf>
    <xf numFmtId="0" fontId="14" fillId="0" borderId="11" xfId="3" applyFont="1" applyBorder="1" applyAlignment="1" applyProtection="1">
      <alignment horizontal="center" vertical="center"/>
      <protection locked="0"/>
    </xf>
    <xf numFmtId="0" fontId="9" fillId="0" borderId="0" xfId="3" applyFont="1" applyFill="1" applyAlignment="1" applyProtection="1">
      <alignment horizontal="left" vertical="center" shrinkToFit="1"/>
    </xf>
    <xf numFmtId="0" fontId="9" fillId="0" borderId="45" xfId="3" applyFont="1" applyFill="1" applyBorder="1" applyAlignment="1" applyProtection="1">
      <alignment horizontal="left" vertical="center" shrinkToFit="1"/>
    </xf>
    <xf numFmtId="0" fontId="14" fillId="0" borderId="59" xfId="3" applyFont="1" applyBorder="1" applyAlignment="1" applyProtection="1">
      <alignment horizontal="center" vertical="center"/>
      <protection locked="0"/>
    </xf>
    <xf numFmtId="0" fontId="14" fillId="0" borderId="60" xfId="3" applyFont="1" applyBorder="1" applyAlignment="1" applyProtection="1">
      <alignment horizontal="center" vertical="center"/>
      <protection locked="0"/>
    </xf>
    <xf numFmtId="0" fontId="14" fillId="0" borderId="61" xfId="3" applyFont="1" applyFill="1" applyBorder="1" applyAlignment="1" applyProtection="1">
      <alignment horizontal="center" vertical="center"/>
      <protection locked="0"/>
    </xf>
    <xf numFmtId="0" fontId="14" fillId="0" borderId="60" xfId="3" applyFont="1" applyFill="1" applyBorder="1" applyAlignment="1" applyProtection="1">
      <alignment horizontal="center" vertical="center"/>
      <protection locked="0"/>
    </xf>
    <xf numFmtId="0" fontId="14" fillId="0" borderId="62" xfId="3" applyFont="1" applyFill="1" applyBorder="1" applyAlignment="1" applyProtection="1">
      <alignment horizontal="center" vertical="center"/>
      <protection locked="0"/>
    </xf>
    <xf numFmtId="0" fontId="14" fillId="0" borderId="22" xfId="3" applyFont="1" applyBorder="1" applyAlignment="1" applyProtection="1">
      <alignment horizontal="left" vertical="center" wrapText="1"/>
      <protection locked="0"/>
    </xf>
    <xf numFmtId="0" fontId="14" fillId="0" borderId="43" xfId="3" applyFont="1" applyBorder="1" applyAlignment="1" applyProtection="1">
      <alignment horizontal="left" vertical="center" wrapText="1"/>
      <protection locked="0"/>
    </xf>
    <xf numFmtId="0" fontId="14" fillId="0" borderId="44" xfId="3" applyFont="1" applyBorder="1" applyAlignment="1" applyProtection="1">
      <alignment horizontal="left" vertical="center" wrapText="1"/>
      <protection locked="0"/>
    </xf>
    <xf numFmtId="0" fontId="14" fillId="0" borderId="19" xfId="3" applyFont="1" applyBorder="1" applyAlignment="1" applyProtection="1">
      <alignment horizontal="left" vertical="center" wrapText="1"/>
      <protection locked="0"/>
    </xf>
    <xf numFmtId="0" fontId="14" fillId="0" borderId="46" xfId="3" applyFont="1" applyBorder="1" applyAlignment="1" applyProtection="1">
      <alignment horizontal="left" vertical="center" wrapText="1"/>
      <protection locked="0"/>
    </xf>
    <xf numFmtId="0" fontId="14" fillId="0" borderId="47" xfId="3" applyFont="1" applyBorder="1" applyAlignment="1" applyProtection="1">
      <alignment horizontal="left" vertical="center" wrapText="1"/>
      <protection locked="0"/>
    </xf>
    <xf numFmtId="0" fontId="9" fillId="3" borderId="22" xfId="3" applyFont="1" applyFill="1" applyBorder="1" applyAlignment="1" applyProtection="1">
      <alignment horizontal="center" vertical="center"/>
    </xf>
    <xf numFmtId="0" fontId="9" fillId="3" borderId="43" xfId="3" applyFont="1" applyFill="1" applyBorder="1" applyAlignment="1" applyProtection="1">
      <alignment horizontal="center" vertical="center"/>
    </xf>
    <xf numFmtId="0" fontId="9" fillId="3" borderId="19" xfId="3" applyFont="1" applyFill="1" applyBorder="1" applyAlignment="1" applyProtection="1">
      <alignment horizontal="center" vertical="center"/>
    </xf>
    <xf numFmtId="0" fontId="9" fillId="3" borderId="46" xfId="3" applyFont="1" applyFill="1" applyBorder="1" applyAlignment="1" applyProtection="1">
      <alignment horizontal="center" vertical="center"/>
    </xf>
    <xf numFmtId="0" fontId="14" fillId="0" borderId="21" xfId="3" applyFont="1" applyBorder="1" applyAlignment="1" applyProtection="1">
      <alignment horizontal="center" vertical="center" wrapText="1"/>
      <protection locked="0"/>
    </xf>
    <xf numFmtId="0" fontId="9" fillId="3" borderId="22" xfId="3" applyFont="1" applyFill="1" applyBorder="1" applyAlignment="1" applyProtection="1">
      <alignment horizontal="center" vertical="center" shrinkToFit="1"/>
    </xf>
    <xf numFmtId="0" fontId="9" fillId="3" borderId="43" xfId="3" applyFont="1" applyFill="1" applyBorder="1" applyAlignment="1" applyProtection="1">
      <alignment horizontal="center" vertical="center" shrinkToFit="1"/>
    </xf>
    <xf numFmtId="0" fontId="9" fillId="3" borderId="19" xfId="3" applyFont="1" applyFill="1" applyBorder="1" applyAlignment="1" applyProtection="1">
      <alignment horizontal="center" vertical="center" shrinkToFit="1"/>
    </xf>
    <xf numFmtId="0" fontId="9" fillId="3" borderId="46" xfId="3" applyFont="1" applyFill="1" applyBorder="1" applyAlignment="1" applyProtection="1">
      <alignment horizontal="center" vertical="center" shrinkToFit="1"/>
    </xf>
    <xf numFmtId="0" fontId="14" fillId="0" borderId="37" xfId="3" applyFont="1" applyBorder="1" applyAlignment="1" applyProtection="1">
      <alignment horizontal="center" vertical="center"/>
      <protection locked="0"/>
    </xf>
    <xf numFmtId="0" fontId="14" fillId="0" borderId="25" xfId="3" applyFont="1" applyBorder="1" applyAlignment="1" applyProtection="1">
      <alignment horizontal="center" vertical="center"/>
      <protection locked="0"/>
    </xf>
    <xf numFmtId="0" fontId="14" fillId="0" borderId="24" xfId="3" applyFont="1" applyBorder="1" applyAlignment="1" applyProtection="1">
      <alignment horizontal="center" vertical="center"/>
      <protection locked="0"/>
    </xf>
    <xf numFmtId="0" fontId="14" fillId="2" borderId="0" xfId="3" applyFont="1" applyFill="1" applyBorder="1" applyAlignment="1" applyProtection="1">
      <alignment horizontal="center" vertical="center"/>
      <protection locked="0"/>
    </xf>
    <xf numFmtId="0" fontId="9" fillId="4" borderId="25" xfId="3" applyFont="1" applyFill="1" applyBorder="1" applyAlignment="1" applyProtection="1">
      <alignment horizontal="right" vertical="center"/>
      <protection locked="0"/>
    </xf>
    <xf numFmtId="0" fontId="14" fillId="0" borderId="20" xfId="3" applyFont="1" applyBorder="1" applyAlignment="1" applyProtection="1">
      <alignment horizontal="center" vertical="center"/>
      <protection locked="0"/>
    </xf>
    <xf numFmtId="0" fontId="9" fillId="2" borderId="0" xfId="3" applyFont="1" applyFill="1" applyAlignment="1" applyProtection="1">
      <alignment horizontal="center" vertical="center" shrinkToFit="1"/>
    </xf>
    <xf numFmtId="0" fontId="9" fillId="2" borderId="45" xfId="3" applyFont="1" applyFill="1" applyBorder="1" applyAlignment="1" applyProtection="1">
      <alignment horizontal="center" vertical="center" shrinkToFit="1"/>
    </xf>
    <xf numFmtId="0" fontId="9" fillId="2" borderId="59" xfId="3" applyFont="1" applyFill="1" applyBorder="1" applyAlignment="1" applyProtection="1">
      <alignment horizontal="center" vertical="center"/>
      <protection locked="0"/>
    </xf>
    <xf numFmtId="0" fontId="9" fillId="2" borderId="60" xfId="3" applyFont="1" applyFill="1" applyBorder="1" applyAlignment="1" applyProtection="1">
      <alignment horizontal="center" vertical="center"/>
      <protection locked="0"/>
    </xf>
    <xf numFmtId="0" fontId="9" fillId="2" borderId="61" xfId="3" applyFont="1" applyFill="1" applyBorder="1" applyAlignment="1" applyProtection="1">
      <alignment horizontal="right" vertical="center"/>
      <protection locked="0"/>
    </xf>
    <xf numFmtId="0" fontId="9" fillId="2" borderId="60" xfId="3" applyFont="1" applyFill="1" applyBorder="1" applyAlignment="1" applyProtection="1">
      <alignment horizontal="right" vertical="center"/>
      <protection locked="0"/>
    </xf>
    <xf numFmtId="0" fontId="9" fillId="2" borderId="62" xfId="3" applyFont="1" applyFill="1" applyBorder="1" applyAlignment="1" applyProtection="1">
      <alignment horizontal="right" vertical="center"/>
      <protection locked="0"/>
    </xf>
    <xf numFmtId="178" fontId="9" fillId="3" borderId="61" xfId="3" applyNumberFormat="1" applyFont="1" applyFill="1" applyBorder="1" applyAlignment="1" applyProtection="1">
      <alignment horizontal="right" vertical="center"/>
    </xf>
    <xf numFmtId="178" fontId="9" fillId="3" borderId="60" xfId="3" applyNumberFormat="1" applyFont="1" applyFill="1" applyBorder="1" applyAlignment="1" applyProtection="1">
      <alignment horizontal="right" vertical="center"/>
    </xf>
    <xf numFmtId="178" fontId="9" fillId="3" borderId="62" xfId="3" applyNumberFormat="1" applyFont="1" applyFill="1" applyBorder="1" applyAlignment="1" applyProtection="1">
      <alignment horizontal="right" vertical="center"/>
    </xf>
    <xf numFmtId="0" fontId="14" fillId="0" borderId="10" xfId="3" applyFont="1" applyBorder="1" applyAlignment="1" applyProtection="1">
      <alignment horizontal="center" vertical="center"/>
      <protection locked="0"/>
    </xf>
    <xf numFmtId="0" fontId="9" fillId="2" borderId="0" xfId="3" applyFont="1" applyFill="1" applyAlignment="1" applyProtection="1">
      <alignment horizontal="center" vertical="center"/>
    </xf>
    <xf numFmtId="0" fontId="9" fillId="2" borderId="45" xfId="3" applyFont="1" applyFill="1" applyBorder="1" applyAlignment="1" applyProtection="1">
      <alignment horizontal="center" vertical="center"/>
    </xf>
    <xf numFmtId="0" fontId="9" fillId="2" borderId="57" xfId="3" applyFont="1" applyFill="1" applyBorder="1" applyAlignment="1" applyProtection="1">
      <alignment horizontal="center" vertical="center"/>
      <protection locked="0"/>
    </xf>
    <xf numFmtId="0" fontId="9" fillId="2" borderId="0" xfId="3" applyFont="1" applyFill="1" applyBorder="1" applyAlignment="1" applyProtection="1">
      <alignment horizontal="center" vertical="center"/>
      <protection locked="0"/>
    </xf>
    <xf numFmtId="0" fontId="9" fillId="2" borderId="51" xfId="3" applyFont="1" applyFill="1" applyBorder="1" applyAlignment="1" applyProtection="1">
      <alignment horizontal="right" vertical="center"/>
      <protection locked="0"/>
    </xf>
    <xf numFmtId="0" fontId="9" fillId="2" borderId="52" xfId="3" applyFont="1" applyFill="1" applyBorder="1" applyAlignment="1" applyProtection="1">
      <alignment horizontal="right" vertical="center"/>
      <protection locked="0"/>
    </xf>
    <xf numFmtId="0" fontId="9" fillId="2" borderId="58" xfId="3" applyFont="1" applyFill="1" applyBorder="1" applyAlignment="1" applyProtection="1">
      <alignment horizontal="right" vertical="center"/>
      <protection locked="0"/>
    </xf>
    <xf numFmtId="178" fontId="9" fillId="3" borderId="51" xfId="3" applyNumberFormat="1" applyFont="1" applyFill="1" applyBorder="1" applyAlignment="1" applyProtection="1">
      <alignment horizontal="right" vertical="center"/>
    </xf>
    <xf numFmtId="178" fontId="9" fillId="3" borderId="52" xfId="3" applyNumberFormat="1" applyFont="1" applyFill="1" applyBorder="1" applyAlignment="1" applyProtection="1">
      <alignment horizontal="right" vertical="center"/>
    </xf>
    <xf numFmtId="178" fontId="9" fillId="3" borderId="58" xfId="3" applyNumberFormat="1" applyFont="1" applyFill="1" applyBorder="1" applyAlignment="1" applyProtection="1">
      <alignment horizontal="right" vertical="center"/>
    </xf>
    <xf numFmtId="0" fontId="14" fillId="0" borderId="22" xfId="3" applyFont="1" applyBorder="1" applyAlignment="1" applyProtection="1">
      <alignment horizontal="left" vertical="center"/>
      <protection locked="0"/>
    </xf>
    <xf numFmtId="0" fontId="14" fillId="0" borderId="43" xfId="3" applyFont="1" applyBorder="1" applyAlignment="1" applyProtection="1">
      <alignment horizontal="left" vertical="center"/>
      <protection locked="0"/>
    </xf>
    <xf numFmtId="0" fontId="14" fillId="0" borderId="44" xfId="3" applyFont="1" applyBorder="1" applyAlignment="1" applyProtection="1">
      <alignment horizontal="left" vertical="center"/>
      <protection locked="0"/>
    </xf>
    <xf numFmtId="0" fontId="14" fillId="0" borderId="19" xfId="3" applyFont="1" applyBorder="1" applyAlignment="1" applyProtection="1">
      <alignment horizontal="left" vertical="center"/>
      <protection locked="0"/>
    </xf>
    <xf numFmtId="0" fontId="14" fillId="0" borderId="46" xfId="3" applyFont="1" applyBorder="1" applyAlignment="1" applyProtection="1">
      <alignment horizontal="left" vertical="center"/>
      <protection locked="0"/>
    </xf>
    <xf numFmtId="0" fontId="14" fillId="0" borderId="47" xfId="3" applyFont="1" applyBorder="1" applyAlignment="1" applyProtection="1">
      <alignment horizontal="left" vertical="center"/>
      <protection locked="0"/>
    </xf>
    <xf numFmtId="0" fontId="9" fillId="3" borderId="35" xfId="3" applyFont="1" applyFill="1" applyBorder="1" applyAlignment="1" applyProtection="1">
      <alignment horizontal="center" vertical="center"/>
    </xf>
    <xf numFmtId="0" fontId="9" fillId="3" borderId="76" xfId="3" applyFont="1" applyFill="1" applyBorder="1" applyAlignment="1" applyProtection="1">
      <alignment horizontal="center" vertical="center"/>
    </xf>
    <xf numFmtId="0" fontId="9" fillId="0" borderId="0" xfId="3" applyFont="1" applyAlignment="1" applyProtection="1">
      <alignment horizontal="center" vertical="center" shrinkToFit="1"/>
    </xf>
    <xf numFmtId="0" fontId="14" fillId="0" borderId="0" xfId="3" applyFont="1" applyAlignment="1" applyProtection="1">
      <alignment horizontal="center" vertical="center"/>
      <protection locked="0"/>
    </xf>
    <xf numFmtId="0" fontId="9" fillId="3" borderId="32" xfId="3" applyFont="1" applyFill="1" applyBorder="1" applyAlignment="1" applyProtection="1">
      <alignment horizontal="center" vertical="center"/>
    </xf>
    <xf numFmtId="0" fontId="9" fillId="3" borderId="25" xfId="3" applyFont="1" applyFill="1" applyBorder="1" applyAlignment="1" applyProtection="1">
      <alignment horizontal="center" vertical="center"/>
    </xf>
    <xf numFmtId="0" fontId="9" fillId="3" borderId="20" xfId="3" applyFont="1" applyFill="1" applyBorder="1" applyAlignment="1" applyProtection="1">
      <alignment horizontal="center" vertical="center"/>
    </xf>
    <xf numFmtId="0" fontId="9" fillId="0" borderId="0" xfId="3" applyFont="1" applyAlignment="1" applyProtection="1">
      <alignment horizontal="center" vertical="center" wrapText="1" shrinkToFit="1"/>
    </xf>
    <xf numFmtId="0" fontId="14" fillId="0" borderId="38" xfId="3" applyFont="1" applyBorder="1" applyAlignment="1" applyProtection="1">
      <alignment horizontal="center" vertical="center"/>
      <protection locked="0"/>
    </xf>
    <xf numFmtId="0" fontId="14" fillId="0" borderId="39" xfId="3" applyFont="1" applyBorder="1" applyAlignment="1" applyProtection="1">
      <alignment horizontal="center" vertical="center"/>
      <protection locked="0"/>
    </xf>
    <xf numFmtId="0" fontId="14" fillId="0" borderId="40" xfId="3" applyFont="1" applyBorder="1" applyAlignment="1" applyProtection="1">
      <alignment horizontal="center" vertical="center"/>
      <protection locked="0"/>
    </xf>
    <xf numFmtId="0" fontId="14" fillId="0" borderId="41" xfId="3" applyFont="1" applyBorder="1" applyAlignment="1" applyProtection="1">
      <alignment horizontal="center" vertical="center"/>
      <protection locked="0"/>
    </xf>
    <xf numFmtId="0" fontId="14" fillId="0" borderId="42" xfId="3" applyFont="1" applyBorder="1" applyAlignment="1" applyProtection="1">
      <alignment horizontal="center" vertical="center" textRotation="255"/>
      <protection locked="0"/>
    </xf>
    <xf numFmtId="0" fontId="14" fillId="0" borderId="49" xfId="3" applyFont="1" applyBorder="1" applyAlignment="1" applyProtection="1">
      <alignment horizontal="center" vertical="center" textRotation="255"/>
      <protection locked="0"/>
    </xf>
    <xf numFmtId="0" fontId="14" fillId="0" borderId="66" xfId="3" applyFont="1" applyBorder="1" applyAlignment="1" applyProtection="1">
      <alignment horizontal="center" vertical="center" textRotation="255"/>
      <protection locked="0"/>
    </xf>
    <xf numFmtId="0" fontId="14" fillId="0" borderId="41" xfId="3" applyFont="1" applyBorder="1" applyAlignment="1" applyProtection="1">
      <alignment horizontal="left" vertical="center" wrapText="1"/>
      <protection locked="0"/>
    </xf>
    <xf numFmtId="0" fontId="14" fillId="0" borderId="39" xfId="3" applyFont="1" applyBorder="1" applyAlignment="1" applyProtection="1">
      <alignment horizontal="left" vertical="center" wrapText="1"/>
      <protection locked="0"/>
    </xf>
    <xf numFmtId="0" fontId="14" fillId="0" borderId="40" xfId="3" applyFont="1" applyBorder="1" applyAlignment="1" applyProtection="1">
      <alignment horizontal="left" vertical="center" wrapText="1"/>
      <protection locked="0"/>
    </xf>
    <xf numFmtId="0" fontId="14" fillId="0" borderId="48" xfId="3" applyFont="1" applyBorder="1" applyAlignment="1" applyProtection="1">
      <alignment horizontal="left" vertical="center" wrapText="1"/>
      <protection locked="0"/>
    </xf>
    <xf numFmtId="0" fontId="14" fillId="0" borderId="0" xfId="3" applyFont="1" applyBorder="1" applyAlignment="1" applyProtection="1">
      <alignment horizontal="left" vertical="center" wrapText="1"/>
      <protection locked="0"/>
    </xf>
    <xf numFmtId="0" fontId="14" fillId="0" borderId="50" xfId="3" applyFont="1" applyBorder="1" applyAlignment="1" applyProtection="1">
      <alignment horizontal="left" vertical="center" wrapText="1"/>
      <protection locked="0"/>
    </xf>
    <xf numFmtId="0" fontId="16" fillId="2" borderId="41" xfId="3" applyFont="1" applyFill="1" applyBorder="1" applyAlignment="1" applyProtection="1">
      <alignment horizontal="center" vertical="center" wrapText="1"/>
      <protection locked="0"/>
    </xf>
    <xf numFmtId="0" fontId="16" fillId="2" borderId="40" xfId="3" applyFont="1" applyFill="1" applyBorder="1" applyAlignment="1" applyProtection="1">
      <alignment horizontal="center" vertical="center" wrapText="1"/>
      <protection locked="0"/>
    </xf>
    <xf numFmtId="0" fontId="16" fillId="2" borderId="48" xfId="3" applyFont="1" applyFill="1" applyBorder="1" applyAlignment="1" applyProtection="1">
      <alignment horizontal="center" vertical="center" wrapText="1"/>
      <protection locked="0"/>
    </xf>
    <xf numFmtId="0" fontId="16" fillId="2" borderId="50" xfId="3" applyFont="1" applyFill="1" applyBorder="1" applyAlignment="1" applyProtection="1">
      <alignment horizontal="center" vertical="center" wrapText="1"/>
      <protection locked="0"/>
    </xf>
    <xf numFmtId="0" fontId="16" fillId="2" borderId="19" xfId="3" applyFont="1" applyFill="1" applyBorder="1" applyAlignment="1" applyProtection="1">
      <alignment horizontal="center" vertical="center" wrapText="1"/>
      <protection locked="0"/>
    </xf>
    <xf numFmtId="0" fontId="16" fillId="2" borderId="47" xfId="3" applyFont="1" applyFill="1" applyBorder="1" applyAlignment="1" applyProtection="1">
      <alignment horizontal="center" vertical="center" wrapText="1"/>
      <protection locked="0"/>
    </xf>
    <xf numFmtId="0" fontId="9" fillId="3" borderId="0" xfId="3" applyFont="1" applyFill="1" applyBorder="1" applyAlignment="1" applyProtection="1">
      <alignment horizontal="center" vertical="center"/>
    </xf>
    <xf numFmtId="0" fontId="9" fillId="3" borderId="45" xfId="3" applyFont="1" applyFill="1" applyBorder="1" applyAlignment="1" applyProtection="1">
      <alignment horizontal="center" vertical="center"/>
    </xf>
    <xf numFmtId="0" fontId="9" fillId="3" borderId="9" xfId="3" applyFont="1" applyFill="1" applyBorder="1" applyAlignment="1" applyProtection="1">
      <alignment horizontal="center" vertical="center"/>
    </xf>
    <xf numFmtId="0" fontId="9" fillId="2" borderId="22" xfId="3" applyFont="1" applyFill="1" applyBorder="1" applyAlignment="1" applyProtection="1">
      <alignment horizontal="center" vertical="center"/>
      <protection locked="0"/>
    </xf>
    <xf numFmtId="0" fontId="9" fillId="2" borderId="44" xfId="3" applyFont="1" applyFill="1" applyBorder="1" applyAlignment="1" applyProtection="1">
      <alignment horizontal="center" vertical="center"/>
      <protection locked="0"/>
    </xf>
    <xf numFmtId="0" fontId="9" fillId="2" borderId="19" xfId="3"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protection locked="0"/>
    </xf>
    <xf numFmtId="58" fontId="11" fillId="4" borderId="51" xfId="3" applyNumberFormat="1" applyFont="1" applyFill="1" applyBorder="1" applyAlignment="1" applyProtection="1">
      <alignment horizontal="center" vertical="center"/>
      <protection locked="0"/>
    </xf>
    <xf numFmtId="58" fontId="11" fillId="4" borderId="52" xfId="3" applyNumberFormat="1" applyFont="1" applyFill="1" applyBorder="1" applyAlignment="1" applyProtection="1">
      <alignment horizontal="center" vertical="center"/>
      <protection locked="0"/>
    </xf>
    <xf numFmtId="58" fontId="12" fillId="0" borderId="52" xfId="3" applyNumberFormat="1" applyFont="1" applyFill="1" applyBorder="1" applyAlignment="1" applyProtection="1">
      <alignment horizontal="center" vertical="center"/>
      <protection locked="0"/>
    </xf>
    <xf numFmtId="58" fontId="12" fillId="0" borderId="53" xfId="3" applyNumberFormat="1" applyFont="1" applyFill="1" applyBorder="1" applyAlignment="1" applyProtection="1">
      <alignment horizontal="center" vertical="center"/>
      <protection locked="0"/>
    </xf>
    <xf numFmtId="0" fontId="14" fillId="2" borderId="46" xfId="3" applyFont="1" applyFill="1" applyBorder="1" applyAlignment="1" applyProtection="1">
      <alignment horizontal="center" vertical="center"/>
      <protection locked="0"/>
    </xf>
    <xf numFmtId="58" fontId="11" fillId="4" borderId="54" xfId="3" applyNumberFormat="1" applyFont="1" applyFill="1" applyBorder="1" applyAlignment="1" applyProtection="1">
      <alignment horizontal="center" vertical="center"/>
      <protection locked="0"/>
    </xf>
    <xf numFmtId="58" fontId="11" fillId="4" borderId="55" xfId="3" applyNumberFormat="1" applyFont="1" applyFill="1" applyBorder="1" applyAlignment="1" applyProtection="1">
      <alignment horizontal="center" vertical="center"/>
      <protection locked="0"/>
    </xf>
    <xf numFmtId="58" fontId="12" fillId="0" borderId="55" xfId="3" applyNumberFormat="1" applyFont="1" applyFill="1" applyBorder="1" applyAlignment="1" applyProtection="1">
      <alignment horizontal="center" vertical="center"/>
      <protection locked="0"/>
    </xf>
    <xf numFmtId="58" fontId="12" fillId="0" borderId="56" xfId="3" applyNumberFormat="1" applyFont="1" applyFill="1" applyBorder="1" applyAlignment="1" applyProtection="1">
      <alignment horizontal="center" vertical="center"/>
      <protection locked="0"/>
    </xf>
    <xf numFmtId="0" fontId="9" fillId="4" borderId="10" xfId="3" applyFont="1" applyFill="1" applyBorder="1" applyAlignment="1" applyProtection="1">
      <alignment horizontal="center" vertical="center"/>
      <protection locked="0"/>
    </xf>
    <xf numFmtId="0" fontId="9" fillId="4" borderId="2" xfId="3" applyFont="1" applyFill="1" applyBorder="1" applyAlignment="1" applyProtection="1">
      <alignment horizontal="center" vertical="center"/>
      <protection locked="0"/>
    </xf>
    <xf numFmtId="0" fontId="5" fillId="0" borderId="14" xfId="3" applyBorder="1" applyAlignment="1">
      <alignment horizontal="center" vertical="center"/>
    </xf>
    <xf numFmtId="0" fontId="5" fillId="0" borderId="14" xfId="3" applyBorder="1" applyAlignment="1">
      <alignment horizontal="distributed" vertical="center" wrapText="1"/>
    </xf>
    <xf numFmtId="0" fontId="5" fillId="0" borderId="14" xfId="3" applyBorder="1" applyAlignment="1">
      <alignment horizontal="distributed" vertical="center"/>
    </xf>
    <xf numFmtId="0" fontId="5" fillId="0" borderId="66" xfId="3" applyBorder="1" applyAlignment="1">
      <alignment horizontal="center" vertical="center"/>
    </xf>
    <xf numFmtId="0" fontId="3" fillId="0" borderId="22" xfId="3" applyFont="1" applyBorder="1" applyAlignment="1">
      <alignment vertical="center" shrinkToFit="1"/>
    </xf>
    <xf numFmtId="0" fontId="5" fillId="0" borderId="43" xfId="3" applyBorder="1" applyAlignment="1">
      <alignment vertical="center" shrinkToFit="1"/>
    </xf>
    <xf numFmtId="0" fontId="5" fillId="0" borderId="44" xfId="3" applyBorder="1" applyAlignment="1">
      <alignment vertical="center" shrinkToFit="1"/>
    </xf>
    <xf numFmtId="0" fontId="5" fillId="0" borderId="14" xfId="3" applyBorder="1" applyAlignment="1">
      <alignment horizontal="center" vertical="center" wrapText="1"/>
    </xf>
    <xf numFmtId="0" fontId="5" fillId="0" borderId="78" xfId="3" applyBorder="1" applyAlignment="1">
      <alignment horizontal="center" vertical="center"/>
    </xf>
    <xf numFmtId="0" fontId="3" fillId="0" borderId="14" xfId="3" applyFont="1" applyBorder="1" applyAlignment="1">
      <alignment horizontal="center" vertical="center" wrapText="1"/>
    </xf>
    <xf numFmtId="179" fontId="5" fillId="0" borderId="14" xfId="3" applyNumberFormat="1" applyBorder="1" applyAlignment="1">
      <alignment horizontal="center" vertical="center"/>
    </xf>
    <xf numFmtId="0" fontId="3" fillId="0" borderId="77" xfId="3" applyFont="1" applyBorder="1" applyAlignment="1">
      <alignment vertical="center" shrinkToFit="1"/>
    </xf>
    <xf numFmtId="0" fontId="5" fillId="0" borderId="77" xfId="3" applyBorder="1" applyAlignment="1">
      <alignment vertical="center" shrinkToFit="1"/>
    </xf>
    <xf numFmtId="0" fontId="5" fillId="0" borderId="14" xfId="3" applyBorder="1" applyAlignment="1">
      <alignment horizontal="distributed" vertical="justify" wrapText="1"/>
    </xf>
    <xf numFmtId="0" fontId="5" fillId="0" borderId="14" xfId="3" applyBorder="1" applyAlignment="1">
      <alignment horizontal="distributed" vertical="justify"/>
    </xf>
    <xf numFmtId="0" fontId="39" fillId="0" borderId="94" xfId="0" applyFont="1" applyBorder="1" applyAlignment="1" applyProtection="1">
      <alignment horizontal="center" vertical="center"/>
      <protection locked="0"/>
    </xf>
    <xf numFmtId="0" fontId="35" fillId="0" borderId="14" xfId="0" applyFont="1" applyBorder="1" applyAlignment="1" applyProtection="1">
      <alignment horizontal="center" vertical="center" shrinkToFit="1"/>
      <protection locked="0"/>
    </xf>
    <xf numFmtId="0" fontId="35" fillId="0" borderId="34" xfId="0" applyFont="1" applyBorder="1" applyAlignment="1" applyProtection="1">
      <alignment horizontal="center" vertical="center" shrinkToFit="1"/>
      <protection locked="0"/>
    </xf>
    <xf numFmtId="0" fontId="38" fillId="0" borderId="92" xfId="0" applyFont="1" applyBorder="1" applyAlignment="1" applyProtection="1">
      <alignment horizontal="left" vertical="center" indent="1"/>
    </xf>
    <xf numFmtId="0" fontId="37" fillId="0" borderId="0" xfId="0" applyFont="1" applyAlignment="1" applyProtection="1">
      <alignment horizontal="right" vertical="center" shrinkToFit="1"/>
      <protection locked="0"/>
    </xf>
    <xf numFmtId="183" fontId="39" fillId="0" borderId="92" xfId="0" applyNumberFormat="1" applyFont="1" applyBorder="1" applyAlignment="1" applyProtection="1">
      <alignment horizontal="center" vertical="center"/>
      <protection locked="0"/>
    </xf>
    <xf numFmtId="0" fontId="35" fillId="0" borderId="45" xfId="0" applyFont="1" applyBorder="1" applyAlignment="1" applyProtection="1">
      <alignment horizontal="center" vertical="center" textRotation="255" shrinkToFit="1"/>
      <protection locked="0"/>
    </xf>
    <xf numFmtId="0" fontId="35" fillId="0" borderId="96" xfId="0" applyFont="1" applyBorder="1" applyAlignment="1" applyProtection="1">
      <alignment horizontal="center" vertical="center" shrinkToFit="1"/>
      <protection locked="0"/>
    </xf>
    <xf numFmtId="0" fontId="35" fillId="0" borderId="83" xfId="0" applyFont="1" applyBorder="1" applyAlignment="1" applyProtection="1">
      <alignment horizontal="center" vertical="center" shrinkToFit="1"/>
      <protection locked="0"/>
    </xf>
    <xf numFmtId="58" fontId="36" fillId="0" borderId="92" xfId="0" applyNumberFormat="1" applyFont="1" applyBorder="1" applyAlignment="1" applyProtection="1">
      <alignment horizontal="left" vertical="center" indent="1" shrinkToFit="1"/>
      <protection locked="0"/>
    </xf>
    <xf numFmtId="0" fontId="36" fillId="0" borderId="92" xfId="0" applyFont="1" applyBorder="1" applyAlignment="1" applyProtection="1">
      <alignment horizontal="left" vertical="center" indent="1" shrinkToFit="1"/>
      <protection locked="0"/>
    </xf>
    <xf numFmtId="58" fontId="36" fillId="0" borderId="97" xfId="0" applyNumberFormat="1" applyFont="1" applyBorder="1" applyAlignment="1" applyProtection="1">
      <alignment horizontal="center" vertical="center"/>
      <protection locked="0"/>
    </xf>
    <xf numFmtId="58" fontId="36" fillId="0" borderId="92" xfId="0" applyNumberFormat="1"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92" xfId="0" applyFont="1" applyBorder="1" applyAlignment="1" applyProtection="1">
      <alignment horizontal="center" vertical="center"/>
      <protection locked="0"/>
    </xf>
    <xf numFmtId="0" fontId="37" fillId="0" borderId="84" xfId="0" applyFont="1" applyBorder="1" applyAlignment="1" applyProtection="1">
      <alignment horizontal="center" vertical="center" textRotation="255" shrinkToFit="1"/>
      <protection locked="0"/>
    </xf>
    <xf numFmtId="0" fontId="37" fillId="0" borderId="95" xfId="0" applyFont="1" applyBorder="1" applyAlignment="1" applyProtection="1">
      <alignment horizontal="center" vertical="center" textRotation="255" shrinkToFit="1"/>
      <protection locked="0"/>
    </xf>
    <xf numFmtId="0" fontId="37" fillId="0" borderId="28" xfId="0" applyFont="1" applyBorder="1" applyAlignment="1" applyProtection="1">
      <alignment horizontal="center" vertical="center" textRotation="255" shrinkToFit="1"/>
      <protection locked="0"/>
    </xf>
    <xf numFmtId="0" fontId="36" fillId="0" borderId="27" xfId="0" applyFont="1" applyBorder="1" applyAlignment="1" applyProtection="1">
      <alignment horizontal="center" vertical="center" shrinkToFit="1"/>
      <protection locked="0"/>
    </xf>
    <xf numFmtId="0" fontId="36" fillId="0" borderId="93" xfId="0" applyFont="1" applyBorder="1" applyAlignment="1" applyProtection="1">
      <alignment horizontal="center" vertical="center" shrinkToFit="1"/>
      <protection locked="0"/>
    </xf>
    <xf numFmtId="0" fontId="38" fillId="0" borderId="92" xfId="0" applyFont="1" applyBorder="1" applyAlignment="1" applyProtection="1">
      <alignment horizontal="left" vertical="center" indent="1"/>
      <protection locked="0"/>
    </xf>
    <xf numFmtId="0" fontId="39" fillId="0" borderId="0" xfId="0" applyFont="1" applyAlignment="1" applyProtection="1">
      <alignment horizontal="center" vertical="center" shrinkToFit="1"/>
      <protection locked="0"/>
    </xf>
    <xf numFmtId="183" fontId="39" fillId="0" borderId="94" xfId="0" applyNumberFormat="1" applyFont="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6" fillId="0" borderId="99" xfId="0" applyFont="1" applyBorder="1" applyAlignment="1" applyProtection="1">
      <alignment horizontal="center" vertical="center"/>
      <protection locked="0"/>
    </xf>
    <xf numFmtId="0" fontId="44" fillId="0" borderId="14" xfId="0" applyFont="1" applyBorder="1" applyAlignment="1" applyProtection="1">
      <alignment horizontal="center" vertical="center"/>
      <protection locked="0"/>
    </xf>
    <xf numFmtId="0" fontId="35" fillId="0" borderId="32" xfId="0" applyFont="1" applyBorder="1" applyAlignment="1" applyProtection="1">
      <alignment horizontal="center"/>
      <protection locked="0"/>
    </xf>
    <xf numFmtId="0" fontId="36" fillId="0" borderId="38" xfId="0" applyFont="1" applyBorder="1" applyAlignment="1" applyProtection="1">
      <alignment horizontal="center" vertical="center"/>
      <protection locked="0"/>
    </xf>
    <xf numFmtId="0" fontId="36" fillId="0" borderId="40" xfId="0" applyFont="1" applyBorder="1" applyAlignment="1" applyProtection="1">
      <alignment horizontal="center" vertical="center"/>
      <protection locked="0"/>
    </xf>
    <xf numFmtId="0" fontId="36" fillId="0" borderId="57" xfId="0" applyFont="1" applyBorder="1" applyAlignment="1" applyProtection="1">
      <alignment horizontal="center" vertical="center"/>
      <protection locked="0"/>
    </xf>
    <xf numFmtId="0" fontId="36" fillId="0" borderId="50" xfId="0" applyFont="1" applyBorder="1" applyAlignment="1" applyProtection="1">
      <alignment horizontal="center" vertical="center"/>
      <protection locked="0"/>
    </xf>
    <xf numFmtId="0" fontId="37" fillId="0" borderId="80" xfId="0" applyNumberFormat="1" applyFont="1" applyBorder="1" applyAlignment="1" applyProtection="1">
      <alignment horizontal="center" vertical="center"/>
    </xf>
    <xf numFmtId="0" fontId="37" fillId="0" borderId="81" xfId="0" applyNumberFormat="1" applyFont="1" applyBorder="1" applyAlignment="1" applyProtection="1">
      <alignment horizontal="center" vertical="center"/>
    </xf>
    <xf numFmtId="0" fontId="36" fillId="8" borderId="4" xfId="0" applyFont="1" applyFill="1" applyBorder="1" applyAlignment="1" applyProtection="1">
      <alignment horizontal="center" vertical="center" wrapText="1" shrinkToFit="1"/>
      <protection locked="0"/>
    </xf>
    <xf numFmtId="0" fontId="37" fillId="8" borderId="99" xfId="0" applyFont="1" applyFill="1" applyBorder="1" applyAlignment="1" applyProtection="1">
      <alignment horizontal="center" vertical="center" wrapText="1" shrinkToFit="1"/>
      <protection locked="0"/>
    </xf>
    <xf numFmtId="0" fontId="36" fillId="0" borderId="4" xfId="0" applyFont="1" applyFill="1" applyBorder="1" applyAlignment="1" applyProtection="1">
      <alignment horizontal="center" vertical="center" wrapText="1" shrinkToFit="1"/>
      <protection locked="0"/>
    </xf>
    <xf numFmtId="0" fontId="36" fillId="0" borderId="99" xfId="0" applyFont="1" applyFill="1" applyBorder="1" applyAlignment="1" applyProtection="1">
      <alignment horizontal="center" vertical="center" wrapText="1" shrinkToFit="1"/>
      <protection locked="0"/>
    </xf>
    <xf numFmtId="0" fontId="17" fillId="0" borderId="0" xfId="0" applyFont="1" applyProtection="1">
      <protection locked="0"/>
    </xf>
    <xf numFmtId="0" fontId="48" fillId="0" borderId="0" xfId="0" applyFont="1" applyBorder="1" applyAlignment="1" applyProtection="1">
      <alignment vertical="center"/>
      <protection locked="0"/>
    </xf>
    <xf numFmtId="0" fontId="48" fillId="0" borderId="0" xfId="0" applyFont="1" applyAlignment="1" applyProtection="1">
      <alignment vertical="center"/>
      <protection locked="0"/>
    </xf>
    <xf numFmtId="0" fontId="49" fillId="0" borderId="0" xfId="0" applyFont="1" applyBorder="1" applyProtection="1">
      <protection locked="0"/>
    </xf>
    <xf numFmtId="0" fontId="50" fillId="4" borderId="1" xfId="0" applyFont="1" applyFill="1" applyBorder="1" applyAlignment="1" applyProtection="1">
      <alignment horizontal="center" wrapText="1"/>
      <protection locked="0"/>
    </xf>
    <xf numFmtId="0" fontId="50" fillId="4" borderId="2" xfId="0" applyFont="1" applyFill="1" applyBorder="1" applyAlignment="1" applyProtection="1">
      <alignment horizontal="center" wrapText="1"/>
      <protection locked="0"/>
    </xf>
    <xf numFmtId="0" fontId="50" fillId="4" borderId="3" xfId="0" applyFont="1" applyFill="1" applyBorder="1" applyAlignment="1" applyProtection="1">
      <alignment horizontal="center" wrapText="1"/>
      <protection locked="0"/>
    </xf>
    <xf numFmtId="0" fontId="17" fillId="0" borderId="4" xfId="0"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8" fillId="0" borderId="0" xfId="0" applyFont="1" applyAlignment="1">
      <alignment horizontal="left" vertical="top" wrapText="1"/>
    </xf>
  </cellXfs>
  <cellStyles count="4">
    <cellStyle name="標準" xfId="0" builtinId="0"/>
    <cellStyle name="標準 2" xfId="1"/>
    <cellStyle name="標準 2 2" xfId="3"/>
    <cellStyle name="標準 3" xfId="2"/>
  </cellStyles>
  <dxfs count="102">
    <dxf>
      <font>
        <b/>
        <i val="0"/>
        <color rgb="FF0070C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0070C0"/>
      </font>
    </dxf>
    <dxf>
      <font>
        <b/>
        <i val="0"/>
        <color rgb="FF0070C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0070C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0"/>
      </font>
      <fill>
        <patternFill>
          <bgColor theme="3" tint="0.39994506668294322"/>
        </patternFill>
      </fill>
    </dxf>
    <dxf>
      <font>
        <b/>
        <i val="0"/>
        <color theme="0"/>
      </font>
      <fill>
        <patternFill>
          <bgColor rgb="FFFF00FF"/>
        </patternFill>
      </fill>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133350</xdr:rowOff>
    </xdr:from>
    <xdr:to>
      <xdr:col>26</xdr:col>
      <xdr:colOff>57149</xdr:colOff>
      <xdr:row>2</xdr:row>
      <xdr:rowOff>142874</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993571" y="133350"/>
          <a:ext cx="2914649" cy="376917"/>
        </a:xfrm>
        <a:prstGeom prst="wedgeRoundRectCallout">
          <a:avLst>
            <a:gd name="adj1" fmla="val -45663"/>
            <a:gd name="adj2" fmla="val 295530"/>
            <a:gd name="adj3" fmla="val 16667"/>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履歴書等により確認（下記注１参照）</a:t>
          </a:r>
          <a:endParaRPr kumimoji="1" lang="en-US" altLang="ja-JP" sz="1100">
            <a:solidFill>
              <a:sysClr val="windowText" lastClr="000000"/>
            </a:solidFill>
          </a:endParaRPr>
        </a:p>
        <a:p>
          <a:pPr algn="ctr"/>
          <a:r>
            <a:rPr kumimoji="1" lang="ja-JP" altLang="en-US" sz="1100">
              <a:solidFill>
                <a:sysClr val="windowText" lastClr="000000"/>
              </a:solidFill>
            </a:rPr>
            <a:t>３年継続勤務し，４年目の場合</a:t>
          </a:r>
        </a:p>
      </xdr:txBody>
    </xdr:sp>
    <xdr:clientData/>
  </xdr:twoCellAnchor>
  <xdr:twoCellAnchor>
    <xdr:from>
      <xdr:col>41</xdr:col>
      <xdr:colOff>95250</xdr:colOff>
      <xdr:row>0</xdr:row>
      <xdr:rowOff>104775</xdr:rowOff>
    </xdr:from>
    <xdr:to>
      <xdr:col>52</xdr:col>
      <xdr:colOff>161925</xdr:colOff>
      <xdr:row>3</xdr:row>
      <xdr:rowOff>13607</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9007929" y="104775"/>
          <a:ext cx="2311853" cy="453118"/>
        </a:xfrm>
        <a:prstGeom prst="wedgeRoundRectCallout">
          <a:avLst>
            <a:gd name="adj1" fmla="val -72186"/>
            <a:gd name="adj2" fmla="val 217890"/>
            <a:gd name="adj3" fmla="val 16667"/>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0">
              <a:solidFill>
                <a:sysClr val="windowText" lastClr="000000"/>
              </a:solidFill>
            </a:rPr>
            <a:t>前年度勤務校年次有給休暇簿</a:t>
          </a:r>
          <a:endParaRPr kumimoji="1" lang="en-US" altLang="ja-JP" sz="1100" b="0">
            <a:solidFill>
              <a:sysClr val="windowText" lastClr="000000"/>
            </a:solidFill>
          </a:endParaRPr>
        </a:p>
        <a:p>
          <a:pPr algn="l"/>
          <a:r>
            <a:rPr kumimoji="1" lang="ja-JP" altLang="en-US" sz="1100" b="0">
              <a:solidFill>
                <a:sysClr val="windowText" lastClr="000000"/>
              </a:solidFill>
            </a:rPr>
            <a:t>による確認が必要となる。</a:t>
          </a:r>
          <a:endParaRPr kumimoji="1" lang="en-US" altLang="ja-JP" sz="1100" b="0">
            <a:solidFill>
              <a:sysClr val="windowText" lastClr="000000"/>
            </a:solidFill>
          </a:endParaRPr>
        </a:p>
      </xdr:txBody>
    </xdr:sp>
    <xdr:clientData/>
  </xdr:twoCellAnchor>
  <xdr:twoCellAnchor>
    <xdr:from>
      <xdr:col>26</xdr:col>
      <xdr:colOff>114301</xdr:colOff>
      <xdr:row>0</xdr:row>
      <xdr:rowOff>123825</xdr:rowOff>
    </xdr:from>
    <xdr:to>
      <xdr:col>39</xdr:col>
      <xdr:colOff>142876</xdr:colOff>
      <xdr:row>5</xdr:row>
      <xdr:rowOff>27214</xdr:rowOff>
    </xdr:to>
    <xdr:sp macro="" textlink="">
      <xdr:nvSpPr>
        <xdr:cNvPr id="4" name="上矢印吹き出し 3">
          <a:extLst>
            <a:ext uri="{FF2B5EF4-FFF2-40B4-BE49-F238E27FC236}">
              <a16:creationId xmlns:a16="http://schemas.microsoft.com/office/drawing/2014/main" id="{00000000-0008-0000-0100-000004000000}"/>
            </a:ext>
          </a:extLst>
        </xdr:cNvPr>
        <xdr:cNvSpPr/>
      </xdr:nvSpPr>
      <xdr:spPr>
        <a:xfrm>
          <a:off x="5965372" y="123825"/>
          <a:ext cx="2681968" cy="910318"/>
        </a:xfrm>
        <a:prstGeom prst="upArrowCallout">
          <a:avLst>
            <a:gd name="adj1" fmla="val 11517"/>
            <a:gd name="adj2" fmla="val 19253"/>
            <a:gd name="adj3" fmla="val 25000"/>
            <a:gd name="adj4" fmla="val 64977"/>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0">
              <a:solidFill>
                <a:sysClr val="windowText" lastClr="000000"/>
              </a:solidFill>
            </a:rPr>
            <a:t>長期休業期間に勤務を要しない</a:t>
          </a:r>
          <a:r>
            <a:rPr kumimoji="1" lang="ja-JP" altLang="en-US" sz="1100" b="0" baseline="0">
              <a:solidFill>
                <a:sysClr val="windowText" lastClr="000000"/>
              </a:solidFill>
            </a:rPr>
            <a:t>ことに</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るので</a:t>
          </a:r>
          <a:r>
            <a:rPr kumimoji="1" lang="en-US" altLang="ja-JP" sz="1100" b="0" baseline="0">
              <a:solidFill>
                <a:sysClr val="windowText" lastClr="000000"/>
              </a:solidFill>
            </a:rPr>
            <a:t>,</a:t>
          </a:r>
          <a:r>
            <a:rPr kumimoji="1" lang="ja-JP" altLang="en-US" sz="1100" b="0" baseline="0">
              <a:solidFill>
                <a:sysClr val="windowText" lastClr="000000"/>
              </a:solidFill>
            </a:rPr>
            <a:t>年間の勤務日数に応じて別表１・２により付与することになる。</a:t>
          </a:r>
        </a:p>
      </xdr:txBody>
    </xdr:sp>
    <xdr:clientData/>
  </xdr:twoCellAnchor>
  <xdr:twoCellAnchor>
    <xdr:from>
      <xdr:col>31</xdr:col>
      <xdr:colOff>38099</xdr:colOff>
      <xdr:row>16</xdr:row>
      <xdr:rowOff>40823</xdr:rowOff>
    </xdr:from>
    <xdr:to>
      <xdr:col>46</xdr:col>
      <xdr:colOff>122465</xdr:colOff>
      <xdr:row>20</xdr:row>
      <xdr:rowOff>123825</xdr:rowOff>
    </xdr:to>
    <xdr:sp macro="" textlink="">
      <xdr:nvSpPr>
        <xdr:cNvPr id="5" name="対角する 2 つの角を丸めた四角形 4">
          <a:extLst>
            <a:ext uri="{FF2B5EF4-FFF2-40B4-BE49-F238E27FC236}">
              <a16:creationId xmlns:a16="http://schemas.microsoft.com/office/drawing/2014/main" id="{00000000-0008-0000-0100-000005000000}"/>
            </a:ext>
          </a:extLst>
        </xdr:cNvPr>
        <xdr:cNvSpPr/>
      </xdr:nvSpPr>
      <xdr:spPr>
        <a:xfrm>
          <a:off x="6909706" y="3211287"/>
          <a:ext cx="3145973" cy="845002"/>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aseline="0">
              <a:solidFill>
                <a:sysClr val="windowText" lastClr="000000"/>
              </a:solidFill>
            </a:rPr>
            <a:t>別表第２－２により</a:t>
          </a:r>
          <a:endParaRPr kumimoji="1" lang="en-US" altLang="ja-JP" sz="1100" baseline="0">
            <a:solidFill>
              <a:sysClr val="windowText" lastClr="000000"/>
            </a:solidFill>
          </a:endParaRPr>
        </a:p>
        <a:p>
          <a:pPr algn="l"/>
          <a:r>
            <a:rPr kumimoji="1" lang="ja-JP" altLang="en-US" sz="1100" baseline="0">
              <a:solidFill>
                <a:sysClr val="windowText" lastClr="000000"/>
              </a:solidFill>
            </a:rPr>
            <a:t>継続勤務年数　　　３年</a:t>
          </a:r>
          <a:endParaRPr kumimoji="1" lang="en-US" altLang="ja-JP" sz="1100" baseline="0">
            <a:solidFill>
              <a:sysClr val="windowText" lastClr="000000"/>
            </a:solidFill>
          </a:endParaRPr>
        </a:p>
        <a:p>
          <a:pPr algn="l"/>
          <a:r>
            <a:rPr kumimoji="1" lang="ja-JP" altLang="en-US" sz="1100" baseline="0">
              <a:solidFill>
                <a:sysClr val="windowText" lastClr="000000"/>
              </a:solidFill>
            </a:rPr>
            <a:t>所定労働日　　　　　４日（１６９～２１６日）</a:t>
          </a:r>
          <a:endParaRPr kumimoji="1" lang="en-US" altLang="ja-JP" sz="1100" baseline="0">
            <a:solidFill>
              <a:sysClr val="windowText" lastClr="000000"/>
            </a:solidFill>
          </a:endParaRPr>
        </a:p>
        <a:p>
          <a:pPr algn="l"/>
          <a:r>
            <a:rPr kumimoji="1" lang="ja-JP" altLang="en-US" sz="1100" baseline="0">
              <a:solidFill>
                <a:sysClr val="windowText" lastClr="000000"/>
              </a:solidFill>
            </a:rPr>
            <a:t>欄にあてはめ，本年度１０日付与　　　　　</a:t>
          </a:r>
        </a:p>
      </xdr:txBody>
    </xdr:sp>
    <xdr:clientData/>
  </xdr:twoCellAnchor>
  <xdr:twoCellAnchor>
    <xdr:from>
      <xdr:col>33</xdr:col>
      <xdr:colOff>108860</xdr:colOff>
      <xdr:row>11</xdr:row>
      <xdr:rowOff>38104</xdr:rowOff>
    </xdr:from>
    <xdr:to>
      <xdr:col>37</xdr:col>
      <xdr:colOff>76198</xdr:colOff>
      <xdr:row>16</xdr:row>
      <xdr:rowOff>54430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rot="5400000" flipH="1" flipV="1">
          <a:off x="7296152" y="2348597"/>
          <a:ext cx="968826" cy="783767"/>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16</xdr:row>
      <xdr:rowOff>0</xdr:rowOff>
    </xdr:from>
    <xdr:to>
      <xdr:col>28</xdr:col>
      <xdr:colOff>152400</xdr:colOff>
      <xdr:row>26</xdr:row>
      <xdr:rowOff>54429</xdr:rowOff>
    </xdr:to>
    <xdr:sp macro="" textlink="">
      <xdr:nvSpPr>
        <xdr:cNvPr id="7" name="対角する 2 つの角を丸めた四角形 6">
          <a:extLst>
            <a:ext uri="{FF2B5EF4-FFF2-40B4-BE49-F238E27FC236}">
              <a16:creationId xmlns:a16="http://schemas.microsoft.com/office/drawing/2014/main" id="{00000000-0008-0000-0100-000007000000}"/>
            </a:ext>
          </a:extLst>
        </xdr:cNvPr>
        <xdr:cNvSpPr/>
      </xdr:nvSpPr>
      <xdr:spPr>
        <a:xfrm>
          <a:off x="2552700" y="3170464"/>
          <a:ext cx="3858986" cy="1959429"/>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aseline="0">
              <a:solidFill>
                <a:sysClr val="windowText" lastClr="000000"/>
              </a:solidFill>
            </a:rPr>
            <a:t>実勤務日数≧要勤務日数</a:t>
          </a:r>
          <a:r>
            <a:rPr kumimoji="1" lang="en-US" altLang="ja-JP" sz="1100" baseline="0">
              <a:solidFill>
                <a:sysClr val="windowText" lastClr="000000"/>
              </a:solidFill>
            </a:rPr>
            <a:t>×</a:t>
          </a:r>
          <a:r>
            <a:rPr kumimoji="1" lang="ja-JP" altLang="en-US" sz="1100" baseline="0">
              <a:solidFill>
                <a:sysClr val="windowText" lastClr="000000"/>
              </a:solidFill>
            </a:rPr>
            <a:t>０．８</a:t>
          </a:r>
          <a:endParaRPr kumimoji="1" lang="en-US" altLang="ja-JP" sz="1100" baseline="0">
            <a:solidFill>
              <a:sysClr val="windowText" lastClr="000000"/>
            </a:solidFill>
          </a:endParaRPr>
        </a:p>
        <a:p>
          <a:pPr algn="l"/>
          <a:r>
            <a:rPr kumimoji="1" lang="ja-JP" altLang="en-US" sz="1100" baseline="0">
              <a:solidFill>
                <a:sysClr val="windowText" lastClr="000000"/>
              </a:solidFill>
            </a:rPr>
            <a:t>出勤率８割の要件は，労基法上は休暇加算要件ではなく，当該年度の休暇発生要件である。前年度８割未満の者について，今年度年休を与えることを要しないものであるが，本県においては，継続しないものとして取り扱い，別表第１により所定勤務日数に応じた年休を付与することになる。</a:t>
          </a:r>
          <a:endParaRPr kumimoji="1" lang="en-US" altLang="ja-JP" sz="1100" baseline="0">
            <a:solidFill>
              <a:sysClr val="windowText" lastClr="000000"/>
            </a:solidFill>
          </a:endParaRPr>
        </a:p>
        <a:p>
          <a:pPr algn="l"/>
          <a:r>
            <a:rPr kumimoji="1" lang="ja-JP" altLang="en-US" sz="1100" baseline="0">
              <a:solidFill>
                <a:sysClr val="windowText" lastClr="000000"/>
              </a:solidFill>
            </a:rPr>
            <a:t>また，仮に前年度出勤率が８割未満でも，今年度の出勤率が８割以上であれば，翌年度は別表２により，継続勤務年数等に応じた年休が付与される。</a:t>
          </a:r>
        </a:p>
      </xdr:txBody>
    </xdr:sp>
    <xdr:clientData/>
  </xdr:twoCellAnchor>
  <xdr:twoCellAnchor>
    <xdr:from>
      <xdr:col>38</xdr:col>
      <xdr:colOff>28575</xdr:colOff>
      <xdr:row>34</xdr:row>
      <xdr:rowOff>19053</xdr:rowOff>
    </xdr:from>
    <xdr:to>
      <xdr:col>52</xdr:col>
      <xdr:colOff>0</xdr:colOff>
      <xdr:row>39</xdr:row>
      <xdr:rowOff>104775</xdr:rowOff>
    </xdr:to>
    <xdr:sp macro="" textlink="">
      <xdr:nvSpPr>
        <xdr:cNvPr id="8" name="対角する 2 つの角を丸めた四角形 7">
          <a:extLst>
            <a:ext uri="{FF2B5EF4-FFF2-40B4-BE49-F238E27FC236}">
              <a16:creationId xmlns:a16="http://schemas.microsoft.com/office/drawing/2014/main" id="{00000000-0008-0000-0100-000008000000}"/>
            </a:ext>
          </a:extLst>
        </xdr:cNvPr>
        <xdr:cNvSpPr/>
      </xdr:nvSpPr>
      <xdr:spPr>
        <a:xfrm>
          <a:off x="8172450" y="6619878"/>
          <a:ext cx="2771775" cy="942972"/>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ysClr val="windowText" lastClr="000000"/>
              </a:solidFill>
            </a:rPr>
            <a:t>年度区分の任用は，継続勤務年数となる。（年度初めや夏季休業等に任用が一時切れても，それ以外の中断がなければ，継続していることとなる）</a:t>
          </a:r>
          <a:endParaRPr lang="ja-JP"/>
        </a:p>
        <a:p>
          <a:pPr algn="l"/>
          <a:endParaRPr kumimoji="1" lang="en-US" altLang="ja-JP" sz="1100" baseline="0">
            <a:solidFill>
              <a:sysClr val="windowText" lastClr="000000"/>
            </a:solidFill>
          </a:endParaRPr>
        </a:p>
      </xdr:txBody>
    </xdr:sp>
    <xdr:clientData/>
  </xdr:twoCellAnchor>
  <xdr:twoCellAnchor>
    <xdr:from>
      <xdr:col>34</xdr:col>
      <xdr:colOff>57150</xdr:colOff>
      <xdr:row>33</xdr:row>
      <xdr:rowOff>85725</xdr:rowOff>
    </xdr:from>
    <xdr:to>
      <xdr:col>38</xdr:col>
      <xdr:colOff>180975</xdr:colOff>
      <xdr:row>35</xdr:row>
      <xdr:rowOff>9525</xdr:rowOff>
    </xdr:to>
    <xdr:sp macro="" textlink="">
      <xdr:nvSpPr>
        <xdr:cNvPr id="9" name="下カーブ矢印 8">
          <a:extLst>
            <a:ext uri="{FF2B5EF4-FFF2-40B4-BE49-F238E27FC236}">
              <a16:creationId xmlns:a16="http://schemas.microsoft.com/office/drawing/2014/main" id="{00000000-0008-0000-0100-000009000000}"/>
            </a:ext>
          </a:extLst>
        </xdr:cNvPr>
        <xdr:cNvSpPr/>
      </xdr:nvSpPr>
      <xdr:spPr>
        <a:xfrm>
          <a:off x="7400925" y="6496050"/>
          <a:ext cx="923925" cy="285750"/>
        </a:xfrm>
        <a:prstGeom prst="curved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chemeClr val="tx1"/>
            </a:solidFill>
          </a:endParaRPr>
        </a:p>
      </xdr:txBody>
    </xdr:sp>
    <xdr:clientData/>
  </xdr:twoCellAnchor>
  <xdr:twoCellAnchor>
    <xdr:from>
      <xdr:col>16</xdr:col>
      <xdr:colOff>47626</xdr:colOff>
      <xdr:row>14</xdr:row>
      <xdr:rowOff>47624</xdr:rowOff>
    </xdr:from>
    <xdr:to>
      <xdr:col>17</xdr:col>
      <xdr:colOff>3</xdr:colOff>
      <xdr:row>15</xdr:row>
      <xdr:rowOff>149682</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rot="16200000" flipH="1">
          <a:off x="3789589" y="2905125"/>
          <a:ext cx="292558" cy="15648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38897</xdr:colOff>
      <xdr:row>14</xdr:row>
      <xdr:rowOff>48418</xdr:rowOff>
    </xdr:from>
    <xdr:to>
      <xdr:col>20</xdr:col>
      <xdr:colOff>40821</xdr:colOff>
      <xdr:row>15</xdr:row>
      <xdr:rowOff>163286</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rot="16200000" flipH="1">
          <a:off x="4513604" y="2989604"/>
          <a:ext cx="305368" cy="1924"/>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27215</xdr:colOff>
      <xdr:row>14</xdr:row>
      <xdr:rowOff>28573</xdr:rowOff>
    </xdr:from>
    <xdr:to>
      <xdr:col>25</xdr:col>
      <xdr:colOff>38104</xdr:colOff>
      <xdr:row>15</xdr:row>
      <xdr:rowOff>176892</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rot="10800000" flipV="1">
          <a:off x="5265965" y="2818037"/>
          <a:ext cx="419103" cy="33881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142875</xdr:colOff>
      <xdr:row>21</xdr:row>
      <xdr:rowOff>9525</xdr:rowOff>
    </xdr:from>
    <xdr:to>
      <xdr:col>55</xdr:col>
      <xdr:colOff>133350</xdr:colOff>
      <xdr:row>24</xdr:row>
      <xdr:rowOff>152400</xdr:rowOff>
    </xdr:to>
    <xdr:sp macro="" textlink="">
      <xdr:nvSpPr>
        <xdr:cNvPr id="13" name="対角する 2 つの角を丸めた四角形 12">
          <a:extLst>
            <a:ext uri="{FF2B5EF4-FFF2-40B4-BE49-F238E27FC236}">
              <a16:creationId xmlns:a16="http://schemas.microsoft.com/office/drawing/2014/main" id="{00000000-0008-0000-0100-00000D000000}"/>
            </a:ext>
          </a:extLst>
        </xdr:cNvPr>
        <xdr:cNvSpPr/>
      </xdr:nvSpPr>
      <xdr:spPr>
        <a:xfrm>
          <a:off x="8886825" y="4133850"/>
          <a:ext cx="2790825" cy="714375"/>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aseline="0">
              <a:solidFill>
                <a:sysClr val="windowText" lastClr="000000"/>
              </a:solidFill>
            </a:rPr>
            <a:t>繰越分を使用する場合で，今年度複数校で勤務する場合は，他勤務校へ連絡が必要になる。　</a:t>
          </a:r>
        </a:p>
      </xdr:txBody>
    </xdr:sp>
    <xdr:clientData/>
  </xdr:twoCellAnchor>
  <xdr:twoCellAnchor>
    <xdr:from>
      <xdr:col>38</xdr:col>
      <xdr:colOff>95251</xdr:colOff>
      <xdr:row>7</xdr:row>
      <xdr:rowOff>28575</xdr:rowOff>
    </xdr:from>
    <xdr:to>
      <xdr:col>49</xdr:col>
      <xdr:colOff>190501</xdr:colOff>
      <xdr:row>21</xdr:row>
      <xdr:rowOff>9525</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rot="16200000" flipV="1">
          <a:off x="8029576" y="1628775"/>
          <a:ext cx="2714625" cy="22955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21</xdr:row>
      <xdr:rowOff>180975</xdr:rowOff>
    </xdr:from>
    <xdr:to>
      <xdr:col>41</xdr:col>
      <xdr:colOff>28575</xdr:colOff>
      <xdr:row>25</xdr:row>
      <xdr:rowOff>133350</xdr:rowOff>
    </xdr:to>
    <xdr:sp macro="" textlink="">
      <xdr:nvSpPr>
        <xdr:cNvPr id="15" name="対角する 2 つの角を丸めた四角形 14">
          <a:extLst>
            <a:ext uri="{FF2B5EF4-FFF2-40B4-BE49-F238E27FC236}">
              <a16:creationId xmlns:a16="http://schemas.microsoft.com/office/drawing/2014/main" id="{00000000-0008-0000-0100-00000F000000}"/>
            </a:ext>
          </a:extLst>
        </xdr:cNvPr>
        <xdr:cNvSpPr/>
      </xdr:nvSpPr>
      <xdr:spPr>
        <a:xfrm>
          <a:off x="6572250" y="4305300"/>
          <a:ext cx="2200275" cy="714375"/>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aseline="0">
              <a:solidFill>
                <a:sysClr val="windowText" lastClr="000000"/>
              </a:solidFill>
            </a:rPr>
            <a:t>割り振られた勤務日の全期間を勤務しない場合の年休有給休暇は，１日となる。</a:t>
          </a:r>
        </a:p>
      </xdr:txBody>
    </xdr:sp>
    <xdr:clientData/>
  </xdr:twoCellAnchor>
  <xdr:twoCellAnchor>
    <xdr:from>
      <xdr:col>28</xdr:col>
      <xdr:colOff>28575</xdr:colOff>
      <xdr:row>26</xdr:row>
      <xdr:rowOff>123825</xdr:rowOff>
    </xdr:from>
    <xdr:to>
      <xdr:col>28</xdr:col>
      <xdr:colOff>74294</xdr:colOff>
      <xdr:row>29</xdr:row>
      <xdr:rowOff>152400</xdr:rowOff>
    </xdr:to>
    <xdr:sp macro="" textlink="">
      <xdr:nvSpPr>
        <xdr:cNvPr id="16" name="右中かっこ 15">
          <a:extLst>
            <a:ext uri="{FF2B5EF4-FFF2-40B4-BE49-F238E27FC236}">
              <a16:creationId xmlns:a16="http://schemas.microsoft.com/office/drawing/2014/main" id="{00000000-0008-0000-0100-000010000000}"/>
            </a:ext>
          </a:extLst>
        </xdr:cNvPr>
        <xdr:cNvSpPr/>
      </xdr:nvSpPr>
      <xdr:spPr>
        <a:xfrm>
          <a:off x="6172200" y="5200650"/>
          <a:ext cx="45719" cy="600075"/>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28</xdr:col>
      <xdr:colOff>74294</xdr:colOff>
      <xdr:row>25</xdr:row>
      <xdr:rowOff>142876</xdr:rowOff>
    </xdr:from>
    <xdr:to>
      <xdr:col>30</xdr:col>
      <xdr:colOff>47625</xdr:colOff>
      <xdr:row>28</xdr:row>
      <xdr:rowOff>42864</xdr:rowOff>
    </xdr:to>
    <xdr:cxnSp macro="">
      <xdr:nvCxnSpPr>
        <xdr:cNvPr id="17" name="直線矢印コネクタ 16">
          <a:extLst>
            <a:ext uri="{FF2B5EF4-FFF2-40B4-BE49-F238E27FC236}">
              <a16:creationId xmlns:a16="http://schemas.microsoft.com/office/drawing/2014/main" id="{00000000-0008-0000-0100-000011000000}"/>
            </a:ext>
          </a:extLst>
        </xdr:cNvPr>
        <xdr:cNvCxnSpPr>
          <a:endCxn id="16" idx="1"/>
        </xdr:cNvCxnSpPr>
      </xdr:nvCxnSpPr>
      <xdr:spPr>
        <a:xfrm rot="5400000">
          <a:off x="6168866" y="5078254"/>
          <a:ext cx="471488" cy="37338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190500</xdr:colOff>
      <xdr:row>26</xdr:row>
      <xdr:rowOff>27215</xdr:rowOff>
    </xdr:from>
    <xdr:to>
      <xdr:col>45</xdr:col>
      <xdr:colOff>9527</xdr:colOff>
      <xdr:row>30</xdr:row>
      <xdr:rowOff>27215</xdr:rowOff>
    </xdr:to>
    <xdr:sp macro="" textlink="">
      <xdr:nvSpPr>
        <xdr:cNvPr id="18" name="対角する 2 つの角を丸めた四角形 17">
          <a:extLst>
            <a:ext uri="{FF2B5EF4-FFF2-40B4-BE49-F238E27FC236}">
              <a16:creationId xmlns:a16="http://schemas.microsoft.com/office/drawing/2014/main" id="{00000000-0008-0000-0100-000012000000}"/>
            </a:ext>
          </a:extLst>
        </xdr:cNvPr>
        <xdr:cNvSpPr/>
      </xdr:nvSpPr>
      <xdr:spPr>
        <a:xfrm>
          <a:off x="7062107" y="5102679"/>
          <a:ext cx="2676527" cy="762000"/>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aseline="0">
              <a:solidFill>
                <a:sysClr val="windowText" lastClr="000000"/>
              </a:solidFill>
            </a:rPr>
            <a:t>割り振られた勤務日の時間数（６ｈ）</a:t>
          </a:r>
          <a:r>
            <a:rPr kumimoji="1" lang="en-US" altLang="ja-JP" sz="1100" baseline="0">
              <a:solidFill>
                <a:sysClr val="windowText" lastClr="000000"/>
              </a:solidFill>
            </a:rPr>
            <a:t>1</a:t>
          </a:r>
          <a:r>
            <a:rPr kumimoji="1" lang="ja-JP" altLang="en-US" sz="1100" baseline="0">
              <a:solidFill>
                <a:sysClr val="windowText" lastClr="000000"/>
              </a:solidFill>
            </a:rPr>
            <a:t>日当たりの勤務時間（４ｈ）の場合年休５時間行使の場合→１日と１時間</a:t>
          </a:r>
          <a:r>
            <a:rPr kumimoji="1" lang="ja-JP" altLang="en-US" sz="1100" baseline="0">
              <a:solidFill>
                <a:schemeClr val="lt1"/>
              </a:solidFill>
              <a:latin typeface="+mn-lt"/>
              <a:ea typeface="+mn-ea"/>
              <a:cs typeface="+mn-cs"/>
            </a:rPr>
            <a:t>（</a:t>
          </a:r>
          <a:r>
            <a:rPr kumimoji="1" lang="en-US" sz="1100" baseline="0">
              <a:solidFill>
                <a:schemeClr val="lt1"/>
              </a:solidFill>
              <a:latin typeface="+mn-lt"/>
              <a:ea typeface="+mn-ea"/>
              <a:cs typeface="+mn-cs"/>
            </a:rPr>
            <a:t>6H</a:t>
          </a:r>
          <a:r>
            <a:rPr kumimoji="1" lang="ja-JP" altLang="en-US" sz="1100" baseline="0">
              <a:solidFill>
                <a:schemeClr val="lt1"/>
              </a:solidFill>
              <a:latin typeface="+mn-lt"/>
              <a:ea typeface="+mn-ea"/>
              <a:cs typeface="+mn-cs"/>
            </a:rPr>
            <a:t>）</a:t>
          </a:r>
          <a:endParaRPr kumimoji="1" lang="ja-JP" altLang="en-US" sz="1100" baseline="0">
            <a:solidFill>
              <a:sysClr val="windowText" lastClr="000000"/>
            </a:solidFill>
          </a:endParaRPr>
        </a:p>
      </xdr:txBody>
    </xdr:sp>
    <xdr:clientData/>
  </xdr:twoCellAnchor>
  <xdr:twoCellAnchor>
    <xdr:from>
      <xdr:col>34</xdr:col>
      <xdr:colOff>0</xdr:colOff>
      <xdr:row>29</xdr:row>
      <xdr:rowOff>152403</xdr:rowOff>
    </xdr:from>
    <xdr:to>
      <xdr:col>36</xdr:col>
      <xdr:colOff>76200</xdr:colOff>
      <xdr:row>32</xdr:row>
      <xdr:rowOff>123825</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rot="5400000">
          <a:off x="7310439" y="5834064"/>
          <a:ext cx="542922" cy="4762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U10"/>
  <sheetViews>
    <sheetView zoomScale="85" zoomScaleNormal="85" zoomScaleSheetLayoutView="85" workbookViewId="0">
      <selection activeCell="Z10" sqref="Z10"/>
    </sheetView>
  </sheetViews>
  <sheetFormatPr defaultRowHeight="13.5"/>
  <cols>
    <col min="1" max="1" width="3.5" customWidth="1"/>
    <col min="2" max="2" width="2.5" customWidth="1"/>
    <col min="18" max="18" width="13.875" customWidth="1"/>
    <col min="23" max="23" width="9.875" customWidth="1"/>
  </cols>
  <sheetData>
    <row r="1" spans="3:21" ht="14.25" thickBot="1"/>
    <row r="2" spans="3:21" ht="13.5" customHeight="1">
      <c r="C2" s="164" t="s">
        <v>232</v>
      </c>
      <c r="D2" s="165"/>
      <c r="E2" s="165"/>
      <c r="F2" s="165"/>
      <c r="G2" s="165"/>
      <c r="H2" s="165"/>
      <c r="I2" s="165"/>
      <c r="J2" s="165"/>
      <c r="K2" s="165"/>
      <c r="L2" s="165"/>
      <c r="M2" s="165"/>
      <c r="N2" s="165"/>
      <c r="O2" s="165"/>
      <c r="P2" s="165"/>
      <c r="Q2" s="165"/>
      <c r="R2" s="165"/>
      <c r="S2" s="165"/>
      <c r="T2" s="165"/>
      <c r="U2" s="166"/>
    </row>
    <row r="3" spans="3:21" ht="13.5" customHeight="1">
      <c r="C3" s="167"/>
      <c r="D3" s="168"/>
      <c r="E3" s="168"/>
      <c r="F3" s="168"/>
      <c r="G3" s="168"/>
      <c r="H3" s="168"/>
      <c r="I3" s="168"/>
      <c r="J3" s="168"/>
      <c r="K3" s="168"/>
      <c r="L3" s="168"/>
      <c r="M3" s="168"/>
      <c r="N3" s="168"/>
      <c r="O3" s="168"/>
      <c r="P3" s="168"/>
      <c r="Q3" s="168"/>
      <c r="R3" s="168"/>
      <c r="S3" s="168"/>
      <c r="T3" s="168"/>
      <c r="U3" s="169"/>
    </row>
    <row r="4" spans="3:21" ht="13.5" customHeight="1">
      <c r="C4" s="167"/>
      <c r="D4" s="168"/>
      <c r="E4" s="168"/>
      <c r="F4" s="168"/>
      <c r="G4" s="168"/>
      <c r="H4" s="168"/>
      <c r="I4" s="168"/>
      <c r="J4" s="168"/>
      <c r="K4" s="168"/>
      <c r="L4" s="168"/>
      <c r="M4" s="168"/>
      <c r="N4" s="168"/>
      <c r="O4" s="168"/>
      <c r="P4" s="168"/>
      <c r="Q4" s="168"/>
      <c r="R4" s="168"/>
      <c r="S4" s="168"/>
      <c r="T4" s="168"/>
      <c r="U4" s="169"/>
    </row>
    <row r="5" spans="3:21" ht="13.5" customHeight="1" thickBot="1">
      <c r="C5" s="170"/>
      <c r="D5" s="171"/>
      <c r="E5" s="171"/>
      <c r="F5" s="171"/>
      <c r="G5" s="171"/>
      <c r="H5" s="171"/>
      <c r="I5" s="171"/>
      <c r="J5" s="171"/>
      <c r="K5" s="171"/>
      <c r="L5" s="171"/>
      <c r="M5" s="171"/>
      <c r="N5" s="171"/>
      <c r="O5" s="171"/>
      <c r="P5" s="171"/>
      <c r="Q5" s="171"/>
      <c r="R5" s="171"/>
      <c r="S5" s="171"/>
      <c r="T5" s="171"/>
      <c r="U5" s="172"/>
    </row>
    <row r="7" spans="3:21">
      <c r="C7" s="173" t="s">
        <v>163</v>
      </c>
      <c r="D7" s="173"/>
      <c r="E7" s="122"/>
      <c r="F7" s="122"/>
    </row>
    <row r="8" spans="3:21">
      <c r="C8" s="173"/>
      <c r="D8" s="173"/>
      <c r="E8" s="122"/>
      <c r="F8" s="122"/>
    </row>
    <row r="9" spans="3:21">
      <c r="C9" s="173"/>
      <c r="D9" s="173"/>
    </row>
    <row r="10" spans="3:21" ht="315" customHeight="1">
      <c r="C10" s="634" t="s">
        <v>233</v>
      </c>
      <c r="D10" s="634"/>
      <c r="E10" s="634"/>
      <c r="F10" s="634"/>
      <c r="G10" s="634"/>
      <c r="H10" s="634"/>
      <c r="I10" s="634"/>
      <c r="J10" s="634"/>
      <c r="K10" s="634"/>
      <c r="L10" s="634"/>
      <c r="M10" s="634"/>
      <c r="N10" s="634"/>
      <c r="O10" s="634"/>
      <c r="P10" s="634"/>
      <c r="Q10" s="634"/>
      <c r="R10" s="634"/>
      <c r="S10" s="634"/>
    </row>
  </sheetData>
  <mergeCells count="3">
    <mergeCell ref="C10:S10"/>
    <mergeCell ref="C2:U5"/>
    <mergeCell ref="C7:D9"/>
  </mergeCells>
  <phoneticPr fontId="7"/>
  <pageMargins left="0.7" right="0.39" top="0.75" bottom="0.75" header="0.3" footer="0.3"/>
  <pageSetup paperSize="9" scale="68" orientation="landscape" r:id="rId1"/>
  <colBreaks count="1" manualBreakCount="1">
    <brk id="2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A48"/>
  <sheetViews>
    <sheetView showGridLines="0" tabSelected="1" zoomScaleNormal="100" workbookViewId="0">
      <pane xSplit="1" ySplit="6" topLeftCell="B7" activePane="bottomRight" state="frozen"/>
      <selection pane="topRight" activeCell="C1" sqref="C1"/>
      <selection pane="bottomLeft" activeCell="A4" sqref="A4"/>
      <selection pane="bottomRight" activeCell="BC30" sqref="BC30"/>
    </sheetView>
  </sheetViews>
  <sheetFormatPr defaultRowHeight="13.5"/>
  <cols>
    <col min="1" max="1" width="3.25" style="124" customWidth="1"/>
    <col min="2" max="2" width="3.875" style="72" customWidth="1"/>
    <col min="3" max="4" width="3.625" style="72" customWidth="1"/>
    <col min="5" max="5" width="4.125" style="73" hidden="1" customWidth="1"/>
    <col min="6" max="6" width="3.875" style="72" customWidth="1"/>
    <col min="7" max="8" width="3.625" style="73" customWidth="1"/>
    <col min="9" max="9" width="4.125" style="73" hidden="1" customWidth="1"/>
    <col min="10" max="10" width="3.875" style="72" customWidth="1"/>
    <col min="11" max="12" width="3.625" style="73" customWidth="1"/>
    <col min="13" max="13" width="4.125" style="73" hidden="1" customWidth="1"/>
    <col min="14" max="14" width="3.875" style="72" customWidth="1"/>
    <col min="15" max="16" width="3.625" style="73" customWidth="1"/>
    <col min="17" max="17" width="4.125" style="73" hidden="1" customWidth="1"/>
    <col min="18" max="18" width="3.875" style="72" customWidth="1"/>
    <col min="19" max="20" width="3.625" style="73" customWidth="1"/>
    <col min="21" max="21" width="4.125" style="73" hidden="1" customWidth="1"/>
    <col min="22" max="22" width="3.875" style="72" customWidth="1"/>
    <col min="23" max="24" width="3.625" style="73" customWidth="1"/>
    <col min="25" max="25" width="4.125" style="73" hidden="1" customWidth="1"/>
    <col min="26" max="26" width="3.875" style="72" customWidth="1"/>
    <col min="27" max="28" width="3.625" style="73" customWidth="1"/>
    <col min="29" max="29" width="4.125" style="73" hidden="1" customWidth="1"/>
    <col min="30" max="30" width="3.875" style="72" customWidth="1"/>
    <col min="31" max="32" width="3.625" style="73" customWidth="1"/>
    <col min="33" max="33" width="4.125" style="73" hidden="1" customWidth="1"/>
    <col min="34" max="34" width="3.875" style="72" customWidth="1"/>
    <col min="35" max="36" width="3.625" style="73" customWidth="1"/>
    <col min="37" max="37" width="4.125" style="73" hidden="1" customWidth="1"/>
    <col min="38" max="38" width="3.875" style="72" customWidth="1"/>
    <col min="39" max="40" width="3.625" style="73" customWidth="1"/>
    <col min="41" max="41" width="4.125" style="73" hidden="1" customWidth="1"/>
    <col min="42" max="42" width="3.875" style="72" customWidth="1"/>
    <col min="43" max="44" width="3.625" style="73" customWidth="1"/>
    <col min="45" max="45" width="4.125" style="73" hidden="1" customWidth="1"/>
    <col min="46" max="46" width="3.875" style="72" customWidth="1"/>
    <col min="47" max="48" width="3.625" style="73" customWidth="1"/>
    <col min="49" max="49" width="4.125" style="73" hidden="1" customWidth="1"/>
    <col min="50" max="50" width="3.25" style="124" customWidth="1"/>
    <col min="51" max="16384" width="9" style="73"/>
  </cols>
  <sheetData>
    <row r="1" spans="1:53" ht="6" customHeight="1" thickBot="1">
      <c r="I1" s="74"/>
      <c r="M1" s="74"/>
      <c r="Q1" s="74"/>
      <c r="U1" s="74"/>
      <c r="Y1" s="74"/>
      <c r="AC1" s="74"/>
      <c r="AG1" s="74"/>
      <c r="AK1" s="74"/>
      <c r="AO1" s="74"/>
      <c r="AS1" s="74"/>
      <c r="AW1" s="74"/>
    </row>
    <row r="2" spans="1:53" ht="25.5" customHeight="1" thickBot="1">
      <c r="E2" s="74"/>
      <c r="I2" s="74"/>
      <c r="M2" s="74"/>
      <c r="Q2" s="74"/>
      <c r="U2" s="74"/>
      <c r="W2" s="232" t="s">
        <v>149</v>
      </c>
      <c r="X2" s="631" t="s">
        <v>150</v>
      </c>
      <c r="Y2" s="632"/>
      <c r="Z2" s="632"/>
      <c r="AA2" s="633"/>
      <c r="AB2" s="631" t="s">
        <v>151</v>
      </c>
      <c r="AC2" s="632"/>
      <c r="AD2" s="632"/>
      <c r="AE2" s="633"/>
      <c r="AF2" s="236" t="s">
        <v>152</v>
      </c>
      <c r="AG2" s="632"/>
      <c r="AH2" s="632"/>
      <c r="AI2" s="633"/>
      <c r="AJ2" s="236" t="s">
        <v>153</v>
      </c>
      <c r="AK2" s="632"/>
      <c r="AL2" s="633"/>
      <c r="AM2" s="218" t="s">
        <v>4</v>
      </c>
      <c r="AN2" s="219"/>
      <c r="AO2" s="219"/>
      <c r="AP2" s="219"/>
      <c r="AQ2" s="628" t="s">
        <v>216</v>
      </c>
      <c r="AR2" s="629"/>
      <c r="AS2" s="629"/>
      <c r="AT2" s="629"/>
      <c r="AU2" s="629"/>
      <c r="AV2" s="629"/>
      <c r="AW2" s="629"/>
      <c r="AX2" s="630"/>
      <c r="AY2" s="73" t="s">
        <v>164</v>
      </c>
    </row>
    <row r="3" spans="1:53" ht="23.25" customHeight="1">
      <c r="D3" s="174">
        <v>2025</v>
      </c>
      <c r="E3" s="174"/>
      <c r="F3" s="174"/>
      <c r="G3" s="174"/>
      <c r="H3" s="174"/>
      <c r="I3" s="174"/>
      <c r="K3" s="75" t="s">
        <v>167</v>
      </c>
      <c r="P3" s="75"/>
      <c r="Q3" s="75"/>
      <c r="R3" s="75"/>
      <c r="S3" s="75"/>
      <c r="T3" s="75"/>
      <c r="U3" s="75"/>
      <c r="V3" s="75"/>
      <c r="W3" s="233"/>
      <c r="X3" s="196"/>
      <c r="Y3" s="197"/>
      <c r="Z3" s="197"/>
      <c r="AA3" s="198"/>
      <c r="AB3" s="196"/>
      <c r="AC3" s="197"/>
      <c r="AD3" s="197"/>
      <c r="AE3" s="198"/>
      <c r="AF3" s="202"/>
      <c r="AG3" s="197"/>
      <c r="AH3" s="197"/>
      <c r="AI3" s="198"/>
      <c r="AJ3" s="202"/>
      <c r="AK3" s="197"/>
      <c r="AL3" s="198"/>
      <c r="AM3" s="216" t="s">
        <v>3</v>
      </c>
      <c r="AN3" s="217"/>
      <c r="AO3" s="217"/>
      <c r="AP3" s="217"/>
      <c r="AQ3" s="237"/>
      <c r="AR3" s="238"/>
      <c r="AS3" s="238"/>
      <c r="AT3" s="238"/>
      <c r="AU3" s="238"/>
      <c r="AV3" s="238"/>
      <c r="AW3" s="238"/>
      <c r="AX3" s="239"/>
      <c r="AY3" s="73" t="s">
        <v>165</v>
      </c>
    </row>
    <row r="4" spans="1:53" ht="21" customHeight="1" thickBot="1">
      <c r="E4" s="74"/>
      <c r="I4" s="74"/>
      <c r="J4" s="115" t="s">
        <v>154</v>
      </c>
      <c r="K4" s="161">
        <v>4</v>
      </c>
      <c r="L4" s="194" t="str">
        <f>VLOOKUP(K4,月,2,FALSE)</f>
        <v>月実績・５月見込　）</v>
      </c>
      <c r="M4" s="195"/>
      <c r="N4" s="195"/>
      <c r="O4" s="195"/>
      <c r="P4" s="195"/>
      <c r="Q4" s="195"/>
      <c r="R4" s="195"/>
      <c r="S4" s="195"/>
      <c r="U4" s="74"/>
      <c r="W4" s="234"/>
      <c r="X4" s="199"/>
      <c r="Y4" s="200"/>
      <c r="Z4" s="200"/>
      <c r="AA4" s="201"/>
      <c r="AB4" s="199"/>
      <c r="AC4" s="200"/>
      <c r="AD4" s="200"/>
      <c r="AE4" s="201"/>
      <c r="AF4" s="199"/>
      <c r="AG4" s="200"/>
      <c r="AH4" s="200"/>
      <c r="AI4" s="201"/>
      <c r="AJ4" s="199"/>
      <c r="AK4" s="200"/>
      <c r="AL4" s="201"/>
      <c r="AM4" s="218" t="s">
        <v>129</v>
      </c>
      <c r="AN4" s="219"/>
      <c r="AO4" s="219"/>
      <c r="AP4" s="219"/>
      <c r="AQ4" s="222"/>
      <c r="AR4" s="223"/>
      <c r="AS4" s="223"/>
      <c r="AT4" s="223"/>
      <c r="AU4" s="223"/>
      <c r="AV4" s="223"/>
      <c r="AW4" s="223"/>
      <c r="AX4" s="224"/>
    </row>
    <row r="5" spans="1:53" ht="3.75" customHeight="1" thickBot="1">
      <c r="E5" s="74"/>
      <c r="I5" s="74"/>
      <c r="L5" s="73" t="s">
        <v>136</v>
      </c>
      <c r="M5" s="74"/>
      <c r="Q5" s="74"/>
      <c r="U5" s="74"/>
      <c r="Y5" s="74"/>
      <c r="AC5" s="74"/>
      <c r="AG5" s="74"/>
      <c r="AK5" s="74"/>
      <c r="AM5" s="235"/>
      <c r="AN5" s="235"/>
      <c r="AO5" s="235"/>
      <c r="AP5" s="235"/>
      <c r="AQ5" s="235"/>
      <c r="AR5" s="235"/>
      <c r="AS5" s="235"/>
      <c r="AT5" s="235"/>
    </row>
    <row r="6" spans="1:53" s="124" customFormat="1" ht="13.5" customHeight="1" thickBot="1">
      <c r="A6" s="179" t="s">
        <v>0</v>
      </c>
      <c r="B6" s="189" t="s">
        <v>1</v>
      </c>
      <c r="C6" s="191">
        <v>4</v>
      </c>
      <c r="D6" s="192"/>
      <c r="E6" s="193"/>
      <c r="F6" s="189" t="s">
        <v>1</v>
      </c>
      <c r="G6" s="191">
        <v>5</v>
      </c>
      <c r="H6" s="192"/>
      <c r="I6" s="193"/>
      <c r="J6" s="189" t="s">
        <v>1</v>
      </c>
      <c r="K6" s="191">
        <v>6</v>
      </c>
      <c r="L6" s="192"/>
      <c r="M6" s="193"/>
      <c r="N6" s="189" t="s">
        <v>1</v>
      </c>
      <c r="O6" s="191">
        <v>7</v>
      </c>
      <c r="P6" s="192"/>
      <c r="Q6" s="193"/>
      <c r="R6" s="189" t="s">
        <v>1</v>
      </c>
      <c r="S6" s="191">
        <v>8</v>
      </c>
      <c r="T6" s="192"/>
      <c r="U6" s="193"/>
      <c r="V6" s="189" t="s">
        <v>1</v>
      </c>
      <c r="W6" s="191">
        <v>9</v>
      </c>
      <c r="X6" s="192"/>
      <c r="Y6" s="193"/>
      <c r="Z6" s="189" t="s">
        <v>1</v>
      </c>
      <c r="AA6" s="191">
        <v>10</v>
      </c>
      <c r="AB6" s="192"/>
      <c r="AC6" s="193"/>
      <c r="AD6" s="189" t="s">
        <v>1</v>
      </c>
      <c r="AE6" s="191">
        <v>11</v>
      </c>
      <c r="AF6" s="192"/>
      <c r="AG6" s="193"/>
      <c r="AH6" s="189" t="s">
        <v>1</v>
      </c>
      <c r="AI6" s="191">
        <v>12</v>
      </c>
      <c r="AJ6" s="192"/>
      <c r="AK6" s="193"/>
      <c r="AL6" s="189" t="s">
        <v>1</v>
      </c>
      <c r="AM6" s="191">
        <v>1</v>
      </c>
      <c r="AN6" s="192"/>
      <c r="AO6" s="193"/>
      <c r="AP6" s="189" t="s">
        <v>1</v>
      </c>
      <c r="AQ6" s="191">
        <v>2</v>
      </c>
      <c r="AR6" s="192"/>
      <c r="AS6" s="193"/>
      <c r="AT6" s="189" t="s">
        <v>1</v>
      </c>
      <c r="AU6" s="191">
        <v>3</v>
      </c>
      <c r="AV6" s="192"/>
      <c r="AW6" s="192"/>
      <c r="AX6" s="179" t="s">
        <v>2</v>
      </c>
    </row>
    <row r="7" spans="1:53" s="124" customFormat="1" ht="13.5" customHeight="1" thickBot="1">
      <c r="A7" s="180"/>
      <c r="B7" s="190"/>
      <c r="C7" s="103" t="s">
        <v>130</v>
      </c>
      <c r="D7" s="125" t="s">
        <v>131</v>
      </c>
      <c r="E7" s="97"/>
      <c r="F7" s="190"/>
      <c r="G7" s="103" t="s">
        <v>130</v>
      </c>
      <c r="H7" s="125" t="s">
        <v>131</v>
      </c>
      <c r="I7" s="97"/>
      <c r="J7" s="190"/>
      <c r="K7" s="103" t="s">
        <v>130</v>
      </c>
      <c r="L7" s="125" t="s">
        <v>131</v>
      </c>
      <c r="M7" s="97"/>
      <c r="N7" s="190"/>
      <c r="O7" s="103" t="s">
        <v>130</v>
      </c>
      <c r="P7" s="125" t="s">
        <v>131</v>
      </c>
      <c r="Q7" s="98"/>
      <c r="R7" s="190"/>
      <c r="S7" s="103" t="s">
        <v>130</v>
      </c>
      <c r="T7" s="125" t="s">
        <v>131</v>
      </c>
      <c r="U7" s="98"/>
      <c r="V7" s="190"/>
      <c r="W7" s="103" t="s">
        <v>130</v>
      </c>
      <c r="X7" s="125" t="s">
        <v>131</v>
      </c>
      <c r="Y7" s="98"/>
      <c r="Z7" s="190"/>
      <c r="AA7" s="103" t="s">
        <v>130</v>
      </c>
      <c r="AB7" s="125" t="s">
        <v>131</v>
      </c>
      <c r="AC7" s="98"/>
      <c r="AD7" s="190"/>
      <c r="AE7" s="103" t="s">
        <v>130</v>
      </c>
      <c r="AF7" s="125" t="s">
        <v>131</v>
      </c>
      <c r="AG7" s="98"/>
      <c r="AH7" s="190"/>
      <c r="AI7" s="103" t="s">
        <v>130</v>
      </c>
      <c r="AJ7" s="125" t="s">
        <v>131</v>
      </c>
      <c r="AK7" s="98"/>
      <c r="AL7" s="190"/>
      <c r="AM7" s="103" t="s">
        <v>130</v>
      </c>
      <c r="AN7" s="125" t="s">
        <v>131</v>
      </c>
      <c r="AO7" s="98"/>
      <c r="AP7" s="190"/>
      <c r="AQ7" s="103" t="s">
        <v>130</v>
      </c>
      <c r="AR7" s="125" t="s">
        <v>131</v>
      </c>
      <c r="AS7" s="98"/>
      <c r="AT7" s="190"/>
      <c r="AU7" s="103" t="s">
        <v>130</v>
      </c>
      <c r="AV7" s="125" t="s">
        <v>131</v>
      </c>
      <c r="AW7" s="107"/>
      <c r="AX7" s="180"/>
    </row>
    <row r="8" spans="1:53" ht="13.5" customHeight="1">
      <c r="A8" s="76">
        <v>1</v>
      </c>
      <c r="B8" s="56" t="str">
        <f>IF(MONTH(DATE(($D$3),C$6,$A8))&lt;&gt;C$6,"",CHOOSE(WEEKDAY(DATE(($D$3),C$6,$A8),1),"日","月","火","水","木","金","土")&amp;IF(ISNA(VLOOKUP(DATE(($D$3),C$6,$A8),祝日一覧!$A$2:$B$73,2,FALSE)),"","（祝）"))</f>
        <v>火</v>
      </c>
      <c r="C8" s="102"/>
      <c r="D8" s="59"/>
      <c r="E8" s="77" t="s">
        <v>5</v>
      </c>
      <c r="F8" s="57" t="str">
        <f>IF(MONTH(DATE(($D$3),G$6,$A8))&lt;&gt;G$6,"",CHOOSE(WEEKDAY(DATE(($D$3),G$6,$A8),1),"日","月","火","水","木","金","土")&amp;IF(ISNA(VLOOKUP(DATE(($D$3),G$6,$A8),祝日一覧!$A$2:$B$73,2,FALSE)),"","（祝）"))</f>
        <v>木</v>
      </c>
      <c r="G8" s="102"/>
      <c r="H8" s="59"/>
      <c r="I8" s="77" t="s">
        <v>5</v>
      </c>
      <c r="J8" s="57" t="str">
        <f>IF(MONTH(DATE(($D$3),K$6,$A8))&lt;&gt;K$6,"",CHOOSE(WEEKDAY(DATE(($D$3),K$6,$A8),1),"日","月","火","水","木","金","土")&amp;IF(ISNA(VLOOKUP(DATE(($D$3),K$6,$A8),祝日一覧!$A$2:$B$73,2,FALSE)),"","（祝）"))</f>
        <v>日</v>
      </c>
      <c r="K8" s="102"/>
      <c r="L8" s="59"/>
      <c r="M8" s="77" t="s">
        <v>5</v>
      </c>
      <c r="N8" s="57" t="str">
        <f>IF(MONTH(DATE(($D$3),O$6,$A8))&lt;&gt;O$6,"",CHOOSE(WEEKDAY(DATE(($D$3),O$6,$A8),1),"日","月","火","水","木","金","土")&amp;IF(ISNA(VLOOKUP(DATE(($D$3),O$6,$A8),祝日一覧!$A$2:$B$73,2,FALSE)),"","（祝）"))</f>
        <v>火</v>
      </c>
      <c r="O8" s="102"/>
      <c r="P8" s="59"/>
      <c r="Q8" s="78" t="s">
        <v>5</v>
      </c>
      <c r="R8" s="57" t="str">
        <f>IF(MONTH(DATE(($D$3),S$6,$A8))&lt;&gt;S$6,"",CHOOSE(WEEKDAY(DATE(($D$3),S$6,$A8),1),"日","月","火","水","木","金","土")&amp;IF(ISNA(VLOOKUP(DATE(($D$3),S$6,$A8),祝日一覧!$A$2:$B$73,2,FALSE)),"","（祝）"))</f>
        <v>金</v>
      </c>
      <c r="S8" s="102"/>
      <c r="T8" s="59"/>
      <c r="U8" s="78" t="s">
        <v>5</v>
      </c>
      <c r="V8" s="57" t="str">
        <f>IF(MONTH(DATE(($D$3),W$6,$A8))&lt;&gt;W$6,"",CHOOSE(WEEKDAY(DATE(($D$3),W$6,$A8),1),"日","月","火","水","木","金","土")&amp;IF(ISNA(VLOOKUP(DATE(($D$3),W$6,$A8),祝日一覧!$A$2:$B$73,2,FALSE)),"","（祝）"))</f>
        <v>月</v>
      </c>
      <c r="W8" s="102"/>
      <c r="X8" s="59"/>
      <c r="Y8" s="78" t="s">
        <v>5</v>
      </c>
      <c r="Z8" s="57" t="str">
        <f>IF(MONTH(DATE(($D$3),AA$6,$A8))&lt;&gt;AA$6,"",CHOOSE(WEEKDAY(DATE(($D$3),AA$6,$A8),1),"日","月","火","水","木","金","土")&amp;IF(ISNA(VLOOKUP(DATE(($D$3),AA$6,$A8),祝日一覧!$A$2:$B$73,2,FALSE)),"","（祝）"))</f>
        <v>水</v>
      </c>
      <c r="AA8" s="102"/>
      <c r="AB8" s="59"/>
      <c r="AC8" s="78" t="s">
        <v>5</v>
      </c>
      <c r="AD8" s="57" t="str">
        <f>IF(MONTH(DATE(($D$3),AE$6,$A8))&lt;&gt;AE$6,"",CHOOSE(WEEKDAY(DATE(($D$3),AE$6,$A8),1),"日","月","火","水","木","金","土")&amp;IF(ISNA(VLOOKUP(DATE(($D$3),AE$6,$A8),祝日一覧!$A$2:$B$73,2,FALSE)),"","（祝）"))</f>
        <v>土</v>
      </c>
      <c r="AE8" s="102"/>
      <c r="AF8" s="59"/>
      <c r="AG8" s="78" t="s">
        <v>5</v>
      </c>
      <c r="AH8" s="57" t="str">
        <f>IF(MONTH(DATE(($D$3),AI$6,$A8))&lt;&gt;AI$6,"",CHOOSE(WEEKDAY(DATE(($D$3),AI$6,$A8),1),"日","月","火","水","木","金","土")&amp;IF(ISNA(VLOOKUP(DATE(($D$3),AI$6,$A8),祝日一覧!$A$2:$B$73,2,FALSE)),"","（祝）"))</f>
        <v>月</v>
      </c>
      <c r="AI8" s="102"/>
      <c r="AJ8" s="59"/>
      <c r="AK8" s="78" t="s">
        <v>5</v>
      </c>
      <c r="AL8" s="57" t="str">
        <f>IF(MONTH(DATE(($D$3+1),AM$6,$A8))&lt;&gt;AM$6,"",CHOOSE(WEEKDAY(DATE(($D$3+1),AM$6,$A8),1),"日","月","火","水","木","金","土")&amp;IF(ISNA(VLOOKUP(DATE(($D$3+1),AM$6,$A8),祝日一覧!$A$2:$B$73,2,FALSE)),"","（祝）"))</f>
        <v>木（祝）</v>
      </c>
      <c r="AM8" s="102"/>
      <c r="AN8" s="59"/>
      <c r="AO8" s="78" t="s">
        <v>5</v>
      </c>
      <c r="AP8" s="57" t="str">
        <f>IF(MONTH(DATE(($D$3+1),AQ$6,$A8))&lt;&gt;AQ$6,"",CHOOSE(WEEKDAY(DATE(($D$3+1),AQ$6,$A8),1),"日","月","火","水","木","金","土")&amp;IF(ISNA(VLOOKUP(DATE(($D$3+1),AQ$6,$A8),祝日一覧!$A$2:$B$73,2,FALSE)),"","（祝）"))</f>
        <v>日</v>
      </c>
      <c r="AQ8" s="102"/>
      <c r="AR8" s="59"/>
      <c r="AS8" s="78" t="s">
        <v>5</v>
      </c>
      <c r="AT8" s="57" t="str">
        <f>IF(MONTH(DATE(($D$3+1),AU$6,$A8))&lt;&gt;AU$6,"",CHOOSE(WEEKDAY(DATE(($D$3+1),AU$6,$A8),1),"日","月","火","水","木","金","土")&amp;IF(ISNA(VLOOKUP(DATE(($D$3+1),AU$6,$A8),祝日一覧!$A$2:$B$73,2,FALSE)),"","（祝）"))</f>
        <v>日</v>
      </c>
      <c r="AU8" s="102"/>
      <c r="AV8" s="59"/>
      <c r="AW8" s="108" t="s">
        <v>5</v>
      </c>
      <c r="AX8" s="111">
        <v>1</v>
      </c>
      <c r="BA8" s="624" t="s">
        <v>214</v>
      </c>
    </row>
    <row r="9" spans="1:53" ht="13.5" customHeight="1">
      <c r="A9" s="79">
        <v>2</v>
      </c>
      <c r="B9" s="56" t="str">
        <f>IF(MONTH(DATE(($D$3),C$6,$A9))&lt;&gt;C$6,"",CHOOSE(WEEKDAY(DATE(($D$3),C$6,$A9),1),"日","月","火","水","木","金","土")&amp;IF(ISNA(VLOOKUP(DATE(($D$3),C$6,$A9),祝日一覧!$A$2:$B$73,2,FALSE)),"","（祝）"))</f>
        <v>水</v>
      </c>
      <c r="C9" s="99"/>
      <c r="D9" s="58"/>
      <c r="E9" s="80" t="s">
        <v>5</v>
      </c>
      <c r="F9" s="57" t="str">
        <f>IF(MONTH(DATE(($D$3),G$6,$A9))&lt;&gt;G$6,"",CHOOSE(WEEKDAY(DATE(($D$3),G$6,$A9),1),"日","月","火","水","木","金","土")&amp;IF(ISNA(VLOOKUP(DATE(($D$3),G$6,$A9),祝日一覧!$A$2:$B$73,2,FALSE)),"","（祝）"))</f>
        <v>金</v>
      </c>
      <c r="G9" s="99"/>
      <c r="H9" s="58"/>
      <c r="I9" s="80" t="s">
        <v>5</v>
      </c>
      <c r="J9" s="57" t="str">
        <f>IF(MONTH(DATE(($D$3),K$6,$A9))&lt;&gt;K$6,"",CHOOSE(WEEKDAY(DATE(($D$3),K$6,$A9),1),"日","月","火","水","木","金","土")&amp;IF(ISNA(VLOOKUP(DATE(($D$3),K$6,$A9),祝日一覧!$A$2:$B$73,2,FALSE)),"","（祝）"))</f>
        <v>月</v>
      </c>
      <c r="K9" s="99"/>
      <c r="L9" s="58"/>
      <c r="M9" s="80" t="s">
        <v>5</v>
      </c>
      <c r="N9" s="57" t="str">
        <f>IF(MONTH(DATE(($D$3),O$6,$A9))&lt;&gt;O$6,"",CHOOSE(WEEKDAY(DATE(($D$3),O$6,$A9),1),"日","月","火","水","木","金","土")&amp;IF(ISNA(VLOOKUP(DATE(($D$3),O$6,$A9),祝日一覧!$A$2:$B$73,2,FALSE)),"","（祝）"))</f>
        <v>水</v>
      </c>
      <c r="O9" s="99"/>
      <c r="P9" s="58"/>
      <c r="Q9" s="80" t="s">
        <v>5</v>
      </c>
      <c r="R9" s="57" t="str">
        <f>IF(MONTH(DATE(($D$3),S$6,$A9))&lt;&gt;S$6,"",CHOOSE(WEEKDAY(DATE(($D$3),S$6,$A9),1),"日","月","火","水","木","金","土")&amp;IF(ISNA(VLOOKUP(DATE(($D$3),S$6,$A9),祝日一覧!$A$2:$B$73,2,FALSE)),"","（祝）"))</f>
        <v>土</v>
      </c>
      <c r="S9" s="99"/>
      <c r="T9" s="58"/>
      <c r="U9" s="80" t="s">
        <v>5</v>
      </c>
      <c r="V9" s="57" t="str">
        <f>IF(MONTH(DATE(($D$3),W$6,$A9))&lt;&gt;W$6,"",CHOOSE(WEEKDAY(DATE(($D$3),W$6,$A9),1),"日","月","火","水","木","金","土")&amp;IF(ISNA(VLOOKUP(DATE(($D$3),W$6,$A9),祝日一覧!$A$2:$B$73,2,FALSE)),"","（祝）"))</f>
        <v>火</v>
      </c>
      <c r="W9" s="99"/>
      <c r="X9" s="58"/>
      <c r="Y9" s="80" t="s">
        <v>5</v>
      </c>
      <c r="Z9" s="57" t="str">
        <f>IF(MONTH(DATE(($D$3),AA$6,$A9))&lt;&gt;AA$6,"",CHOOSE(WEEKDAY(DATE(($D$3),AA$6,$A9),1),"日","月","火","水","木","金","土")&amp;IF(ISNA(VLOOKUP(DATE(($D$3),AA$6,$A9),祝日一覧!$A$2:$B$73,2,FALSE)),"","（祝）"))</f>
        <v>木</v>
      </c>
      <c r="AA9" s="99"/>
      <c r="AB9" s="58"/>
      <c r="AC9" s="80" t="s">
        <v>5</v>
      </c>
      <c r="AD9" s="57" t="str">
        <f>IF(MONTH(DATE(($D$3),AE$6,$A9))&lt;&gt;AE$6,"",CHOOSE(WEEKDAY(DATE(($D$3),AE$6,$A9),1),"日","月","火","水","木","金","土")&amp;IF(ISNA(VLOOKUP(DATE(($D$3),AE$6,$A9),祝日一覧!$A$2:$B$73,2,FALSE)),"","（祝）"))</f>
        <v>日</v>
      </c>
      <c r="AE9" s="99"/>
      <c r="AF9" s="58"/>
      <c r="AG9" s="80" t="s">
        <v>5</v>
      </c>
      <c r="AH9" s="57" t="str">
        <f>IF(MONTH(DATE(($D$3),AI$6,$A9))&lt;&gt;AI$6,"",CHOOSE(WEEKDAY(DATE(($D$3),AI$6,$A9),1),"日","月","火","水","木","金","土")&amp;IF(ISNA(VLOOKUP(DATE(($D$3),AI$6,$A9),祝日一覧!$A$2:$B$73,2,FALSE)),"","（祝）"))</f>
        <v>火</v>
      </c>
      <c r="AI9" s="99"/>
      <c r="AJ9" s="58"/>
      <c r="AK9" s="80" t="s">
        <v>5</v>
      </c>
      <c r="AL9" s="57" t="str">
        <f>IF(MONTH(DATE(($D$3+1),AM$6,$A9))&lt;&gt;AM$6,"",CHOOSE(WEEKDAY(DATE(($D$3+1),AM$6,$A9),1),"日","月","火","水","木","金","土")&amp;IF(ISNA(VLOOKUP(DATE(($D$3+1),AM$6,$A9),祝日一覧!$A$2:$B$73,2,FALSE)),"","（祝）"))</f>
        <v>金</v>
      </c>
      <c r="AM9" s="99"/>
      <c r="AN9" s="58"/>
      <c r="AO9" s="80" t="s">
        <v>5</v>
      </c>
      <c r="AP9" s="57" t="str">
        <f>IF(MONTH(DATE(($D$3+1),AQ$6,$A9))&lt;&gt;AQ$6,"",CHOOSE(WEEKDAY(DATE(($D$3+1),AQ$6,$A9),1),"日","月","火","水","木","金","土")&amp;IF(ISNA(VLOOKUP(DATE(($D$3+1),AQ$6,$A9),祝日一覧!$A$2:$B$73,2,FALSE)),"","（祝）"))</f>
        <v>月</v>
      </c>
      <c r="AQ9" s="99"/>
      <c r="AR9" s="58"/>
      <c r="AS9" s="80" t="s">
        <v>5</v>
      </c>
      <c r="AT9" s="57" t="str">
        <f>IF(MONTH(DATE(($D$3+1),AU$6,$A9))&lt;&gt;AU$6,"",CHOOSE(WEEKDAY(DATE(($D$3+1),AU$6,$A9),1),"日","月","火","水","木","金","土")&amp;IF(ISNA(VLOOKUP(DATE(($D$3+1),AU$6,$A9),祝日一覧!$A$2:$B$73,2,FALSE)),"","（祝）"))</f>
        <v>月</v>
      </c>
      <c r="AU9" s="99"/>
      <c r="AV9" s="58"/>
      <c r="AW9" s="109" t="s">
        <v>5</v>
      </c>
      <c r="AX9" s="112">
        <v>2</v>
      </c>
      <c r="BA9" s="624" t="s">
        <v>215</v>
      </c>
    </row>
    <row r="10" spans="1:53" ht="13.5" customHeight="1">
      <c r="A10" s="79">
        <v>3</v>
      </c>
      <c r="B10" s="56" t="str">
        <f>IF(MONTH(DATE(($D$3),C$6,$A10))&lt;&gt;C$6,"",CHOOSE(WEEKDAY(DATE(($D$3),C$6,$A10),1),"日","月","火","水","木","金","土")&amp;IF(ISNA(VLOOKUP(DATE(($D$3),C$6,$A10),祝日一覧!$A$2:$B$73,2,FALSE)),"","（祝）"))</f>
        <v>木</v>
      </c>
      <c r="C10" s="99"/>
      <c r="D10" s="58"/>
      <c r="E10" s="80" t="s">
        <v>5</v>
      </c>
      <c r="F10" s="57" t="str">
        <f>IF(MONTH(DATE(($D$3),G$6,$A10))&lt;&gt;G$6,"",CHOOSE(WEEKDAY(DATE(($D$3),G$6,$A10),1),"日","月","火","水","木","金","土")&amp;IF(ISNA(VLOOKUP(DATE(($D$3),G$6,$A10),祝日一覧!$A$2:$B$73,2,FALSE)),"","（祝）"))</f>
        <v>土（祝）</v>
      </c>
      <c r="G10" s="99"/>
      <c r="H10" s="58"/>
      <c r="I10" s="80" t="s">
        <v>5</v>
      </c>
      <c r="J10" s="57" t="str">
        <f>IF(MONTH(DATE(($D$3),K$6,$A10))&lt;&gt;K$6,"",CHOOSE(WEEKDAY(DATE(($D$3),K$6,$A10),1),"日","月","火","水","木","金","土")&amp;IF(ISNA(VLOOKUP(DATE(($D$3),K$6,$A10),祝日一覧!$A$2:$B$73,2,FALSE)),"","（祝）"))</f>
        <v>火</v>
      </c>
      <c r="K10" s="99"/>
      <c r="L10" s="58"/>
      <c r="M10" s="80" t="s">
        <v>5</v>
      </c>
      <c r="N10" s="57" t="str">
        <f>IF(MONTH(DATE(($D$3),O$6,$A10))&lt;&gt;O$6,"",CHOOSE(WEEKDAY(DATE(($D$3),O$6,$A10),1),"日","月","火","水","木","金","土")&amp;IF(ISNA(VLOOKUP(DATE(($D$3),O$6,$A10),祝日一覧!$A$2:$B$73,2,FALSE)),"","（祝）"))</f>
        <v>木</v>
      </c>
      <c r="O10" s="99"/>
      <c r="P10" s="58"/>
      <c r="Q10" s="80" t="s">
        <v>5</v>
      </c>
      <c r="R10" s="57" t="str">
        <f>IF(MONTH(DATE(($D$3),S$6,$A10))&lt;&gt;S$6,"",CHOOSE(WEEKDAY(DATE(($D$3),S$6,$A10),1),"日","月","火","水","木","金","土")&amp;IF(ISNA(VLOOKUP(DATE(($D$3),S$6,$A10),祝日一覧!$A$2:$B$73,2,FALSE)),"","（祝）"))</f>
        <v>日</v>
      </c>
      <c r="S10" s="99"/>
      <c r="T10" s="58"/>
      <c r="U10" s="80" t="s">
        <v>5</v>
      </c>
      <c r="V10" s="57" t="str">
        <f>IF(MONTH(DATE(($D$3),W$6,$A10))&lt;&gt;W$6,"",CHOOSE(WEEKDAY(DATE(($D$3),W$6,$A10),1),"日","月","火","水","木","金","土")&amp;IF(ISNA(VLOOKUP(DATE(($D$3),W$6,$A10),祝日一覧!$A$2:$B$73,2,FALSE)),"","（祝）"))</f>
        <v>水</v>
      </c>
      <c r="W10" s="99"/>
      <c r="X10" s="58"/>
      <c r="Y10" s="80" t="s">
        <v>5</v>
      </c>
      <c r="Z10" s="57" t="str">
        <f>IF(MONTH(DATE(($D$3),AA$6,$A10))&lt;&gt;AA$6,"",CHOOSE(WEEKDAY(DATE(($D$3),AA$6,$A10),1),"日","月","火","水","木","金","土")&amp;IF(ISNA(VLOOKUP(DATE(($D$3),AA$6,$A10),祝日一覧!$A$2:$B$73,2,FALSE)),"","（祝）"))</f>
        <v>金</v>
      </c>
      <c r="AA10" s="99"/>
      <c r="AB10" s="58"/>
      <c r="AC10" s="80" t="s">
        <v>5</v>
      </c>
      <c r="AD10" s="57" t="str">
        <f>IF(MONTH(DATE(($D$3),AE$6,$A10))&lt;&gt;AE$6,"",CHOOSE(WEEKDAY(DATE(($D$3),AE$6,$A10),1),"日","月","火","水","木","金","土")&amp;IF(ISNA(VLOOKUP(DATE(($D$3),AE$6,$A10),祝日一覧!$A$2:$B$73,2,FALSE)),"","（祝）"))</f>
        <v>月（祝）</v>
      </c>
      <c r="AE10" s="99"/>
      <c r="AF10" s="58"/>
      <c r="AG10" s="80" t="s">
        <v>5</v>
      </c>
      <c r="AH10" s="57" t="str">
        <f>IF(MONTH(DATE(($D$3),AI$6,$A10))&lt;&gt;AI$6,"",CHOOSE(WEEKDAY(DATE(($D$3),AI$6,$A10),1),"日","月","火","水","木","金","土")&amp;IF(ISNA(VLOOKUP(DATE(($D$3),AI$6,$A10),祝日一覧!$A$2:$B$73,2,FALSE)),"","（祝）"))</f>
        <v>水</v>
      </c>
      <c r="AI10" s="99"/>
      <c r="AJ10" s="58"/>
      <c r="AK10" s="80" t="s">
        <v>5</v>
      </c>
      <c r="AL10" s="57" t="str">
        <f>IF(MONTH(DATE(($D$3+1),AM$6,$A10))&lt;&gt;AM$6,"",CHOOSE(WEEKDAY(DATE(($D$3+1),AM$6,$A10),1),"日","月","火","水","木","金","土")&amp;IF(ISNA(VLOOKUP(DATE(($D$3+1),AM$6,$A10),祝日一覧!$A$2:$B$73,2,FALSE)),"","（祝）"))</f>
        <v>土</v>
      </c>
      <c r="AM10" s="99"/>
      <c r="AN10" s="58"/>
      <c r="AO10" s="80" t="s">
        <v>5</v>
      </c>
      <c r="AP10" s="57" t="str">
        <f>IF(MONTH(DATE(($D$3+1),AQ$6,$A10))&lt;&gt;AQ$6,"",CHOOSE(WEEKDAY(DATE(($D$3+1),AQ$6,$A10),1),"日","月","火","水","木","金","土")&amp;IF(ISNA(VLOOKUP(DATE(($D$3+1),AQ$6,$A10),祝日一覧!$A$2:$B$73,2,FALSE)),"","（祝）"))</f>
        <v>火</v>
      </c>
      <c r="AQ10" s="99"/>
      <c r="AR10" s="58"/>
      <c r="AS10" s="80" t="s">
        <v>5</v>
      </c>
      <c r="AT10" s="57" t="str">
        <f>IF(MONTH(DATE(($D$3+1),AU$6,$A10))&lt;&gt;AU$6,"",CHOOSE(WEEKDAY(DATE(($D$3+1),AU$6,$A10),1),"日","月","火","水","木","金","土")&amp;IF(ISNA(VLOOKUP(DATE(($D$3+1),AU$6,$A10),祝日一覧!$A$2:$B$73,2,FALSE)),"","（祝）"))</f>
        <v>火</v>
      </c>
      <c r="AU10" s="99"/>
      <c r="AV10" s="58"/>
      <c r="AW10" s="109" t="s">
        <v>5</v>
      </c>
      <c r="AX10" s="112">
        <v>3</v>
      </c>
      <c r="BA10" s="624" t="s">
        <v>216</v>
      </c>
    </row>
    <row r="11" spans="1:53" ht="13.5" customHeight="1">
      <c r="A11" s="79">
        <v>4</v>
      </c>
      <c r="B11" s="56" t="str">
        <f>IF(MONTH(DATE(($D$3),C$6,$A11))&lt;&gt;C$6,"",CHOOSE(WEEKDAY(DATE(($D$3),C$6,$A11),1),"日","月","火","水","木","金","土")&amp;IF(ISNA(VLOOKUP(DATE(($D$3),C$6,$A11),祝日一覧!$A$2:$B$73,2,FALSE)),"","（祝）"))</f>
        <v>金</v>
      </c>
      <c r="C11" s="99"/>
      <c r="D11" s="58"/>
      <c r="E11" s="80" t="s">
        <v>5</v>
      </c>
      <c r="F11" s="57" t="str">
        <f>IF(MONTH(DATE(($D$3),G$6,$A11))&lt;&gt;G$6,"",CHOOSE(WEEKDAY(DATE(($D$3),G$6,$A11),1),"日","月","火","水","木","金","土")&amp;IF(ISNA(VLOOKUP(DATE(($D$3),G$6,$A11),祝日一覧!$A$2:$B$73,2,FALSE)),"","（祝）"))</f>
        <v>日（祝）</v>
      </c>
      <c r="G11" s="99"/>
      <c r="H11" s="58"/>
      <c r="I11" s="80" t="s">
        <v>5</v>
      </c>
      <c r="J11" s="57" t="str">
        <f>IF(MONTH(DATE(($D$3),K$6,$A11))&lt;&gt;K$6,"",CHOOSE(WEEKDAY(DATE(($D$3),K$6,$A11),1),"日","月","火","水","木","金","土")&amp;IF(ISNA(VLOOKUP(DATE(($D$3),K$6,$A11),祝日一覧!$A$2:$B$73,2,FALSE)),"","（祝）"))</f>
        <v>水</v>
      </c>
      <c r="K11" s="99"/>
      <c r="L11" s="58"/>
      <c r="M11" s="80" t="s">
        <v>5</v>
      </c>
      <c r="N11" s="57" t="str">
        <f>IF(MONTH(DATE(($D$3),O$6,$A11))&lt;&gt;O$6,"",CHOOSE(WEEKDAY(DATE(($D$3),O$6,$A11),1),"日","月","火","水","木","金","土")&amp;IF(ISNA(VLOOKUP(DATE(($D$3),O$6,$A11),祝日一覧!$A$2:$B$73,2,FALSE)),"","（祝）"))</f>
        <v>金</v>
      </c>
      <c r="O11" s="99"/>
      <c r="P11" s="58"/>
      <c r="Q11" s="80" t="s">
        <v>5</v>
      </c>
      <c r="R11" s="57" t="str">
        <f>IF(MONTH(DATE(($D$3),S$6,$A11))&lt;&gt;S$6,"",CHOOSE(WEEKDAY(DATE(($D$3),S$6,$A11),1),"日","月","火","水","木","金","土")&amp;IF(ISNA(VLOOKUP(DATE(($D$3),S$6,$A11),祝日一覧!$A$2:$B$73,2,FALSE)),"","（祝）"))</f>
        <v>月</v>
      </c>
      <c r="S11" s="99"/>
      <c r="T11" s="58"/>
      <c r="U11" s="80" t="s">
        <v>5</v>
      </c>
      <c r="V11" s="57" t="str">
        <f>IF(MONTH(DATE(($D$3),W$6,$A11))&lt;&gt;W$6,"",CHOOSE(WEEKDAY(DATE(($D$3),W$6,$A11),1),"日","月","火","水","木","金","土")&amp;IF(ISNA(VLOOKUP(DATE(($D$3),W$6,$A11),祝日一覧!$A$2:$B$73,2,FALSE)),"","（祝）"))</f>
        <v>木</v>
      </c>
      <c r="W11" s="99"/>
      <c r="X11" s="58"/>
      <c r="Y11" s="80" t="s">
        <v>5</v>
      </c>
      <c r="Z11" s="57" t="str">
        <f>IF(MONTH(DATE(($D$3),AA$6,$A11))&lt;&gt;AA$6,"",CHOOSE(WEEKDAY(DATE(($D$3),AA$6,$A11),1),"日","月","火","水","木","金","土")&amp;IF(ISNA(VLOOKUP(DATE(($D$3),AA$6,$A11),祝日一覧!$A$2:$B$73,2,FALSE)),"","（祝）"))</f>
        <v>土</v>
      </c>
      <c r="AA11" s="99"/>
      <c r="AB11" s="58"/>
      <c r="AC11" s="80" t="s">
        <v>5</v>
      </c>
      <c r="AD11" s="57" t="str">
        <f>IF(MONTH(DATE(($D$3),AE$6,$A11))&lt;&gt;AE$6,"",CHOOSE(WEEKDAY(DATE(($D$3),AE$6,$A11),1),"日","月","火","水","木","金","土")&amp;IF(ISNA(VLOOKUP(DATE(($D$3),AE$6,$A11),祝日一覧!$A$2:$B$73,2,FALSE)),"","（祝）"))</f>
        <v>火</v>
      </c>
      <c r="AE11" s="99"/>
      <c r="AF11" s="58"/>
      <c r="AG11" s="80" t="s">
        <v>5</v>
      </c>
      <c r="AH11" s="57" t="str">
        <f>IF(MONTH(DATE(($D$3),AI$6,$A11))&lt;&gt;AI$6,"",CHOOSE(WEEKDAY(DATE(($D$3),AI$6,$A11),1),"日","月","火","水","木","金","土")&amp;IF(ISNA(VLOOKUP(DATE(($D$3),AI$6,$A11),祝日一覧!$A$2:$B$73,2,FALSE)),"","（祝）"))</f>
        <v>木</v>
      </c>
      <c r="AI11" s="99"/>
      <c r="AJ11" s="58"/>
      <c r="AK11" s="80" t="s">
        <v>5</v>
      </c>
      <c r="AL11" s="57" t="str">
        <f>IF(MONTH(DATE(($D$3+1),AM$6,$A11))&lt;&gt;AM$6,"",CHOOSE(WEEKDAY(DATE(($D$3+1),AM$6,$A11),1),"日","月","火","水","木","金","土")&amp;IF(ISNA(VLOOKUP(DATE(($D$3+1),AM$6,$A11),祝日一覧!$A$2:$B$73,2,FALSE)),"","（祝）"))</f>
        <v>日</v>
      </c>
      <c r="AM11" s="99"/>
      <c r="AN11" s="58"/>
      <c r="AO11" s="80" t="s">
        <v>5</v>
      </c>
      <c r="AP11" s="57" t="str">
        <f>IF(MONTH(DATE(($D$3+1),AQ$6,$A11))&lt;&gt;AQ$6,"",CHOOSE(WEEKDAY(DATE(($D$3+1),AQ$6,$A11),1),"日","月","火","水","木","金","土")&amp;IF(ISNA(VLOOKUP(DATE(($D$3+1),AQ$6,$A11),祝日一覧!$A$2:$B$73,2,FALSE)),"","（祝）"))</f>
        <v>水</v>
      </c>
      <c r="AQ11" s="99"/>
      <c r="AR11" s="58"/>
      <c r="AS11" s="80" t="s">
        <v>5</v>
      </c>
      <c r="AT11" s="57" t="str">
        <f>IF(MONTH(DATE(($D$3+1),AU$6,$A11))&lt;&gt;AU$6,"",CHOOSE(WEEKDAY(DATE(($D$3+1),AU$6,$A11),1),"日","月","火","水","木","金","土")&amp;IF(ISNA(VLOOKUP(DATE(($D$3+1),AU$6,$A11),祝日一覧!$A$2:$B$73,2,FALSE)),"","（祝）"))</f>
        <v>水</v>
      </c>
      <c r="AU11" s="99"/>
      <c r="AV11" s="58"/>
      <c r="AW11" s="109" t="s">
        <v>5</v>
      </c>
      <c r="AX11" s="112">
        <v>4</v>
      </c>
      <c r="BA11" s="624" t="s">
        <v>217</v>
      </c>
    </row>
    <row r="12" spans="1:53" ht="13.5" customHeight="1">
      <c r="A12" s="79">
        <v>5</v>
      </c>
      <c r="B12" s="56" t="str">
        <f>IF(MONTH(DATE(($D$3),C$6,$A12))&lt;&gt;C$6,"",CHOOSE(WEEKDAY(DATE(($D$3),C$6,$A12),1),"日","月","火","水","木","金","土")&amp;IF(ISNA(VLOOKUP(DATE(($D$3),C$6,$A12),祝日一覧!$A$2:$B$73,2,FALSE)),"","（祝）"))</f>
        <v>土</v>
      </c>
      <c r="C12" s="99"/>
      <c r="D12" s="58"/>
      <c r="E12" s="80" t="s">
        <v>5</v>
      </c>
      <c r="F12" s="57" t="str">
        <f>IF(MONTH(DATE(($D$3),G$6,$A12))&lt;&gt;G$6,"",CHOOSE(WEEKDAY(DATE(($D$3),G$6,$A12),1),"日","月","火","水","木","金","土")&amp;IF(ISNA(VLOOKUP(DATE(($D$3),G$6,$A12),祝日一覧!$A$2:$B$73,2,FALSE)),"","（祝）"))</f>
        <v>月（祝）</v>
      </c>
      <c r="G12" s="99"/>
      <c r="H12" s="58"/>
      <c r="I12" s="80" t="s">
        <v>5</v>
      </c>
      <c r="J12" s="57" t="str">
        <f>IF(MONTH(DATE(($D$3),K$6,$A12))&lt;&gt;K$6,"",CHOOSE(WEEKDAY(DATE(($D$3),K$6,$A12),1),"日","月","火","水","木","金","土")&amp;IF(ISNA(VLOOKUP(DATE(($D$3),K$6,$A12),祝日一覧!$A$2:$B$73,2,FALSE)),"","（祝）"))</f>
        <v>木</v>
      </c>
      <c r="K12" s="99"/>
      <c r="L12" s="58"/>
      <c r="M12" s="80" t="s">
        <v>5</v>
      </c>
      <c r="N12" s="57" t="str">
        <f>IF(MONTH(DATE(($D$3),O$6,$A12))&lt;&gt;O$6,"",CHOOSE(WEEKDAY(DATE(($D$3),O$6,$A12),1),"日","月","火","水","木","金","土")&amp;IF(ISNA(VLOOKUP(DATE(($D$3),O$6,$A12),祝日一覧!$A$2:$B$73,2,FALSE)),"","（祝）"))</f>
        <v>土</v>
      </c>
      <c r="O12" s="99"/>
      <c r="P12" s="58"/>
      <c r="Q12" s="80" t="s">
        <v>5</v>
      </c>
      <c r="R12" s="57" t="str">
        <f>IF(MONTH(DATE(($D$3),S$6,$A12))&lt;&gt;S$6,"",CHOOSE(WEEKDAY(DATE(($D$3),S$6,$A12),1),"日","月","火","水","木","金","土")&amp;IF(ISNA(VLOOKUP(DATE(($D$3),S$6,$A12),祝日一覧!$A$2:$B$73,2,FALSE)),"","（祝）"))</f>
        <v>火</v>
      </c>
      <c r="S12" s="99"/>
      <c r="T12" s="58"/>
      <c r="U12" s="80" t="s">
        <v>5</v>
      </c>
      <c r="V12" s="57" t="str">
        <f>IF(MONTH(DATE(($D$3),W$6,$A12))&lt;&gt;W$6,"",CHOOSE(WEEKDAY(DATE(($D$3),W$6,$A12),1),"日","月","火","水","木","金","土")&amp;IF(ISNA(VLOOKUP(DATE(($D$3),W$6,$A12),祝日一覧!$A$2:$B$73,2,FALSE)),"","（祝）"))</f>
        <v>金</v>
      </c>
      <c r="W12" s="99"/>
      <c r="X12" s="58"/>
      <c r="Y12" s="80" t="s">
        <v>5</v>
      </c>
      <c r="Z12" s="57" t="str">
        <f>IF(MONTH(DATE(($D$3),AA$6,$A12))&lt;&gt;AA$6,"",CHOOSE(WEEKDAY(DATE(($D$3),AA$6,$A12),1),"日","月","火","水","木","金","土")&amp;IF(ISNA(VLOOKUP(DATE(($D$3),AA$6,$A12),祝日一覧!$A$2:$B$73,2,FALSE)),"","（祝）"))</f>
        <v>日</v>
      </c>
      <c r="AA12" s="99"/>
      <c r="AB12" s="58"/>
      <c r="AC12" s="80" t="s">
        <v>5</v>
      </c>
      <c r="AD12" s="57" t="str">
        <f>IF(MONTH(DATE(($D$3),AE$6,$A12))&lt;&gt;AE$6,"",CHOOSE(WEEKDAY(DATE(($D$3),AE$6,$A12),1),"日","月","火","水","木","金","土")&amp;IF(ISNA(VLOOKUP(DATE(($D$3),AE$6,$A12),祝日一覧!$A$2:$B$73,2,FALSE)),"","（祝）"))</f>
        <v>水</v>
      </c>
      <c r="AE12" s="99"/>
      <c r="AF12" s="58"/>
      <c r="AG12" s="80" t="s">
        <v>5</v>
      </c>
      <c r="AH12" s="57" t="str">
        <f>IF(MONTH(DATE(($D$3),AI$6,$A12))&lt;&gt;AI$6,"",CHOOSE(WEEKDAY(DATE(($D$3),AI$6,$A12),1),"日","月","火","水","木","金","土")&amp;IF(ISNA(VLOOKUP(DATE(($D$3),AI$6,$A12),祝日一覧!$A$2:$B$73,2,FALSE)),"","（祝）"))</f>
        <v>金</v>
      </c>
      <c r="AI12" s="99"/>
      <c r="AJ12" s="58"/>
      <c r="AK12" s="80" t="s">
        <v>5</v>
      </c>
      <c r="AL12" s="57" t="str">
        <f>IF(MONTH(DATE(($D$3+1),AM$6,$A12))&lt;&gt;AM$6,"",CHOOSE(WEEKDAY(DATE(($D$3+1),AM$6,$A12),1),"日","月","火","水","木","金","土")&amp;IF(ISNA(VLOOKUP(DATE(($D$3+1),AM$6,$A12),祝日一覧!$A$2:$B$73,2,FALSE)),"","（祝）"))</f>
        <v>月</v>
      </c>
      <c r="AM12" s="99"/>
      <c r="AN12" s="58"/>
      <c r="AO12" s="80" t="s">
        <v>5</v>
      </c>
      <c r="AP12" s="57" t="str">
        <f>IF(MONTH(DATE(($D$3+1),AQ$6,$A12))&lt;&gt;AQ$6,"",CHOOSE(WEEKDAY(DATE(($D$3+1),AQ$6,$A12),1),"日","月","火","水","木","金","土")&amp;IF(ISNA(VLOOKUP(DATE(($D$3+1),AQ$6,$A12),祝日一覧!$A$2:$B$73,2,FALSE)),"","（祝）"))</f>
        <v>木</v>
      </c>
      <c r="AQ12" s="99"/>
      <c r="AR12" s="58"/>
      <c r="AS12" s="80" t="s">
        <v>5</v>
      </c>
      <c r="AT12" s="57" t="str">
        <f>IF(MONTH(DATE(($D$3+1),AU$6,$A12))&lt;&gt;AU$6,"",CHOOSE(WEEKDAY(DATE(($D$3+1),AU$6,$A12),1),"日","月","火","水","木","金","土")&amp;IF(ISNA(VLOOKUP(DATE(($D$3+1),AU$6,$A12),祝日一覧!$A$2:$B$73,2,FALSE)),"","（祝）"))</f>
        <v>木</v>
      </c>
      <c r="AU12" s="99"/>
      <c r="AV12" s="58"/>
      <c r="AW12" s="109" t="s">
        <v>5</v>
      </c>
      <c r="AX12" s="112">
        <v>5</v>
      </c>
      <c r="BA12" s="624" t="s">
        <v>166</v>
      </c>
    </row>
    <row r="13" spans="1:53" ht="13.5" customHeight="1">
      <c r="A13" s="79">
        <v>6</v>
      </c>
      <c r="B13" s="56" t="str">
        <f>IF(MONTH(DATE(($D$3),C$6,$A13))&lt;&gt;C$6,"",CHOOSE(WEEKDAY(DATE(($D$3),C$6,$A13),1),"日","月","火","水","木","金","土")&amp;IF(ISNA(VLOOKUP(DATE(($D$3),C$6,$A13),祝日一覧!$A$2:$B$73,2,FALSE)),"","（祝）"))</f>
        <v>日</v>
      </c>
      <c r="C13" s="99"/>
      <c r="D13" s="58"/>
      <c r="E13" s="80" t="s">
        <v>5</v>
      </c>
      <c r="F13" s="57" t="str">
        <f>IF(MONTH(DATE(($D$3),G$6,$A13))&lt;&gt;G$6,"",CHOOSE(WEEKDAY(DATE(($D$3),G$6,$A13),1),"日","月","火","水","木","金","土")&amp;IF(ISNA(VLOOKUP(DATE(($D$3),G$6,$A13),祝日一覧!$A$2:$B$73,2,FALSE)),"","（祝）"))</f>
        <v>火（祝）</v>
      </c>
      <c r="G13" s="99"/>
      <c r="H13" s="58"/>
      <c r="I13" s="80" t="s">
        <v>5</v>
      </c>
      <c r="J13" s="57" t="str">
        <f>IF(MONTH(DATE(($D$3),K$6,$A13))&lt;&gt;K$6,"",CHOOSE(WEEKDAY(DATE(($D$3),K$6,$A13),1),"日","月","火","水","木","金","土")&amp;IF(ISNA(VLOOKUP(DATE(($D$3),K$6,$A13),祝日一覧!$A$2:$B$73,2,FALSE)),"","（祝）"))</f>
        <v>金</v>
      </c>
      <c r="K13" s="99"/>
      <c r="L13" s="58"/>
      <c r="M13" s="80" t="s">
        <v>5</v>
      </c>
      <c r="N13" s="57" t="str">
        <f>IF(MONTH(DATE(($D$3),O$6,$A13))&lt;&gt;O$6,"",CHOOSE(WEEKDAY(DATE(($D$3),O$6,$A13),1),"日","月","火","水","木","金","土")&amp;IF(ISNA(VLOOKUP(DATE(($D$3),O$6,$A13),祝日一覧!$A$2:$B$73,2,FALSE)),"","（祝）"))</f>
        <v>日</v>
      </c>
      <c r="O13" s="99"/>
      <c r="P13" s="58"/>
      <c r="Q13" s="80" t="s">
        <v>5</v>
      </c>
      <c r="R13" s="57" t="str">
        <f>IF(MONTH(DATE(($D$3),S$6,$A13))&lt;&gt;S$6,"",CHOOSE(WEEKDAY(DATE(($D$3),S$6,$A13),1),"日","月","火","水","木","金","土")&amp;IF(ISNA(VLOOKUP(DATE(($D$3),S$6,$A13),祝日一覧!$A$2:$B$73,2,FALSE)),"","（祝）"))</f>
        <v>水</v>
      </c>
      <c r="S13" s="99"/>
      <c r="T13" s="58"/>
      <c r="U13" s="80" t="s">
        <v>5</v>
      </c>
      <c r="V13" s="57" t="str">
        <f>IF(MONTH(DATE(($D$3),W$6,$A13))&lt;&gt;W$6,"",CHOOSE(WEEKDAY(DATE(($D$3),W$6,$A13),1),"日","月","火","水","木","金","土")&amp;IF(ISNA(VLOOKUP(DATE(($D$3),W$6,$A13),祝日一覧!$A$2:$B$73,2,FALSE)),"","（祝）"))</f>
        <v>土</v>
      </c>
      <c r="W13" s="99"/>
      <c r="X13" s="58"/>
      <c r="Y13" s="80" t="s">
        <v>5</v>
      </c>
      <c r="Z13" s="57" t="str">
        <f>IF(MONTH(DATE(($D$3),AA$6,$A13))&lt;&gt;AA$6,"",CHOOSE(WEEKDAY(DATE(($D$3),AA$6,$A13),1),"日","月","火","水","木","金","土")&amp;IF(ISNA(VLOOKUP(DATE(($D$3),AA$6,$A13),祝日一覧!$A$2:$B$73,2,FALSE)),"","（祝）"))</f>
        <v>月</v>
      </c>
      <c r="AA13" s="99"/>
      <c r="AB13" s="58"/>
      <c r="AC13" s="80" t="s">
        <v>5</v>
      </c>
      <c r="AD13" s="57" t="str">
        <f>IF(MONTH(DATE(($D$3),AE$6,$A13))&lt;&gt;AE$6,"",CHOOSE(WEEKDAY(DATE(($D$3),AE$6,$A13),1),"日","月","火","水","木","金","土")&amp;IF(ISNA(VLOOKUP(DATE(($D$3),AE$6,$A13),祝日一覧!$A$2:$B$73,2,FALSE)),"","（祝）"))</f>
        <v>木</v>
      </c>
      <c r="AE13" s="99"/>
      <c r="AF13" s="58"/>
      <c r="AG13" s="80" t="s">
        <v>5</v>
      </c>
      <c r="AH13" s="57" t="str">
        <f>IF(MONTH(DATE(($D$3),AI$6,$A13))&lt;&gt;AI$6,"",CHOOSE(WEEKDAY(DATE(($D$3),AI$6,$A13),1),"日","月","火","水","木","金","土")&amp;IF(ISNA(VLOOKUP(DATE(($D$3),AI$6,$A13),祝日一覧!$A$2:$B$73,2,FALSE)),"","（祝）"))</f>
        <v>土</v>
      </c>
      <c r="AI13" s="99"/>
      <c r="AJ13" s="58"/>
      <c r="AK13" s="80" t="s">
        <v>5</v>
      </c>
      <c r="AL13" s="57" t="str">
        <f>IF(MONTH(DATE(($D$3+1),AM$6,$A13))&lt;&gt;AM$6,"",CHOOSE(WEEKDAY(DATE(($D$3+1),AM$6,$A13),1),"日","月","火","水","木","金","土")&amp;IF(ISNA(VLOOKUP(DATE(($D$3+1),AM$6,$A13),祝日一覧!$A$2:$B$73,2,FALSE)),"","（祝）"))</f>
        <v>火</v>
      </c>
      <c r="AM13" s="99"/>
      <c r="AN13" s="58"/>
      <c r="AO13" s="80" t="s">
        <v>5</v>
      </c>
      <c r="AP13" s="57" t="str">
        <f>IF(MONTH(DATE(($D$3+1),AQ$6,$A13))&lt;&gt;AQ$6,"",CHOOSE(WEEKDAY(DATE(($D$3+1),AQ$6,$A13),1),"日","月","火","水","木","金","土")&amp;IF(ISNA(VLOOKUP(DATE(($D$3+1),AQ$6,$A13),祝日一覧!$A$2:$B$73,2,FALSE)),"","（祝）"))</f>
        <v>金</v>
      </c>
      <c r="AQ13" s="99"/>
      <c r="AR13" s="58"/>
      <c r="AS13" s="80" t="s">
        <v>5</v>
      </c>
      <c r="AT13" s="57" t="str">
        <f>IF(MONTH(DATE(($D$3+1),AU$6,$A13))&lt;&gt;AU$6,"",CHOOSE(WEEKDAY(DATE(($D$3+1),AU$6,$A13),1),"日","月","火","水","木","金","土")&amp;IF(ISNA(VLOOKUP(DATE(($D$3+1),AU$6,$A13),祝日一覧!$A$2:$B$73,2,FALSE)),"","（祝）"))</f>
        <v>金</v>
      </c>
      <c r="AU13" s="99"/>
      <c r="AV13" s="58"/>
      <c r="AW13" s="109" t="s">
        <v>5</v>
      </c>
      <c r="AX13" s="112">
        <v>6</v>
      </c>
      <c r="BA13" s="624" t="s">
        <v>218</v>
      </c>
    </row>
    <row r="14" spans="1:53" ht="13.5" customHeight="1">
      <c r="A14" s="79">
        <v>7</v>
      </c>
      <c r="B14" s="56" t="str">
        <f>IF(MONTH(DATE(($D$3),C$6,$A14))&lt;&gt;C$6,"",CHOOSE(WEEKDAY(DATE(($D$3),C$6,$A14),1),"日","月","火","水","木","金","土")&amp;IF(ISNA(VLOOKUP(DATE(($D$3),C$6,$A14),祝日一覧!$A$2:$B$73,2,FALSE)),"","（祝）"))</f>
        <v>月</v>
      </c>
      <c r="C14" s="99"/>
      <c r="D14" s="58"/>
      <c r="E14" s="80" t="s">
        <v>5</v>
      </c>
      <c r="F14" s="57" t="str">
        <f>IF(MONTH(DATE(($D$3),G$6,$A14))&lt;&gt;G$6,"",CHOOSE(WEEKDAY(DATE(($D$3),G$6,$A14),1),"日","月","火","水","木","金","土")&amp;IF(ISNA(VLOOKUP(DATE(($D$3),G$6,$A14),祝日一覧!$A$2:$B$73,2,FALSE)),"","（祝）"))</f>
        <v>水</v>
      </c>
      <c r="G14" s="99"/>
      <c r="H14" s="58"/>
      <c r="I14" s="80" t="s">
        <v>5</v>
      </c>
      <c r="J14" s="57" t="str">
        <f>IF(MONTH(DATE(($D$3),K$6,$A14))&lt;&gt;K$6,"",CHOOSE(WEEKDAY(DATE(($D$3),K$6,$A14),1),"日","月","火","水","木","金","土")&amp;IF(ISNA(VLOOKUP(DATE(($D$3),K$6,$A14),祝日一覧!$A$2:$B$73,2,FALSE)),"","（祝）"))</f>
        <v>土</v>
      </c>
      <c r="K14" s="99"/>
      <c r="L14" s="58"/>
      <c r="M14" s="80" t="s">
        <v>5</v>
      </c>
      <c r="N14" s="57" t="str">
        <f>IF(MONTH(DATE(($D$3),O$6,$A14))&lt;&gt;O$6,"",CHOOSE(WEEKDAY(DATE(($D$3),O$6,$A14),1),"日","月","火","水","木","金","土")&amp;IF(ISNA(VLOOKUP(DATE(($D$3),O$6,$A14),祝日一覧!$A$2:$B$73,2,FALSE)),"","（祝）"))</f>
        <v>月</v>
      </c>
      <c r="O14" s="99"/>
      <c r="P14" s="58"/>
      <c r="Q14" s="80" t="s">
        <v>5</v>
      </c>
      <c r="R14" s="57" t="str">
        <f>IF(MONTH(DATE(($D$3),S$6,$A14))&lt;&gt;S$6,"",CHOOSE(WEEKDAY(DATE(($D$3),S$6,$A14),1),"日","月","火","水","木","金","土")&amp;IF(ISNA(VLOOKUP(DATE(($D$3),S$6,$A14),祝日一覧!$A$2:$B$73,2,FALSE)),"","（祝）"))</f>
        <v>木</v>
      </c>
      <c r="S14" s="99"/>
      <c r="T14" s="58"/>
      <c r="U14" s="80" t="s">
        <v>5</v>
      </c>
      <c r="V14" s="57" t="str">
        <f>IF(MONTH(DATE(($D$3),W$6,$A14))&lt;&gt;W$6,"",CHOOSE(WEEKDAY(DATE(($D$3),W$6,$A14),1),"日","月","火","水","木","金","土")&amp;IF(ISNA(VLOOKUP(DATE(($D$3),W$6,$A14),祝日一覧!$A$2:$B$73,2,FALSE)),"","（祝）"))</f>
        <v>日</v>
      </c>
      <c r="W14" s="99"/>
      <c r="X14" s="58"/>
      <c r="Y14" s="80" t="s">
        <v>5</v>
      </c>
      <c r="Z14" s="57" t="str">
        <f>IF(MONTH(DATE(($D$3),AA$6,$A14))&lt;&gt;AA$6,"",CHOOSE(WEEKDAY(DATE(($D$3),AA$6,$A14),1),"日","月","火","水","木","金","土")&amp;IF(ISNA(VLOOKUP(DATE(($D$3),AA$6,$A14),祝日一覧!$A$2:$B$73,2,FALSE)),"","（祝）"))</f>
        <v>火</v>
      </c>
      <c r="AA14" s="99"/>
      <c r="AB14" s="58"/>
      <c r="AC14" s="80" t="s">
        <v>5</v>
      </c>
      <c r="AD14" s="57" t="str">
        <f>IF(MONTH(DATE(($D$3),AE$6,$A14))&lt;&gt;AE$6,"",CHOOSE(WEEKDAY(DATE(($D$3),AE$6,$A14),1),"日","月","火","水","木","金","土")&amp;IF(ISNA(VLOOKUP(DATE(($D$3),AE$6,$A14),祝日一覧!$A$2:$B$73,2,FALSE)),"","（祝）"))</f>
        <v>金</v>
      </c>
      <c r="AE14" s="99"/>
      <c r="AF14" s="58"/>
      <c r="AG14" s="80" t="s">
        <v>5</v>
      </c>
      <c r="AH14" s="57" t="str">
        <f>IF(MONTH(DATE(($D$3),AI$6,$A14))&lt;&gt;AI$6,"",CHOOSE(WEEKDAY(DATE(($D$3),AI$6,$A14),1),"日","月","火","水","木","金","土")&amp;IF(ISNA(VLOOKUP(DATE(($D$3),AI$6,$A14),祝日一覧!$A$2:$B$73,2,FALSE)),"","（祝）"))</f>
        <v>日</v>
      </c>
      <c r="AI14" s="99"/>
      <c r="AJ14" s="58"/>
      <c r="AK14" s="80" t="s">
        <v>5</v>
      </c>
      <c r="AL14" s="57" t="str">
        <f>IF(MONTH(DATE(($D$3+1),AM$6,$A14))&lt;&gt;AM$6,"",CHOOSE(WEEKDAY(DATE(($D$3+1),AM$6,$A14),1),"日","月","火","水","木","金","土")&amp;IF(ISNA(VLOOKUP(DATE(($D$3+1),AM$6,$A14),祝日一覧!$A$2:$B$73,2,FALSE)),"","（祝）"))</f>
        <v>水</v>
      </c>
      <c r="AM14" s="99"/>
      <c r="AN14" s="58"/>
      <c r="AO14" s="80" t="s">
        <v>5</v>
      </c>
      <c r="AP14" s="57" t="str">
        <f>IF(MONTH(DATE(($D$3+1),AQ$6,$A14))&lt;&gt;AQ$6,"",CHOOSE(WEEKDAY(DATE(($D$3+1),AQ$6,$A14),1),"日","月","火","水","木","金","土")&amp;IF(ISNA(VLOOKUP(DATE(($D$3+1),AQ$6,$A14),祝日一覧!$A$2:$B$73,2,FALSE)),"","（祝）"))</f>
        <v>土</v>
      </c>
      <c r="AQ14" s="99"/>
      <c r="AR14" s="58"/>
      <c r="AS14" s="80" t="s">
        <v>5</v>
      </c>
      <c r="AT14" s="57" t="str">
        <f>IF(MONTH(DATE(($D$3+1),AU$6,$A14))&lt;&gt;AU$6,"",CHOOSE(WEEKDAY(DATE(($D$3+1),AU$6,$A14),1),"日","月","火","水","木","金","土")&amp;IF(ISNA(VLOOKUP(DATE(($D$3+1),AU$6,$A14),祝日一覧!$A$2:$B$73,2,FALSE)),"","（祝）"))</f>
        <v>土</v>
      </c>
      <c r="AU14" s="99"/>
      <c r="AV14" s="58"/>
      <c r="AW14" s="109" t="s">
        <v>5</v>
      </c>
      <c r="AX14" s="112">
        <v>7</v>
      </c>
      <c r="BA14" s="624" t="s">
        <v>219</v>
      </c>
    </row>
    <row r="15" spans="1:53" ht="13.5" customHeight="1">
      <c r="A15" s="79">
        <v>8</v>
      </c>
      <c r="B15" s="56" t="str">
        <f>IF(MONTH(DATE(($D$3),C$6,$A15))&lt;&gt;C$6,"",CHOOSE(WEEKDAY(DATE(($D$3),C$6,$A15),1),"日","月","火","水","木","金","土")&amp;IF(ISNA(VLOOKUP(DATE(($D$3),C$6,$A15),祝日一覧!$A$2:$B$73,2,FALSE)),"","（祝）"))</f>
        <v>火</v>
      </c>
      <c r="C15" s="99"/>
      <c r="D15" s="58"/>
      <c r="E15" s="80" t="s">
        <v>5</v>
      </c>
      <c r="F15" s="57" t="str">
        <f>IF(MONTH(DATE(($D$3),G$6,$A15))&lt;&gt;G$6,"",CHOOSE(WEEKDAY(DATE(($D$3),G$6,$A15),1),"日","月","火","水","木","金","土")&amp;IF(ISNA(VLOOKUP(DATE(($D$3),G$6,$A15),祝日一覧!$A$2:$B$73,2,FALSE)),"","（祝）"))</f>
        <v>木</v>
      </c>
      <c r="G15" s="99"/>
      <c r="H15" s="58"/>
      <c r="I15" s="80" t="s">
        <v>5</v>
      </c>
      <c r="J15" s="57" t="str">
        <f>IF(MONTH(DATE(($D$3),K$6,$A15))&lt;&gt;K$6,"",CHOOSE(WEEKDAY(DATE(($D$3),K$6,$A15),1),"日","月","火","水","木","金","土")&amp;IF(ISNA(VLOOKUP(DATE(($D$3),K$6,$A15),祝日一覧!$A$2:$B$73,2,FALSE)),"","（祝）"))</f>
        <v>日</v>
      </c>
      <c r="K15" s="99"/>
      <c r="L15" s="58"/>
      <c r="M15" s="80" t="s">
        <v>5</v>
      </c>
      <c r="N15" s="57" t="str">
        <f>IF(MONTH(DATE(($D$3),O$6,$A15))&lt;&gt;O$6,"",CHOOSE(WEEKDAY(DATE(($D$3),O$6,$A15),1),"日","月","火","水","木","金","土")&amp;IF(ISNA(VLOOKUP(DATE(($D$3),O$6,$A15),祝日一覧!$A$2:$B$73,2,FALSE)),"","（祝）"))</f>
        <v>火</v>
      </c>
      <c r="O15" s="99"/>
      <c r="P15" s="58"/>
      <c r="Q15" s="80" t="s">
        <v>5</v>
      </c>
      <c r="R15" s="57" t="str">
        <f>IF(MONTH(DATE(($D$3),S$6,$A15))&lt;&gt;S$6,"",CHOOSE(WEEKDAY(DATE(($D$3),S$6,$A15),1),"日","月","火","水","木","金","土")&amp;IF(ISNA(VLOOKUP(DATE(($D$3),S$6,$A15),祝日一覧!$A$2:$B$73,2,FALSE)),"","（祝）"))</f>
        <v>金</v>
      </c>
      <c r="S15" s="99"/>
      <c r="T15" s="58"/>
      <c r="U15" s="80" t="s">
        <v>5</v>
      </c>
      <c r="V15" s="57" t="str">
        <f>IF(MONTH(DATE(($D$3),W$6,$A15))&lt;&gt;W$6,"",CHOOSE(WEEKDAY(DATE(($D$3),W$6,$A15),1),"日","月","火","水","木","金","土")&amp;IF(ISNA(VLOOKUP(DATE(($D$3),W$6,$A15),祝日一覧!$A$2:$B$73,2,FALSE)),"","（祝）"))</f>
        <v>月</v>
      </c>
      <c r="W15" s="99"/>
      <c r="X15" s="58"/>
      <c r="Y15" s="80" t="s">
        <v>5</v>
      </c>
      <c r="Z15" s="57" t="str">
        <f>IF(MONTH(DATE(($D$3),AA$6,$A15))&lt;&gt;AA$6,"",CHOOSE(WEEKDAY(DATE(($D$3),AA$6,$A15),1),"日","月","火","水","木","金","土")&amp;IF(ISNA(VLOOKUP(DATE(($D$3),AA$6,$A15),祝日一覧!$A$2:$B$73,2,FALSE)),"","（祝）"))</f>
        <v>水</v>
      </c>
      <c r="AA15" s="99"/>
      <c r="AB15" s="58"/>
      <c r="AC15" s="80" t="s">
        <v>5</v>
      </c>
      <c r="AD15" s="57" t="str">
        <f>IF(MONTH(DATE(($D$3),AE$6,$A15))&lt;&gt;AE$6,"",CHOOSE(WEEKDAY(DATE(($D$3),AE$6,$A15),1),"日","月","火","水","木","金","土")&amp;IF(ISNA(VLOOKUP(DATE(($D$3),AE$6,$A15),祝日一覧!$A$2:$B$73,2,FALSE)),"","（祝）"))</f>
        <v>土</v>
      </c>
      <c r="AE15" s="99"/>
      <c r="AF15" s="58"/>
      <c r="AG15" s="80" t="s">
        <v>5</v>
      </c>
      <c r="AH15" s="57" t="str">
        <f>IF(MONTH(DATE(($D$3),AI$6,$A15))&lt;&gt;AI$6,"",CHOOSE(WEEKDAY(DATE(($D$3),AI$6,$A15),1),"日","月","火","水","木","金","土")&amp;IF(ISNA(VLOOKUP(DATE(($D$3),AI$6,$A15),祝日一覧!$A$2:$B$73,2,FALSE)),"","（祝）"))</f>
        <v>月</v>
      </c>
      <c r="AI15" s="99"/>
      <c r="AJ15" s="58"/>
      <c r="AK15" s="80" t="s">
        <v>5</v>
      </c>
      <c r="AL15" s="57" t="str">
        <f>IF(MONTH(DATE(($D$3+1),AM$6,$A15))&lt;&gt;AM$6,"",CHOOSE(WEEKDAY(DATE(($D$3+1),AM$6,$A15),1),"日","月","火","水","木","金","土")&amp;IF(ISNA(VLOOKUP(DATE(($D$3+1),AM$6,$A15),祝日一覧!$A$2:$B$73,2,FALSE)),"","（祝）"))</f>
        <v>木</v>
      </c>
      <c r="AM15" s="99"/>
      <c r="AN15" s="58"/>
      <c r="AO15" s="80" t="s">
        <v>5</v>
      </c>
      <c r="AP15" s="57" t="str">
        <f>IF(MONTH(DATE(($D$3+1),AQ$6,$A15))&lt;&gt;AQ$6,"",CHOOSE(WEEKDAY(DATE(($D$3+1),AQ$6,$A15),1),"日","月","火","水","木","金","土")&amp;IF(ISNA(VLOOKUP(DATE(($D$3+1),AQ$6,$A15),祝日一覧!$A$2:$B$73,2,FALSE)),"","（祝）"))</f>
        <v>日</v>
      </c>
      <c r="AQ15" s="99"/>
      <c r="AR15" s="58"/>
      <c r="AS15" s="80" t="s">
        <v>5</v>
      </c>
      <c r="AT15" s="57" t="str">
        <f>IF(MONTH(DATE(($D$3+1),AU$6,$A15))&lt;&gt;AU$6,"",CHOOSE(WEEKDAY(DATE(($D$3+1),AU$6,$A15),1),"日","月","火","水","木","金","土")&amp;IF(ISNA(VLOOKUP(DATE(($D$3+1),AU$6,$A15),祝日一覧!$A$2:$B$73,2,FALSE)),"","（祝）"))</f>
        <v>日</v>
      </c>
      <c r="AU15" s="99"/>
      <c r="AV15" s="58"/>
      <c r="AW15" s="109" t="s">
        <v>5</v>
      </c>
      <c r="AX15" s="112">
        <v>8</v>
      </c>
      <c r="BA15" s="624" t="s">
        <v>231</v>
      </c>
    </row>
    <row r="16" spans="1:53" ht="13.5" customHeight="1">
      <c r="A16" s="79">
        <v>9</v>
      </c>
      <c r="B16" s="56" t="str">
        <f>IF(MONTH(DATE(($D$3),C$6,$A16))&lt;&gt;C$6,"",CHOOSE(WEEKDAY(DATE(($D$3),C$6,$A16),1),"日","月","火","水","木","金","土")&amp;IF(ISNA(VLOOKUP(DATE(($D$3),C$6,$A16),祝日一覧!$A$2:$B$73,2,FALSE)),"","（祝）"))</f>
        <v>水</v>
      </c>
      <c r="C16" s="99"/>
      <c r="D16" s="58"/>
      <c r="E16" s="80" t="s">
        <v>5</v>
      </c>
      <c r="F16" s="57" t="str">
        <f>IF(MONTH(DATE(($D$3),G$6,$A16))&lt;&gt;G$6,"",CHOOSE(WEEKDAY(DATE(($D$3),G$6,$A16),1),"日","月","火","水","木","金","土")&amp;IF(ISNA(VLOOKUP(DATE(($D$3),G$6,$A16),祝日一覧!$A$2:$B$73,2,FALSE)),"","（祝）"))</f>
        <v>金</v>
      </c>
      <c r="G16" s="99"/>
      <c r="H16" s="58"/>
      <c r="I16" s="80" t="s">
        <v>5</v>
      </c>
      <c r="J16" s="57" t="str">
        <f>IF(MONTH(DATE(($D$3),K$6,$A16))&lt;&gt;K$6,"",CHOOSE(WEEKDAY(DATE(($D$3),K$6,$A16),1),"日","月","火","水","木","金","土")&amp;IF(ISNA(VLOOKUP(DATE(($D$3),K$6,$A16),祝日一覧!$A$2:$B$73,2,FALSE)),"","（祝）"))</f>
        <v>月</v>
      </c>
      <c r="K16" s="99"/>
      <c r="L16" s="58"/>
      <c r="M16" s="80" t="s">
        <v>5</v>
      </c>
      <c r="N16" s="57" t="str">
        <f>IF(MONTH(DATE(($D$3),O$6,$A16))&lt;&gt;O$6,"",CHOOSE(WEEKDAY(DATE(($D$3),O$6,$A16),1),"日","月","火","水","木","金","土")&amp;IF(ISNA(VLOOKUP(DATE(($D$3),O$6,$A16),祝日一覧!$A$2:$B$73,2,FALSE)),"","（祝）"))</f>
        <v>水</v>
      </c>
      <c r="O16" s="99"/>
      <c r="P16" s="58"/>
      <c r="Q16" s="80" t="s">
        <v>5</v>
      </c>
      <c r="R16" s="57" t="str">
        <f>IF(MONTH(DATE(($D$3),S$6,$A16))&lt;&gt;S$6,"",CHOOSE(WEEKDAY(DATE(($D$3),S$6,$A16),1),"日","月","火","水","木","金","土")&amp;IF(ISNA(VLOOKUP(DATE(($D$3),S$6,$A16),祝日一覧!$A$2:$B$73,2,FALSE)),"","（祝）"))</f>
        <v>土</v>
      </c>
      <c r="S16" s="99"/>
      <c r="T16" s="58"/>
      <c r="U16" s="80" t="s">
        <v>5</v>
      </c>
      <c r="V16" s="57" t="str">
        <f>IF(MONTH(DATE(($D$3),W$6,$A16))&lt;&gt;W$6,"",CHOOSE(WEEKDAY(DATE(($D$3),W$6,$A16),1),"日","月","火","水","木","金","土")&amp;IF(ISNA(VLOOKUP(DATE(($D$3),W$6,$A16),祝日一覧!$A$2:$B$73,2,FALSE)),"","（祝）"))</f>
        <v>火</v>
      </c>
      <c r="W16" s="99"/>
      <c r="X16" s="58"/>
      <c r="Y16" s="80" t="s">
        <v>5</v>
      </c>
      <c r="Z16" s="57" t="str">
        <f>IF(MONTH(DATE(($D$3),AA$6,$A16))&lt;&gt;AA$6,"",CHOOSE(WEEKDAY(DATE(($D$3),AA$6,$A16),1),"日","月","火","水","木","金","土")&amp;IF(ISNA(VLOOKUP(DATE(($D$3),AA$6,$A16),祝日一覧!$A$2:$B$73,2,FALSE)),"","（祝）"))</f>
        <v>木</v>
      </c>
      <c r="AA16" s="99"/>
      <c r="AB16" s="58"/>
      <c r="AC16" s="80" t="s">
        <v>5</v>
      </c>
      <c r="AD16" s="57" t="str">
        <f>IF(MONTH(DATE(($D$3),AE$6,$A16))&lt;&gt;AE$6,"",CHOOSE(WEEKDAY(DATE(($D$3),AE$6,$A16),1),"日","月","火","水","木","金","土")&amp;IF(ISNA(VLOOKUP(DATE(($D$3),AE$6,$A16),祝日一覧!$A$2:$B$73,2,FALSE)),"","（祝）"))</f>
        <v>日</v>
      </c>
      <c r="AE16" s="99"/>
      <c r="AF16" s="58"/>
      <c r="AG16" s="80" t="s">
        <v>5</v>
      </c>
      <c r="AH16" s="57" t="str">
        <f>IF(MONTH(DATE(($D$3),AI$6,$A16))&lt;&gt;AI$6,"",CHOOSE(WEEKDAY(DATE(($D$3),AI$6,$A16),1),"日","月","火","水","木","金","土")&amp;IF(ISNA(VLOOKUP(DATE(($D$3),AI$6,$A16),祝日一覧!$A$2:$B$73,2,FALSE)),"","（祝）"))</f>
        <v>火</v>
      </c>
      <c r="AI16" s="99"/>
      <c r="AJ16" s="58"/>
      <c r="AK16" s="80" t="s">
        <v>5</v>
      </c>
      <c r="AL16" s="57" t="str">
        <f>IF(MONTH(DATE(($D$3+1),AM$6,$A16))&lt;&gt;AM$6,"",CHOOSE(WEEKDAY(DATE(($D$3+1),AM$6,$A16),1),"日","月","火","水","木","金","土")&amp;IF(ISNA(VLOOKUP(DATE(($D$3+1),AM$6,$A16),祝日一覧!$A$2:$B$73,2,FALSE)),"","（祝）"))</f>
        <v>金</v>
      </c>
      <c r="AM16" s="99"/>
      <c r="AN16" s="58"/>
      <c r="AO16" s="80" t="s">
        <v>5</v>
      </c>
      <c r="AP16" s="57" t="str">
        <f>IF(MONTH(DATE(($D$3+1),AQ$6,$A16))&lt;&gt;AQ$6,"",CHOOSE(WEEKDAY(DATE(($D$3+1),AQ$6,$A16),1),"日","月","火","水","木","金","土")&amp;IF(ISNA(VLOOKUP(DATE(($D$3+1),AQ$6,$A16),祝日一覧!$A$2:$B$73,2,FALSE)),"","（祝）"))</f>
        <v>月</v>
      </c>
      <c r="AQ16" s="99"/>
      <c r="AR16" s="58"/>
      <c r="AS16" s="80" t="s">
        <v>5</v>
      </c>
      <c r="AT16" s="57" t="str">
        <f>IF(MONTH(DATE(($D$3+1),AU$6,$A16))&lt;&gt;AU$6,"",CHOOSE(WEEKDAY(DATE(($D$3+1),AU$6,$A16),1),"日","月","火","水","木","金","土")&amp;IF(ISNA(VLOOKUP(DATE(($D$3+1),AU$6,$A16),祝日一覧!$A$2:$B$73,2,FALSE)),"","（祝）"))</f>
        <v>月</v>
      </c>
      <c r="AU16" s="99"/>
      <c r="AV16" s="58"/>
      <c r="AW16" s="109" t="s">
        <v>5</v>
      </c>
      <c r="AX16" s="112">
        <v>9</v>
      </c>
    </row>
    <row r="17" spans="1:50" ht="13.5" customHeight="1">
      <c r="A17" s="79">
        <v>10</v>
      </c>
      <c r="B17" s="56" t="str">
        <f>IF(MONTH(DATE(($D$3),C$6,$A17))&lt;&gt;C$6,"",CHOOSE(WEEKDAY(DATE(($D$3),C$6,$A17),1),"日","月","火","水","木","金","土")&amp;IF(ISNA(VLOOKUP(DATE(($D$3),C$6,$A17),祝日一覧!$A$2:$B$73,2,FALSE)),"","（祝）"))</f>
        <v>木</v>
      </c>
      <c r="C17" s="99"/>
      <c r="D17" s="58"/>
      <c r="E17" s="80" t="s">
        <v>5</v>
      </c>
      <c r="F17" s="57" t="str">
        <f>IF(MONTH(DATE(($D$3),G$6,$A17))&lt;&gt;G$6,"",CHOOSE(WEEKDAY(DATE(($D$3),G$6,$A17),1),"日","月","火","水","木","金","土")&amp;IF(ISNA(VLOOKUP(DATE(($D$3),G$6,$A17),祝日一覧!$A$2:$B$73,2,FALSE)),"","（祝）"))</f>
        <v>土</v>
      </c>
      <c r="G17" s="99"/>
      <c r="H17" s="58"/>
      <c r="I17" s="80" t="s">
        <v>5</v>
      </c>
      <c r="J17" s="57" t="str">
        <f>IF(MONTH(DATE(($D$3),K$6,$A17))&lt;&gt;K$6,"",CHOOSE(WEEKDAY(DATE(($D$3),K$6,$A17),1),"日","月","火","水","木","金","土")&amp;IF(ISNA(VLOOKUP(DATE(($D$3),K$6,$A17),祝日一覧!$A$2:$B$73,2,FALSE)),"","（祝）"))</f>
        <v>火</v>
      </c>
      <c r="K17" s="99"/>
      <c r="L17" s="58"/>
      <c r="M17" s="80" t="s">
        <v>5</v>
      </c>
      <c r="N17" s="57" t="str">
        <f>IF(MONTH(DATE(($D$3),O$6,$A17))&lt;&gt;O$6,"",CHOOSE(WEEKDAY(DATE(($D$3),O$6,$A17),1),"日","月","火","水","木","金","土")&amp;IF(ISNA(VLOOKUP(DATE(($D$3),O$6,$A17),祝日一覧!$A$2:$B$73,2,FALSE)),"","（祝）"))</f>
        <v>木</v>
      </c>
      <c r="O17" s="99"/>
      <c r="P17" s="58"/>
      <c r="Q17" s="80" t="s">
        <v>5</v>
      </c>
      <c r="R17" s="57" t="str">
        <f>IF(MONTH(DATE(($D$3),S$6,$A17))&lt;&gt;S$6,"",CHOOSE(WEEKDAY(DATE(($D$3),S$6,$A17),1),"日","月","火","水","木","金","土")&amp;IF(ISNA(VLOOKUP(DATE(($D$3),S$6,$A17),祝日一覧!$A$2:$B$73,2,FALSE)),"","（祝）"))</f>
        <v>日</v>
      </c>
      <c r="S17" s="99"/>
      <c r="T17" s="58"/>
      <c r="U17" s="80" t="s">
        <v>5</v>
      </c>
      <c r="V17" s="57" t="str">
        <f>IF(MONTH(DATE(($D$3),W$6,$A17))&lt;&gt;W$6,"",CHOOSE(WEEKDAY(DATE(($D$3),W$6,$A17),1),"日","月","火","水","木","金","土")&amp;IF(ISNA(VLOOKUP(DATE(($D$3),W$6,$A17),祝日一覧!$A$2:$B$73,2,FALSE)),"","（祝）"))</f>
        <v>水</v>
      </c>
      <c r="W17" s="99"/>
      <c r="X17" s="58"/>
      <c r="Y17" s="80" t="s">
        <v>5</v>
      </c>
      <c r="Z17" s="57" t="str">
        <f>IF(MONTH(DATE(($D$3),AA$6,$A17))&lt;&gt;AA$6,"",CHOOSE(WEEKDAY(DATE(($D$3),AA$6,$A17),1),"日","月","火","水","木","金","土")&amp;IF(ISNA(VLOOKUP(DATE(($D$3),AA$6,$A17),祝日一覧!$A$2:$B$73,2,FALSE)),"","（祝）"))</f>
        <v>金</v>
      </c>
      <c r="AA17" s="99"/>
      <c r="AB17" s="58"/>
      <c r="AC17" s="80" t="s">
        <v>5</v>
      </c>
      <c r="AD17" s="57" t="str">
        <f>IF(MONTH(DATE(($D$3),AE$6,$A17))&lt;&gt;AE$6,"",CHOOSE(WEEKDAY(DATE(($D$3),AE$6,$A17),1),"日","月","火","水","木","金","土")&amp;IF(ISNA(VLOOKUP(DATE(($D$3),AE$6,$A17),祝日一覧!$A$2:$B$73,2,FALSE)),"","（祝）"))</f>
        <v>月</v>
      </c>
      <c r="AE17" s="99"/>
      <c r="AF17" s="58"/>
      <c r="AG17" s="80" t="s">
        <v>5</v>
      </c>
      <c r="AH17" s="57" t="str">
        <f>IF(MONTH(DATE(($D$3),AI$6,$A17))&lt;&gt;AI$6,"",CHOOSE(WEEKDAY(DATE(($D$3),AI$6,$A17),1),"日","月","火","水","木","金","土")&amp;IF(ISNA(VLOOKUP(DATE(($D$3),AI$6,$A17),祝日一覧!$A$2:$B$73,2,FALSE)),"","（祝）"))</f>
        <v>水</v>
      </c>
      <c r="AI17" s="99"/>
      <c r="AJ17" s="58"/>
      <c r="AK17" s="80" t="s">
        <v>5</v>
      </c>
      <c r="AL17" s="57" t="str">
        <f>IF(MONTH(DATE(($D$3+1),AM$6,$A17))&lt;&gt;AM$6,"",CHOOSE(WEEKDAY(DATE(($D$3+1),AM$6,$A17),1),"日","月","火","水","木","金","土")&amp;IF(ISNA(VLOOKUP(DATE(($D$3+1),AM$6,$A17),祝日一覧!$A$2:$B$73,2,FALSE)),"","（祝）"))</f>
        <v>土</v>
      </c>
      <c r="AM17" s="99"/>
      <c r="AN17" s="58"/>
      <c r="AO17" s="80" t="s">
        <v>5</v>
      </c>
      <c r="AP17" s="57" t="str">
        <f>IF(MONTH(DATE(($D$3+1),AQ$6,$A17))&lt;&gt;AQ$6,"",CHOOSE(WEEKDAY(DATE(($D$3+1),AQ$6,$A17),1),"日","月","火","水","木","金","土")&amp;IF(ISNA(VLOOKUP(DATE(($D$3+1),AQ$6,$A17),祝日一覧!$A$2:$B$73,2,FALSE)),"","（祝）"))</f>
        <v>火</v>
      </c>
      <c r="AQ17" s="99"/>
      <c r="AR17" s="58"/>
      <c r="AS17" s="80" t="s">
        <v>5</v>
      </c>
      <c r="AT17" s="57" t="str">
        <f>IF(MONTH(DATE(($D$3+1),AU$6,$A17))&lt;&gt;AU$6,"",CHOOSE(WEEKDAY(DATE(($D$3+1),AU$6,$A17),1),"日","月","火","水","木","金","土")&amp;IF(ISNA(VLOOKUP(DATE(($D$3+1),AU$6,$A17),祝日一覧!$A$2:$B$73,2,FALSE)),"","（祝）"))</f>
        <v>火</v>
      </c>
      <c r="AU17" s="99"/>
      <c r="AV17" s="58"/>
      <c r="AW17" s="109" t="s">
        <v>5</v>
      </c>
      <c r="AX17" s="112">
        <v>10</v>
      </c>
    </row>
    <row r="18" spans="1:50" ht="13.5" customHeight="1">
      <c r="A18" s="79">
        <v>11</v>
      </c>
      <c r="B18" s="56" t="str">
        <f>IF(MONTH(DATE(($D$3),C$6,$A18))&lt;&gt;C$6,"",CHOOSE(WEEKDAY(DATE(($D$3),C$6,$A18),1),"日","月","火","水","木","金","土")&amp;IF(ISNA(VLOOKUP(DATE(($D$3),C$6,$A18),祝日一覧!$A$2:$B$73,2,FALSE)),"","（祝）"))</f>
        <v>金</v>
      </c>
      <c r="C18" s="99"/>
      <c r="D18" s="58"/>
      <c r="E18" s="80" t="s">
        <v>5</v>
      </c>
      <c r="F18" s="57" t="str">
        <f>IF(MONTH(DATE(($D$3),G$6,$A18))&lt;&gt;G$6,"",CHOOSE(WEEKDAY(DATE(($D$3),G$6,$A18),1),"日","月","火","水","木","金","土")&amp;IF(ISNA(VLOOKUP(DATE(($D$3),G$6,$A18),祝日一覧!$A$2:$B$73,2,FALSE)),"","（祝）"))</f>
        <v>日</v>
      </c>
      <c r="G18" s="99"/>
      <c r="H18" s="58"/>
      <c r="I18" s="80" t="s">
        <v>5</v>
      </c>
      <c r="J18" s="57" t="str">
        <f>IF(MONTH(DATE(($D$3),K$6,$A18))&lt;&gt;K$6,"",CHOOSE(WEEKDAY(DATE(($D$3),K$6,$A18),1),"日","月","火","水","木","金","土")&amp;IF(ISNA(VLOOKUP(DATE(($D$3),K$6,$A18),祝日一覧!$A$2:$B$73,2,FALSE)),"","（祝）"))</f>
        <v>水</v>
      </c>
      <c r="K18" s="99"/>
      <c r="L18" s="58"/>
      <c r="M18" s="80" t="s">
        <v>5</v>
      </c>
      <c r="N18" s="57" t="str">
        <f>IF(MONTH(DATE(($D$3),O$6,$A18))&lt;&gt;O$6,"",CHOOSE(WEEKDAY(DATE(($D$3),O$6,$A18),1),"日","月","火","水","木","金","土")&amp;IF(ISNA(VLOOKUP(DATE(($D$3),O$6,$A18),祝日一覧!$A$2:$B$73,2,FALSE)),"","（祝）"))</f>
        <v>金</v>
      </c>
      <c r="O18" s="99"/>
      <c r="P18" s="58"/>
      <c r="Q18" s="80" t="s">
        <v>5</v>
      </c>
      <c r="R18" s="57" t="str">
        <f>IF(MONTH(DATE(($D$3),S$6,$A18))&lt;&gt;S$6,"",CHOOSE(WEEKDAY(DATE(($D$3),S$6,$A18),1),"日","月","火","水","木","金","土")&amp;IF(ISNA(VLOOKUP(DATE(($D$3),S$6,$A18),祝日一覧!$A$2:$B$73,2,FALSE)),"","（祝）"))</f>
        <v>月（祝）</v>
      </c>
      <c r="S18" s="99"/>
      <c r="T18" s="58"/>
      <c r="U18" s="80" t="s">
        <v>5</v>
      </c>
      <c r="V18" s="57" t="str">
        <f>IF(MONTH(DATE(($D$3),W$6,$A18))&lt;&gt;W$6,"",CHOOSE(WEEKDAY(DATE(($D$3),W$6,$A18),1),"日","月","火","水","木","金","土")&amp;IF(ISNA(VLOOKUP(DATE(($D$3),W$6,$A18),祝日一覧!$A$2:$B$73,2,FALSE)),"","（祝）"))</f>
        <v>木</v>
      </c>
      <c r="W18" s="99"/>
      <c r="X18" s="58"/>
      <c r="Y18" s="80" t="s">
        <v>5</v>
      </c>
      <c r="Z18" s="57" t="str">
        <f>IF(MONTH(DATE(($D$3),AA$6,$A18))&lt;&gt;AA$6,"",CHOOSE(WEEKDAY(DATE(($D$3),AA$6,$A18),1),"日","月","火","水","木","金","土")&amp;IF(ISNA(VLOOKUP(DATE(($D$3),AA$6,$A18),祝日一覧!$A$2:$B$73,2,FALSE)),"","（祝）"))</f>
        <v>土</v>
      </c>
      <c r="AA18" s="99"/>
      <c r="AB18" s="58"/>
      <c r="AC18" s="80" t="s">
        <v>5</v>
      </c>
      <c r="AD18" s="57" t="str">
        <f>IF(MONTH(DATE(($D$3),AE$6,$A18))&lt;&gt;AE$6,"",CHOOSE(WEEKDAY(DATE(($D$3),AE$6,$A18),1),"日","月","火","水","木","金","土")&amp;IF(ISNA(VLOOKUP(DATE(($D$3),AE$6,$A18),祝日一覧!$A$2:$B$73,2,FALSE)),"","（祝）"))</f>
        <v>火</v>
      </c>
      <c r="AE18" s="99"/>
      <c r="AF18" s="58"/>
      <c r="AG18" s="80" t="s">
        <v>5</v>
      </c>
      <c r="AH18" s="57" t="str">
        <f>IF(MONTH(DATE(($D$3),AI$6,$A18))&lt;&gt;AI$6,"",CHOOSE(WEEKDAY(DATE(($D$3),AI$6,$A18),1),"日","月","火","水","木","金","土")&amp;IF(ISNA(VLOOKUP(DATE(($D$3),AI$6,$A18),祝日一覧!$A$2:$B$73,2,FALSE)),"","（祝）"))</f>
        <v>木</v>
      </c>
      <c r="AI18" s="99"/>
      <c r="AJ18" s="58"/>
      <c r="AK18" s="80" t="s">
        <v>5</v>
      </c>
      <c r="AL18" s="57" t="str">
        <f>IF(MONTH(DATE(($D$3+1),AM$6,$A18))&lt;&gt;AM$6,"",CHOOSE(WEEKDAY(DATE(($D$3+1),AM$6,$A18),1),"日","月","火","水","木","金","土")&amp;IF(ISNA(VLOOKUP(DATE(($D$3+1),AM$6,$A18),祝日一覧!$A$2:$B$73,2,FALSE)),"","（祝）"))</f>
        <v>日</v>
      </c>
      <c r="AM18" s="99"/>
      <c r="AN18" s="58"/>
      <c r="AO18" s="80" t="s">
        <v>5</v>
      </c>
      <c r="AP18" s="57" t="str">
        <f>IF(MONTH(DATE(($D$3+1),AQ$6,$A18))&lt;&gt;AQ$6,"",CHOOSE(WEEKDAY(DATE(($D$3+1),AQ$6,$A18),1),"日","月","火","水","木","金","土")&amp;IF(ISNA(VLOOKUP(DATE(($D$3+1),AQ$6,$A18),祝日一覧!$A$2:$B$73,2,FALSE)),"","（祝）"))</f>
        <v>水（祝）</v>
      </c>
      <c r="AQ18" s="99"/>
      <c r="AR18" s="58"/>
      <c r="AS18" s="80" t="s">
        <v>5</v>
      </c>
      <c r="AT18" s="57" t="str">
        <f>IF(MONTH(DATE(($D$3+1),AU$6,$A18))&lt;&gt;AU$6,"",CHOOSE(WEEKDAY(DATE(($D$3+1),AU$6,$A18),1),"日","月","火","水","木","金","土")&amp;IF(ISNA(VLOOKUP(DATE(($D$3+1),AU$6,$A18),祝日一覧!$A$2:$B$73,2,FALSE)),"","（祝）"))</f>
        <v>水</v>
      </c>
      <c r="AU18" s="99"/>
      <c r="AV18" s="58"/>
      <c r="AW18" s="109" t="s">
        <v>5</v>
      </c>
      <c r="AX18" s="112">
        <v>11</v>
      </c>
    </row>
    <row r="19" spans="1:50" ht="13.5" customHeight="1">
      <c r="A19" s="79">
        <v>12</v>
      </c>
      <c r="B19" s="56" t="str">
        <f>IF(MONTH(DATE(($D$3),C$6,$A19))&lt;&gt;C$6,"",CHOOSE(WEEKDAY(DATE(($D$3),C$6,$A19),1),"日","月","火","水","木","金","土")&amp;IF(ISNA(VLOOKUP(DATE(($D$3),C$6,$A19),祝日一覧!$A$2:$B$73,2,FALSE)),"","（祝）"))</f>
        <v>土</v>
      </c>
      <c r="C19" s="99"/>
      <c r="D19" s="58"/>
      <c r="E19" s="80" t="s">
        <v>5</v>
      </c>
      <c r="F19" s="57" t="str">
        <f>IF(MONTH(DATE(($D$3),G$6,$A19))&lt;&gt;G$6,"",CHOOSE(WEEKDAY(DATE(($D$3),G$6,$A19),1),"日","月","火","水","木","金","土")&amp;IF(ISNA(VLOOKUP(DATE(($D$3),G$6,$A19),祝日一覧!$A$2:$B$73,2,FALSE)),"","（祝）"))</f>
        <v>月</v>
      </c>
      <c r="G19" s="99"/>
      <c r="H19" s="58"/>
      <c r="I19" s="80" t="s">
        <v>5</v>
      </c>
      <c r="J19" s="57" t="str">
        <f>IF(MONTH(DATE(($D$3),K$6,$A19))&lt;&gt;K$6,"",CHOOSE(WEEKDAY(DATE(($D$3),K$6,$A19),1),"日","月","火","水","木","金","土")&amp;IF(ISNA(VLOOKUP(DATE(($D$3),K$6,$A19),祝日一覧!$A$2:$B$73,2,FALSE)),"","（祝）"))</f>
        <v>木</v>
      </c>
      <c r="K19" s="99"/>
      <c r="L19" s="58"/>
      <c r="M19" s="80" t="s">
        <v>5</v>
      </c>
      <c r="N19" s="57" t="str">
        <f>IF(MONTH(DATE(($D$3),O$6,$A19))&lt;&gt;O$6,"",CHOOSE(WEEKDAY(DATE(($D$3),O$6,$A19),1),"日","月","火","水","木","金","土")&amp;IF(ISNA(VLOOKUP(DATE(($D$3),O$6,$A19),祝日一覧!$A$2:$B$73,2,FALSE)),"","（祝）"))</f>
        <v>土</v>
      </c>
      <c r="O19" s="99"/>
      <c r="P19" s="58"/>
      <c r="Q19" s="80" t="s">
        <v>5</v>
      </c>
      <c r="R19" s="57" t="str">
        <f>IF(MONTH(DATE(($D$3),S$6,$A19))&lt;&gt;S$6,"",CHOOSE(WEEKDAY(DATE(($D$3),S$6,$A19),1),"日","月","火","水","木","金","土")&amp;IF(ISNA(VLOOKUP(DATE(($D$3),S$6,$A19),祝日一覧!$A$2:$B$73,2,FALSE)),"","（祝）"))</f>
        <v>火</v>
      </c>
      <c r="S19" s="99"/>
      <c r="T19" s="58"/>
      <c r="U19" s="80" t="s">
        <v>5</v>
      </c>
      <c r="V19" s="57" t="str">
        <f>IF(MONTH(DATE(($D$3),W$6,$A19))&lt;&gt;W$6,"",CHOOSE(WEEKDAY(DATE(($D$3),W$6,$A19),1),"日","月","火","水","木","金","土")&amp;IF(ISNA(VLOOKUP(DATE(($D$3),W$6,$A19),祝日一覧!$A$2:$B$73,2,FALSE)),"","（祝）"))</f>
        <v>金</v>
      </c>
      <c r="W19" s="99"/>
      <c r="X19" s="58"/>
      <c r="Y19" s="80" t="s">
        <v>5</v>
      </c>
      <c r="Z19" s="57" t="str">
        <f>IF(MONTH(DATE(($D$3),AA$6,$A19))&lt;&gt;AA$6,"",CHOOSE(WEEKDAY(DATE(($D$3),AA$6,$A19),1),"日","月","火","水","木","金","土")&amp;IF(ISNA(VLOOKUP(DATE(($D$3),AA$6,$A19),祝日一覧!$A$2:$B$73,2,FALSE)),"","（祝）"))</f>
        <v>日</v>
      </c>
      <c r="AA19" s="99"/>
      <c r="AB19" s="58"/>
      <c r="AC19" s="80" t="s">
        <v>5</v>
      </c>
      <c r="AD19" s="57" t="str">
        <f>IF(MONTH(DATE(($D$3),AE$6,$A19))&lt;&gt;AE$6,"",CHOOSE(WEEKDAY(DATE(($D$3),AE$6,$A19),1),"日","月","火","水","木","金","土")&amp;IF(ISNA(VLOOKUP(DATE(($D$3),AE$6,$A19),祝日一覧!$A$2:$B$73,2,FALSE)),"","（祝）"))</f>
        <v>水</v>
      </c>
      <c r="AE19" s="99"/>
      <c r="AF19" s="58"/>
      <c r="AG19" s="80" t="s">
        <v>5</v>
      </c>
      <c r="AH19" s="57" t="str">
        <f>IF(MONTH(DATE(($D$3),AI$6,$A19))&lt;&gt;AI$6,"",CHOOSE(WEEKDAY(DATE(($D$3),AI$6,$A19),1),"日","月","火","水","木","金","土")&amp;IF(ISNA(VLOOKUP(DATE(($D$3),AI$6,$A19),祝日一覧!$A$2:$B$73,2,FALSE)),"","（祝）"))</f>
        <v>金</v>
      </c>
      <c r="AI19" s="99"/>
      <c r="AJ19" s="58"/>
      <c r="AK19" s="80" t="s">
        <v>5</v>
      </c>
      <c r="AL19" s="57" t="str">
        <f>IF(MONTH(DATE(($D$3+1),AM$6,$A19))&lt;&gt;AM$6,"",CHOOSE(WEEKDAY(DATE(($D$3+1),AM$6,$A19),1),"日","月","火","水","木","金","土")&amp;IF(ISNA(VLOOKUP(DATE(($D$3+1),AM$6,$A19),祝日一覧!$A$2:$B$73,2,FALSE)),"","（祝）"))</f>
        <v>月（祝）</v>
      </c>
      <c r="AM19" s="99"/>
      <c r="AN19" s="58"/>
      <c r="AO19" s="80" t="s">
        <v>5</v>
      </c>
      <c r="AP19" s="57" t="str">
        <f>IF(MONTH(DATE(($D$3+1),AQ$6,$A19))&lt;&gt;AQ$6,"",CHOOSE(WEEKDAY(DATE(($D$3+1),AQ$6,$A19),1),"日","月","火","水","木","金","土")&amp;IF(ISNA(VLOOKUP(DATE(($D$3+1),AQ$6,$A19),祝日一覧!$A$2:$B$73,2,FALSE)),"","（祝）"))</f>
        <v>木</v>
      </c>
      <c r="AQ19" s="99"/>
      <c r="AR19" s="58"/>
      <c r="AS19" s="80" t="s">
        <v>5</v>
      </c>
      <c r="AT19" s="57" t="str">
        <f>IF(MONTH(DATE(($D$3+1),AU$6,$A19))&lt;&gt;AU$6,"",CHOOSE(WEEKDAY(DATE(($D$3+1),AU$6,$A19),1),"日","月","火","水","木","金","土")&amp;IF(ISNA(VLOOKUP(DATE(($D$3+1),AU$6,$A19),祝日一覧!$A$2:$B$73,2,FALSE)),"","（祝）"))</f>
        <v>木</v>
      </c>
      <c r="AU19" s="99"/>
      <c r="AV19" s="58"/>
      <c r="AW19" s="109" t="s">
        <v>5</v>
      </c>
      <c r="AX19" s="112">
        <v>12</v>
      </c>
    </row>
    <row r="20" spans="1:50" ht="13.5" customHeight="1">
      <c r="A20" s="79">
        <v>13</v>
      </c>
      <c r="B20" s="56" t="str">
        <f>IF(MONTH(DATE(($D$3),C$6,$A20))&lt;&gt;C$6,"",CHOOSE(WEEKDAY(DATE(($D$3),C$6,$A20),1),"日","月","火","水","木","金","土")&amp;IF(ISNA(VLOOKUP(DATE(($D$3),C$6,$A20),祝日一覧!$A$2:$B$73,2,FALSE)),"","（祝）"))</f>
        <v>日</v>
      </c>
      <c r="C20" s="99"/>
      <c r="D20" s="58"/>
      <c r="E20" s="80" t="s">
        <v>5</v>
      </c>
      <c r="F20" s="57" t="str">
        <f>IF(MONTH(DATE(($D$3),G$6,$A20))&lt;&gt;G$6,"",CHOOSE(WEEKDAY(DATE(($D$3),G$6,$A20),1),"日","月","火","水","木","金","土")&amp;IF(ISNA(VLOOKUP(DATE(($D$3),G$6,$A20),祝日一覧!$A$2:$B$73,2,FALSE)),"","（祝）"))</f>
        <v>火</v>
      </c>
      <c r="G20" s="99"/>
      <c r="H20" s="58"/>
      <c r="I20" s="80" t="s">
        <v>5</v>
      </c>
      <c r="J20" s="57" t="str">
        <f>IF(MONTH(DATE(($D$3),K$6,$A20))&lt;&gt;K$6,"",CHOOSE(WEEKDAY(DATE(($D$3),K$6,$A20),1),"日","月","火","水","木","金","土")&amp;IF(ISNA(VLOOKUP(DATE(($D$3),K$6,$A20),祝日一覧!$A$2:$B$73,2,FALSE)),"","（祝）"))</f>
        <v>金</v>
      </c>
      <c r="K20" s="99"/>
      <c r="L20" s="58"/>
      <c r="M20" s="80" t="s">
        <v>5</v>
      </c>
      <c r="N20" s="57" t="str">
        <f>IF(MONTH(DATE(($D$3),O$6,$A20))&lt;&gt;O$6,"",CHOOSE(WEEKDAY(DATE(($D$3),O$6,$A20),1),"日","月","火","水","木","金","土")&amp;IF(ISNA(VLOOKUP(DATE(($D$3),O$6,$A20),祝日一覧!$A$2:$B$73,2,FALSE)),"","（祝）"))</f>
        <v>日</v>
      </c>
      <c r="O20" s="99"/>
      <c r="P20" s="58"/>
      <c r="Q20" s="80" t="s">
        <v>5</v>
      </c>
      <c r="R20" s="57" t="str">
        <f>IF(MONTH(DATE(($D$3),S$6,$A20))&lt;&gt;S$6,"",CHOOSE(WEEKDAY(DATE(($D$3),S$6,$A20),1),"日","月","火","水","木","金","土")&amp;IF(ISNA(VLOOKUP(DATE(($D$3),S$6,$A20),祝日一覧!$A$2:$B$73,2,FALSE)),"","（祝）"))</f>
        <v>水</v>
      </c>
      <c r="S20" s="99"/>
      <c r="T20" s="58"/>
      <c r="U20" s="80" t="s">
        <v>5</v>
      </c>
      <c r="V20" s="57" t="str">
        <f>IF(MONTH(DATE(($D$3),W$6,$A20))&lt;&gt;W$6,"",CHOOSE(WEEKDAY(DATE(($D$3),W$6,$A20),1),"日","月","火","水","木","金","土")&amp;IF(ISNA(VLOOKUP(DATE(($D$3),W$6,$A20),祝日一覧!$A$2:$B$73,2,FALSE)),"","（祝）"))</f>
        <v>土</v>
      </c>
      <c r="W20" s="99"/>
      <c r="X20" s="58"/>
      <c r="Y20" s="80" t="s">
        <v>5</v>
      </c>
      <c r="Z20" s="57" t="str">
        <f>IF(MONTH(DATE(($D$3),AA$6,$A20))&lt;&gt;AA$6,"",CHOOSE(WEEKDAY(DATE(($D$3),AA$6,$A20),1),"日","月","火","水","木","金","土")&amp;IF(ISNA(VLOOKUP(DATE(($D$3),AA$6,$A20),祝日一覧!$A$2:$B$73,2,FALSE)),"","（祝）"))</f>
        <v>月（祝）</v>
      </c>
      <c r="AA20" s="99"/>
      <c r="AB20" s="58"/>
      <c r="AC20" s="80" t="s">
        <v>5</v>
      </c>
      <c r="AD20" s="57" t="str">
        <f>IF(MONTH(DATE(($D$3),AE$6,$A20))&lt;&gt;AE$6,"",CHOOSE(WEEKDAY(DATE(($D$3),AE$6,$A20),1),"日","月","火","水","木","金","土")&amp;IF(ISNA(VLOOKUP(DATE(($D$3),AE$6,$A20),祝日一覧!$A$2:$B$73,2,FALSE)),"","（祝）"))</f>
        <v>木</v>
      </c>
      <c r="AE20" s="99"/>
      <c r="AF20" s="58"/>
      <c r="AG20" s="80" t="s">
        <v>5</v>
      </c>
      <c r="AH20" s="57" t="str">
        <f>IF(MONTH(DATE(($D$3),AI$6,$A20))&lt;&gt;AI$6,"",CHOOSE(WEEKDAY(DATE(($D$3),AI$6,$A20),1),"日","月","火","水","木","金","土")&amp;IF(ISNA(VLOOKUP(DATE(($D$3),AI$6,$A20),祝日一覧!$A$2:$B$73,2,FALSE)),"","（祝）"))</f>
        <v>土</v>
      </c>
      <c r="AI20" s="99"/>
      <c r="AJ20" s="58"/>
      <c r="AK20" s="80" t="s">
        <v>5</v>
      </c>
      <c r="AL20" s="57" t="str">
        <f>IF(MONTH(DATE(($D$3+1),AM$6,$A20))&lt;&gt;AM$6,"",CHOOSE(WEEKDAY(DATE(($D$3+1),AM$6,$A20),1),"日","月","火","水","木","金","土")&amp;IF(ISNA(VLOOKUP(DATE(($D$3+1),AM$6,$A20),祝日一覧!$A$2:$B$73,2,FALSE)),"","（祝）"))</f>
        <v>火</v>
      </c>
      <c r="AM20" s="99"/>
      <c r="AN20" s="58"/>
      <c r="AO20" s="80" t="s">
        <v>5</v>
      </c>
      <c r="AP20" s="57" t="str">
        <f>IF(MONTH(DATE(($D$3+1),AQ$6,$A20))&lt;&gt;AQ$6,"",CHOOSE(WEEKDAY(DATE(($D$3+1),AQ$6,$A20),1),"日","月","火","水","木","金","土")&amp;IF(ISNA(VLOOKUP(DATE(($D$3+1),AQ$6,$A20),祝日一覧!$A$2:$B$73,2,FALSE)),"","（祝）"))</f>
        <v>金</v>
      </c>
      <c r="AQ20" s="99"/>
      <c r="AR20" s="58"/>
      <c r="AS20" s="80" t="s">
        <v>5</v>
      </c>
      <c r="AT20" s="57" t="str">
        <f>IF(MONTH(DATE(($D$3+1),AU$6,$A20))&lt;&gt;AU$6,"",CHOOSE(WEEKDAY(DATE(($D$3+1),AU$6,$A20),1),"日","月","火","水","木","金","土")&amp;IF(ISNA(VLOOKUP(DATE(($D$3+1),AU$6,$A20),祝日一覧!$A$2:$B$73,2,FALSE)),"","（祝）"))</f>
        <v>金</v>
      </c>
      <c r="AU20" s="99"/>
      <c r="AV20" s="58"/>
      <c r="AW20" s="109" t="s">
        <v>5</v>
      </c>
      <c r="AX20" s="112">
        <v>13</v>
      </c>
    </row>
    <row r="21" spans="1:50" ht="13.5" customHeight="1">
      <c r="A21" s="79">
        <v>14</v>
      </c>
      <c r="B21" s="56" t="str">
        <f>IF(MONTH(DATE(($D$3),C$6,$A21))&lt;&gt;C$6,"",CHOOSE(WEEKDAY(DATE(($D$3),C$6,$A21),1),"日","月","火","水","木","金","土")&amp;IF(ISNA(VLOOKUP(DATE(($D$3),C$6,$A21),祝日一覧!$A$2:$B$73,2,FALSE)),"","（祝）"))</f>
        <v>月</v>
      </c>
      <c r="C21" s="99"/>
      <c r="D21" s="58"/>
      <c r="E21" s="80" t="s">
        <v>5</v>
      </c>
      <c r="F21" s="57" t="str">
        <f>IF(MONTH(DATE(($D$3),G$6,$A21))&lt;&gt;G$6,"",CHOOSE(WEEKDAY(DATE(($D$3),G$6,$A21),1),"日","月","火","水","木","金","土")&amp;IF(ISNA(VLOOKUP(DATE(($D$3),G$6,$A21),祝日一覧!$A$2:$B$73,2,FALSE)),"","（祝）"))</f>
        <v>水</v>
      </c>
      <c r="G21" s="99"/>
      <c r="H21" s="58"/>
      <c r="I21" s="80" t="s">
        <v>5</v>
      </c>
      <c r="J21" s="57" t="str">
        <f>IF(MONTH(DATE(($D$3),K$6,$A21))&lt;&gt;K$6,"",CHOOSE(WEEKDAY(DATE(($D$3),K$6,$A21),1),"日","月","火","水","木","金","土")&amp;IF(ISNA(VLOOKUP(DATE(($D$3),K$6,$A21),祝日一覧!$A$2:$B$73,2,FALSE)),"","（祝）"))</f>
        <v>土</v>
      </c>
      <c r="K21" s="99"/>
      <c r="L21" s="58"/>
      <c r="M21" s="80" t="s">
        <v>5</v>
      </c>
      <c r="N21" s="57" t="str">
        <f>IF(MONTH(DATE(($D$3),O$6,$A21))&lt;&gt;O$6,"",CHOOSE(WEEKDAY(DATE(($D$3),O$6,$A21),1),"日","月","火","水","木","金","土")&amp;IF(ISNA(VLOOKUP(DATE(($D$3),O$6,$A21),祝日一覧!$A$2:$B$73,2,FALSE)),"","（祝）"))</f>
        <v>月</v>
      </c>
      <c r="O21" s="99"/>
      <c r="P21" s="58"/>
      <c r="Q21" s="80" t="s">
        <v>5</v>
      </c>
      <c r="R21" s="57" t="str">
        <f>IF(MONTH(DATE(($D$3),S$6,$A21))&lt;&gt;S$6,"",CHOOSE(WEEKDAY(DATE(($D$3),S$6,$A21),1),"日","月","火","水","木","金","土")&amp;IF(ISNA(VLOOKUP(DATE(($D$3),S$6,$A21),祝日一覧!$A$2:$B$73,2,FALSE)),"","（祝）"))</f>
        <v>木</v>
      </c>
      <c r="S21" s="99"/>
      <c r="T21" s="58"/>
      <c r="U21" s="80" t="s">
        <v>5</v>
      </c>
      <c r="V21" s="57" t="str">
        <f>IF(MONTH(DATE(($D$3),W$6,$A21))&lt;&gt;W$6,"",CHOOSE(WEEKDAY(DATE(($D$3),W$6,$A21),1),"日","月","火","水","木","金","土")&amp;IF(ISNA(VLOOKUP(DATE(($D$3),W$6,$A21),祝日一覧!$A$2:$B$73,2,FALSE)),"","（祝）"))</f>
        <v>日</v>
      </c>
      <c r="W21" s="99"/>
      <c r="X21" s="58"/>
      <c r="Y21" s="80" t="s">
        <v>5</v>
      </c>
      <c r="Z21" s="57" t="str">
        <f>IF(MONTH(DATE(($D$3),AA$6,$A21))&lt;&gt;AA$6,"",CHOOSE(WEEKDAY(DATE(($D$3),AA$6,$A21),1),"日","月","火","水","木","金","土")&amp;IF(ISNA(VLOOKUP(DATE(($D$3),AA$6,$A21),祝日一覧!$A$2:$B$73,2,FALSE)),"","（祝）"))</f>
        <v>火</v>
      </c>
      <c r="AA21" s="99"/>
      <c r="AB21" s="58"/>
      <c r="AC21" s="80" t="s">
        <v>5</v>
      </c>
      <c r="AD21" s="57" t="str">
        <f>IF(MONTH(DATE(($D$3),AE$6,$A21))&lt;&gt;AE$6,"",CHOOSE(WEEKDAY(DATE(($D$3),AE$6,$A21),1),"日","月","火","水","木","金","土")&amp;IF(ISNA(VLOOKUP(DATE(($D$3),AE$6,$A21),祝日一覧!$A$2:$B$73,2,FALSE)),"","（祝）"))</f>
        <v>金</v>
      </c>
      <c r="AE21" s="99"/>
      <c r="AF21" s="58"/>
      <c r="AG21" s="80" t="s">
        <v>5</v>
      </c>
      <c r="AH21" s="57" t="str">
        <f>IF(MONTH(DATE(($D$3),AI$6,$A21))&lt;&gt;AI$6,"",CHOOSE(WEEKDAY(DATE(($D$3),AI$6,$A21),1),"日","月","火","水","木","金","土")&amp;IF(ISNA(VLOOKUP(DATE(($D$3),AI$6,$A21),祝日一覧!$A$2:$B$73,2,FALSE)),"","（祝）"))</f>
        <v>日</v>
      </c>
      <c r="AI21" s="99"/>
      <c r="AJ21" s="58"/>
      <c r="AK21" s="80" t="s">
        <v>5</v>
      </c>
      <c r="AL21" s="57" t="str">
        <f>IF(MONTH(DATE(($D$3+1),AM$6,$A21))&lt;&gt;AM$6,"",CHOOSE(WEEKDAY(DATE(($D$3+1),AM$6,$A21),1),"日","月","火","水","木","金","土")&amp;IF(ISNA(VLOOKUP(DATE(($D$3+1),AM$6,$A21),祝日一覧!$A$2:$B$73,2,FALSE)),"","（祝）"))</f>
        <v>水</v>
      </c>
      <c r="AM21" s="99"/>
      <c r="AN21" s="58"/>
      <c r="AO21" s="80" t="s">
        <v>5</v>
      </c>
      <c r="AP21" s="57" t="str">
        <f>IF(MONTH(DATE(($D$3+1),AQ$6,$A21))&lt;&gt;AQ$6,"",CHOOSE(WEEKDAY(DATE(($D$3+1),AQ$6,$A21),1),"日","月","火","水","木","金","土")&amp;IF(ISNA(VLOOKUP(DATE(($D$3+1),AQ$6,$A21),祝日一覧!$A$2:$B$73,2,FALSE)),"","（祝）"))</f>
        <v>土</v>
      </c>
      <c r="AQ21" s="99"/>
      <c r="AR21" s="58"/>
      <c r="AS21" s="80" t="s">
        <v>5</v>
      </c>
      <c r="AT21" s="57" t="str">
        <f>IF(MONTH(DATE(($D$3+1),AU$6,$A21))&lt;&gt;AU$6,"",CHOOSE(WEEKDAY(DATE(($D$3+1),AU$6,$A21),1),"日","月","火","水","木","金","土")&amp;IF(ISNA(VLOOKUP(DATE(($D$3+1),AU$6,$A21),祝日一覧!$A$2:$B$73,2,FALSE)),"","（祝）"))</f>
        <v>土</v>
      </c>
      <c r="AU21" s="99"/>
      <c r="AV21" s="58"/>
      <c r="AW21" s="109" t="s">
        <v>5</v>
      </c>
      <c r="AX21" s="112">
        <v>14</v>
      </c>
    </row>
    <row r="22" spans="1:50" ht="13.5" customHeight="1">
      <c r="A22" s="79">
        <v>15</v>
      </c>
      <c r="B22" s="56" t="str">
        <f>IF(MONTH(DATE(($D$3),C$6,$A22))&lt;&gt;C$6,"",CHOOSE(WEEKDAY(DATE(($D$3),C$6,$A22),1),"日","月","火","水","木","金","土")&amp;IF(ISNA(VLOOKUP(DATE(($D$3),C$6,$A22),祝日一覧!$A$2:$B$73,2,FALSE)),"","（祝）"))</f>
        <v>火</v>
      </c>
      <c r="C22" s="99"/>
      <c r="D22" s="58"/>
      <c r="E22" s="80" t="s">
        <v>5</v>
      </c>
      <c r="F22" s="57" t="str">
        <f>IF(MONTH(DATE(($D$3),G$6,$A22))&lt;&gt;G$6,"",CHOOSE(WEEKDAY(DATE(($D$3),G$6,$A22),1),"日","月","火","水","木","金","土")&amp;IF(ISNA(VLOOKUP(DATE(($D$3),G$6,$A22),祝日一覧!$A$2:$B$73,2,FALSE)),"","（祝）"))</f>
        <v>木</v>
      </c>
      <c r="G22" s="99"/>
      <c r="H22" s="58"/>
      <c r="I22" s="80" t="s">
        <v>5</v>
      </c>
      <c r="J22" s="57" t="str">
        <f>IF(MONTH(DATE(($D$3),K$6,$A22))&lt;&gt;K$6,"",CHOOSE(WEEKDAY(DATE(($D$3),K$6,$A22),1),"日","月","火","水","木","金","土")&amp;IF(ISNA(VLOOKUP(DATE(($D$3),K$6,$A22),祝日一覧!$A$2:$B$73,2,FALSE)),"","（祝）"))</f>
        <v>日</v>
      </c>
      <c r="K22" s="99"/>
      <c r="L22" s="58"/>
      <c r="M22" s="80" t="s">
        <v>5</v>
      </c>
      <c r="N22" s="57" t="str">
        <f>IF(MONTH(DATE(($D$3),O$6,$A22))&lt;&gt;O$6,"",CHOOSE(WEEKDAY(DATE(($D$3),O$6,$A22),1),"日","月","火","水","木","金","土")&amp;IF(ISNA(VLOOKUP(DATE(($D$3),O$6,$A22),祝日一覧!$A$2:$B$73,2,FALSE)),"","（祝）"))</f>
        <v>火</v>
      </c>
      <c r="O22" s="99"/>
      <c r="P22" s="58"/>
      <c r="Q22" s="80" t="s">
        <v>5</v>
      </c>
      <c r="R22" s="57" t="str">
        <f>IF(MONTH(DATE(($D$3),S$6,$A22))&lt;&gt;S$6,"",CHOOSE(WEEKDAY(DATE(($D$3),S$6,$A22),1),"日","月","火","水","木","金","土")&amp;IF(ISNA(VLOOKUP(DATE(($D$3),S$6,$A22),祝日一覧!$A$2:$B$73,2,FALSE)),"","（祝）"))</f>
        <v>金</v>
      </c>
      <c r="S22" s="99"/>
      <c r="T22" s="58"/>
      <c r="U22" s="80" t="s">
        <v>5</v>
      </c>
      <c r="V22" s="57" t="str">
        <f>IF(MONTH(DATE(($D$3),W$6,$A22))&lt;&gt;W$6,"",CHOOSE(WEEKDAY(DATE(($D$3),W$6,$A22),1),"日","月","火","水","木","金","土")&amp;IF(ISNA(VLOOKUP(DATE(($D$3),W$6,$A22),祝日一覧!$A$2:$B$73,2,FALSE)),"","（祝）"))</f>
        <v>月（祝）</v>
      </c>
      <c r="W22" s="99"/>
      <c r="X22" s="58"/>
      <c r="Y22" s="80" t="s">
        <v>5</v>
      </c>
      <c r="Z22" s="57" t="str">
        <f>IF(MONTH(DATE(($D$3),AA$6,$A22))&lt;&gt;AA$6,"",CHOOSE(WEEKDAY(DATE(($D$3),AA$6,$A22),1),"日","月","火","水","木","金","土")&amp;IF(ISNA(VLOOKUP(DATE(($D$3),AA$6,$A22),祝日一覧!$A$2:$B$73,2,FALSE)),"","（祝）"))</f>
        <v>水</v>
      </c>
      <c r="AA22" s="99"/>
      <c r="AB22" s="58"/>
      <c r="AC22" s="80" t="s">
        <v>5</v>
      </c>
      <c r="AD22" s="57" t="str">
        <f>IF(MONTH(DATE(($D$3),AE$6,$A22))&lt;&gt;AE$6,"",CHOOSE(WEEKDAY(DATE(($D$3),AE$6,$A22),1),"日","月","火","水","木","金","土")&amp;IF(ISNA(VLOOKUP(DATE(($D$3),AE$6,$A22),祝日一覧!$A$2:$B$73,2,FALSE)),"","（祝）"))</f>
        <v>土</v>
      </c>
      <c r="AE22" s="99"/>
      <c r="AF22" s="58"/>
      <c r="AG22" s="80" t="s">
        <v>5</v>
      </c>
      <c r="AH22" s="57" t="str">
        <f>IF(MONTH(DATE(($D$3),AI$6,$A22))&lt;&gt;AI$6,"",CHOOSE(WEEKDAY(DATE(($D$3),AI$6,$A22),1),"日","月","火","水","木","金","土")&amp;IF(ISNA(VLOOKUP(DATE(($D$3),AI$6,$A22),祝日一覧!$A$2:$B$73,2,FALSE)),"","（祝）"))</f>
        <v>月</v>
      </c>
      <c r="AI22" s="99"/>
      <c r="AJ22" s="58"/>
      <c r="AK22" s="80" t="s">
        <v>5</v>
      </c>
      <c r="AL22" s="57" t="str">
        <f>IF(MONTH(DATE(($D$3+1),AM$6,$A22))&lt;&gt;AM$6,"",CHOOSE(WEEKDAY(DATE(($D$3+1),AM$6,$A22),1),"日","月","火","水","木","金","土")&amp;IF(ISNA(VLOOKUP(DATE(($D$3+1),AM$6,$A22),祝日一覧!$A$2:$B$73,2,FALSE)),"","（祝）"))</f>
        <v>木</v>
      </c>
      <c r="AM22" s="99"/>
      <c r="AN22" s="58"/>
      <c r="AO22" s="80" t="s">
        <v>5</v>
      </c>
      <c r="AP22" s="57" t="str">
        <f>IF(MONTH(DATE(($D$3+1),AQ$6,$A22))&lt;&gt;AQ$6,"",CHOOSE(WEEKDAY(DATE(($D$3+1),AQ$6,$A22),1),"日","月","火","水","木","金","土")&amp;IF(ISNA(VLOOKUP(DATE(($D$3+1),AQ$6,$A22),祝日一覧!$A$2:$B$73,2,FALSE)),"","（祝）"))</f>
        <v>日</v>
      </c>
      <c r="AQ22" s="99"/>
      <c r="AR22" s="58"/>
      <c r="AS22" s="80" t="s">
        <v>5</v>
      </c>
      <c r="AT22" s="57" t="str">
        <f>IF(MONTH(DATE(($D$3+1),AU$6,$A22))&lt;&gt;AU$6,"",CHOOSE(WEEKDAY(DATE(($D$3+1),AU$6,$A22),1),"日","月","火","水","木","金","土")&amp;IF(ISNA(VLOOKUP(DATE(($D$3+1),AU$6,$A22),祝日一覧!$A$2:$B$73,2,FALSE)),"","（祝）"))</f>
        <v>日</v>
      </c>
      <c r="AU22" s="99"/>
      <c r="AV22" s="58"/>
      <c r="AW22" s="109" t="s">
        <v>5</v>
      </c>
      <c r="AX22" s="112">
        <v>15</v>
      </c>
    </row>
    <row r="23" spans="1:50" ht="13.5" customHeight="1">
      <c r="A23" s="79">
        <v>16</v>
      </c>
      <c r="B23" s="56" t="str">
        <f>IF(MONTH(DATE(($D$3),C$6,$A23))&lt;&gt;C$6,"",CHOOSE(WEEKDAY(DATE(($D$3),C$6,$A23),1),"日","月","火","水","木","金","土")&amp;IF(ISNA(VLOOKUP(DATE(($D$3),C$6,$A23),祝日一覧!$A$2:$B$73,2,FALSE)),"","（祝）"))</f>
        <v>水</v>
      </c>
      <c r="C23" s="99"/>
      <c r="D23" s="58"/>
      <c r="E23" s="80" t="s">
        <v>5</v>
      </c>
      <c r="F23" s="57" t="str">
        <f>IF(MONTH(DATE(($D$3),G$6,$A23))&lt;&gt;G$6,"",CHOOSE(WEEKDAY(DATE(($D$3),G$6,$A23),1),"日","月","火","水","木","金","土")&amp;IF(ISNA(VLOOKUP(DATE(($D$3),G$6,$A23),祝日一覧!$A$2:$B$73,2,FALSE)),"","（祝）"))</f>
        <v>金</v>
      </c>
      <c r="G23" s="99"/>
      <c r="H23" s="58"/>
      <c r="I23" s="80" t="s">
        <v>5</v>
      </c>
      <c r="J23" s="57" t="str">
        <f>IF(MONTH(DATE(($D$3),K$6,$A23))&lt;&gt;K$6,"",CHOOSE(WEEKDAY(DATE(($D$3),K$6,$A23),1),"日","月","火","水","木","金","土")&amp;IF(ISNA(VLOOKUP(DATE(($D$3),K$6,$A23),祝日一覧!$A$2:$B$73,2,FALSE)),"","（祝）"))</f>
        <v>月</v>
      </c>
      <c r="K23" s="99"/>
      <c r="L23" s="58"/>
      <c r="M23" s="80" t="s">
        <v>5</v>
      </c>
      <c r="N23" s="57" t="str">
        <f>IF(MONTH(DATE(($D$3),O$6,$A23))&lt;&gt;O$6,"",CHOOSE(WEEKDAY(DATE(($D$3),O$6,$A23),1),"日","月","火","水","木","金","土")&amp;IF(ISNA(VLOOKUP(DATE(($D$3),O$6,$A23),祝日一覧!$A$2:$B$73,2,FALSE)),"","（祝）"))</f>
        <v>水</v>
      </c>
      <c r="O23" s="99"/>
      <c r="P23" s="58"/>
      <c r="Q23" s="80" t="s">
        <v>5</v>
      </c>
      <c r="R23" s="57" t="str">
        <f>IF(MONTH(DATE(($D$3),S$6,$A23))&lt;&gt;S$6,"",CHOOSE(WEEKDAY(DATE(($D$3),S$6,$A23),1),"日","月","火","水","木","金","土")&amp;IF(ISNA(VLOOKUP(DATE(($D$3),S$6,$A23),祝日一覧!$A$2:$B$73,2,FALSE)),"","（祝）"))</f>
        <v>土</v>
      </c>
      <c r="S23" s="99"/>
      <c r="T23" s="58"/>
      <c r="U23" s="80" t="s">
        <v>5</v>
      </c>
      <c r="V23" s="57" t="str">
        <f>IF(MONTH(DATE(($D$3),W$6,$A23))&lt;&gt;W$6,"",CHOOSE(WEEKDAY(DATE(($D$3),W$6,$A23),1),"日","月","火","水","木","金","土")&amp;IF(ISNA(VLOOKUP(DATE(($D$3),W$6,$A23),祝日一覧!$A$2:$B$73,2,FALSE)),"","（祝）"))</f>
        <v>火</v>
      </c>
      <c r="W23" s="99"/>
      <c r="X23" s="58"/>
      <c r="Y23" s="80" t="s">
        <v>5</v>
      </c>
      <c r="Z23" s="57" t="str">
        <f>IF(MONTH(DATE(($D$3),AA$6,$A23))&lt;&gt;AA$6,"",CHOOSE(WEEKDAY(DATE(($D$3),AA$6,$A23),1),"日","月","火","水","木","金","土")&amp;IF(ISNA(VLOOKUP(DATE(($D$3),AA$6,$A23),祝日一覧!$A$2:$B$73,2,FALSE)),"","（祝）"))</f>
        <v>木</v>
      </c>
      <c r="AA23" s="99"/>
      <c r="AB23" s="58"/>
      <c r="AC23" s="80" t="s">
        <v>5</v>
      </c>
      <c r="AD23" s="57" t="str">
        <f>IF(MONTH(DATE(($D$3),AE$6,$A23))&lt;&gt;AE$6,"",CHOOSE(WEEKDAY(DATE(($D$3),AE$6,$A23),1),"日","月","火","水","木","金","土")&amp;IF(ISNA(VLOOKUP(DATE(($D$3),AE$6,$A23),祝日一覧!$A$2:$B$73,2,FALSE)),"","（祝）"))</f>
        <v>日</v>
      </c>
      <c r="AE23" s="99"/>
      <c r="AF23" s="58"/>
      <c r="AG23" s="80" t="s">
        <v>5</v>
      </c>
      <c r="AH23" s="57" t="str">
        <f>IF(MONTH(DATE(($D$3),AI$6,$A23))&lt;&gt;AI$6,"",CHOOSE(WEEKDAY(DATE(($D$3),AI$6,$A23),1),"日","月","火","水","木","金","土")&amp;IF(ISNA(VLOOKUP(DATE(($D$3),AI$6,$A23),祝日一覧!$A$2:$B$73,2,FALSE)),"","（祝）"))</f>
        <v>火</v>
      </c>
      <c r="AI23" s="99"/>
      <c r="AJ23" s="58"/>
      <c r="AK23" s="80" t="s">
        <v>5</v>
      </c>
      <c r="AL23" s="57" t="str">
        <f>IF(MONTH(DATE(($D$3+1),AM$6,$A23))&lt;&gt;AM$6,"",CHOOSE(WEEKDAY(DATE(($D$3+1),AM$6,$A23),1),"日","月","火","水","木","金","土")&amp;IF(ISNA(VLOOKUP(DATE(($D$3+1),AM$6,$A23),祝日一覧!$A$2:$B$73,2,FALSE)),"","（祝）"))</f>
        <v>金</v>
      </c>
      <c r="AM23" s="99"/>
      <c r="AN23" s="58"/>
      <c r="AO23" s="80" t="s">
        <v>5</v>
      </c>
      <c r="AP23" s="57" t="str">
        <f>IF(MONTH(DATE(($D$3+1),AQ$6,$A23))&lt;&gt;AQ$6,"",CHOOSE(WEEKDAY(DATE(($D$3+1),AQ$6,$A23),1),"日","月","火","水","木","金","土")&amp;IF(ISNA(VLOOKUP(DATE(($D$3+1),AQ$6,$A23),祝日一覧!$A$2:$B$73,2,FALSE)),"","（祝）"))</f>
        <v>月</v>
      </c>
      <c r="AQ23" s="99"/>
      <c r="AR23" s="58"/>
      <c r="AS23" s="80" t="s">
        <v>5</v>
      </c>
      <c r="AT23" s="57" t="str">
        <f>IF(MONTH(DATE(($D$3+1),AU$6,$A23))&lt;&gt;AU$6,"",CHOOSE(WEEKDAY(DATE(($D$3+1),AU$6,$A23),1),"日","月","火","水","木","金","土")&amp;IF(ISNA(VLOOKUP(DATE(($D$3+1),AU$6,$A23),祝日一覧!$A$2:$B$73,2,FALSE)),"","（祝）"))</f>
        <v>月</v>
      </c>
      <c r="AU23" s="99"/>
      <c r="AV23" s="58"/>
      <c r="AW23" s="109" t="s">
        <v>5</v>
      </c>
      <c r="AX23" s="112">
        <v>16</v>
      </c>
    </row>
    <row r="24" spans="1:50" ht="13.5" customHeight="1">
      <c r="A24" s="79">
        <v>17</v>
      </c>
      <c r="B24" s="56" t="str">
        <f>IF(MONTH(DATE(($D$3),C$6,$A24))&lt;&gt;C$6,"",CHOOSE(WEEKDAY(DATE(($D$3),C$6,$A24),1),"日","月","火","水","木","金","土")&amp;IF(ISNA(VLOOKUP(DATE(($D$3),C$6,$A24),祝日一覧!$A$2:$B$73,2,FALSE)),"","（祝）"))</f>
        <v>木</v>
      </c>
      <c r="C24" s="99"/>
      <c r="D24" s="58"/>
      <c r="E24" s="80" t="s">
        <v>5</v>
      </c>
      <c r="F24" s="57" t="str">
        <f>IF(MONTH(DATE(($D$3),G$6,$A24))&lt;&gt;G$6,"",CHOOSE(WEEKDAY(DATE(($D$3),G$6,$A24),1),"日","月","火","水","木","金","土")&amp;IF(ISNA(VLOOKUP(DATE(($D$3),G$6,$A24),祝日一覧!$A$2:$B$73,2,FALSE)),"","（祝）"))</f>
        <v>土</v>
      </c>
      <c r="G24" s="99"/>
      <c r="H24" s="58"/>
      <c r="I24" s="80" t="s">
        <v>5</v>
      </c>
      <c r="J24" s="57" t="str">
        <f>IF(MONTH(DATE(($D$3),K$6,$A24))&lt;&gt;K$6,"",CHOOSE(WEEKDAY(DATE(($D$3),K$6,$A24),1),"日","月","火","水","木","金","土")&amp;IF(ISNA(VLOOKUP(DATE(($D$3),K$6,$A24),祝日一覧!$A$2:$B$73,2,FALSE)),"","（祝）"))</f>
        <v>火</v>
      </c>
      <c r="K24" s="99"/>
      <c r="L24" s="58"/>
      <c r="M24" s="80" t="s">
        <v>5</v>
      </c>
      <c r="N24" s="57" t="str">
        <f>IF(MONTH(DATE(($D$3),O$6,$A24))&lt;&gt;O$6,"",CHOOSE(WEEKDAY(DATE(($D$3),O$6,$A24),1),"日","月","火","水","木","金","土")&amp;IF(ISNA(VLOOKUP(DATE(($D$3),O$6,$A24),祝日一覧!$A$2:$B$73,2,FALSE)),"","（祝）"))</f>
        <v>木</v>
      </c>
      <c r="O24" s="99"/>
      <c r="P24" s="58"/>
      <c r="Q24" s="80" t="s">
        <v>5</v>
      </c>
      <c r="R24" s="57" t="str">
        <f>IF(MONTH(DATE(($D$3),S$6,$A24))&lt;&gt;S$6,"",CHOOSE(WEEKDAY(DATE(($D$3),S$6,$A24),1),"日","月","火","水","木","金","土")&amp;IF(ISNA(VLOOKUP(DATE(($D$3),S$6,$A24),祝日一覧!$A$2:$B$73,2,FALSE)),"","（祝）"))</f>
        <v>日</v>
      </c>
      <c r="S24" s="99"/>
      <c r="T24" s="58"/>
      <c r="U24" s="80" t="s">
        <v>5</v>
      </c>
      <c r="V24" s="57" t="str">
        <f>IF(MONTH(DATE(($D$3),W$6,$A24))&lt;&gt;W$6,"",CHOOSE(WEEKDAY(DATE(($D$3),W$6,$A24),1),"日","月","火","水","木","金","土")&amp;IF(ISNA(VLOOKUP(DATE(($D$3),W$6,$A24),祝日一覧!$A$2:$B$73,2,FALSE)),"","（祝）"))</f>
        <v>水</v>
      </c>
      <c r="W24" s="99"/>
      <c r="X24" s="58"/>
      <c r="Y24" s="80" t="s">
        <v>5</v>
      </c>
      <c r="Z24" s="57" t="str">
        <f>IF(MONTH(DATE(($D$3),AA$6,$A24))&lt;&gt;AA$6,"",CHOOSE(WEEKDAY(DATE(($D$3),AA$6,$A24),1),"日","月","火","水","木","金","土")&amp;IF(ISNA(VLOOKUP(DATE(($D$3),AA$6,$A24),祝日一覧!$A$2:$B$73,2,FALSE)),"","（祝）"))</f>
        <v>金</v>
      </c>
      <c r="AA24" s="99"/>
      <c r="AB24" s="58"/>
      <c r="AC24" s="80" t="s">
        <v>5</v>
      </c>
      <c r="AD24" s="57" t="str">
        <f>IF(MONTH(DATE(($D$3),AE$6,$A24))&lt;&gt;AE$6,"",CHOOSE(WEEKDAY(DATE(($D$3),AE$6,$A24),1),"日","月","火","水","木","金","土")&amp;IF(ISNA(VLOOKUP(DATE(($D$3),AE$6,$A24),祝日一覧!$A$2:$B$73,2,FALSE)),"","（祝）"))</f>
        <v>月</v>
      </c>
      <c r="AE24" s="99"/>
      <c r="AF24" s="58"/>
      <c r="AG24" s="80" t="s">
        <v>5</v>
      </c>
      <c r="AH24" s="57" t="str">
        <f>IF(MONTH(DATE(($D$3),AI$6,$A24))&lt;&gt;AI$6,"",CHOOSE(WEEKDAY(DATE(($D$3),AI$6,$A24),1),"日","月","火","水","木","金","土")&amp;IF(ISNA(VLOOKUP(DATE(($D$3),AI$6,$A24),祝日一覧!$A$2:$B$73,2,FALSE)),"","（祝）"))</f>
        <v>水</v>
      </c>
      <c r="AI24" s="99"/>
      <c r="AJ24" s="58"/>
      <c r="AK24" s="80" t="s">
        <v>5</v>
      </c>
      <c r="AL24" s="57" t="str">
        <f>IF(MONTH(DATE(($D$3+1),AM$6,$A24))&lt;&gt;AM$6,"",CHOOSE(WEEKDAY(DATE(($D$3+1),AM$6,$A24),1),"日","月","火","水","木","金","土")&amp;IF(ISNA(VLOOKUP(DATE(($D$3+1),AM$6,$A24),祝日一覧!$A$2:$B$73,2,FALSE)),"","（祝）"))</f>
        <v>土</v>
      </c>
      <c r="AM24" s="99"/>
      <c r="AN24" s="58"/>
      <c r="AO24" s="80" t="s">
        <v>5</v>
      </c>
      <c r="AP24" s="57" t="str">
        <f>IF(MONTH(DATE(($D$3+1),AQ$6,$A24))&lt;&gt;AQ$6,"",CHOOSE(WEEKDAY(DATE(($D$3+1),AQ$6,$A24),1),"日","月","火","水","木","金","土")&amp;IF(ISNA(VLOOKUP(DATE(($D$3+1),AQ$6,$A24),祝日一覧!$A$2:$B$73,2,FALSE)),"","（祝）"))</f>
        <v>火</v>
      </c>
      <c r="AQ24" s="99"/>
      <c r="AR24" s="58"/>
      <c r="AS24" s="80" t="s">
        <v>5</v>
      </c>
      <c r="AT24" s="57" t="str">
        <f>IF(MONTH(DATE(($D$3+1),AU$6,$A24))&lt;&gt;AU$6,"",CHOOSE(WEEKDAY(DATE(($D$3+1),AU$6,$A24),1),"日","月","火","水","木","金","土")&amp;IF(ISNA(VLOOKUP(DATE(($D$3+1),AU$6,$A24),祝日一覧!$A$2:$B$73,2,FALSE)),"","（祝）"))</f>
        <v>火</v>
      </c>
      <c r="AU24" s="99"/>
      <c r="AV24" s="58"/>
      <c r="AW24" s="109" t="s">
        <v>5</v>
      </c>
      <c r="AX24" s="112">
        <v>17</v>
      </c>
    </row>
    <row r="25" spans="1:50" ht="13.5" customHeight="1">
      <c r="A25" s="79">
        <v>18</v>
      </c>
      <c r="B25" s="56" t="str">
        <f>IF(MONTH(DATE(($D$3),C$6,$A25))&lt;&gt;C$6,"",CHOOSE(WEEKDAY(DATE(($D$3),C$6,$A25),1),"日","月","火","水","木","金","土")&amp;IF(ISNA(VLOOKUP(DATE(($D$3),C$6,$A25),祝日一覧!$A$2:$B$73,2,FALSE)),"","（祝）"))</f>
        <v>金</v>
      </c>
      <c r="C25" s="99"/>
      <c r="D25" s="58"/>
      <c r="E25" s="80" t="s">
        <v>5</v>
      </c>
      <c r="F25" s="57" t="str">
        <f>IF(MONTH(DATE(($D$3),G$6,$A25))&lt;&gt;G$6,"",CHOOSE(WEEKDAY(DATE(($D$3),G$6,$A25),1),"日","月","火","水","木","金","土")&amp;IF(ISNA(VLOOKUP(DATE(($D$3),G$6,$A25),祝日一覧!$A$2:$B$73,2,FALSE)),"","（祝）"))</f>
        <v>日</v>
      </c>
      <c r="G25" s="99"/>
      <c r="H25" s="58"/>
      <c r="I25" s="80" t="s">
        <v>5</v>
      </c>
      <c r="J25" s="57" t="str">
        <f>IF(MONTH(DATE(($D$3),K$6,$A25))&lt;&gt;K$6,"",CHOOSE(WEEKDAY(DATE(($D$3),K$6,$A25),1),"日","月","火","水","木","金","土")&amp;IF(ISNA(VLOOKUP(DATE(($D$3),K$6,$A25),祝日一覧!$A$2:$B$73,2,FALSE)),"","（祝）"))</f>
        <v>水</v>
      </c>
      <c r="K25" s="99"/>
      <c r="L25" s="58"/>
      <c r="M25" s="80" t="s">
        <v>5</v>
      </c>
      <c r="N25" s="57" t="str">
        <f>IF(MONTH(DATE(($D$3),O$6,$A25))&lt;&gt;O$6,"",CHOOSE(WEEKDAY(DATE(($D$3),O$6,$A25),1),"日","月","火","水","木","金","土")&amp;IF(ISNA(VLOOKUP(DATE(($D$3),O$6,$A25),祝日一覧!$A$2:$B$73,2,FALSE)),"","（祝）"))</f>
        <v>金</v>
      </c>
      <c r="O25" s="99"/>
      <c r="P25" s="58"/>
      <c r="Q25" s="80" t="s">
        <v>5</v>
      </c>
      <c r="R25" s="57" t="str">
        <f>IF(MONTH(DATE(($D$3),S$6,$A25))&lt;&gt;S$6,"",CHOOSE(WEEKDAY(DATE(($D$3),S$6,$A25),1),"日","月","火","水","木","金","土")&amp;IF(ISNA(VLOOKUP(DATE(($D$3),S$6,$A25),祝日一覧!$A$2:$B$73,2,FALSE)),"","（祝）"))</f>
        <v>月</v>
      </c>
      <c r="S25" s="99"/>
      <c r="T25" s="58"/>
      <c r="U25" s="80" t="s">
        <v>5</v>
      </c>
      <c r="V25" s="57" t="str">
        <f>IF(MONTH(DATE(($D$3),W$6,$A25))&lt;&gt;W$6,"",CHOOSE(WEEKDAY(DATE(($D$3),W$6,$A25),1),"日","月","火","水","木","金","土")&amp;IF(ISNA(VLOOKUP(DATE(($D$3),W$6,$A25),祝日一覧!$A$2:$B$73,2,FALSE)),"","（祝）"))</f>
        <v>木</v>
      </c>
      <c r="W25" s="99"/>
      <c r="X25" s="58"/>
      <c r="Y25" s="80" t="s">
        <v>5</v>
      </c>
      <c r="Z25" s="57" t="str">
        <f>IF(MONTH(DATE(($D$3),AA$6,$A25))&lt;&gt;AA$6,"",CHOOSE(WEEKDAY(DATE(($D$3),AA$6,$A25),1),"日","月","火","水","木","金","土")&amp;IF(ISNA(VLOOKUP(DATE(($D$3),AA$6,$A25),祝日一覧!$A$2:$B$73,2,FALSE)),"","（祝）"))</f>
        <v>土</v>
      </c>
      <c r="AA25" s="99"/>
      <c r="AB25" s="58"/>
      <c r="AC25" s="80" t="s">
        <v>5</v>
      </c>
      <c r="AD25" s="57" t="str">
        <f>IF(MONTH(DATE(($D$3),AE$6,$A25))&lt;&gt;AE$6,"",CHOOSE(WEEKDAY(DATE(($D$3),AE$6,$A25),1),"日","月","火","水","木","金","土")&amp;IF(ISNA(VLOOKUP(DATE(($D$3),AE$6,$A25),祝日一覧!$A$2:$B$73,2,FALSE)),"","（祝）"))</f>
        <v>火</v>
      </c>
      <c r="AE25" s="99"/>
      <c r="AF25" s="58"/>
      <c r="AG25" s="80" t="s">
        <v>5</v>
      </c>
      <c r="AH25" s="57" t="str">
        <f>IF(MONTH(DATE(($D$3),AI$6,$A25))&lt;&gt;AI$6,"",CHOOSE(WEEKDAY(DATE(($D$3),AI$6,$A25),1),"日","月","火","水","木","金","土")&amp;IF(ISNA(VLOOKUP(DATE(($D$3),AI$6,$A25),祝日一覧!$A$2:$B$73,2,FALSE)),"","（祝）"))</f>
        <v>木</v>
      </c>
      <c r="AI25" s="99"/>
      <c r="AJ25" s="58"/>
      <c r="AK25" s="80" t="s">
        <v>5</v>
      </c>
      <c r="AL25" s="57" t="str">
        <f>IF(MONTH(DATE(($D$3+1),AM$6,$A25))&lt;&gt;AM$6,"",CHOOSE(WEEKDAY(DATE(($D$3+1),AM$6,$A25),1),"日","月","火","水","木","金","土")&amp;IF(ISNA(VLOOKUP(DATE(($D$3+1),AM$6,$A25),祝日一覧!$A$2:$B$73,2,FALSE)),"","（祝）"))</f>
        <v>日</v>
      </c>
      <c r="AM25" s="99"/>
      <c r="AN25" s="58"/>
      <c r="AO25" s="80" t="s">
        <v>5</v>
      </c>
      <c r="AP25" s="57" t="str">
        <f>IF(MONTH(DATE(($D$3+1),AQ$6,$A25))&lt;&gt;AQ$6,"",CHOOSE(WEEKDAY(DATE(($D$3+1),AQ$6,$A25),1),"日","月","火","水","木","金","土")&amp;IF(ISNA(VLOOKUP(DATE(($D$3+1),AQ$6,$A25),祝日一覧!$A$2:$B$73,2,FALSE)),"","（祝）"))</f>
        <v>水</v>
      </c>
      <c r="AQ25" s="99"/>
      <c r="AR25" s="58"/>
      <c r="AS25" s="80" t="s">
        <v>5</v>
      </c>
      <c r="AT25" s="57" t="str">
        <f>IF(MONTH(DATE(($D$3+1),AU$6,$A25))&lt;&gt;AU$6,"",CHOOSE(WEEKDAY(DATE(($D$3+1),AU$6,$A25),1),"日","月","火","水","木","金","土")&amp;IF(ISNA(VLOOKUP(DATE(($D$3+1),AU$6,$A25),祝日一覧!$A$2:$B$73,2,FALSE)),"","（祝）"))</f>
        <v>水</v>
      </c>
      <c r="AU25" s="99"/>
      <c r="AV25" s="58"/>
      <c r="AW25" s="109" t="s">
        <v>5</v>
      </c>
      <c r="AX25" s="112">
        <v>18</v>
      </c>
    </row>
    <row r="26" spans="1:50" ht="13.5" customHeight="1">
      <c r="A26" s="79">
        <v>19</v>
      </c>
      <c r="B26" s="56" t="str">
        <f>IF(MONTH(DATE(($D$3),C$6,$A26))&lt;&gt;C$6,"",CHOOSE(WEEKDAY(DATE(($D$3),C$6,$A26),1),"日","月","火","水","木","金","土")&amp;IF(ISNA(VLOOKUP(DATE(($D$3),C$6,$A26),祝日一覧!$A$2:$B$73,2,FALSE)),"","（祝）"))</f>
        <v>土</v>
      </c>
      <c r="C26" s="99"/>
      <c r="D26" s="58"/>
      <c r="E26" s="80" t="s">
        <v>5</v>
      </c>
      <c r="F26" s="57" t="str">
        <f>IF(MONTH(DATE(($D$3),G$6,$A26))&lt;&gt;G$6,"",CHOOSE(WEEKDAY(DATE(($D$3),G$6,$A26),1),"日","月","火","水","木","金","土")&amp;IF(ISNA(VLOOKUP(DATE(($D$3),G$6,$A26),祝日一覧!$A$2:$B$73,2,FALSE)),"","（祝）"))</f>
        <v>月</v>
      </c>
      <c r="G26" s="99"/>
      <c r="H26" s="58"/>
      <c r="I26" s="80" t="s">
        <v>5</v>
      </c>
      <c r="J26" s="57" t="str">
        <f>IF(MONTH(DATE(($D$3),K$6,$A26))&lt;&gt;K$6,"",CHOOSE(WEEKDAY(DATE(($D$3),K$6,$A26),1),"日","月","火","水","木","金","土")&amp;IF(ISNA(VLOOKUP(DATE(($D$3),K$6,$A26),祝日一覧!$A$2:$B$73,2,FALSE)),"","（祝）"))</f>
        <v>木</v>
      </c>
      <c r="K26" s="99"/>
      <c r="L26" s="58"/>
      <c r="M26" s="80" t="s">
        <v>5</v>
      </c>
      <c r="N26" s="57" t="str">
        <f>IF(MONTH(DATE(($D$3),O$6,$A26))&lt;&gt;O$6,"",CHOOSE(WEEKDAY(DATE(($D$3),O$6,$A26),1),"日","月","火","水","木","金","土")&amp;IF(ISNA(VLOOKUP(DATE(($D$3),O$6,$A26),祝日一覧!$A$2:$B$73,2,FALSE)),"","（祝）"))</f>
        <v>土</v>
      </c>
      <c r="O26" s="99"/>
      <c r="P26" s="58"/>
      <c r="Q26" s="80" t="s">
        <v>5</v>
      </c>
      <c r="R26" s="57" t="str">
        <f>IF(MONTH(DATE(($D$3),S$6,$A26))&lt;&gt;S$6,"",CHOOSE(WEEKDAY(DATE(($D$3),S$6,$A26),1),"日","月","火","水","木","金","土")&amp;IF(ISNA(VLOOKUP(DATE(($D$3),S$6,$A26),祝日一覧!$A$2:$B$73,2,FALSE)),"","（祝）"))</f>
        <v>火</v>
      </c>
      <c r="S26" s="99"/>
      <c r="T26" s="58"/>
      <c r="U26" s="80" t="s">
        <v>5</v>
      </c>
      <c r="V26" s="57" t="str">
        <f>IF(MONTH(DATE(($D$3),W$6,$A26))&lt;&gt;W$6,"",CHOOSE(WEEKDAY(DATE(($D$3),W$6,$A26),1),"日","月","火","水","木","金","土")&amp;IF(ISNA(VLOOKUP(DATE(($D$3),W$6,$A26),祝日一覧!$A$2:$B$73,2,FALSE)),"","（祝）"))</f>
        <v>金</v>
      </c>
      <c r="W26" s="99"/>
      <c r="X26" s="58"/>
      <c r="Y26" s="80" t="s">
        <v>5</v>
      </c>
      <c r="Z26" s="57" t="str">
        <f>IF(MONTH(DATE(($D$3),AA$6,$A26))&lt;&gt;AA$6,"",CHOOSE(WEEKDAY(DATE(($D$3),AA$6,$A26),1),"日","月","火","水","木","金","土")&amp;IF(ISNA(VLOOKUP(DATE(($D$3),AA$6,$A26),祝日一覧!$A$2:$B$73,2,FALSE)),"","（祝）"))</f>
        <v>日</v>
      </c>
      <c r="AA26" s="99"/>
      <c r="AB26" s="58"/>
      <c r="AC26" s="80" t="s">
        <v>5</v>
      </c>
      <c r="AD26" s="57" t="str">
        <f>IF(MONTH(DATE(($D$3),AE$6,$A26))&lt;&gt;AE$6,"",CHOOSE(WEEKDAY(DATE(($D$3),AE$6,$A26),1),"日","月","火","水","木","金","土")&amp;IF(ISNA(VLOOKUP(DATE(($D$3),AE$6,$A26),祝日一覧!$A$2:$B$73,2,FALSE)),"","（祝）"))</f>
        <v>水</v>
      </c>
      <c r="AE26" s="99"/>
      <c r="AF26" s="58"/>
      <c r="AG26" s="80" t="s">
        <v>5</v>
      </c>
      <c r="AH26" s="57" t="str">
        <f>IF(MONTH(DATE(($D$3),AI$6,$A26))&lt;&gt;AI$6,"",CHOOSE(WEEKDAY(DATE(($D$3),AI$6,$A26),1),"日","月","火","水","木","金","土")&amp;IF(ISNA(VLOOKUP(DATE(($D$3),AI$6,$A26),祝日一覧!$A$2:$B$73,2,FALSE)),"","（祝）"))</f>
        <v>金</v>
      </c>
      <c r="AI26" s="99"/>
      <c r="AJ26" s="58"/>
      <c r="AK26" s="80" t="s">
        <v>5</v>
      </c>
      <c r="AL26" s="57" t="str">
        <f>IF(MONTH(DATE(($D$3+1),AM$6,$A26))&lt;&gt;AM$6,"",CHOOSE(WEEKDAY(DATE(($D$3+1),AM$6,$A26),1),"日","月","火","水","木","金","土")&amp;IF(ISNA(VLOOKUP(DATE(($D$3+1),AM$6,$A26),祝日一覧!$A$2:$B$73,2,FALSE)),"","（祝）"))</f>
        <v>月</v>
      </c>
      <c r="AM26" s="99"/>
      <c r="AN26" s="58"/>
      <c r="AO26" s="80" t="s">
        <v>5</v>
      </c>
      <c r="AP26" s="57" t="str">
        <f>IF(MONTH(DATE(($D$3+1),AQ$6,$A26))&lt;&gt;AQ$6,"",CHOOSE(WEEKDAY(DATE(($D$3+1),AQ$6,$A26),1),"日","月","火","水","木","金","土")&amp;IF(ISNA(VLOOKUP(DATE(($D$3+1),AQ$6,$A26),祝日一覧!$A$2:$B$73,2,FALSE)),"","（祝）"))</f>
        <v>木</v>
      </c>
      <c r="AQ26" s="99"/>
      <c r="AR26" s="58"/>
      <c r="AS26" s="80" t="s">
        <v>5</v>
      </c>
      <c r="AT26" s="57" t="str">
        <f>IF(MONTH(DATE(($D$3+1),AU$6,$A26))&lt;&gt;AU$6,"",CHOOSE(WEEKDAY(DATE(($D$3+1),AU$6,$A26),1),"日","月","火","水","木","金","土")&amp;IF(ISNA(VLOOKUP(DATE(($D$3+1),AU$6,$A26),祝日一覧!$A$2:$B$73,2,FALSE)),"","（祝）"))</f>
        <v>木</v>
      </c>
      <c r="AU26" s="99"/>
      <c r="AV26" s="58"/>
      <c r="AW26" s="109" t="s">
        <v>5</v>
      </c>
      <c r="AX26" s="112">
        <v>19</v>
      </c>
    </row>
    <row r="27" spans="1:50" ht="13.5" customHeight="1">
      <c r="A27" s="79">
        <v>20</v>
      </c>
      <c r="B27" s="56" t="str">
        <f>IF(MONTH(DATE(($D$3),C$6,$A27))&lt;&gt;C$6,"",CHOOSE(WEEKDAY(DATE(($D$3),C$6,$A27),1),"日","月","火","水","木","金","土")&amp;IF(ISNA(VLOOKUP(DATE(($D$3),C$6,$A27),祝日一覧!$A$2:$B$73,2,FALSE)),"","（祝）"))</f>
        <v>日</v>
      </c>
      <c r="C27" s="99"/>
      <c r="D27" s="58"/>
      <c r="E27" s="80" t="s">
        <v>5</v>
      </c>
      <c r="F27" s="57" t="str">
        <f>IF(MONTH(DATE(($D$3),G$6,$A27))&lt;&gt;G$6,"",CHOOSE(WEEKDAY(DATE(($D$3),G$6,$A27),1),"日","月","火","水","木","金","土")&amp;IF(ISNA(VLOOKUP(DATE(($D$3),G$6,$A27),祝日一覧!$A$2:$B$73,2,FALSE)),"","（祝）"))</f>
        <v>火</v>
      </c>
      <c r="G27" s="99"/>
      <c r="H27" s="58"/>
      <c r="I27" s="80" t="s">
        <v>5</v>
      </c>
      <c r="J27" s="57" t="str">
        <f>IF(MONTH(DATE(($D$3),K$6,$A27))&lt;&gt;K$6,"",CHOOSE(WEEKDAY(DATE(($D$3),K$6,$A27),1),"日","月","火","水","木","金","土")&amp;IF(ISNA(VLOOKUP(DATE(($D$3),K$6,$A27),祝日一覧!$A$2:$B$73,2,FALSE)),"","（祝）"))</f>
        <v>金</v>
      </c>
      <c r="K27" s="99"/>
      <c r="L27" s="58"/>
      <c r="M27" s="80" t="s">
        <v>5</v>
      </c>
      <c r="N27" s="57" t="str">
        <f>IF(MONTH(DATE(($D$3),O$6,$A27))&lt;&gt;O$6,"",CHOOSE(WEEKDAY(DATE(($D$3),O$6,$A27),1),"日","月","火","水","木","金","土")&amp;IF(ISNA(VLOOKUP(DATE(($D$3),O$6,$A27),祝日一覧!$A$2:$B$73,2,FALSE)),"","（祝）"))</f>
        <v>日</v>
      </c>
      <c r="O27" s="99"/>
      <c r="P27" s="58"/>
      <c r="Q27" s="80" t="s">
        <v>5</v>
      </c>
      <c r="R27" s="57" t="str">
        <f>IF(MONTH(DATE(($D$3),S$6,$A27))&lt;&gt;S$6,"",CHOOSE(WEEKDAY(DATE(($D$3),S$6,$A27),1),"日","月","火","水","木","金","土")&amp;IF(ISNA(VLOOKUP(DATE(($D$3),S$6,$A27),祝日一覧!$A$2:$B$73,2,FALSE)),"","（祝）"))</f>
        <v>水</v>
      </c>
      <c r="S27" s="99"/>
      <c r="T27" s="58"/>
      <c r="U27" s="80" t="s">
        <v>5</v>
      </c>
      <c r="V27" s="57" t="str">
        <f>IF(MONTH(DATE(($D$3),W$6,$A27))&lt;&gt;W$6,"",CHOOSE(WEEKDAY(DATE(($D$3),W$6,$A27),1),"日","月","火","水","木","金","土")&amp;IF(ISNA(VLOOKUP(DATE(($D$3),W$6,$A27),祝日一覧!$A$2:$B$73,2,FALSE)),"","（祝）"))</f>
        <v>土</v>
      </c>
      <c r="W27" s="99"/>
      <c r="X27" s="58"/>
      <c r="Y27" s="80" t="s">
        <v>5</v>
      </c>
      <c r="Z27" s="57" t="str">
        <f>IF(MONTH(DATE(($D$3),AA$6,$A27))&lt;&gt;AA$6,"",CHOOSE(WEEKDAY(DATE(($D$3),AA$6,$A27),1),"日","月","火","水","木","金","土")&amp;IF(ISNA(VLOOKUP(DATE(($D$3),AA$6,$A27),祝日一覧!$A$2:$B$73,2,FALSE)),"","（祝）"))</f>
        <v>月</v>
      </c>
      <c r="AA27" s="99"/>
      <c r="AB27" s="58"/>
      <c r="AC27" s="80" t="s">
        <v>5</v>
      </c>
      <c r="AD27" s="57" t="str">
        <f>IF(MONTH(DATE(($D$3),AE$6,$A27))&lt;&gt;AE$6,"",CHOOSE(WEEKDAY(DATE(($D$3),AE$6,$A27),1),"日","月","火","水","木","金","土")&amp;IF(ISNA(VLOOKUP(DATE(($D$3),AE$6,$A27),祝日一覧!$A$2:$B$73,2,FALSE)),"","（祝）"))</f>
        <v>木</v>
      </c>
      <c r="AE27" s="99"/>
      <c r="AF27" s="58"/>
      <c r="AG27" s="80" t="s">
        <v>5</v>
      </c>
      <c r="AH27" s="57" t="str">
        <f>IF(MONTH(DATE(($D$3),AI$6,$A27))&lt;&gt;AI$6,"",CHOOSE(WEEKDAY(DATE(($D$3),AI$6,$A27),1),"日","月","火","水","木","金","土")&amp;IF(ISNA(VLOOKUP(DATE(($D$3),AI$6,$A27),祝日一覧!$A$2:$B$73,2,FALSE)),"","（祝）"))</f>
        <v>土</v>
      </c>
      <c r="AI27" s="99"/>
      <c r="AJ27" s="58"/>
      <c r="AK27" s="80" t="s">
        <v>5</v>
      </c>
      <c r="AL27" s="57" t="str">
        <f>IF(MONTH(DATE(($D$3+1),AM$6,$A27))&lt;&gt;AM$6,"",CHOOSE(WEEKDAY(DATE(($D$3+1),AM$6,$A27),1),"日","月","火","水","木","金","土")&amp;IF(ISNA(VLOOKUP(DATE(($D$3+1),AM$6,$A27),祝日一覧!$A$2:$B$73,2,FALSE)),"","（祝）"))</f>
        <v>火</v>
      </c>
      <c r="AM27" s="99"/>
      <c r="AN27" s="58"/>
      <c r="AO27" s="80" t="s">
        <v>5</v>
      </c>
      <c r="AP27" s="57" t="str">
        <f>IF(MONTH(DATE(($D$3+1),AQ$6,$A27))&lt;&gt;AQ$6,"",CHOOSE(WEEKDAY(DATE(($D$3+1),AQ$6,$A27),1),"日","月","火","水","木","金","土")&amp;IF(ISNA(VLOOKUP(DATE(($D$3+1),AQ$6,$A27),祝日一覧!$A$2:$B$73,2,FALSE)),"","（祝）"))</f>
        <v>金</v>
      </c>
      <c r="AQ27" s="99"/>
      <c r="AR27" s="58"/>
      <c r="AS27" s="80" t="s">
        <v>5</v>
      </c>
      <c r="AT27" s="57" t="str">
        <f>IF(MONTH(DATE(($D$3+1),AU$6,$A27))&lt;&gt;AU$6,"",CHOOSE(WEEKDAY(DATE(($D$3+1),AU$6,$A27),1),"日","月","火","水","木","金","土")&amp;IF(ISNA(VLOOKUP(DATE(($D$3+1),AU$6,$A27),祝日一覧!$A$2:$B$73,2,FALSE)),"","（祝）"))</f>
        <v>金（祝）</v>
      </c>
      <c r="AU27" s="99"/>
      <c r="AV27" s="58"/>
      <c r="AW27" s="109" t="s">
        <v>5</v>
      </c>
      <c r="AX27" s="112">
        <v>20</v>
      </c>
    </row>
    <row r="28" spans="1:50" ht="13.5" customHeight="1">
      <c r="A28" s="79">
        <v>21</v>
      </c>
      <c r="B28" s="56" t="str">
        <f>IF(MONTH(DATE(($D$3),C$6,$A28))&lt;&gt;C$6,"",CHOOSE(WEEKDAY(DATE(($D$3),C$6,$A28),1),"日","月","火","水","木","金","土")&amp;IF(ISNA(VLOOKUP(DATE(($D$3),C$6,$A28),祝日一覧!$A$2:$B$73,2,FALSE)),"","（祝）"))</f>
        <v>月</v>
      </c>
      <c r="C28" s="99"/>
      <c r="D28" s="58"/>
      <c r="E28" s="80" t="s">
        <v>5</v>
      </c>
      <c r="F28" s="57" t="str">
        <f>IF(MONTH(DATE(($D$3),G$6,$A28))&lt;&gt;G$6,"",CHOOSE(WEEKDAY(DATE(($D$3),G$6,$A28),1),"日","月","火","水","木","金","土")&amp;IF(ISNA(VLOOKUP(DATE(($D$3),G$6,$A28),祝日一覧!$A$2:$B$73,2,FALSE)),"","（祝）"))</f>
        <v>水</v>
      </c>
      <c r="G28" s="99"/>
      <c r="H28" s="58"/>
      <c r="I28" s="80" t="s">
        <v>5</v>
      </c>
      <c r="J28" s="57" t="str">
        <f>IF(MONTH(DATE(($D$3),K$6,$A28))&lt;&gt;K$6,"",CHOOSE(WEEKDAY(DATE(($D$3),K$6,$A28),1),"日","月","火","水","木","金","土")&amp;IF(ISNA(VLOOKUP(DATE(($D$3),K$6,$A28),祝日一覧!$A$2:$B$73,2,FALSE)),"","（祝）"))</f>
        <v>土</v>
      </c>
      <c r="K28" s="99"/>
      <c r="L28" s="58"/>
      <c r="M28" s="80" t="s">
        <v>5</v>
      </c>
      <c r="N28" s="57" t="str">
        <f>IF(MONTH(DATE(($D$3),O$6,$A28))&lt;&gt;O$6,"",CHOOSE(WEEKDAY(DATE(($D$3),O$6,$A28),1),"日","月","火","水","木","金","土")&amp;IF(ISNA(VLOOKUP(DATE(($D$3),O$6,$A28),祝日一覧!$A$2:$B$73,2,FALSE)),"","（祝）"))</f>
        <v>月（祝）</v>
      </c>
      <c r="O28" s="99"/>
      <c r="P28" s="58"/>
      <c r="Q28" s="80" t="s">
        <v>5</v>
      </c>
      <c r="R28" s="57" t="str">
        <f>IF(MONTH(DATE(($D$3),S$6,$A28))&lt;&gt;S$6,"",CHOOSE(WEEKDAY(DATE(($D$3),S$6,$A28),1),"日","月","火","水","木","金","土")&amp;IF(ISNA(VLOOKUP(DATE(($D$3),S$6,$A28),祝日一覧!$A$2:$B$73,2,FALSE)),"","（祝）"))</f>
        <v>木</v>
      </c>
      <c r="S28" s="99"/>
      <c r="T28" s="58"/>
      <c r="U28" s="80" t="s">
        <v>5</v>
      </c>
      <c r="V28" s="57" t="str">
        <f>IF(MONTH(DATE(($D$3),W$6,$A28))&lt;&gt;W$6,"",CHOOSE(WEEKDAY(DATE(($D$3),W$6,$A28),1),"日","月","火","水","木","金","土")&amp;IF(ISNA(VLOOKUP(DATE(($D$3),W$6,$A28),祝日一覧!$A$2:$B$73,2,FALSE)),"","（祝）"))</f>
        <v>日</v>
      </c>
      <c r="W28" s="99"/>
      <c r="X28" s="58"/>
      <c r="Y28" s="80" t="s">
        <v>5</v>
      </c>
      <c r="Z28" s="57" t="str">
        <f>IF(MONTH(DATE(($D$3),AA$6,$A28))&lt;&gt;AA$6,"",CHOOSE(WEEKDAY(DATE(($D$3),AA$6,$A28),1),"日","月","火","水","木","金","土")&amp;IF(ISNA(VLOOKUP(DATE(($D$3),AA$6,$A28),祝日一覧!$A$2:$B$73,2,FALSE)),"","（祝）"))</f>
        <v>火</v>
      </c>
      <c r="AA28" s="99"/>
      <c r="AB28" s="58"/>
      <c r="AC28" s="80" t="s">
        <v>5</v>
      </c>
      <c r="AD28" s="57" t="str">
        <f>IF(MONTH(DATE(($D$3),AE$6,$A28))&lt;&gt;AE$6,"",CHOOSE(WEEKDAY(DATE(($D$3),AE$6,$A28),1),"日","月","火","水","木","金","土")&amp;IF(ISNA(VLOOKUP(DATE(($D$3),AE$6,$A28),祝日一覧!$A$2:$B$73,2,FALSE)),"","（祝）"))</f>
        <v>金</v>
      </c>
      <c r="AE28" s="99"/>
      <c r="AF28" s="58"/>
      <c r="AG28" s="80" t="s">
        <v>5</v>
      </c>
      <c r="AH28" s="57" t="str">
        <f>IF(MONTH(DATE(($D$3),AI$6,$A28))&lt;&gt;AI$6,"",CHOOSE(WEEKDAY(DATE(($D$3),AI$6,$A28),1),"日","月","火","水","木","金","土")&amp;IF(ISNA(VLOOKUP(DATE(($D$3),AI$6,$A28),祝日一覧!$A$2:$B$73,2,FALSE)),"","（祝）"))</f>
        <v>日</v>
      </c>
      <c r="AI28" s="99"/>
      <c r="AJ28" s="58"/>
      <c r="AK28" s="80" t="s">
        <v>5</v>
      </c>
      <c r="AL28" s="57" t="str">
        <f>IF(MONTH(DATE(($D$3+1),AM$6,$A28))&lt;&gt;AM$6,"",CHOOSE(WEEKDAY(DATE(($D$3+1),AM$6,$A28),1),"日","月","火","水","木","金","土")&amp;IF(ISNA(VLOOKUP(DATE(($D$3+1),AM$6,$A28),祝日一覧!$A$2:$B$73,2,FALSE)),"","（祝）"))</f>
        <v>水</v>
      </c>
      <c r="AM28" s="99"/>
      <c r="AN28" s="58"/>
      <c r="AO28" s="80" t="s">
        <v>5</v>
      </c>
      <c r="AP28" s="57" t="str">
        <f>IF(MONTH(DATE(($D$3+1),AQ$6,$A28))&lt;&gt;AQ$6,"",CHOOSE(WEEKDAY(DATE(($D$3+1),AQ$6,$A28),1),"日","月","火","水","木","金","土")&amp;IF(ISNA(VLOOKUP(DATE(($D$3+1),AQ$6,$A28),祝日一覧!$A$2:$B$73,2,FALSE)),"","（祝）"))</f>
        <v>土</v>
      </c>
      <c r="AQ28" s="99"/>
      <c r="AR28" s="58"/>
      <c r="AS28" s="80" t="s">
        <v>5</v>
      </c>
      <c r="AT28" s="57" t="str">
        <f>IF(MONTH(DATE(($D$3+1),AU$6,$A28))&lt;&gt;AU$6,"",CHOOSE(WEEKDAY(DATE(($D$3+1),AU$6,$A28),1),"日","月","火","水","木","金","土")&amp;IF(ISNA(VLOOKUP(DATE(($D$3+1),AU$6,$A28),祝日一覧!$A$2:$B$73,2,FALSE)),"","（祝）"))</f>
        <v>土</v>
      </c>
      <c r="AU28" s="99"/>
      <c r="AV28" s="58"/>
      <c r="AW28" s="109" t="s">
        <v>5</v>
      </c>
      <c r="AX28" s="112">
        <v>21</v>
      </c>
    </row>
    <row r="29" spans="1:50" ht="13.5" customHeight="1">
      <c r="A29" s="79">
        <v>22</v>
      </c>
      <c r="B29" s="56" t="str">
        <f>IF(MONTH(DATE(($D$3),C$6,$A29))&lt;&gt;C$6,"",CHOOSE(WEEKDAY(DATE(($D$3),C$6,$A29),1),"日","月","火","水","木","金","土")&amp;IF(ISNA(VLOOKUP(DATE(($D$3),C$6,$A29),祝日一覧!$A$2:$B$73,2,FALSE)),"","（祝）"))</f>
        <v>火</v>
      </c>
      <c r="C29" s="99"/>
      <c r="D29" s="58"/>
      <c r="E29" s="80" t="s">
        <v>5</v>
      </c>
      <c r="F29" s="57" t="str">
        <f>IF(MONTH(DATE(($D$3),G$6,$A29))&lt;&gt;G$6,"",CHOOSE(WEEKDAY(DATE(($D$3),G$6,$A29),1),"日","月","火","水","木","金","土")&amp;IF(ISNA(VLOOKUP(DATE(($D$3),G$6,$A29),祝日一覧!$A$2:$B$73,2,FALSE)),"","（祝）"))</f>
        <v>木</v>
      </c>
      <c r="G29" s="99"/>
      <c r="H29" s="58"/>
      <c r="I29" s="80" t="s">
        <v>5</v>
      </c>
      <c r="J29" s="57" t="str">
        <f>IF(MONTH(DATE(($D$3),K$6,$A29))&lt;&gt;K$6,"",CHOOSE(WEEKDAY(DATE(($D$3),K$6,$A29),1),"日","月","火","水","木","金","土")&amp;IF(ISNA(VLOOKUP(DATE(($D$3),K$6,$A29),祝日一覧!$A$2:$B$73,2,FALSE)),"","（祝）"))</f>
        <v>日</v>
      </c>
      <c r="K29" s="99"/>
      <c r="L29" s="58"/>
      <c r="M29" s="80" t="s">
        <v>5</v>
      </c>
      <c r="N29" s="57" t="str">
        <f>IF(MONTH(DATE(($D$3),O$6,$A29))&lt;&gt;O$6,"",CHOOSE(WEEKDAY(DATE(($D$3),O$6,$A29),1),"日","月","火","水","木","金","土")&amp;IF(ISNA(VLOOKUP(DATE(($D$3),O$6,$A29),祝日一覧!$A$2:$B$73,2,FALSE)),"","（祝）"))</f>
        <v>火</v>
      </c>
      <c r="O29" s="99"/>
      <c r="P29" s="58"/>
      <c r="Q29" s="80" t="s">
        <v>5</v>
      </c>
      <c r="R29" s="57" t="str">
        <f>IF(MONTH(DATE(($D$3),S$6,$A29))&lt;&gt;S$6,"",CHOOSE(WEEKDAY(DATE(($D$3),S$6,$A29),1),"日","月","火","水","木","金","土")&amp;IF(ISNA(VLOOKUP(DATE(($D$3),S$6,$A29),祝日一覧!$A$2:$B$73,2,FALSE)),"","（祝）"))</f>
        <v>金</v>
      </c>
      <c r="S29" s="99"/>
      <c r="T29" s="58"/>
      <c r="U29" s="80" t="s">
        <v>5</v>
      </c>
      <c r="V29" s="57" t="str">
        <f>IF(MONTH(DATE(($D$3),W$6,$A29))&lt;&gt;W$6,"",CHOOSE(WEEKDAY(DATE(($D$3),W$6,$A29),1),"日","月","火","水","木","金","土")&amp;IF(ISNA(VLOOKUP(DATE(($D$3),W$6,$A29),祝日一覧!$A$2:$B$73,2,FALSE)),"","（祝）"))</f>
        <v>月</v>
      </c>
      <c r="W29" s="99"/>
      <c r="X29" s="58"/>
      <c r="Y29" s="80" t="s">
        <v>5</v>
      </c>
      <c r="Z29" s="57" t="str">
        <f>IF(MONTH(DATE(($D$3),AA$6,$A29))&lt;&gt;AA$6,"",CHOOSE(WEEKDAY(DATE(($D$3),AA$6,$A29),1),"日","月","火","水","木","金","土")&amp;IF(ISNA(VLOOKUP(DATE(($D$3),AA$6,$A29),祝日一覧!$A$2:$B$73,2,FALSE)),"","（祝）"))</f>
        <v>水</v>
      </c>
      <c r="AA29" s="99"/>
      <c r="AB29" s="58"/>
      <c r="AC29" s="80" t="s">
        <v>5</v>
      </c>
      <c r="AD29" s="57" t="str">
        <f>IF(MONTH(DATE(($D$3),AE$6,$A29))&lt;&gt;AE$6,"",CHOOSE(WEEKDAY(DATE(($D$3),AE$6,$A29),1),"日","月","火","水","木","金","土")&amp;IF(ISNA(VLOOKUP(DATE(($D$3),AE$6,$A29),祝日一覧!$A$2:$B$73,2,FALSE)),"","（祝）"))</f>
        <v>土</v>
      </c>
      <c r="AE29" s="99"/>
      <c r="AF29" s="58"/>
      <c r="AG29" s="80" t="s">
        <v>5</v>
      </c>
      <c r="AH29" s="57" t="str">
        <f>IF(MONTH(DATE(($D$3),AI$6,$A29))&lt;&gt;AI$6,"",CHOOSE(WEEKDAY(DATE(($D$3),AI$6,$A29),1),"日","月","火","水","木","金","土")&amp;IF(ISNA(VLOOKUP(DATE(($D$3),AI$6,$A29),祝日一覧!$A$2:$B$73,2,FALSE)),"","（祝）"))</f>
        <v>月</v>
      </c>
      <c r="AI29" s="99"/>
      <c r="AJ29" s="58"/>
      <c r="AK29" s="80" t="s">
        <v>5</v>
      </c>
      <c r="AL29" s="57" t="str">
        <f>IF(MONTH(DATE(($D$3+1),AM$6,$A29))&lt;&gt;AM$6,"",CHOOSE(WEEKDAY(DATE(($D$3+1),AM$6,$A29),1),"日","月","火","水","木","金","土")&amp;IF(ISNA(VLOOKUP(DATE(($D$3+1),AM$6,$A29),祝日一覧!$A$2:$B$73,2,FALSE)),"","（祝）"))</f>
        <v>木</v>
      </c>
      <c r="AM29" s="99"/>
      <c r="AN29" s="58"/>
      <c r="AO29" s="80" t="s">
        <v>5</v>
      </c>
      <c r="AP29" s="57" t="str">
        <f>IF(MONTH(DATE(($D$3+1),AQ$6,$A29))&lt;&gt;AQ$6,"",CHOOSE(WEEKDAY(DATE(($D$3+1),AQ$6,$A29),1),"日","月","火","水","木","金","土")&amp;IF(ISNA(VLOOKUP(DATE(($D$3+1),AQ$6,$A29),祝日一覧!$A$2:$B$73,2,FALSE)),"","（祝）"))</f>
        <v>日</v>
      </c>
      <c r="AQ29" s="99"/>
      <c r="AR29" s="58"/>
      <c r="AS29" s="80" t="s">
        <v>5</v>
      </c>
      <c r="AT29" s="57" t="str">
        <f>IF(MONTH(DATE(($D$3+1),AU$6,$A29))&lt;&gt;AU$6,"",CHOOSE(WEEKDAY(DATE(($D$3+1),AU$6,$A29),1),"日","月","火","水","木","金","土")&amp;IF(ISNA(VLOOKUP(DATE(($D$3+1),AU$6,$A29),祝日一覧!$A$2:$B$73,2,FALSE)),"","（祝）"))</f>
        <v>日</v>
      </c>
      <c r="AU29" s="99"/>
      <c r="AV29" s="58"/>
      <c r="AW29" s="109" t="s">
        <v>5</v>
      </c>
      <c r="AX29" s="112">
        <v>22</v>
      </c>
    </row>
    <row r="30" spans="1:50" ht="13.5" customHeight="1">
      <c r="A30" s="79">
        <v>23</v>
      </c>
      <c r="B30" s="56" t="str">
        <f>IF(MONTH(DATE(($D$3),C$6,$A30))&lt;&gt;C$6,"",CHOOSE(WEEKDAY(DATE(($D$3),C$6,$A30),1),"日","月","火","水","木","金","土")&amp;IF(ISNA(VLOOKUP(DATE(($D$3),C$6,$A30),祝日一覧!$A$2:$B$73,2,FALSE)),"","（祝）"))</f>
        <v>水</v>
      </c>
      <c r="C30" s="99"/>
      <c r="D30" s="58"/>
      <c r="E30" s="80" t="s">
        <v>5</v>
      </c>
      <c r="F30" s="57" t="str">
        <f>IF(MONTH(DATE(($D$3),G$6,$A30))&lt;&gt;G$6,"",CHOOSE(WEEKDAY(DATE(($D$3),G$6,$A30),1),"日","月","火","水","木","金","土")&amp;IF(ISNA(VLOOKUP(DATE(($D$3),G$6,$A30),祝日一覧!$A$2:$B$73,2,FALSE)),"","（祝）"))</f>
        <v>金</v>
      </c>
      <c r="G30" s="99"/>
      <c r="H30" s="58"/>
      <c r="I30" s="80" t="s">
        <v>5</v>
      </c>
      <c r="J30" s="57" t="str">
        <f>IF(MONTH(DATE(($D$3),K$6,$A30))&lt;&gt;K$6,"",CHOOSE(WEEKDAY(DATE(($D$3),K$6,$A30),1),"日","月","火","水","木","金","土")&amp;IF(ISNA(VLOOKUP(DATE(($D$3),K$6,$A30),祝日一覧!$A$2:$B$73,2,FALSE)),"","（祝）"))</f>
        <v>月</v>
      </c>
      <c r="K30" s="99"/>
      <c r="L30" s="58"/>
      <c r="M30" s="80" t="s">
        <v>5</v>
      </c>
      <c r="N30" s="57" t="str">
        <f>IF(MONTH(DATE(($D$3),O$6,$A30))&lt;&gt;O$6,"",CHOOSE(WEEKDAY(DATE(($D$3),O$6,$A30),1),"日","月","火","水","木","金","土")&amp;IF(ISNA(VLOOKUP(DATE(($D$3),O$6,$A30),祝日一覧!$A$2:$B$73,2,FALSE)),"","（祝）"))</f>
        <v>水</v>
      </c>
      <c r="O30" s="99"/>
      <c r="P30" s="58"/>
      <c r="Q30" s="80" t="s">
        <v>5</v>
      </c>
      <c r="R30" s="57" t="str">
        <f>IF(MONTH(DATE(($D$3),S$6,$A30))&lt;&gt;S$6,"",CHOOSE(WEEKDAY(DATE(($D$3),S$6,$A30),1),"日","月","火","水","木","金","土")&amp;IF(ISNA(VLOOKUP(DATE(($D$3),S$6,$A30),祝日一覧!$A$2:$B$73,2,FALSE)),"","（祝）"))</f>
        <v>土</v>
      </c>
      <c r="S30" s="99"/>
      <c r="T30" s="58"/>
      <c r="U30" s="80" t="s">
        <v>5</v>
      </c>
      <c r="V30" s="57" t="str">
        <f>IF(MONTH(DATE(($D$3),W$6,$A30))&lt;&gt;W$6,"",CHOOSE(WEEKDAY(DATE(($D$3),W$6,$A30),1),"日","月","火","水","木","金","土")&amp;IF(ISNA(VLOOKUP(DATE(($D$3),W$6,$A30),祝日一覧!$A$2:$B$73,2,FALSE)),"","（祝）"))</f>
        <v>火（祝）</v>
      </c>
      <c r="W30" s="99"/>
      <c r="X30" s="58"/>
      <c r="Y30" s="80" t="s">
        <v>5</v>
      </c>
      <c r="Z30" s="57" t="str">
        <f>IF(MONTH(DATE(($D$3),AA$6,$A30))&lt;&gt;AA$6,"",CHOOSE(WEEKDAY(DATE(($D$3),AA$6,$A30),1),"日","月","火","水","木","金","土")&amp;IF(ISNA(VLOOKUP(DATE(($D$3),AA$6,$A30),祝日一覧!$A$2:$B$73,2,FALSE)),"","（祝）"))</f>
        <v>木</v>
      </c>
      <c r="AA30" s="99"/>
      <c r="AB30" s="58"/>
      <c r="AC30" s="80" t="s">
        <v>5</v>
      </c>
      <c r="AD30" s="57" t="str">
        <f>IF(MONTH(DATE(($D$3),AE$6,$A30))&lt;&gt;AE$6,"",CHOOSE(WEEKDAY(DATE(($D$3),AE$6,$A30),1),"日","月","火","水","木","金","土")&amp;IF(ISNA(VLOOKUP(DATE(($D$3),AE$6,$A30),祝日一覧!$A$2:$B$73,2,FALSE)),"","（祝）"))</f>
        <v>日（祝）</v>
      </c>
      <c r="AE30" s="99"/>
      <c r="AF30" s="58"/>
      <c r="AG30" s="80" t="s">
        <v>5</v>
      </c>
      <c r="AH30" s="57" t="str">
        <f>IF(MONTH(DATE(($D$3),AI$6,$A30))&lt;&gt;AI$6,"",CHOOSE(WEEKDAY(DATE(($D$3),AI$6,$A30),1),"日","月","火","水","木","金","土")&amp;IF(ISNA(VLOOKUP(DATE(($D$3),AI$6,$A30),祝日一覧!$A$2:$B$73,2,FALSE)),"","（祝）"))</f>
        <v>火</v>
      </c>
      <c r="AI30" s="99"/>
      <c r="AJ30" s="58"/>
      <c r="AK30" s="80" t="s">
        <v>5</v>
      </c>
      <c r="AL30" s="57" t="str">
        <f>IF(MONTH(DATE(($D$3+1),AM$6,$A30))&lt;&gt;AM$6,"",CHOOSE(WEEKDAY(DATE(($D$3+1),AM$6,$A30),1),"日","月","火","水","木","金","土")&amp;IF(ISNA(VLOOKUP(DATE(($D$3+1),AM$6,$A30),祝日一覧!$A$2:$B$73,2,FALSE)),"","（祝）"))</f>
        <v>金</v>
      </c>
      <c r="AM30" s="99"/>
      <c r="AN30" s="58"/>
      <c r="AO30" s="80" t="s">
        <v>5</v>
      </c>
      <c r="AP30" s="57" t="str">
        <f>IF(MONTH(DATE(($D$3+1),AQ$6,$A30))&lt;&gt;AQ$6,"",CHOOSE(WEEKDAY(DATE(($D$3+1),AQ$6,$A30),1),"日","月","火","水","木","金","土")&amp;IF(ISNA(VLOOKUP(DATE(($D$3+1),AQ$6,$A30),祝日一覧!$A$2:$B$73,2,FALSE)),"","（祝）"))</f>
        <v>月（祝）</v>
      </c>
      <c r="AQ30" s="99"/>
      <c r="AR30" s="58"/>
      <c r="AS30" s="80" t="s">
        <v>5</v>
      </c>
      <c r="AT30" s="57" t="str">
        <f>IF(MONTH(DATE(($D$3+1),AU$6,$A30))&lt;&gt;AU$6,"",CHOOSE(WEEKDAY(DATE(($D$3+1),AU$6,$A30),1),"日","月","火","水","木","金","土")&amp;IF(ISNA(VLOOKUP(DATE(($D$3+1),AU$6,$A30),祝日一覧!$A$2:$B$73,2,FALSE)),"","（祝）"))</f>
        <v>月</v>
      </c>
      <c r="AU30" s="99"/>
      <c r="AV30" s="58"/>
      <c r="AW30" s="109" t="s">
        <v>5</v>
      </c>
      <c r="AX30" s="112">
        <v>23</v>
      </c>
    </row>
    <row r="31" spans="1:50" ht="13.5" customHeight="1">
      <c r="A31" s="79">
        <v>24</v>
      </c>
      <c r="B31" s="56" t="str">
        <f>IF(MONTH(DATE(($D$3),C$6,$A31))&lt;&gt;C$6,"",CHOOSE(WEEKDAY(DATE(($D$3),C$6,$A31),1),"日","月","火","水","木","金","土")&amp;IF(ISNA(VLOOKUP(DATE(($D$3),C$6,$A31),祝日一覧!$A$2:$B$73,2,FALSE)),"","（祝）"))</f>
        <v>木</v>
      </c>
      <c r="C31" s="99"/>
      <c r="D31" s="58"/>
      <c r="E31" s="80" t="s">
        <v>5</v>
      </c>
      <c r="F31" s="57" t="str">
        <f>IF(MONTH(DATE(($D$3),G$6,$A31))&lt;&gt;G$6,"",CHOOSE(WEEKDAY(DATE(($D$3),G$6,$A31),1),"日","月","火","水","木","金","土")&amp;IF(ISNA(VLOOKUP(DATE(($D$3),G$6,$A31),祝日一覧!$A$2:$B$73,2,FALSE)),"","（祝）"))</f>
        <v>土</v>
      </c>
      <c r="G31" s="99"/>
      <c r="H31" s="58"/>
      <c r="I31" s="80" t="s">
        <v>5</v>
      </c>
      <c r="J31" s="57" t="str">
        <f>IF(MONTH(DATE(($D$3),K$6,$A31))&lt;&gt;K$6,"",CHOOSE(WEEKDAY(DATE(($D$3),K$6,$A31),1),"日","月","火","水","木","金","土")&amp;IF(ISNA(VLOOKUP(DATE(($D$3),K$6,$A31),祝日一覧!$A$2:$B$73,2,FALSE)),"","（祝）"))</f>
        <v>火</v>
      </c>
      <c r="K31" s="99"/>
      <c r="L31" s="58"/>
      <c r="M31" s="80" t="s">
        <v>5</v>
      </c>
      <c r="N31" s="57" t="str">
        <f>IF(MONTH(DATE(($D$3),O$6,$A31))&lt;&gt;O$6,"",CHOOSE(WEEKDAY(DATE(($D$3),O$6,$A31),1),"日","月","火","水","木","金","土")&amp;IF(ISNA(VLOOKUP(DATE(($D$3),O$6,$A31),祝日一覧!$A$2:$B$73,2,FALSE)),"","（祝）"))</f>
        <v>木</v>
      </c>
      <c r="O31" s="99"/>
      <c r="P31" s="58"/>
      <c r="Q31" s="80" t="s">
        <v>5</v>
      </c>
      <c r="R31" s="57" t="str">
        <f>IF(MONTH(DATE(($D$3),S$6,$A31))&lt;&gt;S$6,"",CHOOSE(WEEKDAY(DATE(($D$3),S$6,$A31),1),"日","月","火","水","木","金","土")&amp;IF(ISNA(VLOOKUP(DATE(($D$3),S$6,$A31),祝日一覧!$A$2:$B$73,2,FALSE)),"","（祝）"))</f>
        <v>日</v>
      </c>
      <c r="S31" s="99"/>
      <c r="T31" s="58"/>
      <c r="U31" s="80" t="s">
        <v>5</v>
      </c>
      <c r="V31" s="57" t="str">
        <f>IF(MONTH(DATE(($D$3),W$6,$A31))&lt;&gt;W$6,"",CHOOSE(WEEKDAY(DATE(($D$3),W$6,$A31),1),"日","月","火","水","木","金","土")&amp;IF(ISNA(VLOOKUP(DATE(($D$3),W$6,$A31),祝日一覧!$A$2:$B$73,2,FALSE)),"","（祝）"))</f>
        <v>水</v>
      </c>
      <c r="W31" s="99"/>
      <c r="X31" s="58"/>
      <c r="Y31" s="80" t="s">
        <v>5</v>
      </c>
      <c r="Z31" s="57" t="str">
        <f>IF(MONTH(DATE(($D$3),AA$6,$A31))&lt;&gt;AA$6,"",CHOOSE(WEEKDAY(DATE(($D$3),AA$6,$A31),1),"日","月","火","水","木","金","土")&amp;IF(ISNA(VLOOKUP(DATE(($D$3),AA$6,$A31),祝日一覧!$A$2:$B$73,2,FALSE)),"","（祝）"))</f>
        <v>金</v>
      </c>
      <c r="AA31" s="99"/>
      <c r="AB31" s="58"/>
      <c r="AC31" s="80" t="s">
        <v>5</v>
      </c>
      <c r="AD31" s="57" t="str">
        <f>IF(MONTH(DATE(($D$3),AE$6,$A31))&lt;&gt;AE$6,"",CHOOSE(WEEKDAY(DATE(($D$3),AE$6,$A31),1),"日","月","火","水","木","金","土")&amp;IF(ISNA(VLOOKUP(DATE(($D$3),AE$6,$A31),祝日一覧!$A$2:$B$73,2,FALSE)),"","（祝）"))</f>
        <v>月（祝）</v>
      </c>
      <c r="AE31" s="99"/>
      <c r="AF31" s="58"/>
      <c r="AG31" s="80" t="s">
        <v>5</v>
      </c>
      <c r="AH31" s="57" t="str">
        <f>IF(MONTH(DATE(($D$3),AI$6,$A31))&lt;&gt;AI$6,"",CHOOSE(WEEKDAY(DATE(($D$3),AI$6,$A31),1),"日","月","火","水","木","金","土")&amp;IF(ISNA(VLOOKUP(DATE(($D$3),AI$6,$A31),祝日一覧!$A$2:$B$73,2,FALSE)),"","（祝）"))</f>
        <v>水</v>
      </c>
      <c r="AI31" s="99"/>
      <c r="AJ31" s="58"/>
      <c r="AK31" s="80" t="s">
        <v>5</v>
      </c>
      <c r="AL31" s="57" t="str">
        <f>IF(MONTH(DATE(($D$3+1),AM$6,$A31))&lt;&gt;AM$6,"",CHOOSE(WEEKDAY(DATE(($D$3+1),AM$6,$A31),1),"日","月","火","水","木","金","土")&amp;IF(ISNA(VLOOKUP(DATE(($D$3+1),AM$6,$A31),祝日一覧!$A$2:$B$73,2,FALSE)),"","（祝）"))</f>
        <v>土</v>
      </c>
      <c r="AM31" s="99"/>
      <c r="AN31" s="58"/>
      <c r="AO31" s="80" t="s">
        <v>5</v>
      </c>
      <c r="AP31" s="57" t="str">
        <f>IF(MONTH(DATE(($D$3+1),AQ$6,$A31))&lt;&gt;AQ$6,"",CHOOSE(WEEKDAY(DATE(($D$3+1),AQ$6,$A31),1),"日","月","火","水","木","金","土")&amp;IF(ISNA(VLOOKUP(DATE(($D$3+1),AQ$6,$A31),祝日一覧!$A$2:$B$73,2,FALSE)),"","（祝）"))</f>
        <v>火</v>
      </c>
      <c r="AQ31" s="99"/>
      <c r="AR31" s="58"/>
      <c r="AS31" s="80" t="s">
        <v>5</v>
      </c>
      <c r="AT31" s="57" t="str">
        <f>IF(MONTH(DATE(($D$3+1),AU$6,$A31))&lt;&gt;AU$6,"",CHOOSE(WEEKDAY(DATE(($D$3+1),AU$6,$A31),1),"日","月","火","水","木","金","土")&amp;IF(ISNA(VLOOKUP(DATE(($D$3+1),AU$6,$A31),祝日一覧!$A$2:$B$73,2,FALSE)),"","（祝）"))</f>
        <v>火</v>
      </c>
      <c r="AU31" s="99"/>
      <c r="AV31" s="58"/>
      <c r="AW31" s="109" t="s">
        <v>5</v>
      </c>
      <c r="AX31" s="112">
        <v>24</v>
      </c>
    </row>
    <row r="32" spans="1:50" ht="13.5" customHeight="1">
      <c r="A32" s="79">
        <v>25</v>
      </c>
      <c r="B32" s="56" t="str">
        <f>IF(MONTH(DATE(($D$3),C$6,$A32))&lt;&gt;C$6,"",CHOOSE(WEEKDAY(DATE(($D$3),C$6,$A32),1),"日","月","火","水","木","金","土")&amp;IF(ISNA(VLOOKUP(DATE(($D$3),C$6,$A32),祝日一覧!$A$2:$B$73,2,FALSE)),"","（祝）"))</f>
        <v>金</v>
      </c>
      <c r="C32" s="99"/>
      <c r="D32" s="58"/>
      <c r="E32" s="80" t="s">
        <v>5</v>
      </c>
      <c r="F32" s="57" t="str">
        <f>IF(MONTH(DATE(($D$3),G$6,$A32))&lt;&gt;G$6,"",CHOOSE(WEEKDAY(DATE(($D$3),G$6,$A32),1),"日","月","火","水","木","金","土")&amp;IF(ISNA(VLOOKUP(DATE(($D$3),G$6,$A32),祝日一覧!$A$2:$B$73,2,FALSE)),"","（祝）"))</f>
        <v>日</v>
      </c>
      <c r="G32" s="99"/>
      <c r="H32" s="58"/>
      <c r="I32" s="80" t="s">
        <v>5</v>
      </c>
      <c r="J32" s="57" t="str">
        <f>IF(MONTH(DATE(($D$3),K$6,$A32))&lt;&gt;K$6,"",CHOOSE(WEEKDAY(DATE(($D$3),K$6,$A32),1),"日","月","火","水","木","金","土")&amp;IF(ISNA(VLOOKUP(DATE(($D$3),K$6,$A32),祝日一覧!$A$2:$B$73,2,FALSE)),"","（祝）"))</f>
        <v>水</v>
      </c>
      <c r="K32" s="99"/>
      <c r="L32" s="58"/>
      <c r="M32" s="80" t="s">
        <v>5</v>
      </c>
      <c r="N32" s="57" t="str">
        <f>IF(MONTH(DATE(($D$3),O$6,$A32))&lt;&gt;O$6,"",CHOOSE(WEEKDAY(DATE(($D$3),O$6,$A32),1),"日","月","火","水","木","金","土")&amp;IF(ISNA(VLOOKUP(DATE(($D$3),O$6,$A32),祝日一覧!$A$2:$B$73,2,FALSE)),"","（祝）"))</f>
        <v>金</v>
      </c>
      <c r="O32" s="99"/>
      <c r="P32" s="58"/>
      <c r="Q32" s="80" t="s">
        <v>5</v>
      </c>
      <c r="R32" s="57" t="str">
        <f>IF(MONTH(DATE(($D$3),S$6,$A32))&lt;&gt;S$6,"",CHOOSE(WEEKDAY(DATE(($D$3),S$6,$A32),1),"日","月","火","水","木","金","土")&amp;IF(ISNA(VLOOKUP(DATE(($D$3),S$6,$A32),祝日一覧!$A$2:$B$73,2,FALSE)),"","（祝）"))</f>
        <v>月</v>
      </c>
      <c r="S32" s="99"/>
      <c r="T32" s="58"/>
      <c r="U32" s="80" t="s">
        <v>5</v>
      </c>
      <c r="V32" s="57" t="str">
        <f>IF(MONTH(DATE(($D$3),W$6,$A32))&lt;&gt;W$6,"",CHOOSE(WEEKDAY(DATE(($D$3),W$6,$A32),1),"日","月","火","水","木","金","土")&amp;IF(ISNA(VLOOKUP(DATE(($D$3),W$6,$A32),祝日一覧!$A$2:$B$73,2,FALSE)),"","（祝）"))</f>
        <v>木</v>
      </c>
      <c r="W32" s="99"/>
      <c r="X32" s="58"/>
      <c r="Y32" s="80" t="s">
        <v>5</v>
      </c>
      <c r="Z32" s="57" t="str">
        <f>IF(MONTH(DATE(($D$3),AA$6,$A32))&lt;&gt;AA$6,"",CHOOSE(WEEKDAY(DATE(($D$3),AA$6,$A32),1),"日","月","火","水","木","金","土")&amp;IF(ISNA(VLOOKUP(DATE(($D$3),AA$6,$A32),祝日一覧!$A$2:$B$73,2,FALSE)),"","（祝）"))</f>
        <v>土</v>
      </c>
      <c r="AA32" s="99"/>
      <c r="AB32" s="58"/>
      <c r="AC32" s="80" t="s">
        <v>5</v>
      </c>
      <c r="AD32" s="57" t="str">
        <f>IF(MONTH(DATE(($D$3),AE$6,$A32))&lt;&gt;AE$6,"",CHOOSE(WEEKDAY(DATE(($D$3),AE$6,$A32),1),"日","月","火","水","木","金","土")&amp;IF(ISNA(VLOOKUP(DATE(($D$3),AE$6,$A32),祝日一覧!$A$2:$B$73,2,FALSE)),"","（祝）"))</f>
        <v>火</v>
      </c>
      <c r="AE32" s="99"/>
      <c r="AF32" s="58"/>
      <c r="AG32" s="80" t="s">
        <v>5</v>
      </c>
      <c r="AH32" s="57" t="str">
        <f>IF(MONTH(DATE(($D$3),AI$6,$A32))&lt;&gt;AI$6,"",CHOOSE(WEEKDAY(DATE(($D$3),AI$6,$A32),1),"日","月","火","水","木","金","土")&amp;IF(ISNA(VLOOKUP(DATE(($D$3),AI$6,$A32),祝日一覧!$A$2:$B$73,2,FALSE)),"","（祝）"))</f>
        <v>木</v>
      </c>
      <c r="AI32" s="99"/>
      <c r="AJ32" s="58"/>
      <c r="AK32" s="80" t="s">
        <v>5</v>
      </c>
      <c r="AL32" s="57" t="str">
        <f>IF(MONTH(DATE(($D$3+1),AM$6,$A32))&lt;&gt;AM$6,"",CHOOSE(WEEKDAY(DATE(($D$3+1),AM$6,$A32),1),"日","月","火","水","木","金","土")&amp;IF(ISNA(VLOOKUP(DATE(($D$3+1),AM$6,$A32),祝日一覧!$A$2:$B$73,2,FALSE)),"","（祝）"))</f>
        <v>日</v>
      </c>
      <c r="AM32" s="99"/>
      <c r="AN32" s="58"/>
      <c r="AO32" s="80" t="s">
        <v>5</v>
      </c>
      <c r="AP32" s="57" t="str">
        <f>IF(MONTH(DATE(($D$3+1),AQ$6,$A32))&lt;&gt;AQ$6,"",CHOOSE(WEEKDAY(DATE(($D$3+1),AQ$6,$A32),1),"日","月","火","水","木","金","土")&amp;IF(ISNA(VLOOKUP(DATE(($D$3+1),AQ$6,$A32),祝日一覧!$A$2:$B$73,2,FALSE)),"","（祝）"))</f>
        <v>水</v>
      </c>
      <c r="AQ32" s="99"/>
      <c r="AR32" s="58"/>
      <c r="AS32" s="80" t="s">
        <v>5</v>
      </c>
      <c r="AT32" s="57" t="str">
        <f>IF(MONTH(DATE(($D$3+1),AU$6,$A32))&lt;&gt;AU$6,"",CHOOSE(WEEKDAY(DATE(($D$3+1),AU$6,$A32),1),"日","月","火","水","木","金","土")&amp;IF(ISNA(VLOOKUP(DATE(($D$3+1),AU$6,$A32),祝日一覧!$A$2:$B$73,2,FALSE)),"","（祝）"))</f>
        <v>水</v>
      </c>
      <c r="AU32" s="99"/>
      <c r="AV32" s="58"/>
      <c r="AW32" s="109" t="s">
        <v>5</v>
      </c>
      <c r="AX32" s="112">
        <v>25</v>
      </c>
    </row>
    <row r="33" spans="1:52" ht="13.5" customHeight="1">
      <c r="A33" s="79">
        <v>26</v>
      </c>
      <c r="B33" s="56" t="str">
        <f>IF(MONTH(DATE(($D$3),C$6,$A33))&lt;&gt;C$6,"",CHOOSE(WEEKDAY(DATE(($D$3),C$6,$A33),1),"日","月","火","水","木","金","土")&amp;IF(ISNA(VLOOKUP(DATE(($D$3),C$6,$A33),祝日一覧!$A$2:$B$73,2,FALSE)),"","（祝）"))</f>
        <v>土</v>
      </c>
      <c r="C33" s="99"/>
      <c r="D33" s="58"/>
      <c r="E33" s="80" t="s">
        <v>5</v>
      </c>
      <c r="F33" s="57" t="str">
        <f>IF(MONTH(DATE(($D$3),G$6,$A33))&lt;&gt;G$6,"",CHOOSE(WEEKDAY(DATE(($D$3),G$6,$A33),1),"日","月","火","水","木","金","土")&amp;IF(ISNA(VLOOKUP(DATE(($D$3),G$6,$A33),祝日一覧!$A$2:$B$73,2,FALSE)),"","（祝）"))</f>
        <v>月</v>
      </c>
      <c r="G33" s="99"/>
      <c r="H33" s="58"/>
      <c r="I33" s="80" t="s">
        <v>5</v>
      </c>
      <c r="J33" s="57" t="str">
        <f>IF(MONTH(DATE(($D$3),K$6,$A33))&lt;&gt;K$6,"",CHOOSE(WEEKDAY(DATE(($D$3),K$6,$A33),1),"日","月","火","水","木","金","土")&amp;IF(ISNA(VLOOKUP(DATE(($D$3),K$6,$A33),祝日一覧!$A$2:$B$73,2,FALSE)),"","（祝）"))</f>
        <v>木</v>
      </c>
      <c r="K33" s="99"/>
      <c r="L33" s="58"/>
      <c r="M33" s="80" t="s">
        <v>5</v>
      </c>
      <c r="N33" s="57" t="str">
        <f>IF(MONTH(DATE(($D$3),O$6,$A33))&lt;&gt;O$6,"",CHOOSE(WEEKDAY(DATE(($D$3),O$6,$A33),1),"日","月","火","水","木","金","土")&amp;IF(ISNA(VLOOKUP(DATE(($D$3),O$6,$A33),祝日一覧!$A$2:$B$73,2,FALSE)),"","（祝）"))</f>
        <v>土</v>
      </c>
      <c r="O33" s="99"/>
      <c r="P33" s="58"/>
      <c r="Q33" s="80" t="s">
        <v>5</v>
      </c>
      <c r="R33" s="57" t="str">
        <f>IF(MONTH(DATE(($D$3),S$6,$A33))&lt;&gt;S$6,"",CHOOSE(WEEKDAY(DATE(($D$3),S$6,$A33),1),"日","月","火","水","木","金","土")&amp;IF(ISNA(VLOOKUP(DATE(($D$3),S$6,$A33),祝日一覧!$A$2:$B$73,2,FALSE)),"","（祝）"))</f>
        <v>火</v>
      </c>
      <c r="S33" s="99"/>
      <c r="T33" s="58"/>
      <c r="U33" s="80" t="s">
        <v>5</v>
      </c>
      <c r="V33" s="57" t="str">
        <f>IF(MONTH(DATE(($D$3),W$6,$A33))&lt;&gt;W$6,"",CHOOSE(WEEKDAY(DATE(($D$3),W$6,$A33),1),"日","月","火","水","木","金","土")&amp;IF(ISNA(VLOOKUP(DATE(($D$3),W$6,$A33),祝日一覧!$A$2:$B$73,2,FALSE)),"","（祝）"))</f>
        <v>金</v>
      </c>
      <c r="W33" s="99"/>
      <c r="X33" s="58"/>
      <c r="Y33" s="80" t="s">
        <v>5</v>
      </c>
      <c r="Z33" s="57" t="str">
        <f>IF(MONTH(DATE(($D$3),AA$6,$A33))&lt;&gt;AA$6,"",CHOOSE(WEEKDAY(DATE(($D$3),AA$6,$A33),1),"日","月","火","水","木","金","土")&amp;IF(ISNA(VLOOKUP(DATE(($D$3),AA$6,$A33),祝日一覧!$A$2:$B$73,2,FALSE)),"","（祝）"))</f>
        <v>日</v>
      </c>
      <c r="AA33" s="99"/>
      <c r="AB33" s="58"/>
      <c r="AC33" s="80" t="s">
        <v>5</v>
      </c>
      <c r="AD33" s="57" t="str">
        <f>IF(MONTH(DATE(($D$3),AE$6,$A33))&lt;&gt;AE$6,"",CHOOSE(WEEKDAY(DATE(($D$3),AE$6,$A33),1),"日","月","火","水","木","金","土")&amp;IF(ISNA(VLOOKUP(DATE(($D$3),AE$6,$A33),祝日一覧!$A$2:$B$73,2,FALSE)),"","（祝）"))</f>
        <v>水</v>
      </c>
      <c r="AE33" s="99"/>
      <c r="AF33" s="58"/>
      <c r="AG33" s="80" t="s">
        <v>5</v>
      </c>
      <c r="AH33" s="57" t="str">
        <f>IF(MONTH(DATE(($D$3),AI$6,$A33))&lt;&gt;AI$6,"",CHOOSE(WEEKDAY(DATE(($D$3),AI$6,$A33),1),"日","月","火","水","木","金","土")&amp;IF(ISNA(VLOOKUP(DATE(($D$3),AI$6,$A33),祝日一覧!$A$2:$B$73,2,FALSE)),"","（祝）"))</f>
        <v>金</v>
      </c>
      <c r="AI33" s="99"/>
      <c r="AJ33" s="58"/>
      <c r="AK33" s="80" t="s">
        <v>5</v>
      </c>
      <c r="AL33" s="57" t="str">
        <f>IF(MONTH(DATE(($D$3+1),AM$6,$A33))&lt;&gt;AM$6,"",CHOOSE(WEEKDAY(DATE(($D$3+1),AM$6,$A33),1),"日","月","火","水","木","金","土")&amp;IF(ISNA(VLOOKUP(DATE(($D$3+1),AM$6,$A33),祝日一覧!$A$2:$B$73,2,FALSE)),"","（祝）"))</f>
        <v>月</v>
      </c>
      <c r="AM33" s="99"/>
      <c r="AN33" s="58"/>
      <c r="AO33" s="80" t="s">
        <v>5</v>
      </c>
      <c r="AP33" s="57" t="str">
        <f>IF(MONTH(DATE(($D$3+1),AQ$6,$A33))&lt;&gt;AQ$6,"",CHOOSE(WEEKDAY(DATE(($D$3+1),AQ$6,$A33),1),"日","月","火","水","木","金","土")&amp;IF(ISNA(VLOOKUP(DATE(($D$3+1),AQ$6,$A33),祝日一覧!$A$2:$B$73,2,FALSE)),"","（祝）"))</f>
        <v>木</v>
      </c>
      <c r="AQ33" s="99"/>
      <c r="AR33" s="58"/>
      <c r="AS33" s="80" t="s">
        <v>5</v>
      </c>
      <c r="AT33" s="57" t="str">
        <f>IF(MONTH(DATE(($D$3+1),AU$6,$A33))&lt;&gt;AU$6,"",CHOOSE(WEEKDAY(DATE(($D$3+1),AU$6,$A33),1),"日","月","火","水","木","金","土")&amp;IF(ISNA(VLOOKUP(DATE(($D$3+1),AU$6,$A33),祝日一覧!$A$2:$B$73,2,FALSE)),"","（祝）"))</f>
        <v>木</v>
      </c>
      <c r="AU33" s="99"/>
      <c r="AV33" s="58"/>
      <c r="AW33" s="109" t="s">
        <v>5</v>
      </c>
      <c r="AX33" s="112">
        <v>26</v>
      </c>
    </row>
    <row r="34" spans="1:52" ht="13.5" customHeight="1">
      <c r="A34" s="79">
        <v>27</v>
      </c>
      <c r="B34" s="56" t="str">
        <f>IF(MONTH(DATE(($D$3),C$6,$A34))&lt;&gt;C$6,"",CHOOSE(WEEKDAY(DATE(($D$3),C$6,$A34),1),"日","月","火","水","木","金","土")&amp;IF(ISNA(VLOOKUP(DATE(($D$3),C$6,$A34),祝日一覧!$A$2:$B$73,2,FALSE)),"","（祝）"))</f>
        <v>日</v>
      </c>
      <c r="C34" s="99"/>
      <c r="D34" s="58"/>
      <c r="E34" s="80" t="s">
        <v>5</v>
      </c>
      <c r="F34" s="57" t="str">
        <f>IF(MONTH(DATE(($D$3),G$6,$A34))&lt;&gt;G$6,"",CHOOSE(WEEKDAY(DATE(($D$3),G$6,$A34),1),"日","月","火","水","木","金","土")&amp;IF(ISNA(VLOOKUP(DATE(($D$3),G$6,$A34),祝日一覧!$A$2:$B$73,2,FALSE)),"","（祝）"))</f>
        <v>火</v>
      </c>
      <c r="G34" s="99"/>
      <c r="H34" s="58"/>
      <c r="I34" s="80" t="s">
        <v>5</v>
      </c>
      <c r="J34" s="57" t="str">
        <f>IF(MONTH(DATE(($D$3),K$6,$A34))&lt;&gt;K$6,"",CHOOSE(WEEKDAY(DATE(($D$3),K$6,$A34),1),"日","月","火","水","木","金","土")&amp;IF(ISNA(VLOOKUP(DATE(($D$3),K$6,$A34),祝日一覧!$A$2:$B$73,2,FALSE)),"","（祝）"))</f>
        <v>金</v>
      </c>
      <c r="K34" s="99"/>
      <c r="L34" s="58"/>
      <c r="M34" s="80" t="s">
        <v>5</v>
      </c>
      <c r="N34" s="57" t="str">
        <f>IF(MONTH(DATE(($D$3),O$6,$A34))&lt;&gt;O$6,"",CHOOSE(WEEKDAY(DATE(($D$3),O$6,$A34),1),"日","月","火","水","木","金","土")&amp;IF(ISNA(VLOOKUP(DATE(($D$3),O$6,$A34),祝日一覧!$A$2:$B$73,2,FALSE)),"","（祝）"))</f>
        <v>日</v>
      </c>
      <c r="O34" s="99"/>
      <c r="P34" s="58"/>
      <c r="Q34" s="80" t="s">
        <v>5</v>
      </c>
      <c r="R34" s="57" t="str">
        <f>IF(MONTH(DATE(($D$3),S$6,$A34))&lt;&gt;S$6,"",CHOOSE(WEEKDAY(DATE(($D$3),S$6,$A34),1),"日","月","火","水","木","金","土")&amp;IF(ISNA(VLOOKUP(DATE(($D$3),S$6,$A34),祝日一覧!$A$2:$B$73,2,FALSE)),"","（祝）"))</f>
        <v>水</v>
      </c>
      <c r="S34" s="99"/>
      <c r="T34" s="58"/>
      <c r="U34" s="80" t="s">
        <v>5</v>
      </c>
      <c r="V34" s="57" t="str">
        <f>IF(MONTH(DATE(($D$3),W$6,$A34))&lt;&gt;W$6,"",CHOOSE(WEEKDAY(DATE(($D$3),W$6,$A34),1),"日","月","火","水","木","金","土")&amp;IF(ISNA(VLOOKUP(DATE(($D$3),W$6,$A34),祝日一覧!$A$2:$B$73,2,FALSE)),"","（祝）"))</f>
        <v>土</v>
      </c>
      <c r="W34" s="99"/>
      <c r="X34" s="58"/>
      <c r="Y34" s="80" t="s">
        <v>5</v>
      </c>
      <c r="Z34" s="57" t="str">
        <f>IF(MONTH(DATE(($D$3),AA$6,$A34))&lt;&gt;AA$6,"",CHOOSE(WEEKDAY(DATE(($D$3),AA$6,$A34),1),"日","月","火","水","木","金","土")&amp;IF(ISNA(VLOOKUP(DATE(($D$3),AA$6,$A34),祝日一覧!$A$2:$B$73,2,FALSE)),"","（祝）"))</f>
        <v>月</v>
      </c>
      <c r="AA34" s="99"/>
      <c r="AB34" s="58"/>
      <c r="AC34" s="80" t="s">
        <v>5</v>
      </c>
      <c r="AD34" s="57" t="str">
        <f>IF(MONTH(DATE(($D$3),AE$6,$A34))&lt;&gt;AE$6,"",CHOOSE(WEEKDAY(DATE(($D$3),AE$6,$A34),1),"日","月","火","水","木","金","土")&amp;IF(ISNA(VLOOKUP(DATE(($D$3),AE$6,$A34),祝日一覧!$A$2:$B$73,2,FALSE)),"","（祝）"))</f>
        <v>木</v>
      </c>
      <c r="AE34" s="99"/>
      <c r="AF34" s="58"/>
      <c r="AG34" s="80" t="s">
        <v>5</v>
      </c>
      <c r="AH34" s="57" t="str">
        <f>IF(MONTH(DATE(($D$3),AI$6,$A34))&lt;&gt;AI$6,"",CHOOSE(WEEKDAY(DATE(($D$3),AI$6,$A34),1),"日","月","火","水","木","金","土")&amp;IF(ISNA(VLOOKUP(DATE(($D$3),AI$6,$A34),祝日一覧!$A$2:$B$73,2,FALSE)),"","（祝）"))</f>
        <v>土</v>
      </c>
      <c r="AI34" s="99"/>
      <c r="AJ34" s="58"/>
      <c r="AK34" s="80" t="s">
        <v>5</v>
      </c>
      <c r="AL34" s="57" t="str">
        <f>IF(MONTH(DATE(($D$3+1),AM$6,$A34))&lt;&gt;AM$6,"",CHOOSE(WEEKDAY(DATE(($D$3+1),AM$6,$A34),1),"日","月","火","水","木","金","土")&amp;IF(ISNA(VLOOKUP(DATE(($D$3+1),AM$6,$A34),祝日一覧!$A$2:$B$73,2,FALSE)),"","（祝）"))</f>
        <v>火</v>
      </c>
      <c r="AM34" s="99"/>
      <c r="AN34" s="58"/>
      <c r="AO34" s="80" t="s">
        <v>5</v>
      </c>
      <c r="AP34" s="57" t="str">
        <f>IF(MONTH(DATE(($D$3+1),AQ$6,$A34))&lt;&gt;AQ$6,"",CHOOSE(WEEKDAY(DATE(($D$3+1),AQ$6,$A34),1),"日","月","火","水","木","金","土")&amp;IF(ISNA(VLOOKUP(DATE(($D$3+1),AQ$6,$A34),祝日一覧!$A$2:$B$73,2,FALSE)),"","（祝）"))</f>
        <v>金</v>
      </c>
      <c r="AQ34" s="99"/>
      <c r="AR34" s="58"/>
      <c r="AS34" s="80" t="s">
        <v>5</v>
      </c>
      <c r="AT34" s="57" t="str">
        <f>IF(MONTH(DATE(($D$3+1),AU$6,$A34))&lt;&gt;AU$6,"",CHOOSE(WEEKDAY(DATE(($D$3+1),AU$6,$A34),1),"日","月","火","水","木","金","土")&amp;IF(ISNA(VLOOKUP(DATE(($D$3+1),AU$6,$A34),祝日一覧!$A$2:$B$73,2,FALSE)),"","（祝）"))</f>
        <v>金</v>
      </c>
      <c r="AU34" s="99"/>
      <c r="AV34" s="58"/>
      <c r="AW34" s="109" t="s">
        <v>5</v>
      </c>
      <c r="AX34" s="112">
        <v>27</v>
      </c>
    </row>
    <row r="35" spans="1:52" ht="13.5" customHeight="1">
      <c r="A35" s="79">
        <v>28</v>
      </c>
      <c r="B35" s="56" t="str">
        <f>IF(MONTH(DATE(($D$3),C$6,$A35))&lt;&gt;C$6,"",CHOOSE(WEEKDAY(DATE(($D$3),C$6,$A35),1),"日","月","火","水","木","金","土")&amp;IF(ISNA(VLOOKUP(DATE(($D$3),C$6,$A35),祝日一覧!$A$2:$B$73,2,FALSE)),"","（祝）"))</f>
        <v>月</v>
      </c>
      <c r="C35" s="99"/>
      <c r="D35" s="58"/>
      <c r="E35" s="80" t="s">
        <v>5</v>
      </c>
      <c r="F35" s="57" t="str">
        <f>IF(MONTH(DATE(($D$3),G$6,$A35))&lt;&gt;G$6,"",CHOOSE(WEEKDAY(DATE(($D$3),G$6,$A35),1),"日","月","火","水","木","金","土")&amp;IF(ISNA(VLOOKUP(DATE(($D$3),G$6,$A35),祝日一覧!$A$2:$B$73,2,FALSE)),"","（祝）"))</f>
        <v>水</v>
      </c>
      <c r="G35" s="99"/>
      <c r="H35" s="58"/>
      <c r="I35" s="80" t="s">
        <v>5</v>
      </c>
      <c r="J35" s="57" t="str">
        <f>IF(MONTH(DATE(($D$3),K$6,$A35))&lt;&gt;K$6,"",CHOOSE(WEEKDAY(DATE(($D$3),K$6,$A35),1),"日","月","火","水","木","金","土")&amp;IF(ISNA(VLOOKUP(DATE(($D$3),K$6,$A35),祝日一覧!$A$2:$B$73,2,FALSE)),"","（祝）"))</f>
        <v>土</v>
      </c>
      <c r="K35" s="99"/>
      <c r="L35" s="58"/>
      <c r="M35" s="80" t="s">
        <v>5</v>
      </c>
      <c r="N35" s="57" t="str">
        <f>IF(MONTH(DATE(($D$3),O$6,$A35))&lt;&gt;O$6,"",CHOOSE(WEEKDAY(DATE(($D$3),O$6,$A35),1),"日","月","火","水","木","金","土")&amp;IF(ISNA(VLOOKUP(DATE(($D$3),O$6,$A35),祝日一覧!$A$2:$B$73,2,FALSE)),"","（祝）"))</f>
        <v>月</v>
      </c>
      <c r="O35" s="99"/>
      <c r="P35" s="58"/>
      <c r="Q35" s="80" t="s">
        <v>5</v>
      </c>
      <c r="R35" s="57" t="str">
        <f>IF(MONTH(DATE(($D$3),S$6,$A35))&lt;&gt;S$6,"",CHOOSE(WEEKDAY(DATE(($D$3),S$6,$A35),1),"日","月","火","水","木","金","土")&amp;IF(ISNA(VLOOKUP(DATE(($D$3),S$6,$A35),祝日一覧!$A$2:$B$73,2,FALSE)),"","（祝）"))</f>
        <v>木</v>
      </c>
      <c r="S35" s="99"/>
      <c r="T35" s="58"/>
      <c r="U35" s="80" t="s">
        <v>5</v>
      </c>
      <c r="V35" s="57" t="str">
        <f>IF(MONTH(DATE(($D$3),W$6,$A35))&lt;&gt;W$6,"",CHOOSE(WEEKDAY(DATE(($D$3),W$6,$A35),1),"日","月","火","水","木","金","土")&amp;IF(ISNA(VLOOKUP(DATE(($D$3),W$6,$A35),祝日一覧!$A$2:$B$73,2,FALSE)),"","（祝）"))</f>
        <v>日</v>
      </c>
      <c r="W35" s="99"/>
      <c r="X35" s="58"/>
      <c r="Y35" s="80" t="s">
        <v>5</v>
      </c>
      <c r="Z35" s="57" t="str">
        <f>IF(MONTH(DATE(($D$3),AA$6,$A35))&lt;&gt;AA$6,"",CHOOSE(WEEKDAY(DATE(($D$3),AA$6,$A35),1),"日","月","火","水","木","金","土")&amp;IF(ISNA(VLOOKUP(DATE(($D$3),AA$6,$A35),祝日一覧!$A$2:$B$73,2,FALSE)),"","（祝）"))</f>
        <v>火</v>
      </c>
      <c r="AA35" s="99"/>
      <c r="AB35" s="58"/>
      <c r="AC35" s="80" t="s">
        <v>5</v>
      </c>
      <c r="AD35" s="57" t="str">
        <f>IF(MONTH(DATE(($D$3),AE$6,$A35))&lt;&gt;AE$6,"",CHOOSE(WEEKDAY(DATE(($D$3),AE$6,$A35),1),"日","月","火","水","木","金","土")&amp;IF(ISNA(VLOOKUP(DATE(($D$3),AE$6,$A35),祝日一覧!$A$2:$B$73,2,FALSE)),"","（祝）"))</f>
        <v>金</v>
      </c>
      <c r="AE35" s="99"/>
      <c r="AF35" s="58"/>
      <c r="AG35" s="80" t="s">
        <v>5</v>
      </c>
      <c r="AH35" s="57" t="str">
        <f>IF(MONTH(DATE(($D$3),AI$6,$A35))&lt;&gt;AI$6,"",CHOOSE(WEEKDAY(DATE(($D$3),AI$6,$A35),1),"日","月","火","水","木","金","土")&amp;IF(ISNA(VLOOKUP(DATE(($D$3),AI$6,$A35),祝日一覧!$A$2:$B$73,2,FALSE)),"","（祝）"))</f>
        <v>日</v>
      </c>
      <c r="AI35" s="99"/>
      <c r="AJ35" s="58"/>
      <c r="AK35" s="80" t="s">
        <v>5</v>
      </c>
      <c r="AL35" s="57" t="str">
        <f>IF(MONTH(DATE(($D$3+1),AM$6,$A35))&lt;&gt;AM$6,"",CHOOSE(WEEKDAY(DATE(($D$3+1),AM$6,$A35),1),"日","月","火","水","木","金","土")&amp;IF(ISNA(VLOOKUP(DATE(($D$3+1),AM$6,$A35),祝日一覧!$A$2:$B$73,2,FALSE)),"","（祝）"))</f>
        <v>水</v>
      </c>
      <c r="AM35" s="99"/>
      <c r="AN35" s="58"/>
      <c r="AO35" s="80" t="s">
        <v>5</v>
      </c>
      <c r="AP35" s="57" t="str">
        <f>IF(MONTH(DATE(($D$3+1),AQ$6,$A35))&lt;&gt;AQ$6,"",CHOOSE(WEEKDAY(DATE(($D$3+1),AQ$6,$A35),1),"日","月","火","水","木","金","土")&amp;IF(ISNA(VLOOKUP(DATE(($D$3+1),AQ$6,$A35),祝日一覧!$A$2:$B$73,2,FALSE)),"","（祝）"))</f>
        <v>土</v>
      </c>
      <c r="AQ35" s="99"/>
      <c r="AR35" s="58"/>
      <c r="AS35" s="80" t="s">
        <v>5</v>
      </c>
      <c r="AT35" s="57" t="str">
        <f>IF(MONTH(DATE(($D$3+1),AU$6,$A35))&lt;&gt;AU$6,"",CHOOSE(WEEKDAY(DATE(($D$3+1),AU$6,$A35),1),"日","月","火","水","木","金","土")&amp;IF(ISNA(VLOOKUP(DATE(($D$3+1),AU$6,$A35),祝日一覧!$A$2:$B$73,2,FALSE)),"","（祝）"))</f>
        <v>土</v>
      </c>
      <c r="AU35" s="99"/>
      <c r="AV35" s="58"/>
      <c r="AW35" s="109" t="s">
        <v>5</v>
      </c>
      <c r="AX35" s="112">
        <v>28</v>
      </c>
    </row>
    <row r="36" spans="1:52" ht="13.5" customHeight="1">
      <c r="A36" s="79">
        <v>29</v>
      </c>
      <c r="B36" s="56" t="str">
        <f>IF(MONTH(DATE(($D$3),C$6,$A36))&lt;&gt;C$6,"",CHOOSE(WEEKDAY(DATE(($D$3),C$6,$A36),1),"日","月","火","水","木","金","土")&amp;IF(ISNA(VLOOKUP(DATE(($D$3),C$6,$A36),祝日一覧!$A$2:$B$73,2,FALSE)),"","（祝）"))</f>
        <v>火（祝）</v>
      </c>
      <c r="C36" s="99"/>
      <c r="D36" s="58"/>
      <c r="E36" s="80" t="s">
        <v>5</v>
      </c>
      <c r="F36" s="57" t="str">
        <f>IF(MONTH(DATE(($D$3),G$6,$A36))&lt;&gt;G$6,"",CHOOSE(WEEKDAY(DATE(($D$3),G$6,$A36),1),"日","月","火","水","木","金","土")&amp;IF(ISNA(VLOOKUP(DATE(($D$3),G$6,$A36),祝日一覧!$A$2:$B$73,2,FALSE)),"","（祝）"))</f>
        <v>木</v>
      </c>
      <c r="G36" s="99"/>
      <c r="H36" s="58"/>
      <c r="I36" s="80" t="s">
        <v>5</v>
      </c>
      <c r="J36" s="57" t="str">
        <f>IF(MONTH(DATE(($D$3),K$6,$A36))&lt;&gt;K$6,"",CHOOSE(WEEKDAY(DATE(($D$3),K$6,$A36),1),"日","月","火","水","木","金","土")&amp;IF(ISNA(VLOOKUP(DATE(($D$3),K$6,$A36),祝日一覧!$A$2:$B$73,2,FALSE)),"","（祝）"))</f>
        <v>日</v>
      </c>
      <c r="K36" s="99"/>
      <c r="L36" s="58"/>
      <c r="M36" s="80" t="s">
        <v>5</v>
      </c>
      <c r="N36" s="57" t="str">
        <f>IF(MONTH(DATE(($D$3),O$6,$A36))&lt;&gt;O$6,"",CHOOSE(WEEKDAY(DATE(($D$3),O$6,$A36),1),"日","月","火","水","木","金","土")&amp;IF(ISNA(VLOOKUP(DATE(($D$3),O$6,$A36),祝日一覧!$A$2:$B$73,2,FALSE)),"","（祝）"))</f>
        <v>火</v>
      </c>
      <c r="O36" s="99"/>
      <c r="P36" s="58"/>
      <c r="Q36" s="80" t="s">
        <v>5</v>
      </c>
      <c r="R36" s="57" t="str">
        <f>IF(MONTH(DATE(($D$3),S$6,$A36))&lt;&gt;S$6,"",CHOOSE(WEEKDAY(DATE(($D$3),S$6,$A36),1),"日","月","火","水","木","金","土")&amp;IF(ISNA(VLOOKUP(DATE(($D$3),S$6,$A36),祝日一覧!$A$2:$B$73,2,FALSE)),"","（祝）"))</f>
        <v>金</v>
      </c>
      <c r="S36" s="99"/>
      <c r="T36" s="58"/>
      <c r="U36" s="80" t="s">
        <v>5</v>
      </c>
      <c r="V36" s="57" t="str">
        <f>IF(MONTH(DATE(($D$3),W$6,$A36))&lt;&gt;W$6,"",CHOOSE(WEEKDAY(DATE(($D$3),W$6,$A36),1),"日","月","火","水","木","金","土")&amp;IF(ISNA(VLOOKUP(DATE(($D$3),W$6,$A36),祝日一覧!$A$2:$B$73,2,FALSE)),"","（祝）"))</f>
        <v>月</v>
      </c>
      <c r="W36" s="99"/>
      <c r="X36" s="58"/>
      <c r="Y36" s="80" t="s">
        <v>5</v>
      </c>
      <c r="Z36" s="57" t="str">
        <f>IF(MONTH(DATE(($D$3),AA$6,$A36))&lt;&gt;AA$6,"",CHOOSE(WEEKDAY(DATE(($D$3),AA$6,$A36),1),"日","月","火","水","木","金","土")&amp;IF(ISNA(VLOOKUP(DATE(($D$3),AA$6,$A36),祝日一覧!$A$2:$B$73,2,FALSE)),"","（祝）"))</f>
        <v>水</v>
      </c>
      <c r="AA36" s="99"/>
      <c r="AB36" s="58"/>
      <c r="AC36" s="80" t="s">
        <v>5</v>
      </c>
      <c r="AD36" s="57" t="str">
        <f>IF(MONTH(DATE(($D$3),AE$6,$A36))&lt;&gt;AE$6,"",CHOOSE(WEEKDAY(DATE(($D$3),AE$6,$A36),1),"日","月","火","水","木","金","土")&amp;IF(ISNA(VLOOKUP(DATE(($D$3),AE$6,$A36),祝日一覧!$A$2:$B$73,2,FALSE)),"","（祝）"))</f>
        <v>土</v>
      </c>
      <c r="AE36" s="99"/>
      <c r="AF36" s="58"/>
      <c r="AG36" s="80" t="s">
        <v>5</v>
      </c>
      <c r="AH36" s="57" t="str">
        <f>IF(MONTH(DATE(($D$3),AI$6,$A36))&lt;&gt;AI$6,"",CHOOSE(WEEKDAY(DATE(($D$3),AI$6,$A36),1),"日","月","火","水","木","金","土")&amp;IF(ISNA(VLOOKUP(DATE(($D$3),AI$6,$A36),祝日一覧!$A$2:$B$73,2,FALSE)),"","（祝）"))</f>
        <v>月</v>
      </c>
      <c r="AI36" s="99"/>
      <c r="AJ36" s="58"/>
      <c r="AK36" s="80" t="s">
        <v>5</v>
      </c>
      <c r="AL36" s="57" t="str">
        <f>IF(MONTH(DATE(($D$3+1),AM$6,$A36))&lt;&gt;AM$6,"",CHOOSE(WEEKDAY(DATE(($D$3+1),AM$6,$A36),1),"日","月","火","水","木","金","土")&amp;IF(ISNA(VLOOKUP(DATE(($D$3+1),AM$6,$A36),祝日一覧!$A$2:$B$73,2,FALSE)),"","（祝）"))</f>
        <v>木</v>
      </c>
      <c r="AM36" s="99"/>
      <c r="AN36" s="58"/>
      <c r="AO36" s="80" t="s">
        <v>5</v>
      </c>
      <c r="AP36" s="57" t="str">
        <f>IF(MONTH(DATE(($D$3+1),AQ$6,$A36))&lt;&gt;AQ$6,"",CHOOSE(WEEKDAY(DATE(($D$3+1),AQ$6,$A36),1),"日","月","火","水","木","金","土")&amp;IF(ISNA(VLOOKUP(DATE(($D$3+1),AQ$6,$A36),祝日一覧!$A$2:$B$73,2,FALSE)),"","（祝）"))</f>
        <v/>
      </c>
      <c r="AQ36" s="99"/>
      <c r="AR36" s="58"/>
      <c r="AS36" s="80" t="s">
        <v>5</v>
      </c>
      <c r="AT36" s="57" t="str">
        <f>IF(MONTH(DATE(($D$3+1),AU$6,$A36))&lt;&gt;AU$6,"",CHOOSE(WEEKDAY(DATE(($D$3+1),AU$6,$A36),1),"日","月","火","水","木","金","土")&amp;IF(ISNA(VLOOKUP(DATE(($D$3+1),AU$6,$A36),祝日一覧!$A$2:$B$73,2,FALSE)),"","（祝）"))</f>
        <v>日</v>
      </c>
      <c r="AU36" s="99"/>
      <c r="AV36" s="58"/>
      <c r="AW36" s="109" t="s">
        <v>5</v>
      </c>
      <c r="AX36" s="112">
        <v>29</v>
      </c>
    </row>
    <row r="37" spans="1:52" ht="13.5" customHeight="1">
      <c r="A37" s="79">
        <v>30</v>
      </c>
      <c r="B37" s="56" t="str">
        <f>IF(MONTH(DATE(($D$3),C$6,$A37))&lt;&gt;C$6,"",CHOOSE(WEEKDAY(DATE(($D$3),C$6,$A37),1),"日","月","火","水","木","金","土")&amp;IF(ISNA(VLOOKUP(DATE(($D$3),C$6,$A37),祝日一覧!$A$2:$B$73,2,FALSE)),"","（祝）"))</f>
        <v>水</v>
      </c>
      <c r="C37" s="99"/>
      <c r="D37" s="58"/>
      <c r="E37" s="80" t="s">
        <v>5</v>
      </c>
      <c r="F37" s="57" t="str">
        <f>IF(MONTH(DATE(($D$3),G$6,$A37))&lt;&gt;G$6,"",CHOOSE(WEEKDAY(DATE(($D$3),G$6,$A37),1),"日","月","火","水","木","金","土")&amp;IF(ISNA(VLOOKUP(DATE(($D$3),G$6,$A37),祝日一覧!$A$2:$B$73,2,FALSE)),"","（祝）"))</f>
        <v>金</v>
      </c>
      <c r="G37" s="99"/>
      <c r="H37" s="58"/>
      <c r="I37" s="80" t="s">
        <v>5</v>
      </c>
      <c r="J37" s="57" t="str">
        <f>IF(MONTH(DATE(($D$3),K$6,$A37))&lt;&gt;K$6,"",CHOOSE(WEEKDAY(DATE(($D$3),K$6,$A37),1),"日","月","火","水","木","金","土")&amp;IF(ISNA(VLOOKUP(DATE(($D$3),K$6,$A37),祝日一覧!$A$2:$B$73,2,FALSE)),"","（祝）"))</f>
        <v>月</v>
      </c>
      <c r="K37" s="99"/>
      <c r="L37" s="58"/>
      <c r="M37" s="80" t="s">
        <v>5</v>
      </c>
      <c r="N37" s="57" t="str">
        <f>IF(MONTH(DATE(($D$3),O$6,$A37))&lt;&gt;O$6,"",CHOOSE(WEEKDAY(DATE(($D$3),O$6,$A37),1),"日","月","火","水","木","金","土")&amp;IF(ISNA(VLOOKUP(DATE(($D$3),O$6,$A37),祝日一覧!$A$2:$B$73,2,FALSE)),"","（祝）"))</f>
        <v>水</v>
      </c>
      <c r="O37" s="99"/>
      <c r="P37" s="58"/>
      <c r="Q37" s="80" t="s">
        <v>5</v>
      </c>
      <c r="R37" s="57" t="str">
        <f>IF(MONTH(DATE(($D$3),S$6,$A37))&lt;&gt;S$6,"",CHOOSE(WEEKDAY(DATE(($D$3),S$6,$A37),1),"日","月","火","水","木","金","土")&amp;IF(ISNA(VLOOKUP(DATE(($D$3),S$6,$A37),祝日一覧!$A$2:$B$73,2,FALSE)),"","（祝）"))</f>
        <v>土</v>
      </c>
      <c r="S37" s="99"/>
      <c r="T37" s="58"/>
      <c r="U37" s="80" t="s">
        <v>5</v>
      </c>
      <c r="V37" s="57" t="str">
        <f>IF(MONTH(DATE(($D$3),W$6,$A37))&lt;&gt;W$6,"",CHOOSE(WEEKDAY(DATE(($D$3),W$6,$A37),1),"日","月","火","水","木","金","土")&amp;IF(ISNA(VLOOKUP(DATE(($D$3),W$6,$A37),祝日一覧!$A$2:$B$73,2,FALSE)),"","（祝）"))</f>
        <v>火</v>
      </c>
      <c r="W37" s="99"/>
      <c r="X37" s="58"/>
      <c r="Y37" s="80" t="s">
        <v>5</v>
      </c>
      <c r="Z37" s="57" t="str">
        <f>IF(MONTH(DATE(($D$3),AA$6,$A37))&lt;&gt;AA$6,"",CHOOSE(WEEKDAY(DATE(($D$3),AA$6,$A37),1),"日","月","火","水","木","金","土")&amp;IF(ISNA(VLOOKUP(DATE(($D$3),AA$6,$A37),祝日一覧!$A$2:$B$73,2,FALSE)),"","（祝）"))</f>
        <v>木</v>
      </c>
      <c r="AA37" s="99"/>
      <c r="AB37" s="58"/>
      <c r="AC37" s="80" t="s">
        <v>5</v>
      </c>
      <c r="AD37" s="57" t="str">
        <f>IF(MONTH(DATE(($D$3),AE$6,$A37))&lt;&gt;AE$6,"",CHOOSE(WEEKDAY(DATE(($D$3),AE$6,$A37),1),"日","月","火","水","木","金","土")&amp;IF(ISNA(VLOOKUP(DATE(($D$3),AE$6,$A37),祝日一覧!$A$2:$B$73,2,FALSE)),"","（祝）"))</f>
        <v>日</v>
      </c>
      <c r="AE37" s="99"/>
      <c r="AF37" s="58"/>
      <c r="AG37" s="80" t="s">
        <v>5</v>
      </c>
      <c r="AH37" s="57" t="str">
        <f>IF(MONTH(DATE(($D$3),AI$6,$A37))&lt;&gt;AI$6,"",CHOOSE(WEEKDAY(DATE(($D$3),AI$6,$A37),1),"日","月","火","水","木","金","土")&amp;IF(ISNA(VLOOKUP(DATE(($D$3),AI$6,$A37),祝日一覧!$A$2:$B$73,2,FALSE)),"","（祝）"))</f>
        <v>火</v>
      </c>
      <c r="AI37" s="99"/>
      <c r="AJ37" s="58"/>
      <c r="AK37" s="80" t="s">
        <v>5</v>
      </c>
      <c r="AL37" s="57" t="str">
        <f>IF(MONTH(DATE(($D$3+1),AM$6,$A37))&lt;&gt;AM$6,"",CHOOSE(WEEKDAY(DATE(($D$3+1),AM$6,$A37),1),"日","月","火","水","木","金","土")&amp;IF(ISNA(VLOOKUP(DATE(($D$3+1),AM$6,$A37),祝日一覧!$A$2:$B$73,2,FALSE)),"","（祝）"))</f>
        <v>金</v>
      </c>
      <c r="AM37" s="99"/>
      <c r="AN37" s="58"/>
      <c r="AO37" s="80" t="s">
        <v>5</v>
      </c>
      <c r="AP37" s="57" t="str">
        <f>IF(MONTH(DATE(($D$3+1),AQ$6,$A37))&lt;&gt;AQ$6,"",CHOOSE(WEEKDAY(DATE(($D$3+1),AQ$6,$A37),1),"日","月","火","水","木","金","土")&amp;IF(ISNA(VLOOKUP(DATE(($D$3+1),AQ$6,$A37),祝日一覧!$A$2:$B$73,2,FALSE)),"","（祝）"))</f>
        <v/>
      </c>
      <c r="AQ37" s="99"/>
      <c r="AR37" s="58"/>
      <c r="AS37" s="80" t="s">
        <v>5</v>
      </c>
      <c r="AT37" s="57" t="str">
        <f>IF(MONTH(DATE(($D$3+1),AU$6,$A37))&lt;&gt;AU$6,"",CHOOSE(WEEKDAY(DATE(($D$3+1),AU$6,$A37),1),"日","月","火","水","木","金","土")&amp;IF(ISNA(VLOOKUP(DATE(($D$3+1),AU$6,$A37),祝日一覧!$A$2:$B$73,2,FALSE)),"","（祝）"))</f>
        <v>月</v>
      </c>
      <c r="AU37" s="99"/>
      <c r="AV37" s="58"/>
      <c r="AW37" s="109" t="s">
        <v>5</v>
      </c>
      <c r="AX37" s="112">
        <v>30</v>
      </c>
    </row>
    <row r="38" spans="1:52" ht="13.5" customHeight="1" thickBot="1">
      <c r="A38" s="81">
        <v>31</v>
      </c>
      <c r="B38" s="56" t="str">
        <f>IF(MONTH(DATE(($D$3),C$6,$A38))&lt;&gt;C$6,"",CHOOSE(WEEKDAY(DATE(($D$3),C$6,$A38),1),"日","月","火","水","木","金","土")&amp;IF(ISNA(VLOOKUP(DATE(($D$3),C$6,$A38),祝日一覧!$A$2:$B$73,2,FALSE)),"","（祝）"))</f>
        <v/>
      </c>
      <c r="C38" s="100"/>
      <c r="D38" s="101"/>
      <c r="E38" s="82" t="s">
        <v>5</v>
      </c>
      <c r="F38" s="57" t="str">
        <f>IF(MONTH(DATE(($D$3),G$6,$A38))&lt;&gt;G$6,"",CHOOSE(WEEKDAY(DATE(($D$3),G$6,$A38),1),"日","月","火","水","木","金","土")&amp;IF(ISNA(VLOOKUP(DATE(($D$3),G$6,$A38),祝日一覧!$A$2:$B$73,2,FALSE)),"","（祝）"))</f>
        <v>土</v>
      </c>
      <c r="G38" s="100"/>
      <c r="H38" s="101"/>
      <c r="I38" s="82" t="s">
        <v>5</v>
      </c>
      <c r="J38" s="57" t="str">
        <f>IF(MONTH(DATE(($D$3),K$6,$A38))&lt;&gt;K$6,"",CHOOSE(WEEKDAY(DATE(($D$3),K$6,$A38),1),"日","月","火","水","木","金","土")&amp;IF(ISNA(VLOOKUP(DATE(($D$3),K$6,$A38),祝日一覧!$A$2:$B$73,2,FALSE)),"","（祝）"))</f>
        <v/>
      </c>
      <c r="K38" s="100"/>
      <c r="L38" s="101"/>
      <c r="M38" s="82" t="s">
        <v>5</v>
      </c>
      <c r="N38" s="57" t="str">
        <f>IF(MONTH(DATE(($D$3),O$6,$A38))&lt;&gt;O$6,"",CHOOSE(WEEKDAY(DATE(($D$3),O$6,$A38),1),"日","月","火","水","木","金","土")&amp;IF(ISNA(VLOOKUP(DATE(($D$3),O$6,$A38),祝日一覧!$A$2:$B$73,2,FALSE)),"","（祝）"))</f>
        <v>木</v>
      </c>
      <c r="O38" s="100"/>
      <c r="P38" s="101"/>
      <c r="Q38" s="82" t="s">
        <v>5</v>
      </c>
      <c r="R38" s="57" t="str">
        <f>IF(MONTH(DATE(($D$3),S$6,$A38))&lt;&gt;S$6,"",CHOOSE(WEEKDAY(DATE(($D$3),S$6,$A38),1),"日","月","火","水","木","金","土")&amp;IF(ISNA(VLOOKUP(DATE(($D$3),S$6,$A38),祝日一覧!$A$2:$B$73,2,FALSE)),"","（祝）"))</f>
        <v>日</v>
      </c>
      <c r="S38" s="100"/>
      <c r="T38" s="101"/>
      <c r="U38" s="82" t="s">
        <v>5</v>
      </c>
      <c r="V38" s="57" t="str">
        <f>IF(MONTH(DATE(($D$3),W$6,$A38))&lt;&gt;W$6,"",CHOOSE(WEEKDAY(DATE(($D$3),W$6,$A38),1),"日","月","火","水","木","金","土")&amp;IF(ISNA(VLOOKUP(DATE(($D$3),W$6,$A38),祝日一覧!$A$2:$B$73,2,FALSE)),"","（祝）"))</f>
        <v/>
      </c>
      <c r="W38" s="100"/>
      <c r="X38" s="101"/>
      <c r="Y38" s="82" t="s">
        <v>5</v>
      </c>
      <c r="Z38" s="57" t="str">
        <f>IF(MONTH(DATE(($D$3),AA$6,$A38))&lt;&gt;AA$6,"",CHOOSE(WEEKDAY(DATE(($D$3),AA$6,$A38),1),"日","月","火","水","木","金","土")&amp;IF(ISNA(VLOOKUP(DATE(($D$3),AA$6,$A38),祝日一覧!$A$2:$B$73,2,FALSE)),"","（祝）"))</f>
        <v>金</v>
      </c>
      <c r="AA38" s="100"/>
      <c r="AB38" s="101"/>
      <c r="AC38" s="82" t="s">
        <v>5</v>
      </c>
      <c r="AD38" s="57" t="str">
        <f>IF(MONTH(DATE(($D$3),AE$6,$A38))&lt;&gt;AE$6,"",CHOOSE(WEEKDAY(DATE(($D$3),AE$6,$A38),1),"日","月","火","水","木","金","土")&amp;IF(ISNA(VLOOKUP(DATE(($D$3),AE$6,$A38),祝日一覧!$A$2:$B$73,2,FALSE)),"","（祝）"))</f>
        <v/>
      </c>
      <c r="AE38" s="100"/>
      <c r="AF38" s="101"/>
      <c r="AG38" s="82" t="s">
        <v>5</v>
      </c>
      <c r="AH38" s="57" t="str">
        <f>IF(MONTH(DATE(($D$3),AI$6,$A38))&lt;&gt;AI$6,"",CHOOSE(WEEKDAY(DATE(($D$3),AI$6,$A38),1),"日","月","火","水","木","金","土")&amp;IF(ISNA(VLOOKUP(DATE(($D$3),AI$6,$A38),祝日一覧!$A$2:$B$73,2,FALSE)),"","（祝）"))</f>
        <v>水</v>
      </c>
      <c r="AI38" s="100"/>
      <c r="AJ38" s="101"/>
      <c r="AK38" s="82" t="s">
        <v>5</v>
      </c>
      <c r="AL38" s="57" t="str">
        <f>IF(MONTH(DATE(($D$3+1),AM$6,$A38))&lt;&gt;AM$6,"",CHOOSE(WEEKDAY(DATE(($D$3+1),AM$6,$A38),1),"日","月","火","水","木","金","土")&amp;IF(ISNA(VLOOKUP(DATE(($D$3+1),AM$6,$A38),祝日一覧!$A$2:$B$73,2,FALSE)),"","（祝）"))</f>
        <v>土</v>
      </c>
      <c r="AM38" s="100"/>
      <c r="AN38" s="101"/>
      <c r="AO38" s="82" t="s">
        <v>5</v>
      </c>
      <c r="AP38" s="57" t="str">
        <f>IF(MONTH(DATE(($D$3+1),AQ$6,$A38))&lt;&gt;AQ$6,"",CHOOSE(WEEKDAY(DATE(($D$3+1),AQ$6,$A38),1),"日","月","火","水","木","金","土")&amp;IF(ISNA(VLOOKUP(DATE(($D$3+1),AQ$6,$A38),祝日一覧!$A$2:$B$73,2,FALSE)),"","（祝）"))</f>
        <v/>
      </c>
      <c r="AQ38" s="100"/>
      <c r="AR38" s="101"/>
      <c r="AS38" s="82" t="s">
        <v>5</v>
      </c>
      <c r="AT38" s="57" t="str">
        <f>IF(MONTH(DATE(($D$3+1),AU$6,$A38))&lt;&gt;AU$6,"",CHOOSE(WEEKDAY(DATE(($D$3+1),AU$6,$A38),1),"日","月","火","水","木","金","土")&amp;IF(ISNA(VLOOKUP(DATE(($D$3+1),AU$6,$A38),祝日一覧!$A$2:$B$73,2,FALSE)),"","（祝）"))</f>
        <v>火</v>
      </c>
      <c r="AU38" s="100"/>
      <c r="AV38" s="101"/>
      <c r="AW38" s="110" t="s">
        <v>5</v>
      </c>
      <c r="AX38" s="113">
        <v>31</v>
      </c>
    </row>
    <row r="39" spans="1:52" ht="13.5" customHeight="1">
      <c r="A39" s="240" t="s">
        <v>7</v>
      </c>
      <c r="B39" s="241"/>
      <c r="C39" s="104">
        <f>COUNTIF(C8:C38,"&gt;0")</f>
        <v>0</v>
      </c>
      <c r="D39" s="104">
        <f>COUNTIF(D8:D38,"&gt;0")</f>
        <v>0</v>
      </c>
      <c r="E39" s="60" t="s">
        <v>6</v>
      </c>
      <c r="F39" s="181"/>
      <c r="G39" s="104">
        <f>COUNTIF(G8:G38,"&gt;0")</f>
        <v>0</v>
      </c>
      <c r="H39" s="104">
        <f>COUNTIF(H8:H38,"&gt;0")</f>
        <v>0</v>
      </c>
      <c r="I39" s="60" t="s">
        <v>6</v>
      </c>
      <c r="J39" s="181"/>
      <c r="K39" s="104">
        <f>COUNTIF(K8:K38,"&gt;0")</f>
        <v>0</v>
      </c>
      <c r="L39" s="104">
        <f>COUNTIF(L8:L38,"&gt;0")</f>
        <v>0</v>
      </c>
      <c r="M39" s="60" t="s">
        <v>6</v>
      </c>
      <c r="N39" s="181"/>
      <c r="O39" s="104">
        <f>COUNTIF(O8:O38,"&gt;0")</f>
        <v>0</v>
      </c>
      <c r="P39" s="104">
        <f>COUNTIF(P8:P38,"&gt;0")</f>
        <v>0</v>
      </c>
      <c r="Q39" s="60" t="s">
        <v>6</v>
      </c>
      <c r="R39" s="181"/>
      <c r="S39" s="104">
        <f>COUNTIF(S8:S38,"&gt;0")</f>
        <v>0</v>
      </c>
      <c r="T39" s="104">
        <f>COUNTIF(T8:T38,"&gt;0")</f>
        <v>0</v>
      </c>
      <c r="U39" s="60" t="s">
        <v>6</v>
      </c>
      <c r="V39" s="181"/>
      <c r="W39" s="104">
        <f>COUNTIF(W8:W38,"&gt;0")</f>
        <v>0</v>
      </c>
      <c r="X39" s="104">
        <f>COUNTIF(X8:X38,"&gt;0")</f>
        <v>0</v>
      </c>
      <c r="Y39" s="60" t="s">
        <v>6</v>
      </c>
      <c r="Z39" s="181"/>
      <c r="AA39" s="104">
        <f>COUNTIF(AA8:AA38,"&gt;0")</f>
        <v>0</v>
      </c>
      <c r="AB39" s="104">
        <f>COUNTIF(AB8:AB38,"&gt;0")</f>
        <v>0</v>
      </c>
      <c r="AC39" s="60" t="s">
        <v>6</v>
      </c>
      <c r="AD39" s="181"/>
      <c r="AE39" s="104">
        <f>COUNTIF(AE8:AE38,"&gt;0")</f>
        <v>0</v>
      </c>
      <c r="AF39" s="104">
        <f>COUNTIF(AF8:AF38,"&gt;0")</f>
        <v>0</v>
      </c>
      <c r="AG39" s="60" t="s">
        <v>6</v>
      </c>
      <c r="AH39" s="181"/>
      <c r="AI39" s="104">
        <f>COUNTIF(AI8:AI38,"&gt;0")</f>
        <v>0</v>
      </c>
      <c r="AJ39" s="104">
        <f>COUNTIF(AJ8:AJ38,"&gt;0")</f>
        <v>0</v>
      </c>
      <c r="AK39" s="60" t="s">
        <v>6</v>
      </c>
      <c r="AL39" s="181"/>
      <c r="AM39" s="104">
        <f>COUNTIF(AM8:AM38,"&gt;0")</f>
        <v>0</v>
      </c>
      <c r="AN39" s="104">
        <f>COUNTIF(AN8:AN38,"&gt;0")</f>
        <v>0</v>
      </c>
      <c r="AO39" s="60" t="s">
        <v>6</v>
      </c>
      <c r="AP39" s="181"/>
      <c r="AQ39" s="104">
        <f>COUNTIF(AQ8:AQ38,"&gt;0")</f>
        <v>0</v>
      </c>
      <c r="AR39" s="104">
        <f>COUNTIF(AR8:AR38,"&gt;0")</f>
        <v>0</v>
      </c>
      <c r="AS39" s="60" t="s">
        <v>6</v>
      </c>
      <c r="AT39" s="181"/>
      <c r="AU39" s="104">
        <f>COUNTIF(AU8:AU38,"&gt;0")</f>
        <v>0</v>
      </c>
      <c r="AV39" s="104">
        <f>COUNTIF(AV8:AV38,"&gt;0")</f>
        <v>0</v>
      </c>
      <c r="AW39" s="61" t="s">
        <v>6</v>
      </c>
      <c r="AX39" s="181"/>
    </row>
    <row r="40" spans="1:52" ht="13.5" customHeight="1" thickBot="1">
      <c r="A40" s="242" t="s">
        <v>8</v>
      </c>
      <c r="B40" s="243"/>
      <c r="C40" s="105">
        <f>SUM(C8:C38)</f>
        <v>0</v>
      </c>
      <c r="D40" s="62">
        <f>SUM(D8:D38)</f>
        <v>0</v>
      </c>
      <c r="E40" s="63" t="s">
        <v>5</v>
      </c>
      <c r="F40" s="182"/>
      <c r="G40" s="105">
        <f>SUM(G8:G38)</f>
        <v>0</v>
      </c>
      <c r="H40" s="62">
        <f>SUM(H8:H38)</f>
        <v>0</v>
      </c>
      <c r="I40" s="63" t="s">
        <v>5</v>
      </c>
      <c r="J40" s="182"/>
      <c r="K40" s="105">
        <f>SUM(K8:K38)</f>
        <v>0</v>
      </c>
      <c r="L40" s="62">
        <f>SUM(L8:L38)</f>
        <v>0</v>
      </c>
      <c r="M40" s="63" t="s">
        <v>5</v>
      </c>
      <c r="N40" s="182"/>
      <c r="O40" s="105">
        <f>SUM(O8:O38)</f>
        <v>0</v>
      </c>
      <c r="P40" s="62">
        <f>SUM(P8:P38)</f>
        <v>0</v>
      </c>
      <c r="Q40" s="63" t="s">
        <v>5</v>
      </c>
      <c r="R40" s="182"/>
      <c r="S40" s="105">
        <f>SUM(S8:S38)</f>
        <v>0</v>
      </c>
      <c r="T40" s="62">
        <f>SUM(T8:T38)</f>
        <v>0</v>
      </c>
      <c r="U40" s="63" t="s">
        <v>5</v>
      </c>
      <c r="V40" s="182"/>
      <c r="W40" s="105">
        <f>SUM(W8:W38)</f>
        <v>0</v>
      </c>
      <c r="X40" s="62">
        <f>SUM(X8:X38)</f>
        <v>0</v>
      </c>
      <c r="Y40" s="63" t="s">
        <v>5</v>
      </c>
      <c r="Z40" s="182"/>
      <c r="AA40" s="105">
        <f>SUM(AA8:AA38)</f>
        <v>0</v>
      </c>
      <c r="AB40" s="62">
        <f>SUM(AB8:AB38)</f>
        <v>0</v>
      </c>
      <c r="AC40" s="63" t="s">
        <v>5</v>
      </c>
      <c r="AD40" s="182"/>
      <c r="AE40" s="105">
        <f>SUM(AE8:AE38)</f>
        <v>0</v>
      </c>
      <c r="AF40" s="62">
        <f>SUM(AF8:AF38)</f>
        <v>0</v>
      </c>
      <c r="AG40" s="63" t="s">
        <v>5</v>
      </c>
      <c r="AH40" s="182"/>
      <c r="AI40" s="105">
        <f>SUM(AI8:AI38)</f>
        <v>0</v>
      </c>
      <c r="AJ40" s="62">
        <f>SUM(AJ8:AJ38)</f>
        <v>0</v>
      </c>
      <c r="AK40" s="63" t="s">
        <v>5</v>
      </c>
      <c r="AL40" s="182"/>
      <c r="AM40" s="105">
        <f>SUM(AM8:AM38)</f>
        <v>0</v>
      </c>
      <c r="AN40" s="62">
        <f>SUM(AN8:AN38)</f>
        <v>0</v>
      </c>
      <c r="AO40" s="63" t="s">
        <v>5</v>
      </c>
      <c r="AP40" s="182"/>
      <c r="AQ40" s="105">
        <f>SUM(AQ8:AQ38)</f>
        <v>0</v>
      </c>
      <c r="AR40" s="62">
        <f>SUM(AR8:AR38)</f>
        <v>0</v>
      </c>
      <c r="AS40" s="63" t="s">
        <v>5</v>
      </c>
      <c r="AT40" s="182"/>
      <c r="AU40" s="105">
        <f>SUM(AU8:AU38)</f>
        <v>0</v>
      </c>
      <c r="AV40" s="62">
        <f>SUM(AV8:AV38)</f>
        <v>0</v>
      </c>
      <c r="AW40" s="64" t="s">
        <v>5</v>
      </c>
      <c r="AX40" s="182"/>
    </row>
    <row r="41" spans="1:52" ht="13.5" customHeight="1">
      <c r="A41" s="240" t="s">
        <v>132</v>
      </c>
      <c r="B41" s="241"/>
      <c r="C41" s="175">
        <f>+C39+D39</f>
        <v>0</v>
      </c>
      <c r="D41" s="176"/>
      <c r="E41" s="60" t="s">
        <v>6</v>
      </c>
      <c r="F41" s="182"/>
      <c r="G41" s="175">
        <f>+G39+H39</f>
        <v>0</v>
      </c>
      <c r="H41" s="176"/>
      <c r="I41" s="60" t="s">
        <v>6</v>
      </c>
      <c r="J41" s="182"/>
      <c r="K41" s="175">
        <f>+K39+L39</f>
        <v>0</v>
      </c>
      <c r="L41" s="176"/>
      <c r="M41" s="60" t="s">
        <v>6</v>
      </c>
      <c r="N41" s="182"/>
      <c r="O41" s="175">
        <f>+O39+P39</f>
        <v>0</v>
      </c>
      <c r="P41" s="176"/>
      <c r="Q41" s="60" t="s">
        <v>6</v>
      </c>
      <c r="R41" s="182"/>
      <c r="S41" s="175">
        <f>+S39+T39</f>
        <v>0</v>
      </c>
      <c r="T41" s="176"/>
      <c r="U41" s="60" t="s">
        <v>6</v>
      </c>
      <c r="V41" s="182"/>
      <c r="W41" s="175">
        <f>+W39+X39</f>
        <v>0</v>
      </c>
      <c r="X41" s="176"/>
      <c r="Y41" s="60" t="s">
        <v>6</v>
      </c>
      <c r="Z41" s="182"/>
      <c r="AA41" s="175">
        <f>+AA39+AB39</f>
        <v>0</v>
      </c>
      <c r="AB41" s="176"/>
      <c r="AC41" s="60" t="s">
        <v>6</v>
      </c>
      <c r="AD41" s="182"/>
      <c r="AE41" s="175">
        <f>+AE39+AF39</f>
        <v>0</v>
      </c>
      <c r="AF41" s="176"/>
      <c r="AG41" s="60" t="s">
        <v>6</v>
      </c>
      <c r="AH41" s="182"/>
      <c r="AI41" s="175">
        <f>+AI39+AJ39</f>
        <v>0</v>
      </c>
      <c r="AJ41" s="176"/>
      <c r="AK41" s="60" t="s">
        <v>6</v>
      </c>
      <c r="AL41" s="182"/>
      <c r="AM41" s="175">
        <f>+AM39+AN39</f>
        <v>0</v>
      </c>
      <c r="AN41" s="176"/>
      <c r="AO41" s="60" t="s">
        <v>6</v>
      </c>
      <c r="AP41" s="182"/>
      <c r="AQ41" s="175">
        <f>+AQ39+AR39</f>
        <v>0</v>
      </c>
      <c r="AR41" s="176"/>
      <c r="AS41" s="60" t="s">
        <v>6</v>
      </c>
      <c r="AT41" s="182"/>
      <c r="AU41" s="175">
        <f>+AU39+AV39</f>
        <v>0</v>
      </c>
      <c r="AV41" s="176"/>
      <c r="AW41" s="61" t="s">
        <v>6</v>
      </c>
      <c r="AX41" s="182"/>
    </row>
    <row r="42" spans="1:52" ht="13.5" customHeight="1" thickBot="1">
      <c r="A42" s="242" t="s">
        <v>133</v>
      </c>
      <c r="B42" s="243"/>
      <c r="C42" s="177">
        <f>+C40+D40</f>
        <v>0</v>
      </c>
      <c r="D42" s="178"/>
      <c r="E42" s="63" t="s">
        <v>5</v>
      </c>
      <c r="F42" s="183"/>
      <c r="G42" s="177">
        <f>+G40+H40</f>
        <v>0</v>
      </c>
      <c r="H42" s="178"/>
      <c r="I42" s="63" t="s">
        <v>5</v>
      </c>
      <c r="J42" s="183"/>
      <c r="K42" s="177">
        <f>+K40+L40</f>
        <v>0</v>
      </c>
      <c r="L42" s="178"/>
      <c r="M42" s="63" t="s">
        <v>5</v>
      </c>
      <c r="N42" s="183"/>
      <c r="O42" s="177">
        <f>+O40+P40</f>
        <v>0</v>
      </c>
      <c r="P42" s="178"/>
      <c r="Q42" s="63" t="s">
        <v>5</v>
      </c>
      <c r="R42" s="183"/>
      <c r="S42" s="177">
        <f>+S40+T40</f>
        <v>0</v>
      </c>
      <c r="T42" s="178"/>
      <c r="U42" s="63" t="s">
        <v>5</v>
      </c>
      <c r="V42" s="183"/>
      <c r="W42" s="177">
        <f>+W40+X40</f>
        <v>0</v>
      </c>
      <c r="X42" s="178"/>
      <c r="Y42" s="63" t="s">
        <v>5</v>
      </c>
      <c r="Z42" s="183"/>
      <c r="AA42" s="177">
        <f>+AA40+AB40</f>
        <v>0</v>
      </c>
      <c r="AB42" s="178"/>
      <c r="AC42" s="63" t="s">
        <v>5</v>
      </c>
      <c r="AD42" s="183"/>
      <c r="AE42" s="177">
        <f>+AE40+AF40</f>
        <v>0</v>
      </c>
      <c r="AF42" s="178"/>
      <c r="AG42" s="63" t="s">
        <v>5</v>
      </c>
      <c r="AH42" s="183"/>
      <c r="AI42" s="177">
        <f>+AI40+AJ40</f>
        <v>0</v>
      </c>
      <c r="AJ42" s="178"/>
      <c r="AK42" s="63" t="s">
        <v>5</v>
      </c>
      <c r="AL42" s="183"/>
      <c r="AM42" s="177">
        <f>+AM40+AN40</f>
        <v>0</v>
      </c>
      <c r="AN42" s="178"/>
      <c r="AO42" s="63" t="s">
        <v>5</v>
      </c>
      <c r="AP42" s="183"/>
      <c r="AQ42" s="177">
        <f>+AQ40+AR40</f>
        <v>0</v>
      </c>
      <c r="AR42" s="178"/>
      <c r="AS42" s="63" t="s">
        <v>5</v>
      </c>
      <c r="AT42" s="183"/>
      <c r="AU42" s="177">
        <f>+AU40+AV40</f>
        <v>0</v>
      </c>
      <c r="AV42" s="178"/>
      <c r="AW42" s="64" t="s">
        <v>5</v>
      </c>
      <c r="AX42" s="183"/>
    </row>
    <row r="43" spans="1:52" ht="4.5" customHeight="1" thickBot="1"/>
    <row r="44" spans="1:52" ht="13.5" customHeight="1">
      <c r="C44" s="244"/>
      <c r="D44" s="245"/>
      <c r="E44" s="245"/>
      <c r="F44" s="245"/>
      <c r="G44" s="245"/>
      <c r="H44" s="245"/>
      <c r="I44" s="245"/>
      <c r="J44" s="245"/>
      <c r="K44" s="245"/>
      <c r="L44" s="245"/>
      <c r="M44" s="245"/>
      <c r="N44" s="245"/>
      <c r="O44" s="245"/>
      <c r="P44" s="245"/>
      <c r="Q44" s="245"/>
      <c r="R44" s="245"/>
      <c r="S44" s="245"/>
      <c r="T44" s="245"/>
      <c r="U44" s="245"/>
      <c r="V44" s="245"/>
      <c r="W44" s="245"/>
      <c r="X44" s="245"/>
      <c r="Y44" s="245"/>
      <c r="AF44" s="123"/>
      <c r="AG44" s="123"/>
      <c r="AH44" s="187" t="s">
        <v>9</v>
      </c>
      <c r="AI44" s="188"/>
      <c r="AJ44" s="188"/>
      <c r="AK44" s="188"/>
      <c r="AL44" s="175">
        <f>C41+G41+K41+O41+S41+W41+AA41+AE41+AI41+AM41+AQ41+AU41</f>
        <v>0</v>
      </c>
      <c r="AM44" s="228"/>
      <c r="AN44" s="228"/>
      <c r="AO44" s="228"/>
      <c r="AP44" s="83" t="s">
        <v>6</v>
      </c>
      <c r="AQ44" s="116" t="s">
        <v>134</v>
      </c>
      <c r="AR44" s="184">
        <f>+C39+G39+K39+O39+S39+W39+AA39+AE39+AI39+AM39+AQ39+AU39</f>
        <v>0</v>
      </c>
      <c r="AS44" s="185"/>
      <c r="AT44" s="186"/>
      <c r="AU44" s="117" t="s">
        <v>135</v>
      </c>
      <c r="AV44" s="184">
        <f>+D39+H39+L39+P39+T39+X39+AB39+AF39+AJ39+AN39+AR39+AV39</f>
        <v>0</v>
      </c>
      <c r="AW44" s="185"/>
      <c r="AX44" s="186"/>
      <c r="AY44" s="114" t="str">
        <f>IF(AL44=AR44+AV44,"OK","エラー")</f>
        <v>OK</v>
      </c>
    </row>
    <row r="45" spans="1:52" ht="13.5" customHeight="1" thickBot="1">
      <c r="B45" s="72" t="s">
        <v>112</v>
      </c>
      <c r="C45" s="244" t="s">
        <v>11</v>
      </c>
      <c r="D45" s="245"/>
      <c r="E45" s="245"/>
      <c r="F45" s="245"/>
      <c r="G45" s="245"/>
      <c r="H45" s="245"/>
      <c r="I45" s="245"/>
      <c r="J45" s="245"/>
      <c r="K45" s="245"/>
      <c r="L45" s="245"/>
      <c r="M45" s="245"/>
      <c r="N45" s="245"/>
      <c r="O45" s="245"/>
      <c r="P45" s="245"/>
      <c r="Q45" s="245"/>
      <c r="R45" s="245"/>
      <c r="S45" s="245"/>
      <c r="T45" s="245"/>
      <c r="U45" s="245"/>
      <c r="V45" s="245"/>
      <c r="W45" s="245"/>
      <c r="X45" s="123"/>
      <c r="Y45" s="123"/>
      <c r="AF45" s="106"/>
      <c r="AG45" s="106"/>
      <c r="AH45" s="225" t="s">
        <v>10</v>
      </c>
      <c r="AI45" s="226"/>
      <c r="AJ45" s="226"/>
      <c r="AK45" s="226"/>
      <c r="AL45" s="177">
        <f>C42+G42+K42+O42+S42+W42+AA42+AE42+AI42+AM42+AQ42+AU42</f>
        <v>0</v>
      </c>
      <c r="AM45" s="227"/>
      <c r="AN45" s="227"/>
      <c r="AO45" s="227"/>
      <c r="AP45" s="84" t="s">
        <v>5</v>
      </c>
      <c r="AQ45" s="118" t="s">
        <v>134</v>
      </c>
      <c r="AR45" s="229">
        <f>+C40+G40+K40+O40+S40+W40+AA40+AE40+AI40+AM40+AQ40+AU40</f>
        <v>0</v>
      </c>
      <c r="AS45" s="230"/>
      <c r="AT45" s="231"/>
      <c r="AU45" s="119" t="s">
        <v>135</v>
      </c>
      <c r="AV45" s="229">
        <f>+D40+H40+L40+P40+T40+X40+AB40+AF40+AJ40+AN40+AR40+AV40</f>
        <v>0</v>
      </c>
      <c r="AW45" s="230"/>
      <c r="AX45" s="231"/>
      <c r="AY45" s="114" t="str">
        <f>IF(AL45=AR45+AV45,"OK","エラー")</f>
        <v>OK</v>
      </c>
    </row>
    <row r="46" spans="1:52">
      <c r="AH46" s="220" t="s">
        <v>155</v>
      </c>
      <c r="AI46" s="221"/>
      <c r="AJ46" s="221"/>
      <c r="AK46" s="120"/>
      <c r="AL46" s="205" t="s">
        <v>158</v>
      </c>
      <c r="AM46" s="206"/>
      <c r="AN46" s="207"/>
      <c r="AO46" s="162" t="s">
        <v>157</v>
      </c>
      <c r="AP46" s="162" t="s">
        <v>161</v>
      </c>
      <c r="AQ46" s="205" t="s">
        <v>162</v>
      </c>
      <c r="AR46" s="206"/>
      <c r="AS46" s="206"/>
      <c r="AT46" s="207"/>
      <c r="AU46" s="162" t="s">
        <v>157</v>
      </c>
      <c r="AV46" s="211" t="s">
        <v>158</v>
      </c>
      <c r="AW46" s="212"/>
      <c r="AX46" s="213"/>
      <c r="AZ46" s="124"/>
    </row>
    <row r="47" spans="1:52" ht="14.25" thickBot="1">
      <c r="AH47" s="203" t="s">
        <v>156</v>
      </c>
      <c r="AI47" s="204"/>
      <c r="AJ47" s="204"/>
      <c r="AK47" s="121"/>
      <c r="AL47" s="208" t="s">
        <v>159</v>
      </c>
      <c r="AM47" s="209"/>
      <c r="AN47" s="210"/>
      <c r="AO47" s="163" t="s">
        <v>157</v>
      </c>
      <c r="AP47" s="163" t="s">
        <v>161</v>
      </c>
      <c r="AQ47" s="208" t="s">
        <v>160</v>
      </c>
      <c r="AR47" s="209"/>
      <c r="AS47" s="209"/>
      <c r="AT47" s="210"/>
      <c r="AU47" s="163" t="s">
        <v>161</v>
      </c>
      <c r="AV47" s="214" t="s">
        <v>158</v>
      </c>
      <c r="AW47" s="214"/>
      <c r="AX47" s="215"/>
      <c r="AZ47" s="124"/>
    </row>
    <row r="48" spans="1:52">
      <c r="B48" s="87"/>
      <c r="C48" s="87"/>
      <c r="D48" s="87"/>
      <c r="E48" s="88"/>
      <c r="F48" s="87"/>
      <c r="G48" s="85" t="s">
        <v>12</v>
      </c>
      <c r="H48" s="85"/>
      <c r="I48" s="85"/>
      <c r="J48" s="86"/>
      <c r="AH48" s="73"/>
      <c r="AL48" s="73"/>
      <c r="AP48" s="73"/>
    </row>
  </sheetData>
  <mergeCells count="102">
    <mergeCell ref="C45:W45"/>
    <mergeCell ref="G41:H41"/>
    <mergeCell ref="G42:H42"/>
    <mergeCell ref="C42:D42"/>
    <mergeCell ref="AA41:AB41"/>
    <mergeCell ref="AA42:AB42"/>
    <mergeCell ref="AE41:AF41"/>
    <mergeCell ref="AE42:AF42"/>
    <mergeCell ref="C44:Y44"/>
    <mergeCell ref="Z39:Z42"/>
    <mergeCell ref="O42:P42"/>
    <mergeCell ref="S41:T41"/>
    <mergeCell ref="S42:T42"/>
    <mergeCell ref="W41:X41"/>
    <mergeCell ref="W42:X42"/>
    <mergeCell ref="K41:L41"/>
    <mergeCell ref="B6:B7"/>
    <mergeCell ref="A39:B39"/>
    <mergeCell ref="A40:B40"/>
    <mergeCell ref="C41:D41"/>
    <mergeCell ref="AL6:AL7"/>
    <mergeCell ref="A41:B41"/>
    <mergeCell ref="A6:A7"/>
    <mergeCell ref="V6:V7"/>
    <mergeCell ref="R39:R42"/>
    <mergeCell ref="V39:V42"/>
    <mergeCell ref="K42:L42"/>
    <mergeCell ref="O41:P41"/>
    <mergeCell ref="F6:F7"/>
    <mergeCell ref="F39:F42"/>
    <mergeCell ref="J6:J7"/>
    <mergeCell ref="N6:N7"/>
    <mergeCell ref="A42:B42"/>
    <mergeCell ref="Z6:Z7"/>
    <mergeCell ref="AD6:AD7"/>
    <mergeCell ref="AH6:AH7"/>
    <mergeCell ref="R6:R7"/>
    <mergeCell ref="J39:J42"/>
    <mergeCell ref="N39:N42"/>
    <mergeCell ref="AI41:AJ41"/>
    <mergeCell ref="W2:W4"/>
    <mergeCell ref="X3:AA4"/>
    <mergeCell ref="AM5:AT5"/>
    <mergeCell ref="W6:Y6"/>
    <mergeCell ref="AA6:AC6"/>
    <mergeCell ref="AE6:AG6"/>
    <mergeCell ref="AI6:AK6"/>
    <mergeCell ref="AQ2:AX2"/>
    <mergeCell ref="AJ2:AL2"/>
    <mergeCell ref="AF2:AI2"/>
    <mergeCell ref="AB2:AE2"/>
    <mergeCell ref="AQ3:AX3"/>
    <mergeCell ref="X2:AA2"/>
    <mergeCell ref="AU6:AW6"/>
    <mergeCell ref="AH47:AJ47"/>
    <mergeCell ref="AL46:AN46"/>
    <mergeCell ref="AL47:AN47"/>
    <mergeCell ref="AQ46:AT46"/>
    <mergeCell ref="AQ47:AT47"/>
    <mergeCell ref="AV46:AX46"/>
    <mergeCell ref="AV47:AX47"/>
    <mergeCell ref="AM3:AP3"/>
    <mergeCell ref="AM2:AP2"/>
    <mergeCell ref="AH46:AJ46"/>
    <mergeCell ref="AM4:AP4"/>
    <mergeCell ref="AI42:AJ42"/>
    <mergeCell ref="AQ4:AX4"/>
    <mergeCell ref="AH45:AK45"/>
    <mergeCell ref="AL45:AO45"/>
    <mergeCell ref="AP39:AP42"/>
    <mergeCell ref="AM41:AN41"/>
    <mergeCell ref="AM42:AN42"/>
    <mergeCell ref="AL44:AO44"/>
    <mergeCell ref="AR45:AT45"/>
    <mergeCell ref="AV44:AX44"/>
    <mergeCell ref="AV45:AX45"/>
    <mergeCell ref="AT6:AT7"/>
    <mergeCell ref="AQ6:AS6"/>
    <mergeCell ref="D3:I3"/>
    <mergeCell ref="AU41:AV41"/>
    <mergeCell ref="AU42:AV42"/>
    <mergeCell ref="AX6:AX7"/>
    <mergeCell ref="AX39:AX42"/>
    <mergeCell ref="AR44:AT44"/>
    <mergeCell ref="AT39:AT42"/>
    <mergeCell ref="AQ41:AR41"/>
    <mergeCell ref="AQ42:AR42"/>
    <mergeCell ref="AH39:AH42"/>
    <mergeCell ref="AL39:AL42"/>
    <mergeCell ref="AH44:AK44"/>
    <mergeCell ref="AD39:AD42"/>
    <mergeCell ref="AP6:AP7"/>
    <mergeCell ref="C6:E6"/>
    <mergeCell ref="G6:I6"/>
    <mergeCell ref="K6:M6"/>
    <mergeCell ref="O6:Q6"/>
    <mergeCell ref="S6:U6"/>
    <mergeCell ref="AM6:AO6"/>
    <mergeCell ref="L4:S4"/>
    <mergeCell ref="AB3:AE4"/>
    <mergeCell ref="AF3:AI4"/>
    <mergeCell ref="AJ3:AL4"/>
  </mergeCells>
  <phoneticPr fontId="7"/>
  <conditionalFormatting sqref="B8:D38 F8:F38 J8:J38 N8:N38 R8:R38 V8:V38 Z8:Z38 AD8:AD38 AH8:AH38 AL8:AL38 AP8:AP38 AT8:AT38">
    <cfRule type="cellIs" dxfId="101" priority="75" operator="equal">
      <formula>"金（休）"</formula>
    </cfRule>
    <cfRule type="cellIs" dxfId="100" priority="76" operator="equal">
      <formula>"木（休）"</formula>
    </cfRule>
    <cfRule type="cellIs" dxfId="99" priority="77" operator="equal">
      <formula>"水（休）"</formula>
    </cfRule>
    <cfRule type="cellIs" dxfId="98" priority="78" operator="equal">
      <formula>"火（休）"</formula>
    </cfRule>
    <cfRule type="cellIs" dxfId="97" priority="79" operator="equal">
      <formula>"月（休）"</formula>
    </cfRule>
    <cfRule type="cellIs" dxfId="96" priority="80" operator="equal">
      <formula>"金（祝）"</formula>
    </cfRule>
    <cfRule type="cellIs" dxfId="95" priority="81" operator="equal">
      <formula>"木（祝）"</formula>
    </cfRule>
    <cfRule type="cellIs" dxfId="94" priority="82" operator="equal">
      <formula>"水（祝）"</formula>
    </cfRule>
    <cfRule type="cellIs" dxfId="93" priority="83" operator="equal">
      <formula>"火（祝）"</formula>
    </cfRule>
    <cfRule type="cellIs" dxfId="92" priority="84" operator="equal">
      <formula>"月（祝）"</formula>
    </cfRule>
    <cfRule type="cellIs" dxfId="91" priority="85" operator="equal">
      <formula>"土"</formula>
    </cfRule>
    <cfRule type="cellIs" dxfId="90" priority="86" operator="equal">
      <formula>"日"</formula>
    </cfRule>
  </conditionalFormatting>
  <conditionalFormatting sqref="B8:B38 F8:F38 J8:J38 N8:N38 R8:R38 V8:V38 Z8:Z38 AD8:AD38 AH8:AH38 AL8:AL38 AP8:AP38 AT8:AT38">
    <cfRule type="cellIs" dxfId="89" priority="73" operator="equal">
      <formula>"日（祝）"</formula>
    </cfRule>
    <cfRule type="cellIs" dxfId="88" priority="74" operator="equal">
      <formula>"土（祝）"</formula>
    </cfRule>
  </conditionalFormatting>
  <conditionalFormatting sqref="AU8:AV38">
    <cfRule type="cellIs" dxfId="87" priority="1" operator="equal">
      <formula>"金（休）"</formula>
    </cfRule>
    <cfRule type="cellIs" dxfId="86" priority="2" operator="equal">
      <formula>"木（休）"</formula>
    </cfRule>
    <cfRule type="cellIs" dxfId="85" priority="3" operator="equal">
      <formula>"水（休）"</formula>
    </cfRule>
    <cfRule type="cellIs" dxfId="84" priority="4" operator="equal">
      <formula>"火（休）"</formula>
    </cfRule>
    <cfRule type="cellIs" dxfId="83" priority="5" operator="equal">
      <formula>"月（休）"</formula>
    </cfRule>
    <cfRule type="cellIs" dxfId="82" priority="6" operator="equal">
      <formula>"金（祝）"</formula>
    </cfRule>
    <cfRule type="cellIs" dxfId="81" priority="7" operator="equal">
      <formula>"木（祝）"</formula>
    </cfRule>
    <cfRule type="cellIs" dxfId="80" priority="8" operator="equal">
      <formula>"水（祝）"</formula>
    </cfRule>
    <cfRule type="cellIs" dxfId="79" priority="9" operator="equal">
      <formula>"火（祝）"</formula>
    </cfRule>
    <cfRule type="cellIs" dxfId="78" priority="10" operator="equal">
      <formula>"月（祝）"</formula>
    </cfRule>
    <cfRule type="cellIs" dxfId="77" priority="11" operator="equal">
      <formula>"土"</formula>
    </cfRule>
    <cfRule type="cellIs" dxfId="76" priority="12" operator="equal">
      <formula>"日"</formula>
    </cfRule>
  </conditionalFormatting>
  <conditionalFormatting sqref="G8:H38">
    <cfRule type="cellIs" dxfId="75" priority="49" operator="equal">
      <formula>"金（休）"</formula>
    </cfRule>
    <cfRule type="cellIs" dxfId="74" priority="50" operator="equal">
      <formula>"木（休）"</formula>
    </cfRule>
    <cfRule type="cellIs" dxfId="73" priority="51" operator="equal">
      <formula>"水（休）"</formula>
    </cfRule>
    <cfRule type="cellIs" dxfId="72" priority="52" operator="equal">
      <formula>"火（休）"</formula>
    </cfRule>
    <cfRule type="cellIs" dxfId="71" priority="53" operator="equal">
      <formula>"月（休）"</formula>
    </cfRule>
    <cfRule type="cellIs" dxfId="70" priority="54" operator="equal">
      <formula>"金（祝）"</formula>
    </cfRule>
    <cfRule type="cellIs" dxfId="69" priority="55" operator="equal">
      <formula>"木（祝）"</formula>
    </cfRule>
    <cfRule type="cellIs" dxfId="68" priority="56" operator="equal">
      <formula>"水（祝）"</formula>
    </cfRule>
    <cfRule type="cellIs" dxfId="67" priority="57" operator="equal">
      <formula>"火（祝）"</formula>
    </cfRule>
    <cfRule type="cellIs" dxfId="66" priority="58" operator="equal">
      <formula>"月（祝）"</formula>
    </cfRule>
    <cfRule type="cellIs" dxfId="65" priority="59" operator="equal">
      <formula>"土"</formula>
    </cfRule>
    <cfRule type="cellIs" dxfId="64" priority="60" operator="equal">
      <formula>"日"</formula>
    </cfRule>
  </conditionalFormatting>
  <conditionalFormatting sqref="O8:P38 K8:L38">
    <cfRule type="cellIs" dxfId="63" priority="37" operator="equal">
      <formula>"金（休）"</formula>
    </cfRule>
    <cfRule type="cellIs" dxfId="62" priority="38" operator="equal">
      <formula>"木（休）"</formula>
    </cfRule>
    <cfRule type="cellIs" dxfId="61" priority="39" operator="equal">
      <formula>"水（休）"</formula>
    </cfRule>
    <cfRule type="cellIs" dxfId="60" priority="40" operator="equal">
      <formula>"火（休）"</formula>
    </cfRule>
    <cfRule type="cellIs" dxfId="59" priority="41" operator="equal">
      <formula>"月（休）"</formula>
    </cfRule>
    <cfRule type="cellIs" dxfId="58" priority="42" operator="equal">
      <formula>"金（祝）"</formula>
    </cfRule>
    <cfRule type="cellIs" dxfId="57" priority="43" operator="equal">
      <formula>"木（祝）"</formula>
    </cfRule>
    <cfRule type="cellIs" dxfId="56" priority="44" operator="equal">
      <formula>"水（祝）"</formula>
    </cfRule>
    <cfRule type="cellIs" dxfId="55" priority="45" operator="equal">
      <formula>"火（祝）"</formula>
    </cfRule>
    <cfRule type="cellIs" dxfId="54" priority="46" operator="equal">
      <formula>"月（祝）"</formula>
    </cfRule>
    <cfRule type="cellIs" dxfId="53" priority="47" operator="equal">
      <formula>"土"</formula>
    </cfRule>
    <cfRule type="cellIs" dxfId="52" priority="48" operator="equal">
      <formula>"日"</formula>
    </cfRule>
  </conditionalFormatting>
  <conditionalFormatting sqref="W8:X38 S8:T38">
    <cfRule type="cellIs" dxfId="51" priority="25" operator="equal">
      <formula>"金（休）"</formula>
    </cfRule>
    <cfRule type="cellIs" dxfId="50" priority="26" operator="equal">
      <formula>"木（休）"</formula>
    </cfRule>
    <cfRule type="cellIs" dxfId="49" priority="27" operator="equal">
      <formula>"水（休）"</formula>
    </cfRule>
    <cfRule type="cellIs" dxfId="48" priority="28" operator="equal">
      <formula>"火（休）"</formula>
    </cfRule>
    <cfRule type="cellIs" dxfId="47" priority="29" operator="equal">
      <formula>"月（休）"</formula>
    </cfRule>
    <cfRule type="cellIs" dxfId="46" priority="30" operator="equal">
      <formula>"金（祝）"</formula>
    </cfRule>
    <cfRule type="cellIs" dxfId="45" priority="31" operator="equal">
      <formula>"木（祝）"</formula>
    </cfRule>
    <cfRule type="cellIs" dxfId="44" priority="32" operator="equal">
      <formula>"水（祝）"</formula>
    </cfRule>
    <cfRule type="cellIs" dxfId="43" priority="33" operator="equal">
      <formula>"火（祝）"</formula>
    </cfRule>
    <cfRule type="cellIs" dxfId="42" priority="34" operator="equal">
      <formula>"月（祝）"</formula>
    </cfRule>
    <cfRule type="cellIs" dxfId="41" priority="35" operator="equal">
      <formula>"土"</formula>
    </cfRule>
    <cfRule type="cellIs" dxfId="40" priority="36" operator="equal">
      <formula>"日"</formula>
    </cfRule>
  </conditionalFormatting>
  <conditionalFormatting sqref="AQ8:AR38 AM8:AN38 AI8:AJ38 AE8:AF38 AA8:AB38">
    <cfRule type="cellIs" dxfId="39" priority="13" operator="equal">
      <formula>"金（休）"</formula>
    </cfRule>
    <cfRule type="cellIs" dxfId="38" priority="14" operator="equal">
      <formula>"木（休）"</formula>
    </cfRule>
    <cfRule type="cellIs" dxfId="37" priority="15" operator="equal">
      <formula>"水（休）"</formula>
    </cfRule>
    <cfRule type="cellIs" dxfId="36" priority="16" operator="equal">
      <formula>"火（休）"</formula>
    </cfRule>
    <cfRule type="cellIs" dxfId="35" priority="17" operator="equal">
      <formula>"月（休）"</formula>
    </cfRule>
    <cfRule type="cellIs" dxfId="34" priority="18" operator="equal">
      <formula>"金（祝）"</formula>
    </cfRule>
    <cfRule type="cellIs" dxfId="33" priority="19" operator="equal">
      <formula>"木（祝）"</formula>
    </cfRule>
    <cfRule type="cellIs" dxfId="32" priority="20" operator="equal">
      <formula>"水（祝）"</formula>
    </cfRule>
    <cfRule type="cellIs" dxfId="31" priority="21" operator="equal">
      <formula>"火（祝）"</formula>
    </cfRule>
    <cfRule type="cellIs" dxfId="30" priority="22" operator="equal">
      <formula>"月（祝）"</formula>
    </cfRule>
    <cfRule type="cellIs" dxfId="29" priority="23" operator="equal">
      <formula>"土"</formula>
    </cfRule>
    <cfRule type="cellIs" dxfId="28" priority="24" operator="equal">
      <formula>"日"</formula>
    </cfRule>
  </conditionalFormatting>
  <dataValidations count="2">
    <dataValidation allowBlank="1" showErrorMessage="1" prompt="年度を入力ください。_x000a_H２２～２４年度まで対応しています。" sqref="D3"/>
    <dataValidation type="list" errorStyle="warning" allowBlank="1" showInputMessage="1" showErrorMessage="1" sqref="AQ2:AX2">
      <formula1>$BA$8:$BA$16</formula1>
    </dataValidation>
  </dataValidations>
  <printOptions horizontalCentered="1"/>
  <pageMargins left="0.19685039370078741" right="0.15748031496062992" top="0.23622047244094491" bottom="0" header="0" footer="0"/>
  <pageSetup paperSize="9" scale="97"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Y40"/>
  <sheetViews>
    <sheetView showGridLines="0" zoomScaleNormal="100" workbookViewId="0">
      <selection activeCell="V38" sqref="V38"/>
    </sheetView>
  </sheetViews>
  <sheetFormatPr defaultColWidth="0" defaultRowHeight="13.5" customHeight="1" zeroHeight="1"/>
  <cols>
    <col min="1" max="6" width="2.625" style="1" customWidth="1"/>
    <col min="7" max="7" width="9.75" style="1" customWidth="1"/>
    <col min="8" max="57" width="2.625" style="1" customWidth="1"/>
    <col min="58" max="58" width="2.625" style="1" hidden="1" customWidth="1"/>
    <col min="59" max="59" width="8.375" style="1" hidden="1" customWidth="1"/>
    <col min="60" max="181" width="2.625" style="1" hidden="1" customWidth="1"/>
    <col min="182" max="16384" width="9" style="1" hidden="1"/>
  </cols>
  <sheetData>
    <row r="1" spans="2:60" ht="24" customHeight="1" thickBot="1">
      <c r="AC1" s="2" t="s">
        <v>13</v>
      </c>
      <c r="AD1" s="3"/>
      <c r="AE1" s="3"/>
      <c r="AF1" s="3"/>
      <c r="AG1" s="3"/>
      <c r="AH1" s="380">
        <v>185</v>
      </c>
      <c r="AI1" s="381"/>
      <c r="AJ1" s="382"/>
    </row>
    <row r="2" spans="2:60" ht="5.25" customHeight="1">
      <c r="AH2" s="4"/>
      <c r="AI2" s="4"/>
      <c r="AJ2" s="4"/>
    </row>
    <row r="3" spans="2:60">
      <c r="I3" s="1" t="s">
        <v>14</v>
      </c>
    </row>
    <row r="4" spans="2:60" ht="14.25" thickBot="1"/>
    <row r="5" spans="2:60" ht="22.5" customHeight="1" thickBot="1">
      <c r="B5" s="26"/>
      <c r="C5" s="26"/>
      <c r="D5" s="383" t="s">
        <v>15</v>
      </c>
      <c r="E5" s="383"/>
      <c r="F5" s="383"/>
      <c r="G5" s="383"/>
      <c r="I5" s="1" t="s">
        <v>16</v>
      </c>
      <c r="Q5" s="1" t="s">
        <v>17</v>
      </c>
      <c r="R5" s="384" t="s">
        <v>18</v>
      </c>
      <c r="S5" s="384"/>
      <c r="T5" s="385">
        <v>29</v>
      </c>
      <c r="U5" s="385"/>
      <c r="V5" s="256" t="s">
        <v>19</v>
      </c>
      <c r="W5" s="256"/>
      <c r="X5" s="1" t="s">
        <v>20</v>
      </c>
      <c r="AN5" s="347" t="s">
        <v>21</v>
      </c>
      <c r="AO5" s="348"/>
      <c r="AP5" s="348"/>
      <c r="AQ5" s="348"/>
      <c r="AR5" s="348"/>
      <c r="AS5" s="349"/>
      <c r="AT5" s="386" t="s">
        <v>22</v>
      </c>
      <c r="AU5" s="386"/>
      <c r="AV5" s="386"/>
      <c r="AW5" s="386"/>
      <c r="AX5" s="386"/>
      <c r="AY5" s="386"/>
      <c r="AZ5" s="386"/>
      <c r="BA5" s="386"/>
      <c r="BB5" s="386"/>
      <c r="BC5" s="386"/>
      <c r="BD5" s="387"/>
    </row>
    <row r="6" spans="2:60" ht="15" customHeight="1">
      <c r="B6" s="5"/>
      <c r="C6" s="5"/>
      <c r="D6" s="388" t="s">
        <v>23</v>
      </c>
      <c r="E6" s="388"/>
      <c r="F6" s="388"/>
      <c r="G6" s="388"/>
      <c r="I6" s="389" t="s">
        <v>24</v>
      </c>
      <c r="J6" s="390"/>
      <c r="K6" s="390"/>
      <c r="L6" s="390"/>
      <c r="M6" s="390"/>
      <c r="N6" s="391"/>
      <c r="O6" s="392" t="s">
        <v>25</v>
      </c>
      <c r="P6" s="390"/>
      <c r="Q6" s="390"/>
      <c r="R6" s="390"/>
      <c r="S6" s="390"/>
      <c r="T6" s="390"/>
      <c r="U6" s="390"/>
      <c r="V6" s="390"/>
      <c r="W6" s="390"/>
      <c r="X6" s="390"/>
      <c r="Y6" s="390"/>
      <c r="Z6" s="390"/>
      <c r="AA6" s="390"/>
      <c r="AB6" s="393" t="s">
        <v>26</v>
      </c>
      <c r="AC6" s="396" t="s">
        <v>27</v>
      </c>
      <c r="AD6" s="397"/>
      <c r="AE6" s="397"/>
      <c r="AF6" s="397"/>
      <c r="AG6" s="397"/>
      <c r="AH6" s="397"/>
      <c r="AI6" s="397"/>
      <c r="AJ6" s="397"/>
      <c r="AK6" s="398"/>
      <c r="AL6" s="402">
        <v>10</v>
      </c>
      <c r="AM6" s="403"/>
      <c r="AN6" s="275" t="s">
        <v>28</v>
      </c>
      <c r="AO6" s="283"/>
      <c r="AP6" s="283"/>
      <c r="AQ6" s="283"/>
      <c r="AR6" s="283"/>
      <c r="AS6" s="268"/>
      <c r="AT6" s="408" t="s">
        <v>123</v>
      </c>
      <c r="AU6" s="408"/>
      <c r="AV6" s="408"/>
      <c r="AW6" s="408"/>
      <c r="AX6" s="408"/>
      <c r="AY6" s="408"/>
      <c r="AZ6" s="408"/>
      <c r="BA6" s="408"/>
      <c r="BB6" s="408"/>
      <c r="BC6" s="408"/>
      <c r="BD6" s="409"/>
    </row>
    <row r="7" spans="2:60" ht="15" customHeight="1">
      <c r="B7" s="5"/>
      <c r="C7" s="5"/>
      <c r="D7" s="388"/>
      <c r="E7" s="388"/>
      <c r="F7" s="388"/>
      <c r="G7" s="388"/>
      <c r="I7" s="299"/>
      <c r="J7" s="284"/>
      <c r="K7" s="284"/>
      <c r="L7" s="284"/>
      <c r="M7" s="284"/>
      <c r="N7" s="285"/>
      <c r="O7" s="246"/>
      <c r="P7" s="254"/>
      <c r="Q7" s="254"/>
      <c r="R7" s="254"/>
      <c r="S7" s="254"/>
      <c r="T7" s="254"/>
      <c r="U7" s="254"/>
      <c r="V7" s="254"/>
      <c r="W7" s="254"/>
      <c r="X7" s="254"/>
      <c r="Y7" s="254"/>
      <c r="Z7" s="254"/>
      <c r="AA7" s="254"/>
      <c r="AB7" s="394"/>
      <c r="AC7" s="399"/>
      <c r="AD7" s="400"/>
      <c r="AE7" s="400"/>
      <c r="AF7" s="400"/>
      <c r="AG7" s="400"/>
      <c r="AH7" s="400"/>
      <c r="AI7" s="400"/>
      <c r="AJ7" s="400"/>
      <c r="AK7" s="401"/>
      <c r="AL7" s="404"/>
      <c r="AM7" s="405"/>
      <c r="AN7" s="246"/>
      <c r="AO7" s="254"/>
      <c r="AP7" s="254"/>
      <c r="AQ7" s="254"/>
      <c r="AR7" s="254"/>
      <c r="AS7" s="255"/>
      <c r="AT7" s="408"/>
      <c r="AU7" s="408"/>
      <c r="AV7" s="408"/>
      <c r="AW7" s="408"/>
      <c r="AX7" s="408"/>
      <c r="AY7" s="408"/>
      <c r="AZ7" s="408"/>
      <c r="BA7" s="408"/>
      <c r="BB7" s="408"/>
      <c r="BC7" s="408"/>
      <c r="BD7" s="409"/>
    </row>
    <row r="8" spans="2:60" ht="20.25" customHeight="1">
      <c r="B8" s="6"/>
      <c r="C8" s="6"/>
      <c r="D8" s="383" t="s">
        <v>29</v>
      </c>
      <c r="E8" s="383"/>
      <c r="F8" s="383"/>
      <c r="G8" s="383"/>
      <c r="I8" s="425">
        <v>3</v>
      </c>
      <c r="J8" s="426"/>
      <c r="K8" s="426"/>
      <c r="L8" s="426"/>
      <c r="M8" s="426"/>
      <c r="N8" s="7" t="s">
        <v>30</v>
      </c>
      <c r="O8" s="277"/>
      <c r="P8" s="284"/>
      <c r="Q8" s="284"/>
      <c r="R8" s="284"/>
      <c r="S8" s="284"/>
      <c r="T8" s="284"/>
      <c r="U8" s="284"/>
      <c r="V8" s="284"/>
      <c r="W8" s="284"/>
      <c r="X8" s="284"/>
      <c r="Y8" s="284"/>
      <c r="Z8" s="284"/>
      <c r="AA8" s="284"/>
      <c r="AB8" s="394"/>
      <c r="AC8" s="287"/>
      <c r="AD8" s="288"/>
      <c r="AE8" s="288"/>
      <c r="AF8" s="288"/>
      <c r="AG8" s="288"/>
      <c r="AH8" s="288"/>
      <c r="AI8" s="288"/>
      <c r="AJ8" s="288"/>
      <c r="AK8" s="336"/>
      <c r="AL8" s="406"/>
      <c r="AM8" s="407"/>
      <c r="AN8" s="277"/>
      <c r="AO8" s="284"/>
      <c r="AP8" s="284"/>
      <c r="AQ8" s="284"/>
      <c r="AR8" s="284"/>
      <c r="AS8" s="285"/>
      <c r="AT8" s="410"/>
      <c r="AU8" s="410"/>
      <c r="AV8" s="410"/>
      <c r="AW8" s="410"/>
      <c r="AX8" s="410"/>
      <c r="AY8" s="410"/>
      <c r="AZ8" s="410"/>
      <c r="BA8" s="410"/>
      <c r="BB8" s="410"/>
      <c r="BC8" s="410"/>
      <c r="BD8" s="411"/>
    </row>
    <row r="9" spans="2:60" ht="15" customHeight="1">
      <c r="I9" s="298" t="s">
        <v>31</v>
      </c>
      <c r="J9" s="283"/>
      <c r="K9" s="283"/>
      <c r="L9" s="283"/>
      <c r="M9" s="283"/>
      <c r="N9" s="283"/>
      <c r="O9" s="275" t="s">
        <v>32</v>
      </c>
      <c r="P9" s="283"/>
      <c r="Q9" s="283"/>
      <c r="R9" s="268"/>
      <c r="S9" s="275" t="s">
        <v>33</v>
      </c>
      <c r="T9" s="283"/>
      <c r="U9" s="283"/>
      <c r="V9" s="268"/>
      <c r="W9" s="283" t="s">
        <v>34</v>
      </c>
      <c r="X9" s="283"/>
      <c r="Y9" s="283"/>
      <c r="Z9" s="283"/>
      <c r="AA9" s="268"/>
      <c r="AB9" s="394"/>
      <c r="AC9" s="8" t="s">
        <v>35</v>
      </c>
      <c r="AD9" s="9"/>
      <c r="AE9" s="9"/>
      <c r="AF9" s="9"/>
      <c r="AG9" s="350" t="str">
        <f>IF(I11="","",IF(W11&gt;S11,I11,""))</f>
        <v>○○高等学校</v>
      </c>
      <c r="AH9" s="350"/>
      <c r="AI9" s="350"/>
      <c r="AJ9" s="350"/>
      <c r="AK9" s="10" t="s">
        <v>20</v>
      </c>
      <c r="AL9" s="412"/>
      <c r="AM9" s="413"/>
      <c r="AN9" s="275" t="s">
        <v>36</v>
      </c>
      <c r="AO9" s="283"/>
      <c r="AP9" s="283"/>
      <c r="AQ9" s="283"/>
      <c r="AR9" s="283"/>
      <c r="AS9" s="268"/>
      <c r="AT9" s="416">
        <v>42846</v>
      </c>
      <c r="AU9" s="417"/>
      <c r="AV9" s="417"/>
      <c r="AW9" s="417"/>
      <c r="AX9" s="417"/>
      <c r="AY9" s="417"/>
      <c r="AZ9" s="417"/>
      <c r="BA9" s="417"/>
      <c r="BB9" s="417"/>
      <c r="BC9" s="418" t="s">
        <v>37</v>
      </c>
      <c r="BD9" s="419"/>
    </row>
    <row r="10" spans="2:60" ht="15" customHeight="1" thickBot="1">
      <c r="I10" s="299"/>
      <c r="J10" s="284"/>
      <c r="K10" s="284"/>
      <c r="L10" s="284"/>
      <c r="M10" s="284"/>
      <c r="N10" s="284"/>
      <c r="O10" s="277"/>
      <c r="P10" s="284"/>
      <c r="Q10" s="284"/>
      <c r="R10" s="285"/>
      <c r="S10" s="277"/>
      <c r="T10" s="284"/>
      <c r="U10" s="284"/>
      <c r="V10" s="285"/>
      <c r="W10" s="284"/>
      <c r="X10" s="284"/>
      <c r="Y10" s="284"/>
      <c r="Z10" s="284"/>
      <c r="AA10" s="285"/>
      <c r="AB10" s="394"/>
      <c r="AC10" s="8" t="s">
        <v>35</v>
      </c>
      <c r="AD10" s="9"/>
      <c r="AE10" s="9"/>
      <c r="AF10" s="9"/>
      <c r="AG10" s="420" t="str">
        <f>IF(I12="","",IF(W12&gt;S12,I12,""))</f>
        <v>□□□中学校</v>
      </c>
      <c r="AH10" s="420"/>
      <c r="AI10" s="420"/>
      <c r="AJ10" s="420"/>
      <c r="AK10" s="11" t="s">
        <v>20</v>
      </c>
      <c r="AL10" s="414"/>
      <c r="AM10" s="415"/>
      <c r="AN10" s="248"/>
      <c r="AO10" s="256"/>
      <c r="AP10" s="256"/>
      <c r="AQ10" s="256"/>
      <c r="AR10" s="256"/>
      <c r="AS10" s="257"/>
      <c r="AT10" s="421">
        <v>43184</v>
      </c>
      <c r="AU10" s="422"/>
      <c r="AV10" s="422"/>
      <c r="AW10" s="422"/>
      <c r="AX10" s="422"/>
      <c r="AY10" s="422"/>
      <c r="AZ10" s="422"/>
      <c r="BA10" s="422"/>
      <c r="BB10" s="422"/>
      <c r="BC10" s="423" t="s">
        <v>38</v>
      </c>
      <c r="BD10" s="424"/>
    </row>
    <row r="11" spans="2:60" ht="15" customHeight="1">
      <c r="B11" s="364" t="str">
        <f>IF($I$8=0,"","入力　→")</f>
        <v>入力　→</v>
      </c>
      <c r="C11" s="364"/>
      <c r="D11" s="364"/>
      <c r="E11" s="364"/>
      <c r="F11" s="364"/>
      <c r="G11" s="364"/>
      <c r="H11" s="365"/>
      <c r="I11" s="366" t="s">
        <v>39</v>
      </c>
      <c r="J11" s="367"/>
      <c r="K11" s="367"/>
      <c r="L11" s="367"/>
      <c r="M11" s="367"/>
      <c r="N11" s="367"/>
      <c r="O11" s="368">
        <v>115</v>
      </c>
      <c r="P11" s="369"/>
      <c r="Q11" s="369"/>
      <c r="R11" s="370"/>
      <c r="S11" s="371">
        <f>IF(O11="","",O11*80/100)</f>
        <v>92</v>
      </c>
      <c r="T11" s="372"/>
      <c r="U11" s="372"/>
      <c r="V11" s="373"/>
      <c r="W11" s="369">
        <v>115</v>
      </c>
      <c r="X11" s="369"/>
      <c r="Y11" s="369"/>
      <c r="Z11" s="369"/>
      <c r="AA11" s="369"/>
      <c r="AB11" s="394"/>
      <c r="AC11" s="374" t="s">
        <v>40</v>
      </c>
      <c r="AD11" s="375"/>
      <c r="AE11" s="375"/>
      <c r="AF11" s="375"/>
      <c r="AG11" s="375"/>
      <c r="AH11" s="375"/>
      <c r="AI11" s="375"/>
      <c r="AJ11" s="375"/>
      <c r="AK11" s="376"/>
      <c r="AL11" s="343">
        <f>IF(AH1&lt;=47,BG11,IF(AH1&lt;=72,BG12,IF(AH1&lt;=120,BG13,IF(AH1&lt;=168,BG14,IF(AH1&lt;=216,BG15,IF(AH1&gt;=217,BG16))))))</f>
        <v>10</v>
      </c>
      <c r="AM11" s="344"/>
      <c r="AN11" s="347" t="s">
        <v>41</v>
      </c>
      <c r="AO11" s="348"/>
      <c r="AP11" s="348"/>
      <c r="AQ11" s="348"/>
      <c r="AR11" s="348"/>
      <c r="AS11" s="349"/>
      <c r="AT11" s="351">
        <v>20</v>
      </c>
      <c r="AU11" s="351"/>
      <c r="AV11" s="351"/>
      <c r="AW11" s="351"/>
      <c r="AX11" s="351"/>
      <c r="AY11" s="351"/>
      <c r="AZ11" s="351"/>
      <c r="BA11" s="351"/>
      <c r="BB11" s="351"/>
      <c r="BC11" s="348" t="s">
        <v>42</v>
      </c>
      <c r="BD11" s="352"/>
      <c r="BG11" s="1" t="b">
        <f>IF(AH1&lt;=47,0)</f>
        <v>0</v>
      </c>
      <c r="BH11" s="12"/>
    </row>
    <row r="12" spans="2:60" ht="15" customHeight="1">
      <c r="B12" s="353" t="str">
        <f>IF($I$8=0,"","複数校勤務の場合　入力　→")</f>
        <v>複数校勤務の場合　入力　→</v>
      </c>
      <c r="C12" s="353"/>
      <c r="D12" s="353"/>
      <c r="E12" s="353"/>
      <c r="F12" s="353"/>
      <c r="G12" s="353"/>
      <c r="H12" s="354"/>
      <c r="I12" s="355" t="s">
        <v>43</v>
      </c>
      <c r="J12" s="356"/>
      <c r="K12" s="356"/>
      <c r="L12" s="356"/>
      <c r="M12" s="356"/>
      <c r="N12" s="356"/>
      <c r="O12" s="357">
        <v>48</v>
      </c>
      <c r="P12" s="358"/>
      <c r="Q12" s="358"/>
      <c r="R12" s="359"/>
      <c r="S12" s="360">
        <f>IF(O12="","",O12*80/100)</f>
        <v>38.4</v>
      </c>
      <c r="T12" s="361"/>
      <c r="U12" s="361"/>
      <c r="V12" s="362"/>
      <c r="W12" s="358">
        <v>48</v>
      </c>
      <c r="X12" s="358"/>
      <c r="Y12" s="358"/>
      <c r="Z12" s="358"/>
      <c r="AA12" s="359"/>
      <c r="AB12" s="394"/>
      <c r="AC12" s="377"/>
      <c r="AD12" s="378"/>
      <c r="AE12" s="378"/>
      <c r="AF12" s="378"/>
      <c r="AG12" s="378"/>
      <c r="AH12" s="378"/>
      <c r="AI12" s="378"/>
      <c r="AJ12" s="378"/>
      <c r="AK12" s="379"/>
      <c r="AL12" s="345"/>
      <c r="AM12" s="346"/>
      <c r="AN12" s="363" t="s">
        <v>44</v>
      </c>
      <c r="AO12" s="307"/>
      <c r="AP12" s="307"/>
      <c r="AQ12" s="307"/>
      <c r="AR12" s="307"/>
      <c r="AS12" s="308"/>
      <c r="AT12" s="323">
        <v>5</v>
      </c>
      <c r="AU12" s="323"/>
      <c r="AV12" s="323"/>
      <c r="AW12" s="323"/>
      <c r="AX12" s="323"/>
      <c r="AY12" s="323"/>
      <c r="AZ12" s="323"/>
      <c r="BA12" s="323"/>
      <c r="BB12" s="323"/>
      <c r="BC12" s="307" t="s">
        <v>45</v>
      </c>
      <c r="BD12" s="324"/>
      <c r="BG12" s="1" t="b">
        <f>IF(AH1&lt;=72,IF(I8=0,1,IF(I8&lt;=3,2,IF(I8&gt;=4,3))))</f>
        <v>0</v>
      </c>
      <c r="BH12" s="12"/>
    </row>
    <row r="13" spans="2:60" ht="15" customHeight="1">
      <c r="B13" s="325"/>
      <c r="C13" s="325"/>
      <c r="D13" s="325"/>
      <c r="E13" s="325"/>
      <c r="F13" s="325"/>
      <c r="G13" s="325"/>
      <c r="H13" s="326"/>
      <c r="I13" s="327"/>
      <c r="J13" s="328"/>
      <c r="K13" s="328"/>
      <c r="L13" s="328"/>
      <c r="M13" s="328"/>
      <c r="N13" s="328"/>
      <c r="O13" s="329"/>
      <c r="P13" s="330"/>
      <c r="Q13" s="330"/>
      <c r="R13" s="331"/>
      <c r="S13" s="332"/>
      <c r="T13" s="333"/>
      <c r="U13" s="333"/>
      <c r="V13" s="334"/>
      <c r="W13" s="333"/>
      <c r="X13" s="333"/>
      <c r="Y13" s="333"/>
      <c r="Z13" s="333"/>
      <c r="AA13" s="334"/>
      <c r="AB13" s="394"/>
      <c r="AC13" s="286" t="s">
        <v>46</v>
      </c>
      <c r="AD13" s="259"/>
      <c r="AE13" s="259"/>
      <c r="AF13" s="259"/>
      <c r="AG13" s="259"/>
      <c r="AH13" s="259"/>
      <c r="AI13" s="259"/>
      <c r="AJ13" s="259"/>
      <c r="AK13" s="335"/>
      <c r="AL13" s="337">
        <f>SUM(AL6:AM12)</f>
        <v>20</v>
      </c>
      <c r="AM13" s="338"/>
      <c r="AN13" s="341" t="s">
        <v>47</v>
      </c>
      <c r="AO13" s="283"/>
      <c r="AP13" s="283"/>
      <c r="AQ13" s="283"/>
      <c r="AR13" s="283"/>
      <c r="AS13" s="268"/>
      <c r="AT13" s="254" t="s">
        <v>48</v>
      </c>
      <c r="AU13" s="254"/>
      <c r="AV13" s="254"/>
      <c r="AW13" s="254"/>
      <c r="AX13" s="254"/>
      <c r="AY13" s="254"/>
      <c r="AZ13" s="254"/>
      <c r="BA13" s="254"/>
      <c r="BB13" s="254"/>
      <c r="BC13" s="254"/>
      <c r="BD13" s="312"/>
      <c r="BG13" s="1" t="b">
        <f>IF(AH1&lt;=120,IF(DATEDIF(AT9,AT10,"M")+(DAY(AT10)&lt;&gt;DAY(AT9))&lt;=3,1,IF(DATEDIF(AT9,AT10,"M")+(DAY(AT10)&lt;&gt;DAY(AT9))&lt;=6,2,IF(DATEDIF(AT9,AT10,"M")+(DAY(AT10)&lt;&gt;DAY(AT9))&gt;=7,IF(I8=0,3,IF(I8&lt;=2,4,IF(I8=3,5,IF(I8&lt;=5,6,IF(I8&gt;=6,7)))))))))</f>
        <v>0</v>
      </c>
      <c r="BH13" s="12"/>
    </row>
    <row r="14" spans="2:60" ht="15" customHeight="1" thickBot="1">
      <c r="I14" s="299" t="s">
        <v>49</v>
      </c>
      <c r="J14" s="284"/>
      <c r="K14" s="284"/>
      <c r="L14" s="284"/>
      <c r="M14" s="284"/>
      <c r="N14" s="284"/>
      <c r="O14" s="313">
        <f>IF(O11="","",SUM(O11:R13))</f>
        <v>163</v>
      </c>
      <c r="P14" s="314"/>
      <c r="Q14" s="314"/>
      <c r="R14" s="315"/>
      <c r="S14" s="316">
        <f>IF(S11="","",SUM(S11:V13))</f>
        <v>130.4</v>
      </c>
      <c r="T14" s="317"/>
      <c r="U14" s="317"/>
      <c r="V14" s="318"/>
      <c r="W14" s="319">
        <f>IF(W11="","",SUM(W11:AA13))</f>
        <v>163</v>
      </c>
      <c r="X14" s="317"/>
      <c r="Y14" s="317"/>
      <c r="Z14" s="317"/>
      <c r="AA14" s="318"/>
      <c r="AB14" s="395"/>
      <c r="AC14" s="287"/>
      <c r="AD14" s="288"/>
      <c r="AE14" s="288"/>
      <c r="AF14" s="288"/>
      <c r="AG14" s="288"/>
      <c r="AH14" s="288"/>
      <c r="AI14" s="288"/>
      <c r="AJ14" s="288"/>
      <c r="AK14" s="336"/>
      <c r="AL14" s="339"/>
      <c r="AM14" s="340"/>
      <c r="AN14" s="342"/>
      <c r="AO14" s="256"/>
      <c r="AP14" s="256"/>
      <c r="AQ14" s="256"/>
      <c r="AR14" s="256"/>
      <c r="AS14" s="257"/>
      <c r="AT14" s="320">
        <f>IF(AT11="","",ROUNDDOWN(AT11/AT12,0))</f>
        <v>4</v>
      </c>
      <c r="AU14" s="321"/>
      <c r="AV14" s="321"/>
      <c r="AW14" s="321"/>
      <c r="AX14" s="321"/>
      <c r="AY14" s="321"/>
      <c r="AZ14" s="321"/>
      <c r="BA14" s="321"/>
      <c r="BB14" s="321"/>
      <c r="BC14" s="256" t="s">
        <v>42</v>
      </c>
      <c r="BD14" s="322"/>
      <c r="BG14" s="1" t="b">
        <f>IF(AH1&lt;=168,IF(DATEDIF(AT9,AT10,"M")+(DAY(AT10)&lt;&gt;DAY(AT9))&lt;=2,1,IF(DATEDIF(AT9,AT10,"M")+(DAY(AT10)&lt;&gt;DAY(AT9))&lt;=4,2,IF(DATEDIF(AT9,AT10,"M")+(DAY(AT10)&lt;&gt;DAY(AT9))&lt;=6,3,IF(DATEDIF(AT9,AT10,"M")+(DAY(AT10)&lt;&gt;DAY(AT9))&gt;=7,IF(I8=0,5,IF(I8&lt;=2,6,IF(I8=3,7,IF(I8=4,9,IF(I8=5,10,IF(I8&gt;=6,11)))))))))))</f>
        <v>0</v>
      </c>
    </row>
    <row r="15" spans="2:60" ht="15" customHeight="1">
      <c r="I15" s="309" t="s">
        <v>50</v>
      </c>
      <c r="J15" s="310"/>
      <c r="K15" s="310"/>
      <c r="L15" s="310"/>
      <c r="M15" s="310"/>
      <c r="N15" s="311"/>
      <c r="O15" s="275" t="s">
        <v>51</v>
      </c>
      <c r="P15" s="283"/>
      <c r="Q15" s="283"/>
      <c r="R15" s="283"/>
      <c r="S15" s="283"/>
      <c r="T15" s="283"/>
      <c r="U15" s="283"/>
      <c r="V15" s="283"/>
      <c r="W15" s="283"/>
      <c r="X15" s="283"/>
      <c r="Y15" s="283"/>
      <c r="Z15" s="268"/>
      <c r="AA15" s="275" t="s">
        <v>52</v>
      </c>
      <c r="AB15" s="283"/>
      <c r="AC15" s="283"/>
      <c r="AD15" s="268"/>
      <c r="AE15" s="275" t="s">
        <v>53</v>
      </c>
      <c r="AF15" s="283"/>
      <c r="AG15" s="283"/>
      <c r="AH15" s="268"/>
      <c r="AI15" s="306" t="s">
        <v>54</v>
      </c>
      <c r="AJ15" s="307"/>
      <c r="AK15" s="307"/>
      <c r="AL15" s="307"/>
      <c r="AM15" s="307"/>
      <c r="AN15" s="285"/>
      <c r="AO15" s="246" t="s">
        <v>55</v>
      </c>
      <c r="AP15" s="254"/>
      <c r="AQ15" s="254"/>
      <c r="AR15" s="254"/>
      <c r="AS15" s="255"/>
      <c r="AT15" s="302" t="s">
        <v>56</v>
      </c>
      <c r="AU15" s="302"/>
      <c r="AV15" s="302"/>
      <c r="AW15" s="302"/>
      <c r="AX15" s="302"/>
      <c r="AY15" s="302"/>
      <c r="AZ15" s="302"/>
      <c r="BA15" s="302"/>
      <c r="BB15" s="302"/>
      <c r="BC15" s="302"/>
      <c r="BD15" s="303"/>
      <c r="BG15" s="1">
        <f>IF(AH1&lt;=216,IF(DATEDIF(AT9,AT10,"M")+(DAY(AT10)&lt;&gt;DAY(AT9))&lt;=1,1,IF(DATEDIF(AT9,AT10,"M")+(DAY(AT10)&lt;&gt;DAY(AT9))&lt;=3,2,IF(DATEDIF(AT9,AT10,"M")+(DAY(AT10)&lt;&gt;DAY(AT9))=4,3,IF(DATEDIF(AT9,AT10,"M")+(DAY(AT10)&lt;&gt;DAY(AT9))&lt;=6,4,IF(DATEDIF(AT9,AT10,"M")+(DAY(AT10)&lt;&gt;DAY(AT9))&gt;=7,IF(I8=0,7,IF(I8=1,8,IF(I8=2,9,IF(I8=3,10,IF(I8=4,12,IF(I8=5,13,IF(I8&gt;=6,15)))))))))))))</f>
        <v>10</v>
      </c>
    </row>
    <row r="16" spans="2:60" ht="15" customHeight="1">
      <c r="I16" s="299" t="s">
        <v>57</v>
      </c>
      <c r="J16" s="284"/>
      <c r="K16" s="284"/>
      <c r="L16" s="284"/>
      <c r="M16" s="284"/>
      <c r="N16" s="285"/>
      <c r="O16" s="277"/>
      <c r="P16" s="284"/>
      <c r="Q16" s="284"/>
      <c r="R16" s="284"/>
      <c r="S16" s="284"/>
      <c r="T16" s="284"/>
      <c r="U16" s="284"/>
      <c r="V16" s="284"/>
      <c r="W16" s="284"/>
      <c r="X16" s="284"/>
      <c r="Y16" s="284"/>
      <c r="Z16" s="285"/>
      <c r="AA16" s="277"/>
      <c r="AB16" s="284"/>
      <c r="AC16" s="284"/>
      <c r="AD16" s="285"/>
      <c r="AE16" s="277"/>
      <c r="AF16" s="284"/>
      <c r="AG16" s="284"/>
      <c r="AH16" s="285"/>
      <c r="AI16" s="306" t="s">
        <v>58</v>
      </c>
      <c r="AJ16" s="307"/>
      <c r="AK16" s="308"/>
      <c r="AL16" s="307" t="s">
        <v>59</v>
      </c>
      <c r="AM16" s="307"/>
      <c r="AN16" s="308"/>
      <c r="AO16" s="277"/>
      <c r="AP16" s="284"/>
      <c r="AQ16" s="284"/>
      <c r="AR16" s="284"/>
      <c r="AS16" s="285"/>
      <c r="AT16" s="304"/>
      <c r="AU16" s="304"/>
      <c r="AV16" s="304"/>
      <c r="AW16" s="304"/>
      <c r="AX16" s="304"/>
      <c r="AY16" s="304"/>
      <c r="AZ16" s="304"/>
      <c r="BA16" s="304"/>
      <c r="BB16" s="304"/>
      <c r="BC16" s="304"/>
      <c r="BD16" s="305"/>
      <c r="BG16" s="1" t="b">
        <f>IF(AH1&gt;=217,IF(DATEDIF(AT9,AT10,"M")+(DAY(AT10)&lt;&gt;DAY(AT9))&lt;=1,1,IF(DATEDIF(AT9,AT10,"M")+(DAY(AT10)&lt;&gt;DAY(AT9))&lt;=2,2,IF(DATEDIF(AT9,AT10,"M")+(DAY(AT10)&lt;&gt;DAY(AT9))=3,3,IF(DATEDIF(AT9,AT10,"M")+(DAY(AT10)&lt;&gt;DAY(AT9))=4,4,IF(DATEDIF(AT9,AT10,"M")+(DAY(AT10)&lt;&gt;DAY(AT9))&lt;=6,5,IF(DATEDIF(AT9,AT10,"M")+(DAY(AT10)&lt;&gt;DAY(AT9))&gt;=7,IF(I8=0,10,IF(I8=1,11,IF(I8=2,12,IF(I8=3,14,IF(I8=4,16,IF(I8=5,18,IF(I8&gt;=6,20))))))))))))))</f>
        <v>0</v>
      </c>
    </row>
    <row r="17" spans="9:59" ht="15" customHeight="1">
      <c r="I17" s="298"/>
      <c r="J17" s="283"/>
      <c r="K17" s="283"/>
      <c r="L17" s="283"/>
      <c r="M17" s="283"/>
      <c r="N17" s="268"/>
      <c r="O17" s="275" t="s">
        <v>60</v>
      </c>
      <c r="P17" s="283"/>
      <c r="Q17" s="13"/>
      <c r="R17" s="13"/>
      <c r="S17" s="14" t="s">
        <v>61</v>
      </c>
      <c r="T17" s="13"/>
      <c r="U17" s="13"/>
      <c r="V17" s="14" t="s">
        <v>45</v>
      </c>
      <c r="W17" s="13"/>
      <c r="X17" s="13"/>
      <c r="Y17" s="13"/>
      <c r="Z17" s="15" t="s">
        <v>62</v>
      </c>
      <c r="AA17" s="275"/>
      <c r="AB17" s="276"/>
      <c r="AC17" s="283"/>
      <c r="AD17" s="268"/>
      <c r="AE17" s="275"/>
      <c r="AF17" s="276"/>
      <c r="AG17" s="283"/>
      <c r="AH17" s="268"/>
      <c r="AI17" s="275"/>
      <c r="AJ17" s="283"/>
      <c r="AK17" s="268"/>
      <c r="AL17" s="283"/>
      <c r="AM17" s="283"/>
      <c r="AN17" s="268"/>
      <c r="AO17" s="275"/>
      <c r="AP17" s="283"/>
      <c r="AQ17" s="283"/>
      <c r="AR17" s="283"/>
      <c r="AS17" s="268"/>
      <c r="AT17" s="283"/>
      <c r="AU17" s="283"/>
      <c r="AV17" s="283"/>
      <c r="AW17" s="283"/>
      <c r="AX17" s="283"/>
      <c r="AY17" s="283"/>
      <c r="AZ17" s="283"/>
      <c r="BA17" s="283"/>
      <c r="BB17" s="283"/>
      <c r="BC17" s="283"/>
      <c r="BD17" s="300"/>
    </row>
    <row r="18" spans="9:59" ht="15" customHeight="1">
      <c r="I18" s="299"/>
      <c r="J18" s="284"/>
      <c r="K18" s="284"/>
      <c r="L18" s="284"/>
      <c r="M18" s="284"/>
      <c r="N18" s="285"/>
      <c r="O18" s="277" t="s">
        <v>63</v>
      </c>
      <c r="P18" s="284"/>
      <c r="Q18" s="16"/>
      <c r="R18" s="16"/>
      <c r="S18" s="17"/>
      <c r="T18" s="16"/>
      <c r="U18" s="16"/>
      <c r="V18" s="17"/>
      <c r="W18" s="16"/>
      <c r="X18" s="16"/>
      <c r="Y18" s="16"/>
      <c r="Z18" s="18"/>
      <c r="AA18" s="277"/>
      <c r="AB18" s="278"/>
      <c r="AC18" s="284"/>
      <c r="AD18" s="285"/>
      <c r="AE18" s="277"/>
      <c r="AF18" s="278"/>
      <c r="AG18" s="284"/>
      <c r="AH18" s="285"/>
      <c r="AI18" s="277"/>
      <c r="AJ18" s="284"/>
      <c r="AK18" s="285"/>
      <c r="AL18" s="284"/>
      <c r="AM18" s="284"/>
      <c r="AN18" s="285"/>
      <c r="AO18" s="277"/>
      <c r="AP18" s="284"/>
      <c r="AQ18" s="284"/>
      <c r="AR18" s="284"/>
      <c r="AS18" s="285"/>
      <c r="AT18" s="284"/>
      <c r="AU18" s="284"/>
      <c r="AV18" s="284"/>
      <c r="AW18" s="284"/>
      <c r="AX18" s="284"/>
      <c r="AY18" s="284"/>
      <c r="AZ18" s="284"/>
      <c r="BA18" s="284"/>
      <c r="BB18" s="284"/>
      <c r="BC18" s="284"/>
      <c r="BD18" s="301"/>
    </row>
    <row r="19" spans="9:59" ht="15" customHeight="1">
      <c r="I19" s="298"/>
      <c r="J19" s="283"/>
      <c r="K19" s="283"/>
      <c r="L19" s="283"/>
      <c r="M19" s="283"/>
      <c r="N19" s="268"/>
      <c r="O19" s="275" t="s">
        <v>60</v>
      </c>
      <c r="P19" s="283"/>
      <c r="Q19" s="13"/>
      <c r="R19" s="13"/>
      <c r="S19" s="14"/>
      <c r="T19" s="13"/>
      <c r="U19" s="13"/>
      <c r="V19" s="14"/>
      <c r="W19" s="13"/>
      <c r="X19" s="13"/>
      <c r="Y19" s="13"/>
      <c r="Z19" s="15"/>
      <c r="AA19" s="275"/>
      <c r="AB19" s="276"/>
      <c r="AC19" s="283"/>
      <c r="AD19" s="268"/>
      <c r="AE19" s="275"/>
      <c r="AF19" s="276"/>
      <c r="AG19" s="283"/>
      <c r="AH19" s="268"/>
      <c r="AI19" s="275"/>
      <c r="AJ19" s="283"/>
      <c r="AK19" s="268"/>
      <c r="AL19" s="283"/>
      <c r="AM19" s="283"/>
      <c r="AN19" s="268"/>
      <c r="AO19" s="275"/>
      <c r="AP19" s="283"/>
      <c r="AQ19" s="283"/>
      <c r="AR19" s="283"/>
      <c r="AS19" s="268"/>
      <c r="AT19" s="283"/>
      <c r="AU19" s="283"/>
      <c r="AV19" s="283"/>
      <c r="AW19" s="283"/>
      <c r="AX19" s="283"/>
      <c r="AY19" s="283"/>
      <c r="AZ19" s="283"/>
      <c r="BA19" s="283"/>
      <c r="BB19" s="283"/>
      <c r="BC19" s="283"/>
      <c r="BD19" s="300"/>
      <c r="BG19" s="19"/>
    </row>
    <row r="20" spans="9:59" ht="15" customHeight="1">
      <c r="I20" s="299"/>
      <c r="J20" s="284"/>
      <c r="K20" s="284"/>
      <c r="L20" s="284"/>
      <c r="M20" s="284"/>
      <c r="N20" s="285"/>
      <c r="O20" s="277" t="s">
        <v>63</v>
      </c>
      <c r="P20" s="284"/>
      <c r="Q20" s="16"/>
      <c r="R20" s="16"/>
      <c r="S20" s="17"/>
      <c r="T20" s="16"/>
      <c r="U20" s="16"/>
      <c r="V20" s="17"/>
      <c r="W20" s="16"/>
      <c r="X20" s="16"/>
      <c r="Y20" s="16"/>
      <c r="Z20" s="18"/>
      <c r="AA20" s="277"/>
      <c r="AB20" s="278"/>
      <c r="AC20" s="284"/>
      <c r="AD20" s="285"/>
      <c r="AE20" s="277"/>
      <c r="AF20" s="278"/>
      <c r="AG20" s="284"/>
      <c r="AH20" s="285"/>
      <c r="AI20" s="277"/>
      <c r="AJ20" s="284"/>
      <c r="AK20" s="285"/>
      <c r="AL20" s="284"/>
      <c r="AM20" s="284"/>
      <c r="AN20" s="285"/>
      <c r="AO20" s="277"/>
      <c r="AP20" s="284"/>
      <c r="AQ20" s="284"/>
      <c r="AR20" s="284"/>
      <c r="AS20" s="285"/>
      <c r="AT20" s="284"/>
      <c r="AU20" s="284"/>
      <c r="AV20" s="284"/>
      <c r="AW20" s="284"/>
      <c r="AX20" s="284"/>
      <c r="AY20" s="284"/>
      <c r="AZ20" s="284"/>
      <c r="BA20" s="284"/>
      <c r="BB20" s="284"/>
      <c r="BC20" s="284"/>
      <c r="BD20" s="301"/>
    </row>
    <row r="21" spans="9:59" ht="15" customHeight="1">
      <c r="I21" s="298"/>
      <c r="J21" s="283"/>
      <c r="K21" s="283"/>
      <c r="L21" s="283"/>
      <c r="M21" s="283"/>
      <c r="N21" s="268"/>
      <c r="O21" s="275" t="s">
        <v>60</v>
      </c>
      <c r="P21" s="283"/>
      <c r="Q21" s="13"/>
      <c r="R21" s="13"/>
      <c r="S21" s="14"/>
      <c r="T21" s="13"/>
      <c r="U21" s="13"/>
      <c r="V21" s="14"/>
      <c r="W21" s="13"/>
      <c r="X21" s="13"/>
      <c r="Y21" s="13"/>
      <c r="Z21" s="15"/>
      <c r="AA21" s="275"/>
      <c r="AB21" s="276"/>
      <c r="AC21" s="283"/>
      <c r="AD21" s="268"/>
      <c r="AE21" s="275"/>
      <c r="AF21" s="276"/>
      <c r="AG21" s="283"/>
      <c r="AH21" s="268"/>
      <c r="AI21" s="275"/>
      <c r="AJ21" s="283"/>
      <c r="AK21" s="268"/>
      <c r="AL21" s="283"/>
      <c r="AM21" s="283"/>
      <c r="AN21" s="268"/>
      <c r="AO21" s="275"/>
      <c r="AP21" s="283"/>
      <c r="AQ21" s="283"/>
      <c r="AR21" s="283"/>
      <c r="AS21" s="268"/>
      <c r="AT21" s="283"/>
      <c r="AU21" s="283"/>
      <c r="AV21" s="283"/>
      <c r="AW21" s="283"/>
      <c r="AX21" s="283"/>
      <c r="AY21" s="283"/>
      <c r="AZ21" s="283"/>
      <c r="BA21" s="283"/>
      <c r="BB21" s="283"/>
      <c r="BC21" s="283"/>
      <c r="BD21" s="300"/>
    </row>
    <row r="22" spans="9:59" ht="15" customHeight="1">
      <c r="I22" s="299"/>
      <c r="J22" s="284"/>
      <c r="K22" s="284"/>
      <c r="L22" s="284"/>
      <c r="M22" s="284"/>
      <c r="N22" s="285"/>
      <c r="O22" s="277" t="s">
        <v>63</v>
      </c>
      <c r="P22" s="284"/>
      <c r="Q22" s="16"/>
      <c r="R22" s="16"/>
      <c r="S22" s="17"/>
      <c r="T22" s="16"/>
      <c r="U22" s="16"/>
      <c r="V22" s="17"/>
      <c r="W22" s="16"/>
      <c r="X22" s="16"/>
      <c r="Y22" s="16"/>
      <c r="Z22" s="18"/>
      <c r="AA22" s="277"/>
      <c r="AB22" s="278"/>
      <c r="AC22" s="284"/>
      <c r="AD22" s="285"/>
      <c r="AE22" s="277"/>
      <c r="AF22" s="278"/>
      <c r="AG22" s="284"/>
      <c r="AH22" s="285"/>
      <c r="AI22" s="277"/>
      <c r="AJ22" s="284"/>
      <c r="AK22" s="285"/>
      <c r="AL22" s="284"/>
      <c r="AM22" s="284"/>
      <c r="AN22" s="285"/>
      <c r="AO22" s="277"/>
      <c r="AP22" s="284"/>
      <c r="AQ22" s="284"/>
      <c r="AR22" s="284"/>
      <c r="AS22" s="285"/>
      <c r="AT22" s="284"/>
      <c r="AU22" s="284"/>
      <c r="AV22" s="284"/>
      <c r="AW22" s="284"/>
      <c r="AX22" s="284"/>
      <c r="AY22" s="284"/>
      <c r="AZ22" s="284"/>
      <c r="BA22" s="284"/>
      <c r="BB22" s="284"/>
      <c r="BC22" s="284"/>
      <c r="BD22" s="301"/>
    </row>
    <row r="23" spans="9:59" ht="15" customHeight="1">
      <c r="I23" s="298"/>
      <c r="J23" s="283"/>
      <c r="K23" s="283"/>
      <c r="L23" s="283"/>
      <c r="M23" s="283"/>
      <c r="N23" s="268"/>
      <c r="O23" s="275" t="s">
        <v>60</v>
      </c>
      <c r="P23" s="283"/>
      <c r="Q23" s="13"/>
      <c r="R23" s="13"/>
      <c r="S23" s="14"/>
      <c r="T23" s="13"/>
      <c r="U23" s="13"/>
      <c r="V23" s="14"/>
      <c r="W23" s="13"/>
      <c r="X23" s="13"/>
      <c r="Y23" s="13"/>
      <c r="Z23" s="15"/>
      <c r="AA23" s="275"/>
      <c r="AB23" s="276"/>
      <c r="AC23" s="283"/>
      <c r="AD23" s="268"/>
      <c r="AE23" s="275"/>
      <c r="AF23" s="276"/>
      <c r="AG23" s="283"/>
      <c r="AH23" s="268"/>
      <c r="AI23" s="275"/>
      <c r="AJ23" s="283"/>
      <c r="AK23" s="268"/>
      <c r="AL23" s="283"/>
      <c r="AM23" s="283"/>
      <c r="AN23" s="268"/>
      <c r="AO23" s="275"/>
      <c r="AP23" s="283"/>
      <c r="AQ23" s="283"/>
      <c r="AR23" s="283"/>
      <c r="AS23" s="268"/>
      <c r="AT23" s="283"/>
      <c r="AU23" s="283"/>
      <c r="AV23" s="283"/>
      <c r="AW23" s="283"/>
      <c r="AX23" s="283"/>
      <c r="AY23" s="283"/>
      <c r="AZ23" s="283"/>
      <c r="BA23" s="283"/>
      <c r="BB23" s="283"/>
      <c r="BC23" s="283"/>
      <c r="BD23" s="300"/>
    </row>
    <row r="24" spans="9:59" ht="15" customHeight="1">
      <c r="I24" s="299"/>
      <c r="J24" s="284"/>
      <c r="K24" s="284"/>
      <c r="L24" s="284"/>
      <c r="M24" s="284"/>
      <c r="N24" s="285"/>
      <c r="O24" s="277" t="s">
        <v>63</v>
      </c>
      <c r="P24" s="284"/>
      <c r="Q24" s="16"/>
      <c r="R24" s="16"/>
      <c r="S24" s="17"/>
      <c r="T24" s="16"/>
      <c r="U24" s="16"/>
      <c r="V24" s="17"/>
      <c r="W24" s="16"/>
      <c r="X24" s="16"/>
      <c r="Y24" s="16"/>
      <c r="Z24" s="18"/>
      <c r="AA24" s="277"/>
      <c r="AB24" s="278"/>
      <c r="AC24" s="284"/>
      <c r="AD24" s="285"/>
      <c r="AE24" s="277"/>
      <c r="AF24" s="278"/>
      <c r="AG24" s="284"/>
      <c r="AH24" s="285"/>
      <c r="AI24" s="277"/>
      <c r="AJ24" s="284"/>
      <c r="AK24" s="285"/>
      <c r="AL24" s="284"/>
      <c r="AM24" s="284"/>
      <c r="AN24" s="285"/>
      <c r="AO24" s="277"/>
      <c r="AP24" s="284"/>
      <c r="AQ24" s="284"/>
      <c r="AR24" s="284"/>
      <c r="AS24" s="285"/>
      <c r="AT24" s="284"/>
      <c r="AU24" s="284"/>
      <c r="AV24" s="284"/>
      <c r="AW24" s="284"/>
      <c r="AX24" s="284"/>
      <c r="AY24" s="284"/>
      <c r="AZ24" s="284"/>
      <c r="BA24" s="284"/>
      <c r="BB24" s="284"/>
      <c r="BC24" s="284"/>
      <c r="BD24" s="301"/>
    </row>
    <row r="25" spans="9:59" ht="15" customHeight="1">
      <c r="I25" s="298"/>
      <c r="J25" s="283"/>
      <c r="K25" s="283"/>
      <c r="L25" s="283"/>
      <c r="M25" s="283"/>
      <c r="N25" s="268"/>
      <c r="O25" s="275" t="s">
        <v>60</v>
      </c>
      <c r="P25" s="283"/>
      <c r="Q25" s="13"/>
      <c r="R25" s="13"/>
      <c r="S25" s="14"/>
      <c r="T25" s="13"/>
      <c r="U25" s="13"/>
      <c r="V25" s="14"/>
      <c r="W25" s="13"/>
      <c r="X25" s="13"/>
      <c r="Y25" s="13"/>
      <c r="Z25" s="15"/>
      <c r="AA25" s="275"/>
      <c r="AB25" s="276"/>
      <c r="AC25" s="283"/>
      <c r="AD25" s="268"/>
      <c r="AE25" s="275"/>
      <c r="AF25" s="276"/>
      <c r="AG25" s="283"/>
      <c r="AH25" s="268"/>
      <c r="AI25" s="275"/>
      <c r="AJ25" s="283"/>
      <c r="AK25" s="268"/>
      <c r="AL25" s="283"/>
      <c r="AM25" s="283"/>
      <c r="AN25" s="268"/>
      <c r="AO25" s="275"/>
      <c r="AP25" s="283"/>
      <c r="AQ25" s="283"/>
      <c r="AR25" s="283"/>
      <c r="AS25" s="268"/>
      <c r="AT25" s="283"/>
      <c r="AU25" s="283"/>
      <c r="AV25" s="283"/>
      <c r="AW25" s="283"/>
      <c r="AX25" s="283"/>
      <c r="AY25" s="283"/>
      <c r="AZ25" s="283"/>
      <c r="BA25" s="283"/>
      <c r="BB25" s="283"/>
      <c r="BC25" s="283"/>
      <c r="BD25" s="300"/>
    </row>
    <row r="26" spans="9:59" ht="15" customHeight="1">
      <c r="I26" s="299"/>
      <c r="J26" s="284"/>
      <c r="K26" s="284"/>
      <c r="L26" s="284"/>
      <c r="M26" s="284"/>
      <c r="N26" s="285"/>
      <c r="O26" s="277" t="s">
        <v>63</v>
      </c>
      <c r="P26" s="284"/>
      <c r="Q26" s="16"/>
      <c r="R26" s="16"/>
      <c r="S26" s="17"/>
      <c r="T26" s="16"/>
      <c r="U26" s="16"/>
      <c r="V26" s="17"/>
      <c r="W26" s="16"/>
      <c r="X26" s="16"/>
      <c r="Y26" s="16"/>
      <c r="Z26" s="18"/>
      <c r="AA26" s="277"/>
      <c r="AB26" s="278"/>
      <c r="AC26" s="284"/>
      <c r="AD26" s="285"/>
      <c r="AE26" s="277"/>
      <c r="AF26" s="278"/>
      <c r="AG26" s="284"/>
      <c r="AH26" s="285"/>
      <c r="AI26" s="277"/>
      <c r="AJ26" s="284"/>
      <c r="AK26" s="285"/>
      <c r="AL26" s="284"/>
      <c r="AM26" s="284"/>
      <c r="AN26" s="285"/>
      <c r="AO26" s="277"/>
      <c r="AP26" s="284"/>
      <c r="AQ26" s="284"/>
      <c r="AR26" s="284"/>
      <c r="AS26" s="285"/>
      <c r="AT26" s="284"/>
      <c r="AU26" s="284"/>
      <c r="AV26" s="284"/>
      <c r="AW26" s="284"/>
      <c r="AX26" s="284"/>
      <c r="AY26" s="284"/>
      <c r="AZ26" s="284"/>
      <c r="BA26" s="284"/>
      <c r="BB26" s="284"/>
      <c r="BC26" s="284"/>
      <c r="BD26" s="301"/>
    </row>
    <row r="27" spans="9:59" ht="15" customHeight="1">
      <c r="I27" s="264">
        <v>40858</v>
      </c>
      <c r="J27" s="265"/>
      <c r="K27" s="265"/>
      <c r="L27" s="265"/>
      <c r="M27" s="265"/>
      <c r="N27" s="268" t="s">
        <v>64</v>
      </c>
      <c r="O27" s="275" t="s">
        <v>60</v>
      </c>
      <c r="P27" s="283"/>
      <c r="Q27" s="13"/>
      <c r="R27" s="13"/>
      <c r="S27" s="89">
        <v>11</v>
      </c>
      <c r="T27" s="90"/>
      <c r="U27" s="90"/>
      <c r="V27" s="89">
        <v>16</v>
      </c>
      <c r="W27" s="269">
        <v>0.40277777777777773</v>
      </c>
      <c r="X27" s="292"/>
      <c r="Y27" s="292"/>
      <c r="Z27" s="293"/>
      <c r="AA27" s="275" t="s">
        <v>65</v>
      </c>
      <c r="AB27" s="276"/>
      <c r="AC27" s="283"/>
      <c r="AD27" s="268"/>
      <c r="AE27" s="275" t="s">
        <v>66</v>
      </c>
      <c r="AF27" s="276"/>
      <c r="AG27" s="283"/>
      <c r="AH27" s="268"/>
      <c r="AI27" s="275"/>
      <c r="AJ27" s="283"/>
      <c r="AK27" s="268"/>
      <c r="AL27" s="283"/>
      <c r="AM27" s="283"/>
      <c r="AN27" s="268"/>
      <c r="AO27" s="275"/>
      <c r="AP27" s="283"/>
      <c r="AQ27" s="283"/>
      <c r="AR27" s="283"/>
      <c r="AS27" s="268"/>
      <c r="AT27" s="286" t="s">
        <v>67</v>
      </c>
      <c r="AU27" s="259"/>
      <c r="AV27" s="259"/>
      <c r="AW27" s="259"/>
      <c r="AX27" s="259"/>
      <c r="AY27" s="259"/>
      <c r="AZ27" s="259"/>
      <c r="BA27" s="259"/>
      <c r="BB27" s="259"/>
      <c r="BC27" s="259"/>
      <c r="BD27" s="260"/>
    </row>
    <row r="28" spans="9:59" ht="15" customHeight="1">
      <c r="I28" s="290"/>
      <c r="J28" s="291"/>
      <c r="K28" s="291"/>
      <c r="L28" s="291"/>
      <c r="M28" s="291"/>
      <c r="N28" s="285"/>
      <c r="O28" s="277" t="s">
        <v>63</v>
      </c>
      <c r="P28" s="284"/>
      <c r="Q28" s="16"/>
      <c r="R28" s="16"/>
      <c r="S28" s="91">
        <v>11</v>
      </c>
      <c r="T28" s="92"/>
      <c r="U28" s="92"/>
      <c r="V28" s="91">
        <v>16</v>
      </c>
      <c r="W28" s="294">
        <v>0.4861111111111111</v>
      </c>
      <c r="X28" s="295"/>
      <c r="Y28" s="295"/>
      <c r="Z28" s="296"/>
      <c r="AA28" s="277"/>
      <c r="AB28" s="278"/>
      <c r="AC28" s="284"/>
      <c r="AD28" s="285"/>
      <c r="AE28" s="277"/>
      <c r="AF28" s="278"/>
      <c r="AG28" s="284"/>
      <c r="AH28" s="285"/>
      <c r="AI28" s="277"/>
      <c r="AJ28" s="284"/>
      <c r="AK28" s="285"/>
      <c r="AL28" s="284"/>
      <c r="AM28" s="284"/>
      <c r="AN28" s="285"/>
      <c r="AO28" s="277"/>
      <c r="AP28" s="284"/>
      <c r="AQ28" s="284"/>
      <c r="AR28" s="284"/>
      <c r="AS28" s="285"/>
      <c r="AT28" s="287"/>
      <c r="AU28" s="288"/>
      <c r="AV28" s="288"/>
      <c r="AW28" s="288"/>
      <c r="AX28" s="288"/>
      <c r="AY28" s="288"/>
      <c r="AZ28" s="288"/>
      <c r="BA28" s="288"/>
      <c r="BB28" s="288"/>
      <c r="BC28" s="288"/>
      <c r="BD28" s="289"/>
    </row>
    <row r="29" spans="9:59" ht="15" customHeight="1">
      <c r="I29" s="264">
        <v>40864</v>
      </c>
      <c r="J29" s="265"/>
      <c r="K29" s="265"/>
      <c r="L29" s="265"/>
      <c r="M29" s="265"/>
      <c r="N29" s="268" t="s">
        <v>64</v>
      </c>
      <c r="O29" s="275" t="s">
        <v>60</v>
      </c>
      <c r="P29" s="283"/>
      <c r="Q29" s="13"/>
      <c r="R29" s="13"/>
      <c r="S29" s="89">
        <v>11</v>
      </c>
      <c r="T29" s="90"/>
      <c r="U29" s="90"/>
      <c r="V29" s="89">
        <v>18</v>
      </c>
      <c r="W29" s="269">
        <v>0.3611111111111111</v>
      </c>
      <c r="X29" s="292"/>
      <c r="Y29" s="292"/>
      <c r="Z29" s="293"/>
      <c r="AA29" s="275" t="s">
        <v>65</v>
      </c>
      <c r="AB29" s="276"/>
      <c r="AC29" s="283"/>
      <c r="AD29" s="268"/>
      <c r="AE29" s="275" t="s">
        <v>68</v>
      </c>
      <c r="AF29" s="276"/>
      <c r="AG29" s="283"/>
      <c r="AH29" s="268"/>
      <c r="AI29" s="275"/>
      <c r="AJ29" s="283"/>
      <c r="AK29" s="268"/>
      <c r="AL29" s="283"/>
      <c r="AM29" s="283"/>
      <c r="AN29" s="268"/>
      <c r="AO29" s="275"/>
      <c r="AP29" s="283"/>
      <c r="AQ29" s="283"/>
      <c r="AR29" s="283"/>
      <c r="AS29" s="268"/>
      <c r="AT29" s="297" t="s">
        <v>128</v>
      </c>
      <c r="AU29" s="259"/>
      <c r="AV29" s="259"/>
      <c r="AW29" s="259"/>
      <c r="AX29" s="259"/>
      <c r="AY29" s="259"/>
      <c r="AZ29" s="259"/>
      <c r="BA29" s="259"/>
      <c r="BB29" s="259"/>
      <c r="BC29" s="259"/>
      <c r="BD29" s="260"/>
    </row>
    <row r="30" spans="9:59" ht="15" customHeight="1">
      <c r="I30" s="290"/>
      <c r="J30" s="291"/>
      <c r="K30" s="291"/>
      <c r="L30" s="291"/>
      <c r="M30" s="291"/>
      <c r="N30" s="285"/>
      <c r="O30" s="277" t="s">
        <v>63</v>
      </c>
      <c r="P30" s="284"/>
      <c r="Q30" s="16"/>
      <c r="R30" s="16"/>
      <c r="S30" s="91">
        <v>11</v>
      </c>
      <c r="T30" s="92"/>
      <c r="U30" s="92"/>
      <c r="V30" s="91">
        <v>18</v>
      </c>
      <c r="W30" s="294">
        <v>0.68402777777777779</v>
      </c>
      <c r="X30" s="295"/>
      <c r="Y30" s="295"/>
      <c r="Z30" s="296"/>
      <c r="AA30" s="277"/>
      <c r="AB30" s="278"/>
      <c r="AC30" s="284"/>
      <c r="AD30" s="285"/>
      <c r="AE30" s="277"/>
      <c r="AF30" s="278"/>
      <c r="AG30" s="284"/>
      <c r="AH30" s="285"/>
      <c r="AI30" s="277"/>
      <c r="AJ30" s="284"/>
      <c r="AK30" s="285"/>
      <c r="AL30" s="284"/>
      <c r="AM30" s="284"/>
      <c r="AN30" s="285"/>
      <c r="AO30" s="277"/>
      <c r="AP30" s="284"/>
      <c r="AQ30" s="284"/>
      <c r="AR30" s="284"/>
      <c r="AS30" s="285"/>
      <c r="AT30" s="287"/>
      <c r="AU30" s="288"/>
      <c r="AV30" s="288"/>
      <c r="AW30" s="288"/>
      <c r="AX30" s="288"/>
      <c r="AY30" s="288"/>
      <c r="AZ30" s="288"/>
      <c r="BA30" s="288"/>
      <c r="BB30" s="288"/>
      <c r="BC30" s="288"/>
      <c r="BD30" s="289"/>
    </row>
    <row r="31" spans="9:59" ht="15" customHeight="1">
      <c r="I31" s="264">
        <v>40868</v>
      </c>
      <c r="J31" s="265"/>
      <c r="K31" s="265"/>
      <c r="L31" s="265"/>
      <c r="M31" s="265"/>
      <c r="N31" s="268" t="s">
        <v>64</v>
      </c>
      <c r="O31" s="275" t="s">
        <v>60</v>
      </c>
      <c r="P31" s="283"/>
      <c r="Q31" s="13"/>
      <c r="R31" s="13"/>
      <c r="S31" s="89">
        <v>11</v>
      </c>
      <c r="T31" s="90"/>
      <c r="U31" s="90"/>
      <c r="V31" s="89">
        <v>24</v>
      </c>
      <c r="W31" s="269">
        <v>0.4861111111111111</v>
      </c>
      <c r="X31" s="292"/>
      <c r="Y31" s="292"/>
      <c r="Z31" s="293"/>
      <c r="AA31" s="275"/>
      <c r="AB31" s="276"/>
      <c r="AC31" s="279" t="s">
        <v>69</v>
      </c>
      <c r="AD31" s="280"/>
      <c r="AE31" s="275" t="s">
        <v>70</v>
      </c>
      <c r="AF31" s="276"/>
      <c r="AG31" s="279" t="s">
        <v>71</v>
      </c>
      <c r="AH31" s="280"/>
      <c r="AI31" s="275"/>
      <c r="AJ31" s="283"/>
      <c r="AK31" s="268"/>
      <c r="AL31" s="283"/>
      <c r="AM31" s="283"/>
      <c r="AN31" s="268"/>
      <c r="AO31" s="275"/>
      <c r="AP31" s="283"/>
      <c r="AQ31" s="283"/>
      <c r="AR31" s="283"/>
      <c r="AS31" s="268"/>
      <c r="AT31" s="286" t="s">
        <v>72</v>
      </c>
      <c r="AU31" s="259"/>
      <c r="AV31" s="259"/>
      <c r="AW31" s="259"/>
      <c r="AX31" s="259"/>
      <c r="AY31" s="259"/>
      <c r="AZ31" s="259"/>
      <c r="BA31" s="259"/>
      <c r="BB31" s="259"/>
      <c r="BC31" s="259"/>
      <c r="BD31" s="260"/>
    </row>
    <row r="32" spans="9:59" ht="15" customHeight="1">
      <c r="I32" s="290"/>
      <c r="J32" s="291"/>
      <c r="K32" s="291"/>
      <c r="L32" s="291"/>
      <c r="M32" s="291"/>
      <c r="N32" s="285"/>
      <c r="O32" s="277" t="s">
        <v>63</v>
      </c>
      <c r="P32" s="284"/>
      <c r="Q32" s="16"/>
      <c r="R32" s="16"/>
      <c r="S32" s="91">
        <v>11</v>
      </c>
      <c r="T32" s="92"/>
      <c r="U32" s="92"/>
      <c r="V32" s="91">
        <v>24</v>
      </c>
      <c r="W32" s="294">
        <v>0.52777777777777779</v>
      </c>
      <c r="X32" s="295"/>
      <c r="Y32" s="295"/>
      <c r="Z32" s="296"/>
      <c r="AA32" s="277"/>
      <c r="AB32" s="278"/>
      <c r="AC32" s="281"/>
      <c r="AD32" s="282"/>
      <c r="AE32" s="277"/>
      <c r="AF32" s="278"/>
      <c r="AG32" s="281"/>
      <c r="AH32" s="282"/>
      <c r="AI32" s="277"/>
      <c r="AJ32" s="284"/>
      <c r="AK32" s="285"/>
      <c r="AL32" s="284"/>
      <c r="AM32" s="284"/>
      <c r="AN32" s="285"/>
      <c r="AO32" s="277"/>
      <c r="AP32" s="284"/>
      <c r="AQ32" s="284"/>
      <c r="AR32" s="284"/>
      <c r="AS32" s="285"/>
      <c r="AT32" s="287"/>
      <c r="AU32" s="288"/>
      <c r="AV32" s="288"/>
      <c r="AW32" s="288"/>
      <c r="AX32" s="288"/>
      <c r="AY32" s="288"/>
      <c r="AZ32" s="288"/>
      <c r="BA32" s="288"/>
      <c r="BB32" s="288"/>
      <c r="BC32" s="288"/>
      <c r="BD32" s="289"/>
    </row>
    <row r="33" spans="9:56" ht="15" customHeight="1">
      <c r="I33" s="264">
        <v>40871</v>
      </c>
      <c r="J33" s="265"/>
      <c r="K33" s="265"/>
      <c r="L33" s="265"/>
      <c r="M33" s="265"/>
      <c r="N33" s="268" t="s">
        <v>64</v>
      </c>
      <c r="O33" s="246" t="s">
        <v>60</v>
      </c>
      <c r="P33" s="254"/>
      <c r="Q33" s="20"/>
      <c r="R33" s="20"/>
      <c r="S33" s="93">
        <v>11</v>
      </c>
      <c r="T33" s="94"/>
      <c r="U33" s="94"/>
      <c r="V33" s="93">
        <v>28</v>
      </c>
      <c r="W33" s="269">
        <v>0.3611111111111111</v>
      </c>
      <c r="X33" s="270"/>
      <c r="Y33" s="270"/>
      <c r="Z33" s="271"/>
      <c r="AA33" s="246"/>
      <c r="AB33" s="247"/>
      <c r="AC33" s="250" t="s">
        <v>73</v>
      </c>
      <c r="AD33" s="251"/>
      <c r="AE33" s="246" t="s">
        <v>74</v>
      </c>
      <c r="AF33" s="247"/>
      <c r="AG33" s="250" t="s">
        <v>75</v>
      </c>
      <c r="AH33" s="251"/>
      <c r="AI33" s="246"/>
      <c r="AJ33" s="254"/>
      <c r="AK33" s="255"/>
      <c r="AL33" s="254"/>
      <c r="AM33" s="254"/>
      <c r="AN33" s="255"/>
      <c r="AO33" s="246"/>
      <c r="AP33" s="254"/>
      <c r="AQ33" s="254"/>
      <c r="AR33" s="254"/>
      <c r="AS33" s="255"/>
      <c r="AT33" s="258" t="s">
        <v>117</v>
      </c>
      <c r="AU33" s="259"/>
      <c r="AV33" s="259"/>
      <c r="AW33" s="259"/>
      <c r="AX33" s="259"/>
      <c r="AY33" s="259"/>
      <c r="AZ33" s="259"/>
      <c r="BA33" s="259"/>
      <c r="BB33" s="259"/>
      <c r="BC33" s="259"/>
      <c r="BD33" s="260"/>
    </row>
    <row r="34" spans="9:56" ht="15" customHeight="1" thickBot="1">
      <c r="I34" s="266"/>
      <c r="J34" s="267"/>
      <c r="K34" s="267"/>
      <c r="L34" s="267"/>
      <c r="M34" s="267"/>
      <c r="N34" s="257"/>
      <c r="O34" s="248" t="s">
        <v>63</v>
      </c>
      <c r="P34" s="256"/>
      <c r="Q34" s="21"/>
      <c r="R34" s="21"/>
      <c r="S34" s="95">
        <v>11</v>
      </c>
      <c r="T34" s="96"/>
      <c r="U34" s="96"/>
      <c r="V34" s="95">
        <v>28</v>
      </c>
      <c r="W34" s="272">
        <v>0.60069444444444442</v>
      </c>
      <c r="X34" s="273"/>
      <c r="Y34" s="273"/>
      <c r="Z34" s="274"/>
      <c r="AA34" s="248"/>
      <c r="AB34" s="249"/>
      <c r="AC34" s="252"/>
      <c r="AD34" s="253"/>
      <c r="AE34" s="248"/>
      <c r="AF34" s="249"/>
      <c r="AG34" s="252"/>
      <c r="AH34" s="253"/>
      <c r="AI34" s="248"/>
      <c r="AJ34" s="256"/>
      <c r="AK34" s="257"/>
      <c r="AL34" s="256"/>
      <c r="AM34" s="256"/>
      <c r="AN34" s="257"/>
      <c r="AO34" s="248"/>
      <c r="AP34" s="256"/>
      <c r="AQ34" s="256"/>
      <c r="AR34" s="256"/>
      <c r="AS34" s="257"/>
      <c r="AT34" s="261"/>
      <c r="AU34" s="262"/>
      <c r="AV34" s="262"/>
      <c r="AW34" s="262"/>
      <c r="AX34" s="262"/>
      <c r="AY34" s="262"/>
      <c r="AZ34" s="262"/>
      <c r="BA34" s="262"/>
      <c r="BB34" s="262"/>
      <c r="BC34" s="262"/>
      <c r="BD34" s="263"/>
    </row>
    <row r="35" spans="9:56">
      <c r="O35" s="22"/>
    </row>
    <row r="36" spans="9:56">
      <c r="I36" s="1" t="s">
        <v>76</v>
      </c>
      <c r="L36" s="1" t="s">
        <v>77</v>
      </c>
    </row>
    <row r="37" spans="9:56">
      <c r="I37" s="23" t="s">
        <v>78</v>
      </c>
      <c r="L37" s="1" t="s">
        <v>79</v>
      </c>
    </row>
    <row r="38" spans="9:56"/>
    <row r="39" spans="9:56" ht="17.25">
      <c r="I39" s="65" t="s">
        <v>80</v>
      </c>
      <c r="J39" s="65"/>
      <c r="K39" s="65"/>
      <c r="L39" s="65"/>
      <c r="M39" s="65"/>
      <c r="N39" s="65"/>
      <c r="O39" s="65"/>
      <c r="P39" s="65"/>
      <c r="Q39" s="65"/>
      <c r="R39" s="65"/>
      <c r="S39" s="65"/>
      <c r="T39" s="65"/>
      <c r="U39" s="65"/>
      <c r="V39" s="65"/>
      <c r="W39" s="65"/>
      <c r="X39" s="65"/>
      <c r="Y39" s="65"/>
      <c r="Z39" s="65"/>
      <c r="AA39" s="65"/>
      <c r="AB39" s="65"/>
      <c r="AC39" s="66"/>
      <c r="AD39" s="66"/>
      <c r="AE39" s="66"/>
      <c r="AF39" s="66"/>
      <c r="AG39" s="66"/>
      <c r="AH39" s="66"/>
      <c r="AI39" s="66"/>
      <c r="AJ39" s="66"/>
      <c r="AK39" s="68"/>
    </row>
    <row r="40" spans="9:56"/>
  </sheetData>
  <mergeCells count="183">
    <mergeCell ref="AH1:AJ1"/>
    <mergeCell ref="D5:G5"/>
    <mergeCell ref="R5:S5"/>
    <mergeCell ref="T5:U5"/>
    <mergeCell ref="V5:W5"/>
    <mergeCell ref="AN5:AS5"/>
    <mergeCell ref="AT5:BD5"/>
    <mergeCell ref="D6:G7"/>
    <mergeCell ref="I6:N7"/>
    <mergeCell ref="O6:AA8"/>
    <mergeCell ref="AB6:AB14"/>
    <mergeCell ref="AC6:AK8"/>
    <mergeCell ref="AL6:AM8"/>
    <mergeCell ref="AN6:AS8"/>
    <mergeCell ref="AT6:BD8"/>
    <mergeCell ref="D8:G8"/>
    <mergeCell ref="AL9:AM10"/>
    <mergeCell ref="AN9:AS10"/>
    <mergeCell ref="AT9:BB9"/>
    <mergeCell ref="BC9:BD9"/>
    <mergeCell ref="AG10:AJ10"/>
    <mergeCell ref="AT10:BB10"/>
    <mergeCell ref="BC10:BD10"/>
    <mergeCell ref="I8:M8"/>
    <mergeCell ref="I9:N10"/>
    <mergeCell ref="O9:R10"/>
    <mergeCell ref="S9:V10"/>
    <mergeCell ref="W9:AA10"/>
    <mergeCell ref="AG9:AJ9"/>
    <mergeCell ref="AT11:BB11"/>
    <mergeCell ref="BC11:BD11"/>
    <mergeCell ref="B12:H12"/>
    <mergeCell ref="I12:N12"/>
    <mergeCell ref="O12:R12"/>
    <mergeCell ref="S12:V12"/>
    <mergeCell ref="W12:AA12"/>
    <mergeCell ref="AN12:AS12"/>
    <mergeCell ref="B11:H11"/>
    <mergeCell ref="I11:N11"/>
    <mergeCell ref="O11:R11"/>
    <mergeCell ref="S11:V11"/>
    <mergeCell ref="W11:AA11"/>
    <mergeCell ref="AC11:AK12"/>
    <mergeCell ref="B13:H13"/>
    <mergeCell ref="I13:N13"/>
    <mergeCell ref="O13:R13"/>
    <mergeCell ref="S13:V13"/>
    <mergeCell ref="W13:AA13"/>
    <mergeCell ref="AC13:AK14"/>
    <mergeCell ref="AL13:AM14"/>
    <mergeCell ref="AN13:AS14"/>
    <mergeCell ref="AL11:AM12"/>
    <mergeCell ref="AN11:AS11"/>
    <mergeCell ref="AT13:BD13"/>
    <mergeCell ref="I14:N14"/>
    <mergeCell ref="O14:R14"/>
    <mergeCell ref="S14:V14"/>
    <mergeCell ref="W14:AA14"/>
    <mergeCell ref="AT14:BB14"/>
    <mergeCell ref="BC14:BD14"/>
    <mergeCell ref="AT12:BB12"/>
    <mergeCell ref="BC12:BD12"/>
    <mergeCell ref="I19:N20"/>
    <mergeCell ref="O19:P19"/>
    <mergeCell ref="AA19:AB20"/>
    <mergeCell ref="AC19:AD20"/>
    <mergeCell ref="AE19:AF20"/>
    <mergeCell ref="AT15:BD16"/>
    <mergeCell ref="I16:N16"/>
    <mergeCell ref="AI16:AK16"/>
    <mergeCell ref="AL16:AN16"/>
    <mergeCell ref="I17:N18"/>
    <mergeCell ref="O17:P17"/>
    <mergeCell ref="AA17:AB18"/>
    <mergeCell ref="AC17:AD18"/>
    <mergeCell ref="AE17:AF18"/>
    <mergeCell ref="AG17:AH18"/>
    <mergeCell ref="I15:N15"/>
    <mergeCell ref="O15:Z16"/>
    <mergeCell ref="AA15:AD16"/>
    <mergeCell ref="AE15:AH16"/>
    <mergeCell ref="AI15:AN15"/>
    <mergeCell ref="AO15:AS16"/>
    <mergeCell ref="AG19:AH20"/>
    <mergeCell ref="AI19:AK20"/>
    <mergeCell ref="AL19:AN20"/>
    <mergeCell ref="AO19:AS20"/>
    <mergeCell ref="AT19:BD20"/>
    <mergeCell ref="O20:P20"/>
    <mergeCell ref="AI17:AK18"/>
    <mergeCell ref="AL17:AN18"/>
    <mergeCell ref="AO17:AS18"/>
    <mergeCell ref="AT17:BD18"/>
    <mergeCell ref="O18:P18"/>
    <mergeCell ref="I23:N24"/>
    <mergeCell ref="O23:P23"/>
    <mergeCell ref="AA23:AB24"/>
    <mergeCell ref="AC23:AD24"/>
    <mergeCell ref="AE23:AF24"/>
    <mergeCell ref="I21:N22"/>
    <mergeCell ref="O21:P21"/>
    <mergeCell ref="AA21:AB22"/>
    <mergeCell ref="AC21:AD22"/>
    <mergeCell ref="AE21:AF22"/>
    <mergeCell ref="AG23:AH24"/>
    <mergeCell ref="AI23:AK24"/>
    <mergeCell ref="AL23:AN24"/>
    <mergeCell ref="AO23:AS24"/>
    <mergeCell ref="AT23:BD24"/>
    <mergeCell ref="O24:P24"/>
    <mergeCell ref="I25:N26"/>
    <mergeCell ref="O25:P25"/>
    <mergeCell ref="AA25:AB26"/>
    <mergeCell ref="AC25:AD26"/>
    <mergeCell ref="AI21:AK22"/>
    <mergeCell ref="AL21:AN22"/>
    <mergeCell ref="AO21:AS22"/>
    <mergeCell ref="AT21:BD22"/>
    <mergeCell ref="O22:P22"/>
    <mergeCell ref="AG21:AH22"/>
    <mergeCell ref="AI25:AK26"/>
    <mergeCell ref="AL25:AN26"/>
    <mergeCell ref="AO25:AS26"/>
    <mergeCell ref="AT25:BD26"/>
    <mergeCell ref="O26:P26"/>
    <mergeCell ref="AE25:AF26"/>
    <mergeCell ref="AG25:AH26"/>
    <mergeCell ref="I29:M30"/>
    <mergeCell ref="N29:N30"/>
    <mergeCell ref="O29:P29"/>
    <mergeCell ref="W29:Z29"/>
    <mergeCell ref="AA29:AB30"/>
    <mergeCell ref="AC29:AD30"/>
    <mergeCell ref="AE29:AF30"/>
    <mergeCell ref="AC27:AD28"/>
    <mergeCell ref="AE27:AF28"/>
    <mergeCell ref="I27:M28"/>
    <mergeCell ref="N27:N28"/>
    <mergeCell ref="O27:P27"/>
    <mergeCell ref="W27:Z27"/>
    <mergeCell ref="AA27:AB28"/>
    <mergeCell ref="AG29:AH30"/>
    <mergeCell ref="AI29:AK30"/>
    <mergeCell ref="AL29:AN30"/>
    <mergeCell ref="AO29:AS30"/>
    <mergeCell ref="AT29:BD30"/>
    <mergeCell ref="O30:P30"/>
    <mergeCell ref="W30:Z30"/>
    <mergeCell ref="AT27:BD28"/>
    <mergeCell ref="O28:P28"/>
    <mergeCell ref="W28:Z28"/>
    <mergeCell ref="AG27:AH28"/>
    <mergeCell ref="AI27:AK28"/>
    <mergeCell ref="AL27:AN28"/>
    <mergeCell ref="AO27:AS28"/>
    <mergeCell ref="AE31:AF32"/>
    <mergeCell ref="AG31:AH32"/>
    <mergeCell ref="AI31:AK32"/>
    <mergeCell ref="AL31:AN32"/>
    <mergeCell ref="AO31:AS32"/>
    <mergeCell ref="AT31:BD32"/>
    <mergeCell ref="I31:M32"/>
    <mergeCell ref="N31:N32"/>
    <mergeCell ref="O31:P31"/>
    <mergeCell ref="W31:Z31"/>
    <mergeCell ref="AA31:AB32"/>
    <mergeCell ref="AC31:AD32"/>
    <mergeCell ref="O32:P32"/>
    <mergeCell ref="W32:Z32"/>
    <mergeCell ref="AE33:AF34"/>
    <mergeCell ref="AG33:AH34"/>
    <mergeCell ref="AI33:AK34"/>
    <mergeCell ref="AL33:AN34"/>
    <mergeCell ref="AO33:AS34"/>
    <mergeCell ref="AT33:BD34"/>
    <mergeCell ref="I33:M34"/>
    <mergeCell ref="N33:N34"/>
    <mergeCell ref="O33:P33"/>
    <mergeCell ref="W33:Z33"/>
    <mergeCell ref="AA33:AB34"/>
    <mergeCell ref="AC33:AD34"/>
    <mergeCell ref="O34:P34"/>
    <mergeCell ref="W34:Z34"/>
  </mergeCells>
  <phoneticPr fontId="7"/>
  <dataValidations count="2">
    <dataValidation allowBlank="1" showInputMessage="1" showErrorMessage="1" promptTitle="付与日数について" prompt="長期休業期間に勤務を要しないことになるので,年間の勤務日数に_x000a_応じて別表１・２により付与すること。" sqref="AH1:AJ2"/>
    <dataValidation allowBlank="1" showInputMessage="1" showErrorMessage="1" promptTitle="前年度付与日数" prompt="前年度勤務校年次有給休暇簿による確認が必要です。" sqref="AL6:AM8"/>
  </dataValidations>
  <pageMargins left="0.15748031496062992" right="0.31496062992125984" top="0.25" bottom="0.15748031496062992" header="0.26" footer="0.15748031496062992"/>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Y40"/>
  <sheetViews>
    <sheetView showGridLines="0" workbookViewId="0">
      <selection activeCell="A11" sqref="A11"/>
    </sheetView>
  </sheetViews>
  <sheetFormatPr defaultColWidth="0" defaultRowHeight="13.5" customHeight="1" zeroHeight="1"/>
  <cols>
    <col min="1" max="6" width="2.625" style="29" customWidth="1"/>
    <col min="7" max="7" width="9.75" style="29" customWidth="1"/>
    <col min="8" max="57" width="2.625" style="29" customWidth="1"/>
    <col min="58" max="58" width="2.625" style="29" hidden="1" customWidth="1"/>
    <col min="59" max="59" width="8.375" style="29" customWidth="1"/>
    <col min="60" max="181" width="2.625" style="29" hidden="1" customWidth="1"/>
    <col min="182" max="182" width="0" style="29" hidden="1" customWidth="1"/>
    <col min="183" max="16384" width="0" style="29" hidden="1"/>
  </cols>
  <sheetData>
    <row r="1" spans="2:60" ht="24" customHeight="1" thickBot="1">
      <c r="AC1" s="30" t="s">
        <v>13</v>
      </c>
      <c r="AD1" s="31"/>
      <c r="AE1" s="31"/>
      <c r="AF1" s="31"/>
      <c r="AG1" s="31"/>
      <c r="AH1" s="527" t="e">
        <f>#REF!</f>
        <v>#REF!</v>
      </c>
      <c r="AI1" s="527"/>
      <c r="AJ1" s="528"/>
    </row>
    <row r="2" spans="2:60" ht="5.25" customHeight="1">
      <c r="AH2" s="27"/>
      <c r="AI2" s="27"/>
      <c r="AJ2" s="27"/>
    </row>
    <row r="3" spans="2:60">
      <c r="I3" s="29" t="s">
        <v>14</v>
      </c>
    </row>
    <row r="4" spans="2:60" ht="14.25" thickBot="1"/>
    <row r="5" spans="2:60" ht="22.5" customHeight="1" thickBot="1">
      <c r="B5" s="51"/>
      <c r="C5" s="51"/>
      <c r="D5" s="529" t="s">
        <v>15</v>
      </c>
      <c r="E5" s="529"/>
      <c r="F5" s="529"/>
      <c r="G5" s="529"/>
      <c r="H5" s="52"/>
      <c r="I5" s="29" t="s">
        <v>16</v>
      </c>
      <c r="Q5" s="29" t="s">
        <v>17</v>
      </c>
      <c r="R5" s="530" t="s">
        <v>18</v>
      </c>
      <c r="S5" s="530"/>
      <c r="T5" s="531" t="e">
        <f>#REF!</f>
        <v>#REF!</v>
      </c>
      <c r="U5" s="531"/>
      <c r="V5" s="436" t="s">
        <v>19</v>
      </c>
      <c r="W5" s="436"/>
      <c r="X5" s="29" t="s">
        <v>20</v>
      </c>
      <c r="AN5" s="494" t="s">
        <v>21</v>
      </c>
      <c r="AO5" s="495"/>
      <c r="AP5" s="495"/>
      <c r="AQ5" s="495"/>
      <c r="AR5" s="495"/>
      <c r="AS5" s="496"/>
      <c r="AT5" s="532" t="e">
        <f>#REF!</f>
        <v>#REF!</v>
      </c>
      <c r="AU5" s="532"/>
      <c r="AV5" s="532"/>
      <c r="AW5" s="532"/>
      <c r="AX5" s="532"/>
      <c r="AY5" s="532"/>
      <c r="AZ5" s="532"/>
      <c r="BA5" s="532"/>
      <c r="BB5" s="532"/>
      <c r="BC5" s="532"/>
      <c r="BD5" s="533"/>
    </row>
    <row r="6" spans="2:60" ht="15" customHeight="1">
      <c r="B6" s="53"/>
      <c r="C6" s="53"/>
      <c r="D6" s="534" t="s">
        <v>23</v>
      </c>
      <c r="E6" s="534"/>
      <c r="F6" s="534"/>
      <c r="G6" s="534"/>
      <c r="H6" s="52"/>
      <c r="I6" s="535" t="s">
        <v>24</v>
      </c>
      <c r="J6" s="536"/>
      <c r="K6" s="536"/>
      <c r="L6" s="536"/>
      <c r="M6" s="536"/>
      <c r="N6" s="537"/>
      <c r="O6" s="538" t="s">
        <v>25</v>
      </c>
      <c r="P6" s="536"/>
      <c r="Q6" s="536"/>
      <c r="R6" s="536"/>
      <c r="S6" s="536"/>
      <c r="T6" s="536"/>
      <c r="U6" s="536"/>
      <c r="V6" s="536"/>
      <c r="W6" s="536"/>
      <c r="X6" s="536"/>
      <c r="Y6" s="536"/>
      <c r="Z6" s="536"/>
      <c r="AA6" s="536"/>
      <c r="AB6" s="539" t="s">
        <v>26</v>
      </c>
      <c r="AC6" s="542" t="s">
        <v>27</v>
      </c>
      <c r="AD6" s="543"/>
      <c r="AE6" s="543"/>
      <c r="AF6" s="543"/>
      <c r="AG6" s="543"/>
      <c r="AH6" s="543"/>
      <c r="AI6" s="543"/>
      <c r="AJ6" s="543"/>
      <c r="AK6" s="544"/>
      <c r="AL6" s="548" t="str">
        <f>IF(W11="","",IF(W11&gt;=S11,"前年度未使用分入力","不可"))</f>
        <v/>
      </c>
      <c r="AM6" s="549"/>
      <c r="AN6" s="444" t="s">
        <v>28</v>
      </c>
      <c r="AO6" s="429"/>
      <c r="AP6" s="429"/>
      <c r="AQ6" s="429"/>
      <c r="AR6" s="429"/>
      <c r="AS6" s="430"/>
      <c r="AT6" s="554" t="e">
        <f>#REF!</f>
        <v>#REF!</v>
      </c>
      <c r="AU6" s="554"/>
      <c r="AV6" s="554"/>
      <c r="AW6" s="554"/>
      <c r="AX6" s="554"/>
      <c r="AY6" s="554"/>
      <c r="AZ6" s="554"/>
      <c r="BA6" s="554"/>
      <c r="BB6" s="554"/>
      <c r="BC6" s="554"/>
      <c r="BD6" s="555"/>
    </row>
    <row r="7" spans="2:60" ht="15" customHeight="1">
      <c r="B7" s="53"/>
      <c r="C7" s="53"/>
      <c r="D7" s="534"/>
      <c r="E7" s="534"/>
      <c r="F7" s="534"/>
      <c r="G7" s="534"/>
      <c r="H7" s="52"/>
      <c r="I7" s="448"/>
      <c r="J7" s="428"/>
      <c r="K7" s="428"/>
      <c r="L7" s="428"/>
      <c r="M7" s="428"/>
      <c r="N7" s="431"/>
      <c r="O7" s="432"/>
      <c r="P7" s="433"/>
      <c r="Q7" s="433"/>
      <c r="R7" s="433"/>
      <c r="S7" s="433"/>
      <c r="T7" s="433"/>
      <c r="U7" s="433"/>
      <c r="V7" s="433"/>
      <c r="W7" s="433"/>
      <c r="X7" s="433"/>
      <c r="Y7" s="433"/>
      <c r="Z7" s="433"/>
      <c r="AA7" s="433"/>
      <c r="AB7" s="540"/>
      <c r="AC7" s="545"/>
      <c r="AD7" s="546"/>
      <c r="AE7" s="546"/>
      <c r="AF7" s="546"/>
      <c r="AG7" s="546"/>
      <c r="AH7" s="546"/>
      <c r="AI7" s="546"/>
      <c r="AJ7" s="546"/>
      <c r="AK7" s="547"/>
      <c r="AL7" s="550"/>
      <c r="AM7" s="551"/>
      <c r="AN7" s="432"/>
      <c r="AO7" s="433"/>
      <c r="AP7" s="433"/>
      <c r="AQ7" s="433"/>
      <c r="AR7" s="433"/>
      <c r="AS7" s="434"/>
      <c r="AT7" s="554"/>
      <c r="AU7" s="554"/>
      <c r="AV7" s="554"/>
      <c r="AW7" s="554"/>
      <c r="AX7" s="554"/>
      <c r="AY7" s="554"/>
      <c r="AZ7" s="554"/>
      <c r="BA7" s="554"/>
      <c r="BB7" s="554"/>
      <c r="BC7" s="554"/>
      <c r="BD7" s="555"/>
    </row>
    <row r="8" spans="2:60" ht="20.25" customHeight="1">
      <c r="B8" s="54"/>
      <c r="C8" s="54"/>
      <c r="D8" s="529" t="s">
        <v>29</v>
      </c>
      <c r="E8" s="529"/>
      <c r="F8" s="529"/>
      <c r="G8" s="529"/>
      <c r="H8" s="52"/>
      <c r="I8" s="570"/>
      <c r="J8" s="571"/>
      <c r="K8" s="571"/>
      <c r="L8" s="571"/>
      <c r="M8" s="571"/>
      <c r="N8" s="32" t="s">
        <v>30</v>
      </c>
      <c r="O8" s="427"/>
      <c r="P8" s="428"/>
      <c r="Q8" s="428"/>
      <c r="R8" s="428"/>
      <c r="S8" s="428"/>
      <c r="T8" s="428"/>
      <c r="U8" s="428"/>
      <c r="V8" s="428"/>
      <c r="W8" s="428"/>
      <c r="X8" s="428"/>
      <c r="Y8" s="428"/>
      <c r="Z8" s="428"/>
      <c r="AA8" s="428"/>
      <c r="AB8" s="540"/>
      <c r="AC8" s="482"/>
      <c r="AD8" s="483"/>
      <c r="AE8" s="483"/>
      <c r="AF8" s="483"/>
      <c r="AG8" s="483"/>
      <c r="AH8" s="483"/>
      <c r="AI8" s="483"/>
      <c r="AJ8" s="483"/>
      <c r="AK8" s="484"/>
      <c r="AL8" s="552"/>
      <c r="AM8" s="553"/>
      <c r="AN8" s="427"/>
      <c r="AO8" s="428"/>
      <c r="AP8" s="428"/>
      <c r="AQ8" s="428"/>
      <c r="AR8" s="428"/>
      <c r="AS8" s="431"/>
      <c r="AT8" s="488"/>
      <c r="AU8" s="488"/>
      <c r="AV8" s="488"/>
      <c r="AW8" s="488"/>
      <c r="AX8" s="488"/>
      <c r="AY8" s="488"/>
      <c r="AZ8" s="488"/>
      <c r="BA8" s="488"/>
      <c r="BB8" s="488"/>
      <c r="BC8" s="488"/>
      <c r="BD8" s="556"/>
    </row>
    <row r="9" spans="2:60" ht="15" customHeight="1">
      <c r="B9" s="52"/>
      <c r="C9" s="52"/>
      <c r="D9" s="52"/>
      <c r="E9" s="52"/>
      <c r="F9" s="52"/>
      <c r="G9" s="52"/>
      <c r="H9" s="52"/>
      <c r="I9" s="447" t="s">
        <v>31</v>
      </c>
      <c r="J9" s="429"/>
      <c r="K9" s="429"/>
      <c r="L9" s="429"/>
      <c r="M9" s="429"/>
      <c r="N9" s="429"/>
      <c r="O9" s="444" t="s">
        <v>32</v>
      </c>
      <c r="P9" s="429"/>
      <c r="Q9" s="429"/>
      <c r="R9" s="430"/>
      <c r="S9" s="444" t="s">
        <v>33</v>
      </c>
      <c r="T9" s="429"/>
      <c r="U9" s="429"/>
      <c r="V9" s="430"/>
      <c r="W9" s="429" t="s">
        <v>34</v>
      </c>
      <c r="X9" s="429"/>
      <c r="Y9" s="429"/>
      <c r="Z9" s="429"/>
      <c r="AA9" s="430"/>
      <c r="AB9" s="540"/>
      <c r="AC9" s="33" t="s">
        <v>35</v>
      </c>
      <c r="AD9" s="34"/>
      <c r="AE9" s="34"/>
      <c r="AF9" s="34"/>
      <c r="AG9" s="497" t="str">
        <f>IF(I11="","",IF(W11&gt;S11,I11,""))</f>
        <v/>
      </c>
      <c r="AH9" s="497"/>
      <c r="AI9" s="497"/>
      <c r="AJ9" s="497"/>
      <c r="AK9" s="35" t="s">
        <v>20</v>
      </c>
      <c r="AL9" s="557"/>
      <c r="AM9" s="558"/>
      <c r="AN9" s="444" t="s">
        <v>36</v>
      </c>
      <c r="AO9" s="429"/>
      <c r="AP9" s="429"/>
      <c r="AQ9" s="429"/>
      <c r="AR9" s="429"/>
      <c r="AS9" s="430"/>
      <c r="AT9" s="561"/>
      <c r="AU9" s="562"/>
      <c r="AV9" s="562"/>
      <c r="AW9" s="562"/>
      <c r="AX9" s="562"/>
      <c r="AY9" s="562"/>
      <c r="AZ9" s="562"/>
      <c r="BA9" s="562"/>
      <c r="BB9" s="562"/>
      <c r="BC9" s="563" t="s">
        <v>37</v>
      </c>
      <c r="BD9" s="564"/>
    </row>
    <row r="10" spans="2:60" ht="15" customHeight="1" thickBot="1">
      <c r="B10" s="52"/>
      <c r="C10" s="52"/>
      <c r="D10" s="52"/>
      <c r="E10" s="52"/>
      <c r="F10" s="52"/>
      <c r="G10" s="52"/>
      <c r="H10" s="52"/>
      <c r="I10" s="448"/>
      <c r="J10" s="428"/>
      <c r="K10" s="428"/>
      <c r="L10" s="428"/>
      <c r="M10" s="428"/>
      <c r="N10" s="428"/>
      <c r="O10" s="427"/>
      <c r="P10" s="428"/>
      <c r="Q10" s="428"/>
      <c r="R10" s="431"/>
      <c r="S10" s="427"/>
      <c r="T10" s="428"/>
      <c r="U10" s="428"/>
      <c r="V10" s="431"/>
      <c r="W10" s="428"/>
      <c r="X10" s="428"/>
      <c r="Y10" s="428"/>
      <c r="Z10" s="428"/>
      <c r="AA10" s="431"/>
      <c r="AB10" s="540"/>
      <c r="AC10" s="33" t="s">
        <v>35</v>
      </c>
      <c r="AD10" s="34"/>
      <c r="AE10" s="34"/>
      <c r="AF10" s="34"/>
      <c r="AG10" s="565" t="str">
        <f>IF(I12="","",IF(W12&gt;S12,I12,""))</f>
        <v/>
      </c>
      <c r="AH10" s="565"/>
      <c r="AI10" s="565"/>
      <c r="AJ10" s="565"/>
      <c r="AK10" s="36" t="s">
        <v>20</v>
      </c>
      <c r="AL10" s="559"/>
      <c r="AM10" s="560"/>
      <c r="AN10" s="435"/>
      <c r="AO10" s="436"/>
      <c r="AP10" s="436"/>
      <c r="AQ10" s="436"/>
      <c r="AR10" s="436"/>
      <c r="AS10" s="437"/>
      <c r="AT10" s="566"/>
      <c r="AU10" s="567"/>
      <c r="AV10" s="567"/>
      <c r="AW10" s="567"/>
      <c r="AX10" s="567"/>
      <c r="AY10" s="567"/>
      <c r="AZ10" s="567"/>
      <c r="BA10" s="567"/>
      <c r="BB10" s="567"/>
      <c r="BC10" s="568" t="s">
        <v>38</v>
      </c>
      <c r="BD10" s="569"/>
    </row>
    <row r="11" spans="2:60" ht="15" customHeight="1">
      <c r="B11" s="511" t="str">
        <f>IF($I$8=0,"","入力　→")</f>
        <v/>
      </c>
      <c r="C11" s="511"/>
      <c r="D11" s="511"/>
      <c r="E11" s="511"/>
      <c r="F11" s="511"/>
      <c r="G11" s="511"/>
      <c r="H11" s="512"/>
      <c r="I11" s="513"/>
      <c r="J11" s="514"/>
      <c r="K11" s="514"/>
      <c r="L11" s="514"/>
      <c r="M11" s="514"/>
      <c r="N11" s="514"/>
      <c r="O11" s="515"/>
      <c r="P11" s="516"/>
      <c r="Q11" s="516"/>
      <c r="R11" s="517"/>
      <c r="S11" s="518" t="str">
        <f>IF(O11="","",O11*80/100)</f>
        <v/>
      </c>
      <c r="T11" s="519"/>
      <c r="U11" s="519"/>
      <c r="V11" s="520"/>
      <c r="W11" s="515"/>
      <c r="X11" s="516"/>
      <c r="Y11" s="516"/>
      <c r="Z11" s="516"/>
      <c r="AA11" s="517"/>
      <c r="AB11" s="540"/>
      <c r="AC11" s="521" t="s">
        <v>40</v>
      </c>
      <c r="AD11" s="522"/>
      <c r="AE11" s="522"/>
      <c r="AF11" s="522"/>
      <c r="AG11" s="522"/>
      <c r="AH11" s="522"/>
      <c r="AI11" s="522"/>
      <c r="AJ11" s="522"/>
      <c r="AK11" s="523"/>
      <c r="AL11" s="490" t="e">
        <f>IF(AH1&lt;=47,BG11,IF(AH1&lt;=72,BG12,IF(AH1&lt;=120,BG13,IF(AH1&lt;=168,BG14,IF(AH1&lt;=216,BG15,IF(AH1&gt;=217,BG16))))))</f>
        <v>#REF!</v>
      </c>
      <c r="AM11" s="491"/>
      <c r="AN11" s="494" t="s">
        <v>41</v>
      </c>
      <c r="AO11" s="495"/>
      <c r="AP11" s="495"/>
      <c r="AQ11" s="495"/>
      <c r="AR11" s="495"/>
      <c r="AS11" s="496"/>
      <c r="AT11" s="498"/>
      <c r="AU11" s="498"/>
      <c r="AV11" s="498"/>
      <c r="AW11" s="498"/>
      <c r="AX11" s="498"/>
      <c r="AY11" s="498"/>
      <c r="AZ11" s="498"/>
      <c r="BA11" s="498"/>
      <c r="BB11" s="498"/>
      <c r="BC11" s="495" t="s">
        <v>42</v>
      </c>
      <c r="BD11" s="499"/>
      <c r="BG11" s="52" t="e">
        <f>IF(AH1&lt;=47,0)</f>
        <v>#REF!</v>
      </c>
      <c r="BH11" s="37"/>
    </row>
    <row r="12" spans="2:60" ht="15" customHeight="1">
      <c r="B12" s="500" t="str">
        <f>IF($I$8=0,"","複数校勤務の場合　入力　→")</f>
        <v/>
      </c>
      <c r="C12" s="500"/>
      <c r="D12" s="500"/>
      <c r="E12" s="500"/>
      <c r="F12" s="500"/>
      <c r="G12" s="500"/>
      <c r="H12" s="501"/>
      <c r="I12" s="502"/>
      <c r="J12" s="503"/>
      <c r="K12" s="503"/>
      <c r="L12" s="503"/>
      <c r="M12" s="503"/>
      <c r="N12" s="503"/>
      <c r="O12" s="504"/>
      <c r="P12" s="505"/>
      <c r="Q12" s="505"/>
      <c r="R12" s="506"/>
      <c r="S12" s="507" t="str">
        <f>IF(O12="","",O12*80/100)</f>
        <v/>
      </c>
      <c r="T12" s="508"/>
      <c r="U12" s="508"/>
      <c r="V12" s="509"/>
      <c r="W12" s="504" t="str">
        <f>IF(I12="","","入力")</f>
        <v/>
      </c>
      <c r="X12" s="505"/>
      <c r="Y12" s="505"/>
      <c r="Z12" s="505"/>
      <c r="AA12" s="506"/>
      <c r="AB12" s="540"/>
      <c r="AC12" s="524"/>
      <c r="AD12" s="525"/>
      <c r="AE12" s="525"/>
      <c r="AF12" s="525"/>
      <c r="AG12" s="525"/>
      <c r="AH12" s="525"/>
      <c r="AI12" s="525"/>
      <c r="AJ12" s="525"/>
      <c r="AK12" s="526"/>
      <c r="AL12" s="492"/>
      <c r="AM12" s="493"/>
      <c r="AN12" s="510" t="s">
        <v>44</v>
      </c>
      <c r="AO12" s="456"/>
      <c r="AP12" s="456"/>
      <c r="AQ12" s="456"/>
      <c r="AR12" s="456"/>
      <c r="AS12" s="457"/>
      <c r="AT12" s="470"/>
      <c r="AU12" s="470"/>
      <c r="AV12" s="470"/>
      <c r="AW12" s="470"/>
      <c r="AX12" s="470"/>
      <c r="AY12" s="470"/>
      <c r="AZ12" s="470"/>
      <c r="BA12" s="470"/>
      <c r="BB12" s="470"/>
      <c r="BC12" s="456" t="s">
        <v>45</v>
      </c>
      <c r="BD12" s="471"/>
      <c r="BG12" s="52" t="e">
        <f>IF(AH1&lt;=72,IF(I8=0,1,IF(I8&lt;=3,2,IF(I8&gt;=4,3))))</f>
        <v>#REF!</v>
      </c>
      <c r="BH12" s="37"/>
    </row>
    <row r="13" spans="2:60" ht="15" customHeight="1">
      <c r="B13" s="472" t="s">
        <v>114</v>
      </c>
      <c r="C13" s="472"/>
      <c r="D13" s="472"/>
      <c r="E13" s="472"/>
      <c r="F13" s="472"/>
      <c r="G13" s="472"/>
      <c r="H13" s="473"/>
      <c r="I13" s="474"/>
      <c r="J13" s="475"/>
      <c r="K13" s="475"/>
      <c r="L13" s="475"/>
      <c r="M13" s="475"/>
      <c r="N13" s="475"/>
      <c r="O13" s="476"/>
      <c r="P13" s="477"/>
      <c r="Q13" s="477"/>
      <c r="R13" s="478"/>
      <c r="S13" s="476"/>
      <c r="T13" s="477"/>
      <c r="U13" s="477"/>
      <c r="V13" s="478"/>
      <c r="W13" s="476"/>
      <c r="X13" s="477"/>
      <c r="Y13" s="477"/>
      <c r="Z13" s="477"/>
      <c r="AA13" s="478"/>
      <c r="AB13" s="540"/>
      <c r="AC13" s="479" t="s">
        <v>46</v>
      </c>
      <c r="AD13" s="480"/>
      <c r="AE13" s="480"/>
      <c r="AF13" s="480"/>
      <c r="AG13" s="480"/>
      <c r="AH13" s="480"/>
      <c r="AI13" s="480"/>
      <c r="AJ13" s="480"/>
      <c r="AK13" s="481"/>
      <c r="AL13" s="485" t="e">
        <f>SUM(AL6:AM12)</f>
        <v>#REF!</v>
      </c>
      <c r="AM13" s="486"/>
      <c r="AN13" s="489" t="s">
        <v>47</v>
      </c>
      <c r="AO13" s="429"/>
      <c r="AP13" s="429"/>
      <c r="AQ13" s="429"/>
      <c r="AR13" s="429"/>
      <c r="AS13" s="430"/>
      <c r="AT13" s="433" t="s">
        <v>48</v>
      </c>
      <c r="AU13" s="433"/>
      <c r="AV13" s="433"/>
      <c r="AW13" s="433"/>
      <c r="AX13" s="433"/>
      <c r="AY13" s="433"/>
      <c r="AZ13" s="433"/>
      <c r="BA13" s="433"/>
      <c r="BB13" s="433"/>
      <c r="BC13" s="433"/>
      <c r="BD13" s="438"/>
      <c r="BG13" s="52" t="e">
        <f>IF(AH1&lt;=120,IF(DATEDIF(AT9,AT10,"M")+(DAY(AT10)&lt;&gt;DAY(AT9))&lt;=3,1,IF(DATEDIF(AT9,AT10,"M")+(DAY(AT10)&lt;&gt;DAY(AT9))&lt;=6,2,IF(DATEDIF(AT9,AT10,"M")+(DAY(AT10)&lt;&gt;DAY(AT9))&gt;=7,IF(I8=0,3,IF(I8&lt;=2,4,IF(I8=3,5,IF(I8&lt;=5,6,IF(I8&gt;=6,7)))))))))</f>
        <v>#REF!</v>
      </c>
      <c r="BH13" s="37"/>
    </row>
    <row r="14" spans="2:60" ht="15" customHeight="1" thickBot="1">
      <c r="B14" s="55" t="s">
        <v>116</v>
      </c>
      <c r="C14" s="55"/>
      <c r="D14" s="52"/>
      <c r="E14" s="52"/>
      <c r="F14" s="52"/>
      <c r="G14" s="52"/>
      <c r="H14" s="52"/>
      <c r="I14" s="448" t="s">
        <v>49</v>
      </c>
      <c r="J14" s="428"/>
      <c r="K14" s="428"/>
      <c r="L14" s="428"/>
      <c r="M14" s="428"/>
      <c r="N14" s="428"/>
      <c r="O14" s="461" t="str">
        <f>IF(O11="","",SUM(O11:R13))</f>
        <v/>
      </c>
      <c r="P14" s="462"/>
      <c r="Q14" s="462"/>
      <c r="R14" s="463"/>
      <c r="S14" s="464" t="str">
        <f>IF(S11="","",SUM(S11:V13))</f>
        <v/>
      </c>
      <c r="T14" s="465"/>
      <c r="U14" s="465"/>
      <c r="V14" s="466"/>
      <c r="W14" s="467" t="str">
        <f>IF(W11="","",SUM(W11:AA13))</f>
        <v/>
      </c>
      <c r="X14" s="465"/>
      <c r="Y14" s="465"/>
      <c r="Z14" s="465"/>
      <c r="AA14" s="466"/>
      <c r="AB14" s="541"/>
      <c r="AC14" s="482"/>
      <c r="AD14" s="483"/>
      <c r="AE14" s="483"/>
      <c r="AF14" s="483"/>
      <c r="AG14" s="483"/>
      <c r="AH14" s="483"/>
      <c r="AI14" s="483"/>
      <c r="AJ14" s="483"/>
      <c r="AK14" s="484"/>
      <c r="AL14" s="487"/>
      <c r="AM14" s="488"/>
      <c r="AN14" s="441"/>
      <c r="AO14" s="436"/>
      <c r="AP14" s="436"/>
      <c r="AQ14" s="436"/>
      <c r="AR14" s="436"/>
      <c r="AS14" s="437"/>
      <c r="AT14" s="468" t="str">
        <f>IF(AT11="","",ROUNDDOWN(AT11/AT12,0))</f>
        <v/>
      </c>
      <c r="AU14" s="469"/>
      <c r="AV14" s="469"/>
      <c r="AW14" s="469"/>
      <c r="AX14" s="469"/>
      <c r="AY14" s="469"/>
      <c r="AZ14" s="469"/>
      <c r="BA14" s="469"/>
      <c r="BB14" s="469"/>
      <c r="BC14" s="436" t="s">
        <v>42</v>
      </c>
      <c r="BD14" s="439"/>
      <c r="BG14" s="52" t="e">
        <f>IF(AH1&lt;=168,IF(DATEDIF(AT9,AT10,"M")+(DAY(AT10)&lt;&gt;DAY(AT9))&lt;=2,1,IF(DATEDIF(AT9,AT10,"M")+(DAY(AT10)&lt;&gt;DAY(AT9))&lt;=4,2,IF(DATEDIF(AT9,AT10,"M")+(DAY(AT10)&lt;&gt;DAY(AT9))&lt;=6,3,IF(DATEDIF(AT9,AT10,"M")+(DAY(AT10)&lt;&gt;DAY(AT9))&gt;=7,IF(I8=0,5,IF(I8&lt;=2,6,IF(I8=3,7,IF(I8=4,9,IF(I8=5,10,IF(I8&gt;=6,11)))))))))))</f>
        <v>#REF!</v>
      </c>
    </row>
    <row r="15" spans="2:60" ht="15" customHeight="1">
      <c r="B15" s="55" t="s">
        <v>115</v>
      </c>
      <c r="C15" s="55"/>
      <c r="D15" s="52"/>
      <c r="E15" s="52"/>
      <c r="F15" s="52"/>
      <c r="G15" s="52"/>
      <c r="H15" s="52"/>
      <c r="I15" s="458" t="s">
        <v>50</v>
      </c>
      <c r="J15" s="459"/>
      <c r="K15" s="459"/>
      <c r="L15" s="459"/>
      <c r="M15" s="459"/>
      <c r="N15" s="460"/>
      <c r="O15" s="444" t="s">
        <v>51</v>
      </c>
      <c r="P15" s="429"/>
      <c r="Q15" s="429"/>
      <c r="R15" s="429"/>
      <c r="S15" s="429"/>
      <c r="T15" s="429"/>
      <c r="U15" s="429"/>
      <c r="V15" s="429"/>
      <c r="W15" s="429"/>
      <c r="X15" s="429"/>
      <c r="Y15" s="429"/>
      <c r="Z15" s="430"/>
      <c r="AA15" s="444" t="s">
        <v>52</v>
      </c>
      <c r="AB15" s="429"/>
      <c r="AC15" s="429"/>
      <c r="AD15" s="430"/>
      <c r="AE15" s="444" t="s">
        <v>53</v>
      </c>
      <c r="AF15" s="429"/>
      <c r="AG15" s="429"/>
      <c r="AH15" s="430"/>
      <c r="AI15" s="455" t="s">
        <v>54</v>
      </c>
      <c r="AJ15" s="456"/>
      <c r="AK15" s="456"/>
      <c r="AL15" s="456"/>
      <c r="AM15" s="456"/>
      <c r="AN15" s="431"/>
      <c r="AO15" s="432" t="s">
        <v>55</v>
      </c>
      <c r="AP15" s="433"/>
      <c r="AQ15" s="433"/>
      <c r="AR15" s="433"/>
      <c r="AS15" s="434"/>
      <c r="AT15" s="451" t="s">
        <v>56</v>
      </c>
      <c r="AU15" s="451"/>
      <c r="AV15" s="451"/>
      <c r="AW15" s="451"/>
      <c r="AX15" s="451"/>
      <c r="AY15" s="451"/>
      <c r="AZ15" s="451"/>
      <c r="BA15" s="451"/>
      <c r="BB15" s="451"/>
      <c r="BC15" s="451"/>
      <c r="BD15" s="452"/>
      <c r="BG15" s="52" t="e">
        <f>IF(AH1&lt;=216,IF(DATEDIF(AT9,AT10,"M")+(DAY(AT10)&lt;&gt;DAY(AT9))&lt;=1,1,IF(DATEDIF(AT9,AT10,"M")+(DAY(AT10)&lt;&gt;DAY(AT9))&lt;=3,2,IF(DATEDIF(AT9,AT10,"M")+(DAY(AT10)&lt;&gt;DAY(AT9))=4,3,IF(DATEDIF(AT9,AT10,"M")+(DAY(AT10)&lt;&gt;DAY(AT9))&lt;=6,4,IF(DATEDIF(AT9,AT10,"M")+(DAY(AT10)&lt;&gt;DAY(AT9))&gt;=7,IF(I8=0,7,IF(I8=1,8,IF(I8=2,9,IF(I8=3,10,IF(I8=4,12,IF(I8=5,13,IF(I8&gt;=6,15)))))))))))))</f>
        <v>#REF!</v>
      </c>
    </row>
    <row r="16" spans="2:60" ht="15" customHeight="1">
      <c r="C16" s="55"/>
      <c r="D16" s="52"/>
      <c r="E16" s="52"/>
      <c r="F16" s="52"/>
      <c r="G16" s="52"/>
      <c r="H16" s="52"/>
      <c r="I16" s="448" t="s">
        <v>57</v>
      </c>
      <c r="J16" s="428"/>
      <c r="K16" s="428"/>
      <c r="L16" s="428"/>
      <c r="M16" s="428"/>
      <c r="N16" s="431"/>
      <c r="O16" s="427"/>
      <c r="P16" s="428"/>
      <c r="Q16" s="428"/>
      <c r="R16" s="428"/>
      <c r="S16" s="428"/>
      <c r="T16" s="428"/>
      <c r="U16" s="428"/>
      <c r="V16" s="428"/>
      <c r="W16" s="428"/>
      <c r="X16" s="428"/>
      <c r="Y16" s="428"/>
      <c r="Z16" s="431"/>
      <c r="AA16" s="427"/>
      <c r="AB16" s="428"/>
      <c r="AC16" s="428"/>
      <c r="AD16" s="431"/>
      <c r="AE16" s="427"/>
      <c r="AF16" s="428"/>
      <c r="AG16" s="428"/>
      <c r="AH16" s="431"/>
      <c r="AI16" s="455" t="s">
        <v>58</v>
      </c>
      <c r="AJ16" s="456"/>
      <c r="AK16" s="457"/>
      <c r="AL16" s="456" t="s">
        <v>59</v>
      </c>
      <c r="AM16" s="456"/>
      <c r="AN16" s="457"/>
      <c r="AO16" s="427"/>
      <c r="AP16" s="428"/>
      <c r="AQ16" s="428"/>
      <c r="AR16" s="428"/>
      <c r="AS16" s="431"/>
      <c r="AT16" s="453"/>
      <c r="AU16" s="453"/>
      <c r="AV16" s="453"/>
      <c r="AW16" s="453"/>
      <c r="AX16" s="453"/>
      <c r="AY16" s="453"/>
      <c r="AZ16" s="453"/>
      <c r="BA16" s="453"/>
      <c r="BB16" s="453"/>
      <c r="BC16" s="453"/>
      <c r="BD16" s="454"/>
      <c r="BG16" s="52" t="e">
        <f>IF(AH1&gt;=217,IF(DATEDIF(AT9,AT10,"M")+(DAY(AT10)&lt;&gt;DAY(AT9))&lt;=1,1,IF(DATEDIF(AT9,AT10,"M")+(DAY(AT10)&lt;&gt;DAY(AT9))&lt;=2,2,IF(DATEDIF(AT9,AT10,"M")+(DAY(AT10)&lt;&gt;DAY(AT9))=3,3,IF(DATEDIF(AT9,AT10,"M")+(DAY(AT10)&lt;&gt;DAY(AT9))=4,4,IF(DATEDIF(AT9,AT10,"M")+(DAY(AT10)&lt;&gt;DAY(AT9))&lt;=6,5,IF(DATEDIF(AT9,AT10,"M")+(DAY(AT10)&lt;&gt;DAY(AT9))&gt;=7,IF(I8=0,10,IF(I8=1,11,IF(I8=2,12,IF(I8=3,14,IF(I8=4,16,IF(I8=5,18,IF(I8&gt;=6,20))))))))))))))</f>
        <v>#REF!</v>
      </c>
    </row>
    <row r="17" spans="9:59" ht="15" customHeight="1">
      <c r="I17" s="447"/>
      <c r="J17" s="429"/>
      <c r="K17" s="429"/>
      <c r="L17" s="429"/>
      <c r="M17" s="429"/>
      <c r="N17" s="430"/>
      <c r="O17" s="444" t="s">
        <v>60</v>
      </c>
      <c r="P17" s="429"/>
      <c r="Q17" s="38"/>
      <c r="R17" s="38"/>
      <c r="S17" s="39" t="s">
        <v>61</v>
      </c>
      <c r="T17" s="38"/>
      <c r="U17" s="38"/>
      <c r="V17" s="39" t="s">
        <v>45</v>
      </c>
      <c r="W17" s="38"/>
      <c r="X17" s="38"/>
      <c r="Y17" s="38"/>
      <c r="Z17" s="40" t="s">
        <v>62</v>
      </c>
      <c r="AA17" s="444"/>
      <c r="AB17" s="449"/>
      <c r="AC17" s="429"/>
      <c r="AD17" s="430"/>
      <c r="AE17" s="444"/>
      <c r="AF17" s="449"/>
      <c r="AG17" s="429"/>
      <c r="AH17" s="430"/>
      <c r="AI17" s="444"/>
      <c r="AJ17" s="429"/>
      <c r="AK17" s="430"/>
      <c r="AL17" s="429"/>
      <c r="AM17" s="429"/>
      <c r="AN17" s="430"/>
      <c r="AO17" s="444"/>
      <c r="AP17" s="429"/>
      <c r="AQ17" s="429"/>
      <c r="AR17" s="429"/>
      <c r="AS17" s="430"/>
      <c r="AT17" s="429"/>
      <c r="AU17" s="429"/>
      <c r="AV17" s="429"/>
      <c r="AW17" s="429"/>
      <c r="AX17" s="429"/>
      <c r="AY17" s="429"/>
      <c r="AZ17" s="429"/>
      <c r="BA17" s="429"/>
      <c r="BB17" s="429"/>
      <c r="BC17" s="429"/>
      <c r="BD17" s="445"/>
    </row>
    <row r="18" spans="9:59" ht="15" customHeight="1">
      <c r="I18" s="448"/>
      <c r="J18" s="428"/>
      <c r="K18" s="428"/>
      <c r="L18" s="428"/>
      <c r="M18" s="428"/>
      <c r="N18" s="431"/>
      <c r="O18" s="427" t="s">
        <v>63</v>
      </c>
      <c r="P18" s="428"/>
      <c r="Q18" s="41"/>
      <c r="R18" s="41"/>
      <c r="S18" s="42"/>
      <c r="T18" s="41"/>
      <c r="U18" s="41"/>
      <c r="V18" s="42"/>
      <c r="W18" s="41"/>
      <c r="X18" s="41"/>
      <c r="Y18" s="41"/>
      <c r="Z18" s="43"/>
      <c r="AA18" s="427"/>
      <c r="AB18" s="450"/>
      <c r="AC18" s="428"/>
      <c r="AD18" s="431"/>
      <c r="AE18" s="427"/>
      <c r="AF18" s="450"/>
      <c r="AG18" s="428"/>
      <c r="AH18" s="431"/>
      <c r="AI18" s="427"/>
      <c r="AJ18" s="428"/>
      <c r="AK18" s="431"/>
      <c r="AL18" s="428"/>
      <c r="AM18" s="428"/>
      <c r="AN18" s="431"/>
      <c r="AO18" s="427"/>
      <c r="AP18" s="428"/>
      <c r="AQ18" s="428"/>
      <c r="AR18" s="428"/>
      <c r="AS18" s="431"/>
      <c r="AT18" s="428"/>
      <c r="AU18" s="428"/>
      <c r="AV18" s="428"/>
      <c r="AW18" s="428"/>
      <c r="AX18" s="428"/>
      <c r="AY18" s="428"/>
      <c r="AZ18" s="428"/>
      <c r="BA18" s="428"/>
      <c r="BB18" s="428"/>
      <c r="BC18" s="428"/>
      <c r="BD18" s="446"/>
    </row>
    <row r="19" spans="9:59" ht="15" customHeight="1">
      <c r="I19" s="447"/>
      <c r="J19" s="429"/>
      <c r="K19" s="429"/>
      <c r="L19" s="429"/>
      <c r="M19" s="429"/>
      <c r="N19" s="430"/>
      <c r="O19" s="444" t="s">
        <v>60</v>
      </c>
      <c r="P19" s="429"/>
      <c r="Q19" s="38"/>
      <c r="R19" s="38"/>
      <c r="S19" s="39"/>
      <c r="T19" s="38"/>
      <c r="U19" s="38"/>
      <c r="V19" s="39"/>
      <c r="W19" s="38"/>
      <c r="X19" s="38"/>
      <c r="Y19" s="38"/>
      <c r="Z19" s="40"/>
      <c r="AA19" s="444"/>
      <c r="AB19" s="449"/>
      <c r="AC19" s="429"/>
      <c r="AD19" s="430"/>
      <c r="AE19" s="444"/>
      <c r="AF19" s="449"/>
      <c r="AG19" s="429"/>
      <c r="AH19" s="430"/>
      <c r="AI19" s="444"/>
      <c r="AJ19" s="429"/>
      <c r="AK19" s="430"/>
      <c r="AL19" s="429"/>
      <c r="AM19" s="429"/>
      <c r="AN19" s="430"/>
      <c r="AO19" s="444"/>
      <c r="AP19" s="429"/>
      <c r="AQ19" s="429"/>
      <c r="AR19" s="429"/>
      <c r="AS19" s="430"/>
      <c r="AT19" s="429"/>
      <c r="AU19" s="429"/>
      <c r="AV19" s="429"/>
      <c r="AW19" s="429"/>
      <c r="AX19" s="429"/>
      <c r="AY19" s="429"/>
      <c r="AZ19" s="429"/>
      <c r="BA19" s="429"/>
      <c r="BB19" s="429"/>
      <c r="BC19" s="429"/>
      <c r="BD19" s="445"/>
      <c r="BG19" s="44"/>
    </row>
    <row r="20" spans="9:59" ht="15" customHeight="1">
      <c r="I20" s="448"/>
      <c r="J20" s="428"/>
      <c r="K20" s="428"/>
      <c r="L20" s="428"/>
      <c r="M20" s="428"/>
      <c r="N20" s="431"/>
      <c r="O20" s="427" t="s">
        <v>63</v>
      </c>
      <c r="P20" s="428"/>
      <c r="Q20" s="41"/>
      <c r="R20" s="41"/>
      <c r="S20" s="42"/>
      <c r="T20" s="41"/>
      <c r="U20" s="41"/>
      <c r="V20" s="42"/>
      <c r="W20" s="41"/>
      <c r="X20" s="41"/>
      <c r="Y20" s="41"/>
      <c r="Z20" s="43"/>
      <c r="AA20" s="427"/>
      <c r="AB20" s="450"/>
      <c r="AC20" s="428"/>
      <c r="AD20" s="431"/>
      <c r="AE20" s="427"/>
      <c r="AF20" s="450"/>
      <c r="AG20" s="428"/>
      <c r="AH20" s="431"/>
      <c r="AI20" s="427"/>
      <c r="AJ20" s="428"/>
      <c r="AK20" s="431"/>
      <c r="AL20" s="428"/>
      <c r="AM20" s="428"/>
      <c r="AN20" s="431"/>
      <c r="AO20" s="427"/>
      <c r="AP20" s="428"/>
      <c r="AQ20" s="428"/>
      <c r="AR20" s="428"/>
      <c r="AS20" s="431"/>
      <c r="AT20" s="428"/>
      <c r="AU20" s="428"/>
      <c r="AV20" s="428"/>
      <c r="AW20" s="428"/>
      <c r="AX20" s="428"/>
      <c r="AY20" s="428"/>
      <c r="AZ20" s="428"/>
      <c r="BA20" s="428"/>
      <c r="BB20" s="428"/>
      <c r="BC20" s="428"/>
      <c r="BD20" s="446"/>
    </row>
    <row r="21" spans="9:59" ht="15" customHeight="1">
      <c r="I21" s="447"/>
      <c r="J21" s="429"/>
      <c r="K21" s="429"/>
      <c r="L21" s="429"/>
      <c r="M21" s="429"/>
      <c r="N21" s="430"/>
      <c r="O21" s="444" t="s">
        <v>60</v>
      </c>
      <c r="P21" s="429"/>
      <c r="Q21" s="38"/>
      <c r="R21" s="38"/>
      <c r="S21" s="39"/>
      <c r="T21" s="38"/>
      <c r="U21" s="38"/>
      <c r="V21" s="39"/>
      <c r="W21" s="38"/>
      <c r="X21" s="38"/>
      <c r="Y21" s="38"/>
      <c r="Z21" s="40"/>
      <c r="AA21" s="444"/>
      <c r="AB21" s="449"/>
      <c r="AC21" s="429"/>
      <c r="AD21" s="430"/>
      <c r="AE21" s="444"/>
      <c r="AF21" s="449"/>
      <c r="AG21" s="429"/>
      <c r="AH21" s="430"/>
      <c r="AI21" s="444"/>
      <c r="AJ21" s="429"/>
      <c r="AK21" s="430"/>
      <c r="AL21" s="429"/>
      <c r="AM21" s="429"/>
      <c r="AN21" s="430"/>
      <c r="AO21" s="444"/>
      <c r="AP21" s="429"/>
      <c r="AQ21" s="429"/>
      <c r="AR21" s="429"/>
      <c r="AS21" s="430"/>
      <c r="AT21" s="429"/>
      <c r="AU21" s="429"/>
      <c r="AV21" s="429"/>
      <c r="AW21" s="429"/>
      <c r="AX21" s="429"/>
      <c r="AY21" s="429"/>
      <c r="AZ21" s="429"/>
      <c r="BA21" s="429"/>
      <c r="BB21" s="429"/>
      <c r="BC21" s="429"/>
      <c r="BD21" s="445"/>
    </row>
    <row r="22" spans="9:59" ht="15" customHeight="1">
      <c r="I22" s="448"/>
      <c r="J22" s="428"/>
      <c r="K22" s="428"/>
      <c r="L22" s="428"/>
      <c r="M22" s="428"/>
      <c r="N22" s="431"/>
      <c r="O22" s="427" t="s">
        <v>63</v>
      </c>
      <c r="P22" s="428"/>
      <c r="Q22" s="41"/>
      <c r="R22" s="41"/>
      <c r="S22" s="42"/>
      <c r="T22" s="41"/>
      <c r="U22" s="41"/>
      <c r="V22" s="42"/>
      <c r="W22" s="41"/>
      <c r="X22" s="41"/>
      <c r="Y22" s="41"/>
      <c r="Z22" s="43"/>
      <c r="AA22" s="427"/>
      <c r="AB22" s="450"/>
      <c r="AC22" s="428"/>
      <c r="AD22" s="431"/>
      <c r="AE22" s="427"/>
      <c r="AF22" s="450"/>
      <c r="AG22" s="428"/>
      <c r="AH22" s="431"/>
      <c r="AI22" s="427"/>
      <c r="AJ22" s="428"/>
      <c r="AK22" s="431"/>
      <c r="AL22" s="428"/>
      <c r="AM22" s="428"/>
      <c r="AN22" s="431"/>
      <c r="AO22" s="427"/>
      <c r="AP22" s="428"/>
      <c r="AQ22" s="428"/>
      <c r="AR22" s="428"/>
      <c r="AS22" s="431"/>
      <c r="AT22" s="428"/>
      <c r="AU22" s="428"/>
      <c r="AV22" s="428"/>
      <c r="AW22" s="428"/>
      <c r="AX22" s="428"/>
      <c r="AY22" s="428"/>
      <c r="AZ22" s="428"/>
      <c r="BA22" s="428"/>
      <c r="BB22" s="428"/>
      <c r="BC22" s="428"/>
      <c r="BD22" s="446"/>
    </row>
    <row r="23" spans="9:59" ht="15" customHeight="1">
      <c r="I23" s="447"/>
      <c r="J23" s="429"/>
      <c r="K23" s="429"/>
      <c r="L23" s="429"/>
      <c r="M23" s="429"/>
      <c r="N23" s="430"/>
      <c r="O23" s="444" t="s">
        <v>60</v>
      </c>
      <c r="P23" s="429"/>
      <c r="Q23" s="38"/>
      <c r="R23" s="38"/>
      <c r="S23" s="39"/>
      <c r="T23" s="38"/>
      <c r="U23" s="38"/>
      <c r="V23" s="39"/>
      <c r="W23" s="38"/>
      <c r="X23" s="38"/>
      <c r="Y23" s="38"/>
      <c r="Z23" s="40"/>
      <c r="AA23" s="444"/>
      <c r="AB23" s="449"/>
      <c r="AC23" s="429"/>
      <c r="AD23" s="430"/>
      <c r="AE23" s="444"/>
      <c r="AF23" s="449"/>
      <c r="AG23" s="429"/>
      <c r="AH23" s="430"/>
      <c r="AI23" s="444"/>
      <c r="AJ23" s="429"/>
      <c r="AK23" s="430"/>
      <c r="AL23" s="429"/>
      <c r="AM23" s="429"/>
      <c r="AN23" s="430"/>
      <c r="AO23" s="444"/>
      <c r="AP23" s="429"/>
      <c r="AQ23" s="429"/>
      <c r="AR23" s="429"/>
      <c r="AS23" s="430"/>
      <c r="AT23" s="429"/>
      <c r="AU23" s="429"/>
      <c r="AV23" s="429"/>
      <c r="AW23" s="429"/>
      <c r="AX23" s="429"/>
      <c r="AY23" s="429"/>
      <c r="AZ23" s="429"/>
      <c r="BA23" s="429"/>
      <c r="BB23" s="429"/>
      <c r="BC23" s="429"/>
      <c r="BD23" s="445"/>
    </row>
    <row r="24" spans="9:59" ht="15" customHeight="1">
      <c r="I24" s="448"/>
      <c r="J24" s="428"/>
      <c r="K24" s="428"/>
      <c r="L24" s="428"/>
      <c r="M24" s="428"/>
      <c r="N24" s="431"/>
      <c r="O24" s="427" t="s">
        <v>63</v>
      </c>
      <c r="P24" s="428"/>
      <c r="Q24" s="41"/>
      <c r="R24" s="41"/>
      <c r="S24" s="42"/>
      <c r="T24" s="41"/>
      <c r="U24" s="41"/>
      <c r="V24" s="42"/>
      <c r="W24" s="41"/>
      <c r="X24" s="41"/>
      <c r="Y24" s="41"/>
      <c r="Z24" s="43"/>
      <c r="AA24" s="427"/>
      <c r="AB24" s="450"/>
      <c r="AC24" s="428"/>
      <c r="AD24" s="431"/>
      <c r="AE24" s="427"/>
      <c r="AF24" s="450"/>
      <c r="AG24" s="428"/>
      <c r="AH24" s="431"/>
      <c r="AI24" s="427"/>
      <c r="AJ24" s="428"/>
      <c r="AK24" s="431"/>
      <c r="AL24" s="428"/>
      <c r="AM24" s="428"/>
      <c r="AN24" s="431"/>
      <c r="AO24" s="427"/>
      <c r="AP24" s="428"/>
      <c r="AQ24" s="428"/>
      <c r="AR24" s="428"/>
      <c r="AS24" s="431"/>
      <c r="AT24" s="428"/>
      <c r="AU24" s="428"/>
      <c r="AV24" s="428"/>
      <c r="AW24" s="428"/>
      <c r="AX24" s="428"/>
      <c r="AY24" s="428"/>
      <c r="AZ24" s="428"/>
      <c r="BA24" s="428"/>
      <c r="BB24" s="428"/>
      <c r="BC24" s="428"/>
      <c r="BD24" s="446"/>
    </row>
    <row r="25" spans="9:59" ht="15" customHeight="1">
      <c r="I25" s="447"/>
      <c r="J25" s="429"/>
      <c r="K25" s="429"/>
      <c r="L25" s="429"/>
      <c r="M25" s="429"/>
      <c r="N25" s="430"/>
      <c r="O25" s="444" t="s">
        <v>60</v>
      </c>
      <c r="P25" s="429"/>
      <c r="Q25" s="38"/>
      <c r="R25" s="38"/>
      <c r="S25" s="39"/>
      <c r="T25" s="38"/>
      <c r="U25" s="38"/>
      <c r="V25" s="39"/>
      <c r="W25" s="38"/>
      <c r="X25" s="38"/>
      <c r="Y25" s="38"/>
      <c r="Z25" s="40"/>
      <c r="AA25" s="444"/>
      <c r="AB25" s="449"/>
      <c r="AC25" s="429"/>
      <c r="AD25" s="430"/>
      <c r="AE25" s="444"/>
      <c r="AF25" s="449"/>
      <c r="AG25" s="429"/>
      <c r="AH25" s="430"/>
      <c r="AI25" s="444"/>
      <c r="AJ25" s="429"/>
      <c r="AK25" s="430"/>
      <c r="AL25" s="429"/>
      <c r="AM25" s="429"/>
      <c r="AN25" s="430"/>
      <c r="AO25" s="444"/>
      <c r="AP25" s="429"/>
      <c r="AQ25" s="429"/>
      <c r="AR25" s="429"/>
      <c r="AS25" s="430"/>
      <c r="AT25" s="429"/>
      <c r="AU25" s="429"/>
      <c r="AV25" s="429"/>
      <c r="AW25" s="429"/>
      <c r="AX25" s="429"/>
      <c r="AY25" s="429"/>
      <c r="AZ25" s="429"/>
      <c r="BA25" s="429"/>
      <c r="BB25" s="429"/>
      <c r="BC25" s="429"/>
      <c r="BD25" s="445"/>
    </row>
    <row r="26" spans="9:59" ht="15" customHeight="1">
      <c r="I26" s="448"/>
      <c r="J26" s="428"/>
      <c r="K26" s="428"/>
      <c r="L26" s="428"/>
      <c r="M26" s="428"/>
      <c r="N26" s="431"/>
      <c r="O26" s="427" t="s">
        <v>63</v>
      </c>
      <c r="P26" s="428"/>
      <c r="Q26" s="41"/>
      <c r="R26" s="41"/>
      <c r="S26" s="42"/>
      <c r="T26" s="41"/>
      <c r="U26" s="41"/>
      <c r="V26" s="42"/>
      <c r="W26" s="41"/>
      <c r="X26" s="41"/>
      <c r="Y26" s="41"/>
      <c r="Z26" s="43"/>
      <c r="AA26" s="427"/>
      <c r="AB26" s="450"/>
      <c r="AC26" s="428"/>
      <c r="AD26" s="431"/>
      <c r="AE26" s="427"/>
      <c r="AF26" s="450"/>
      <c r="AG26" s="428"/>
      <c r="AH26" s="431"/>
      <c r="AI26" s="427"/>
      <c r="AJ26" s="428"/>
      <c r="AK26" s="431"/>
      <c r="AL26" s="428"/>
      <c r="AM26" s="428"/>
      <c r="AN26" s="431"/>
      <c r="AO26" s="427"/>
      <c r="AP26" s="428"/>
      <c r="AQ26" s="428"/>
      <c r="AR26" s="428"/>
      <c r="AS26" s="431"/>
      <c r="AT26" s="428"/>
      <c r="AU26" s="428"/>
      <c r="AV26" s="428"/>
      <c r="AW26" s="428"/>
      <c r="AX26" s="428"/>
      <c r="AY26" s="428"/>
      <c r="AZ26" s="428"/>
      <c r="BA26" s="428"/>
      <c r="BB26" s="428"/>
      <c r="BC26" s="428"/>
      <c r="BD26" s="446"/>
    </row>
    <row r="27" spans="9:59" ht="15" customHeight="1">
      <c r="I27" s="447"/>
      <c r="J27" s="429"/>
      <c r="K27" s="429"/>
      <c r="L27" s="429"/>
      <c r="M27" s="429"/>
      <c r="N27" s="430"/>
      <c r="O27" s="444" t="s">
        <v>60</v>
      </c>
      <c r="P27" s="429"/>
      <c r="Q27" s="38"/>
      <c r="R27" s="38"/>
      <c r="S27" s="39"/>
      <c r="T27" s="38"/>
      <c r="U27" s="38"/>
      <c r="V27" s="39"/>
      <c r="W27" s="38"/>
      <c r="X27" s="38"/>
      <c r="Y27" s="38"/>
      <c r="Z27" s="40"/>
      <c r="AA27" s="444"/>
      <c r="AB27" s="449"/>
      <c r="AC27" s="429"/>
      <c r="AD27" s="430"/>
      <c r="AE27" s="444"/>
      <c r="AF27" s="449"/>
      <c r="AG27" s="429"/>
      <c r="AH27" s="430"/>
      <c r="AI27" s="444"/>
      <c r="AJ27" s="429"/>
      <c r="AK27" s="430"/>
      <c r="AL27" s="429"/>
      <c r="AM27" s="429"/>
      <c r="AN27" s="430"/>
      <c r="AO27" s="444"/>
      <c r="AP27" s="429"/>
      <c r="AQ27" s="429"/>
      <c r="AR27" s="429"/>
      <c r="AS27" s="430"/>
      <c r="AT27" s="429"/>
      <c r="AU27" s="429"/>
      <c r="AV27" s="429"/>
      <c r="AW27" s="429"/>
      <c r="AX27" s="429"/>
      <c r="AY27" s="429"/>
      <c r="AZ27" s="429"/>
      <c r="BA27" s="429"/>
      <c r="BB27" s="429"/>
      <c r="BC27" s="429"/>
      <c r="BD27" s="445"/>
    </row>
    <row r="28" spans="9:59" ht="15" customHeight="1">
      <c r="I28" s="448"/>
      <c r="J28" s="428"/>
      <c r="K28" s="428"/>
      <c r="L28" s="428"/>
      <c r="M28" s="428"/>
      <c r="N28" s="431"/>
      <c r="O28" s="427" t="s">
        <v>63</v>
      </c>
      <c r="P28" s="428"/>
      <c r="Q28" s="41"/>
      <c r="R28" s="41"/>
      <c r="S28" s="42"/>
      <c r="T28" s="41"/>
      <c r="U28" s="41"/>
      <c r="V28" s="42"/>
      <c r="W28" s="41"/>
      <c r="X28" s="41"/>
      <c r="Y28" s="41"/>
      <c r="Z28" s="43"/>
      <c r="AA28" s="427"/>
      <c r="AB28" s="450"/>
      <c r="AC28" s="428"/>
      <c r="AD28" s="431"/>
      <c r="AE28" s="427"/>
      <c r="AF28" s="450"/>
      <c r="AG28" s="428"/>
      <c r="AH28" s="431"/>
      <c r="AI28" s="427"/>
      <c r="AJ28" s="428"/>
      <c r="AK28" s="431"/>
      <c r="AL28" s="428"/>
      <c r="AM28" s="428"/>
      <c r="AN28" s="431"/>
      <c r="AO28" s="427"/>
      <c r="AP28" s="428"/>
      <c r="AQ28" s="428"/>
      <c r="AR28" s="428"/>
      <c r="AS28" s="431"/>
      <c r="AT28" s="428"/>
      <c r="AU28" s="428"/>
      <c r="AV28" s="428"/>
      <c r="AW28" s="428"/>
      <c r="AX28" s="428"/>
      <c r="AY28" s="428"/>
      <c r="AZ28" s="428"/>
      <c r="BA28" s="428"/>
      <c r="BB28" s="428"/>
      <c r="BC28" s="428"/>
      <c r="BD28" s="446"/>
    </row>
    <row r="29" spans="9:59" ht="15" customHeight="1">
      <c r="I29" s="447"/>
      <c r="J29" s="429"/>
      <c r="K29" s="429"/>
      <c r="L29" s="429"/>
      <c r="M29" s="429"/>
      <c r="N29" s="430"/>
      <c r="O29" s="444" t="s">
        <v>60</v>
      </c>
      <c r="P29" s="429"/>
      <c r="Q29" s="38"/>
      <c r="R29" s="38"/>
      <c r="S29" s="39"/>
      <c r="T29" s="38"/>
      <c r="U29" s="38"/>
      <c r="V29" s="39"/>
      <c r="W29" s="38"/>
      <c r="X29" s="38"/>
      <c r="Y29" s="38"/>
      <c r="Z29" s="40"/>
      <c r="AA29" s="444"/>
      <c r="AB29" s="449"/>
      <c r="AC29" s="429"/>
      <c r="AD29" s="430"/>
      <c r="AE29" s="444"/>
      <c r="AF29" s="449"/>
      <c r="AG29" s="429"/>
      <c r="AH29" s="430"/>
      <c r="AI29" s="444"/>
      <c r="AJ29" s="429"/>
      <c r="AK29" s="430"/>
      <c r="AL29" s="429"/>
      <c r="AM29" s="429"/>
      <c r="AN29" s="430"/>
      <c r="AO29" s="444"/>
      <c r="AP29" s="429"/>
      <c r="AQ29" s="429"/>
      <c r="AR29" s="429"/>
      <c r="AS29" s="430"/>
      <c r="AT29" s="429"/>
      <c r="AU29" s="429"/>
      <c r="AV29" s="429"/>
      <c r="AW29" s="429"/>
      <c r="AX29" s="429"/>
      <c r="AY29" s="429"/>
      <c r="AZ29" s="429"/>
      <c r="BA29" s="429"/>
      <c r="BB29" s="429"/>
      <c r="BC29" s="429"/>
      <c r="BD29" s="445"/>
    </row>
    <row r="30" spans="9:59" ht="15" customHeight="1">
      <c r="I30" s="448"/>
      <c r="J30" s="428"/>
      <c r="K30" s="428"/>
      <c r="L30" s="428"/>
      <c r="M30" s="428"/>
      <c r="N30" s="431"/>
      <c r="O30" s="427" t="s">
        <v>63</v>
      </c>
      <c r="P30" s="428"/>
      <c r="Q30" s="41"/>
      <c r="R30" s="41"/>
      <c r="S30" s="42"/>
      <c r="T30" s="41"/>
      <c r="U30" s="41"/>
      <c r="V30" s="42"/>
      <c r="W30" s="41"/>
      <c r="X30" s="41"/>
      <c r="Y30" s="41"/>
      <c r="Z30" s="43"/>
      <c r="AA30" s="427"/>
      <c r="AB30" s="450"/>
      <c r="AC30" s="428"/>
      <c r="AD30" s="431"/>
      <c r="AE30" s="427"/>
      <c r="AF30" s="450"/>
      <c r="AG30" s="428"/>
      <c r="AH30" s="431"/>
      <c r="AI30" s="427"/>
      <c r="AJ30" s="428"/>
      <c r="AK30" s="431"/>
      <c r="AL30" s="428"/>
      <c r="AM30" s="428"/>
      <c r="AN30" s="431"/>
      <c r="AO30" s="427"/>
      <c r="AP30" s="428"/>
      <c r="AQ30" s="428"/>
      <c r="AR30" s="428"/>
      <c r="AS30" s="431"/>
      <c r="AT30" s="428"/>
      <c r="AU30" s="428"/>
      <c r="AV30" s="428"/>
      <c r="AW30" s="428"/>
      <c r="AX30" s="428"/>
      <c r="AY30" s="428"/>
      <c r="AZ30" s="428"/>
      <c r="BA30" s="428"/>
      <c r="BB30" s="428"/>
      <c r="BC30" s="428"/>
      <c r="BD30" s="446"/>
    </row>
    <row r="31" spans="9:59" ht="15" customHeight="1">
      <c r="I31" s="447"/>
      <c r="J31" s="429"/>
      <c r="K31" s="429"/>
      <c r="L31" s="429"/>
      <c r="M31" s="429"/>
      <c r="N31" s="430"/>
      <c r="O31" s="444" t="s">
        <v>60</v>
      </c>
      <c r="P31" s="429"/>
      <c r="Q31" s="38"/>
      <c r="R31" s="38"/>
      <c r="S31" s="39"/>
      <c r="T31" s="38"/>
      <c r="U31" s="38"/>
      <c r="V31" s="39"/>
      <c r="W31" s="38"/>
      <c r="X31" s="38"/>
      <c r="Y31" s="38"/>
      <c r="Z31" s="40"/>
      <c r="AA31" s="444"/>
      <c r="AB31" s="449"/>
      <c r="AC31" s="429"/>
      <c r="AD31" s="430"/>
      <c r="AE31" s="444"/>
      <c r="AF31" s="449"/>
      <c r="AG31" s="429"/>
      <c r="AH31" s="430"/>
      <c r="AI31" s="444"/>
      <c r="AJ31" s="429"/>
      <c r="AK31" s="430"/>
      <c r="AL31" s="429"/>
      <c r="AM31" s="429"/>
      <c r="AN31" s="430"/>
      <c r="AO31" s="444"/>
      <c r="AP31" s="429"/>
      <c r="AQ31" s="429"/>
      <c r="AR31" s="429"/>
      <c r="AS31" s="430"/>
      <c r="AT31" s="429"/>
      <c r="AU31" s="429"/>
      <c r="AV31" s="429"/>
      <c r="AW31" s="429"/>
      <c r="AX31" s="429"/>
      <c r="AY31" s="429"/>
      <c r="AZ31" s="429"/>
      <c r="BA31" s="429"/>
      <c r="BB31" s="429"/>
      <c r="BC31" s="429"/>
      <c r="BD31" s="445"/>
    </row>
    <row r="32" spans="9:59" ht="15" customHeight="1">
      <c r="I32" s="448"/>
      <c r="J32" s="428"/>
      <c r="K32" s="428"/>
      <c r="L32" s="428"/>
      <c r="M32" s="428"/>
      <c r="N32" s="431"/>
      <c r="O32" s="427" t="s">
        <v>63</v>
      </c>
      <c r="P32" s="428"/>
      <c r="Q32" s="41"/>
      <c r="R32" s="41"/>
      <c r="S32" s="42"/>
      <c r="T32" s="41"/>
      <c r="U32" s="41"/>
      <c r="V32" s="42"/>
      <c r="W32" s="41"/>
      <c r="X32" s="41"/>
      <c r="Y32" s="41"/>
      <c r="Z32" s="43"/>
      <c r="AA32" s="427"/>
      <c r="AB32" s="450"/>
      <c r="AC32" s="428"/>
      <c r="AD32" s="431"/>
      <c r="AE32" s="427"/>
      <c r="AF32" s="450"/>
      <c r="AG32" s="428"/>
      <c r="AH32" s="431"/>
      <c r="AI32" s="427"/>
      <c r="AJ32" s="428"/>
      <c r="AK32" s="431"/>
      <c r="AL32" s="428"/>
      <c r="AM32" s="428"/>
      <c r="AN32" s="431"/>
      <c r="AO32" s="427"/>
      <c r="AP32" s="428"/>
      <c r="AQ32" s="428"/>
      <c r="AR32" s="428"/>
      <c r="AS32" s="431"/>
      <c r="AT32" s="428"/>
      <c r="AU32" s="428"/>
      <c r="AV32" s="428"/>
      <c r="AW32" s="428"/>
      <c r="AX32" s="428"/>
      <c r="AY32" s="428"/>
      <c r="AZ32" s="428"/>
      <c r="BA32" s="428"/>
      <c r="BB32" s="428"/>
      <c r="BC32" s="428"/>
      <c r="BD32" s="446"/>
    </row>
    <row r="33" spans="9:56" ht="15" customHeight="1">
      <c r="I33" s="440"/>
      <c r="J33" s="433"/>
      <c r="K33" s="433"/>
      <c r="L33" s="433"/>
      <c r="M33" s="433"/>
      <c r="N33" s="434"/>
      <c r="O33" s="432" t="s">
        <v>60</v>
      </c>
      <c r="P33" s="433"/>
      <c r="Q33" s="45"/>
      <c r="R33" s="45"/>
      <c r="S33" s="46"/>
      <c r="T33" s="45"/>
      <c r="U33" s="45"/>
      <c r="V33" s="46"/>
      <c r="W33" s="45"/>
      <c r="X33" s="45"/>
      <c r="Y33" s="45"/>
      <c r="Z33" s="47"/>
      <c r="AA33" s="432"/>
      <c r="AB33" s="442"/>
      <c r="AC33" s="433"/>
      <c r="AD33" s="434"/>
      <c r="AE33" s="432"/>
      <c r="AF33" s="442"/>
      <c r="AG33" s="433"/>
      <c r="AH33" s="434"/>
      <c r="AI33" s="432"/>
      <c r="AJ33" s="433"/>
      <c r="AK33" s="434"/>
      <c r="AL33" s="433"/>
      <c r="AM33" s="433"/>
      <c r="AN33" s="434"/>
      <c r="AO33" s="432"/>
      <c r="AP33" s="433"/>
      <c r="AQ33" s="433"/>
      <c r="AR33" s="433"/>
      <c r="AS33" s="434"/>
      <c r="AT33" s="433"/>
      <c r="AU33" s="433"/>
      <c r="AV33" s="433"/>
      <c r="AW33" s="433"/>
      <c r="AX33" s="433"/>
      <c r="AY33" s="433"/>
      <c r="AZ33" s="433"/>
      <c r="BA33" s="433"/>
      <c r="BB33" s="433"/>
      <c r="BC33" s="433"/>
      <c r="BD33" s="438"/>
    </row>
    <row r="34" spans="9:56" ht="15" customHeight="1" thickBot="1">
      <c r="I34" s="441"/>
      <c r="J34" s="436"/>
      <c r="K34" s="436"/>
      <c r="L34" s="436"/>
      <c r="M34" s="436"/>
      <c r="N34" s="437"/>
      <c r="O34" s="435" t="s">
        <v>63</v>
      </c>
      <c r="P34" s="436"/>
      <c r="Q34" s="48"/>
      <c r="R34" s="48"/>
      <c r="S34" s="49"/>
      <c r="T34" s="48"/>
      <c r="U34" s="48"/>
      <c r="V34" s="49"/>
      <c r="W34" s="48"/>
      <c r="X34" s="48"/>
      <c r="Y34" s="48"/>
      <c r="Z34" s="50"/>
      <c r="AA34" s="435"/>
      <c r="AB34" s="443"/>
      <c r="AC34" s="436"/>
      <c r="AD34" s="437"/>
      <c r="AE34" s="435"/>
      <c r="AF34" s="443"/>
      <c r="AG34" s="436"/>
      <c r="AH34" s="437"/>
      <c r="AI34" s="435"/>
      <c r="AJ34" s="436"/>
      <c r="AK34" s="437"/>
      <c r="AL34" s="436"/>
      <c r="AM34" s="436"/>
      <c r="AN34" s="437"/>
      <c r="AO34" s="435"/>
      <c r="AP34" s="436"/>
      <c r="AQ34" s="436"/>
      <c r="AR34" s="436"/>
      <c r="AS34" s="437"/>
      <c r="AT34" s="436"/>
      <c r="AU34" s="436"/>
      <c r="AV34" s="436"/>
      <c r="AW34" s="436"/>
      <c r="AX34" s="436"/>
      <c r="AY34" s="436"/>
      <c r="AZ34" s="436"/>
      <c r="BA34" s="436"/>
      <c r="BB34" s="436"/>
      <c r="BC34" s="436"/>
      <c r="BD34" s="439"/>
    </row>
    <row r="35" spans="9:56"/>
    <row r="36" spans="9:56">
      <c r="I36" s="29" t="s">
        <v>76</v>
      </c>
      <c r="L36" s="29" t="s">
        <v>77</v>
      </c>
    </row>
    <row r="37" spans="9:56">
      <c r="I37" s="28" t="s">
        <v>113</v>
      </c>
      <c r="L37" s="29" t="s">
        <v>79</v>
      </c>
    </row>
    <row r="38" spans="9:56"/>
    <row r="39" spans="9:56">
      <c r="I39" s="29" t="s">
        <v>80</v>
      </c>
    </row>
    <row r="40" spans="9:56"/>
  </sheetData>
  <mergeCells count="171">
    <mergeCell ref="AH1:AJ1"/>
    <mergeCell ref="D5:G5"/>
    <mergeCell ref="R5:S5"/>
    <mergeCell ref="T5:U5"/>
    <mergeCell ref="V5:W5"/>
    <mergeCell ref="AN5:AS5"/>
    <mergeCell ref="AT5:BD5"/>
    <mergeCell ref="D6:G7"/>
    <mergeCell ref="I6:N7"/>
    <mergeCell ref="O6:AA8"/>
    <mergeCell ref="AB6:AB14"/>
    <mergeCell ref="AC6:AK8"/>
    <mergeCell ref="AL6:AM8"/>
    <mergeCell ref="AN6:AS8"/>
    <mergeCell ref="AT6:BD8"/>
    <mergeCell ref="D8:G8"/>
    <mergeCell ref="AL9:AM10"/>
    <mergeCell ref="AN9:AS10"/>
    <mergeCell ref="AT9:BB9"/>
    <mergeCell ref="BC9:BD9"/>
    <mergeCell ref="AG10:AJ10"/>
    <mergeCell ref="AT10:BB10"/>
    <mergeCell ref="BC10:BD10"/>
    <mergeCell ref="I8:M8"/>
    <mergeCell ref="I9:N10"/>
    <mergeCell ref="O9:R10"/>
    <mergeCell ref="S9:V10"/>
    <mergeCell ref="W9:AA10"/>
    <mergeCell ref="AG9:AJ9"/>
    <mergeCell ref="AT11:BB11"/>
    <mergeCell ref="BC11:BD11"/>
    <mergeCell ref="B12:H12"/>
    <mergeCell ref="I12:N12"/>
    <mergeCell ref="O12:R12"/>
    <mergeCell ref="S12:V12"/>
    <mergeCell ref="W12:AA12"/>
    <mergeCell ref="AN12:AS12"/>
    <mergeCell ref="B11:H11"/>
    <mergeCell ref="I11:N11"/>
    <mergeCell ref="O11:R11"/>
    <mergeCell ref="S11:V11"/>
    <mergeCell ref="W11:AA11"/>
    <mergeCell ref="AC11:AK12"/>
    <mergeCell ref="B13:H13"/>
    <mergeCell ref="I13:N13"/>
    <mergeCell ref="O13:R13"/>
    <mergeCell ref="S13:V13"/>
    <mergeCell ref="W13:AA13"/>
    <mergeCell ref="AC13:AK14"/>
    <mergeCell ref="AL13:AM14"/>
    <mergeCell ref="AN13:AS14"/>
    <mergeCell ref="AL11:AM12"/>
    <mergeCell ref="AN11:AS11"/>
    <mergeCell ref="AT13:BD13"/>
    <mergeCell ref="I14:N14"/>
    <mergeCell ref="O14:R14"/>
    <mergeCell ref="S14:V14"/>
    <mergeCell ref="W14:AA14"/>
    <mergeCell ref="AT14:BB14"/>
    <mergeCell ref="BC14:BD14"/>
    <mergeCell ref="AT12:BB12"/>
    <mergeCell ref="BC12:BD12"/>
    <mergeCell ref="I19:N20"/>
    <mergeCell ref="O19:P19"/>
    <mergeCell ref="AA19:AB20"/>
    <mergeCell ref="AC19:AD20"/>
    <mergeCell ref="AE19:AF20"/>
    <mergeCell ref="AT15:BD16"/>
    <mergeCell ref="I16:N16"/>
    <mergeCell ref="AI16:AK16"/>
    <mergeCell ref="AL16:AN16"/>
    <mergeCell ref="I17:N18"/>
    <mergeCell ref="O17:P17"/>
    <mergeCell ref="AA17:AB18"/>
    <mergeCell ref="AC17:AD18"/>
    <mergeCell ref="AE17:AF18"/>
    <mergeCell ref="AG17:AH18"/>
    <mergeCell ref="I15:N15"/>
    <mergeCell ref="O15:Z16"/>
    <mergeCell ref="AA15:AD16"/>
    <mergeCell ref="AE15:AH16"/>
    <mergeCell ref="AI15:AN15"/>
    <mergeCell ref="AO15:AS16"/>
    <mergeCell ref="AG19:AH20"/>
    <mergeCell ref="AI19:AK20"/>
    <mergeCell ref="AL19:AN20"/>
    <mergeCell ref="AO19:AS20"/>
    <mergeCell ref="AT19:BD20"/>
    <mergeCell ref="O20:P20"/>
    <mergeCell ref="AI17:AK18"/>
    <mergeCell ref="AL17:AN18"/>
    <mergeCell ref="AO17:AS18"/>
    <mergeCell ref="AT17:BD18"/>
    <mergeCell ref="O18:P18"/>
    <mergeCell ref="I23:N24"/>
    <mergeCell ref="O23:P23"/>
    <mergeCell ref="AA23:AB24"/>
    <mergeCell ref="AC23:AD24"/>
    <mergeCell ref="AE23:AF24"/>
    <mergeCell ref="I21:N22"/>
    <mergeCell ref="O21:P21"/>
    <mergeCell ref="AA21:AB22"/>
    <mergeCell ref="AC21:AD22"/>
    <mergeCell ref="AE21:AF22"/>
    <mergeCell ref="AG23:AH24"/>
    <mergeCell ref="AI23:AK24"/>
    <mergeCell ref="AL23:AN24"/>
    <mergeCell ref="AO23:AS24"/>
    <mergeCell ref="AT23:BD24"/>
    <mergeCell ref="O24:P24"/>
    <mergeCell ref="AI21:AK22"/>
    <mergeCell ref="AL21:AN22"/>
    <mergeCell ref="AO21:AS22"/>
    <mergeCell ref="AT21:BD22"/>
    <mergeCell ref="O22:P22"/>
    <mergeCell ref="AG21:AH22"/>
    <mergeCell ref="I27:N28"/>
    <mergeCell ref="O27:P27"/>
    <mergeCell ref="AA27:AB28"/>
    <mergeCell ref="AC27:AD28"/>
    <mergeCell ref="AE27:AF28"/>
    <mergeCell ref="I25:N26"/>
    <mergeCell ref="O25:P25"/>
    <mergeCell ref="AA25:AB26"/>
    <mergeCell ref="AC25:AD26"/>
    <mergeCell ref="AE25:AF26"/>
    <mergeCell ref="AG27:AH28"/>
    <mergeCell ref="AI27:AK28"/>
    <mergeCell ref="AL27:AN28"/>
    <mergeCell ref="AO27:AS28"/>
    <mergeCell ref="AT27:BD28"/>
    <mergeCell ref="O28:P28"/>
    <mergeCell ref="AI25:AK26"/>
    <mergeCell ref="AL25:AN26"/>
    <mergeCell ref="AO25:AS26"/>
    <mergeCell ref="AT25:BD26"/>
    <mergeCell ref="O26:P26"/>
    <mergeCell ref="AG25:AH26"/>
    <mergeCell ref="I31:N32"/>
    <mergeCell ref="O31:P31"/>
    <mergeCell ref="AA31:AB32"/>
    <mergeCell ref="AC31:AD32"/>
    <mergeCell ref="AE31:AF32"/>
    <mergeCell ref="I29:N30"/>
    <mergeCell ref="O29:P29"/>
    <mergeCell ref="AA29:AB30"/>
    <mergeCell ref="AC29:AD30"/>
    <mergeCell ref="AE29:AF30"/>
    <mergeCell ref="AG31:AH32"/>
    <mergeCell ref="AI31:AK32"/>
    <mergeCell ref="AL31:AN32"/>
    <mergeCell ref="AO31:AS32"/>
    <mergeCell ref="AT31:BD32"/>
    <mergeCell ref="O32:P32"/>
    <mergeCell ref="AI29:AK30"/>
    <mergeCell ref="AL29:AN30"/>
    <mergeCell ref="AO29:AS30"/>
    <mergeCell ref="AT29:BD30"/>
    <mergeCell ref="O30:P30"/>
    <mergeCell ref="AG29:AH30"/>
    <mergeCell ref="AI33:AK34"/>
    <mergeCell ref="AL33:AN34"/>
    <mergeCell ref="AO33:AS34"/>
    <mergeCell ref="AT33:BD34"/>
    <mergeCell ref="O34:P34"/>
    <mergeCell ref="I33:N34"/>
    <mergeCell ref="O33:P33"/>
    <mergeCell ref="AA33:AB34"/>
    <mergeCell ref="AC33:AD34"/>
    <mergeCell ref="AE33:AF34"/>
    <mergeCell ref="AG33:AH34"/>
  </mergeCells>
  <phoneticPr fontId="7"/>
  <dataValidations count="2">
    <dataValidation allowBlank="1" showInputMessage="1" showErrorMessage="1" promptTitle="前年度付与日数" prompt="前年度勤務校年次有給休暇簿による確認が必要です。" sqref="AL6:AM8"/>
    <dataValidation allowBlank="1" showInputMessage="1" showErrorMessage="1" promptTitle="付与日数について" prompt="長期休業期間に勤務を要しないことになるので,年間の勤務日数に_x000a_応じて別表１・２により付与すること。" sqref="AH1:AJ2"/>
  </dataValidations>
  <pageMargins left="0.70866141732283472" right="0.70866141732283472" top="0.42" bottom="0.4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50"/>
  <sheetViews>
    <sheetView showGridLines="0" topLeftCell="A22" workbookViewId="0">
      <selection activeCell="J36" sqref="J36:J37"/>
    </sheetView>
  </sheetViews>
  <sheetFormatPr defaultColWidth="0" defaultRowHeight="13.5" customHeight="1" zeroHeight="1"/>
  <cols>
    <col min="1" max="17" width="5.625" style="24" customWidth="1"/>
    <col min="18" max="154" width="5.625" style="24" hidden="1" customWidth="1"/>
    <col min="155" max="16384" width="9" style="24" hidden="1"/>
  </cols>
  <sheetData>
    <row r="1" spans="2:14"/>
    <row r="2" spans="2:14"/>
    <row r="3" spans="2:14">
      <c r="B3" s="67" t="s">
        <v>118</v>
      </c>
    </row>
    <row r="4" spans="2:14"/>
    <row r="5" spans="2:14">
      <c r="B5" s="572" t="s">
        <v>81</v>
      </c>
      <c r="C5" s="572"/>
      <c r="D5" s="572"/>
      <c r="E5" s="572"/>
      <c r="F5" s="572" t="s">
        <v>82</v>
      </c>
      <c r="G5" s="572"/>
      <c r="H5" s="572"/>
      <c r="I5" s="572"/>
      <c r="J5" s="572"/>
      <c r="K5" s="572"/>
      <c r="L5" s="572"/>
      <c r="M5" s="572"/>
      <c r="N5" s="572"/>
    </row>
    <row r="6" spans="2:14">
      <c r="B6" s="572"/>
      <c r="C6" s="572"/>
      <c r="D6" s="572"/>
      <c r="E6" s="572"/>
      <c r="F6" s="572"/>
      <c r="G6" s="572"/>
      <c r="H6" s="572"/>
      <c r="I6" s="572"/>
      <c r="J6" s="572"/>
      <c r="K6" s="572"/>
      <c r="L6" s="572"/>
      <c r="M6" s="572"/>
      <c r="N6" s="572"/>
    </row>
    <row r="7" spans="2:14">
      <c r="B7" s="585" t="s">
        <v>83</v>
      </c>
      <c r="C7" s="586"/>
      <c r="D7" s="586"/>
      <c r="E7" s="586"/>
      <c r="F7" s="572" t="s">
        <v>84</v>
      </c>
      <c r="G7" s="572"/>
      <c r="H7" s="572"/>
      <c r="I7" s="572"/>
      <c r="J7" s="572"/>
      <c r="K7" s="572"/>
      <c r="L7" s="572"/>
      <c r="M7" s="572"/>
      <c r="N7" s="572"/>
    </row>
    <row r="8" spans="2:14">
      <c r="B8" s="586"/>
      <c r="C8" s="586"/>
      <c r="D8" s="586"/>
      <c r="E8" s="586"/>
      <c r="F8" s="572"/>
      <c r="G8" s="572"/>
      <c r="H8" s="572"/>
      <c r="I8" s="572"/>
      <c r="J8" s="572"/>
      <c r="K8" s="572"/>
      <c r="L8" s="572"/>
      <c r="M8" s="572"/>
      <c r="N8" s="572"/>
    </row>
    <row r="9" spans="2:14">
      <c r="B9" s="586"/>
      <c r="C9" s="586"/>
      <c r="D9" s="586"/>
      <c r="E9" s="586"/>
      <c r="F9" s="572" t="s">
        <v>85</v>
      </c>
      <c r="G9" s="572" t="s">
        <v>86</v>
      </c>
      <c r="H9" s="572" t="s">
        <v>87</v>
      </c>
      <c r="I9" s="572" t="s">
        <v>88</v>
      </c>
      <c r="J9" s="572" t="s">
        <v>89</v>
      </c>
      <c r="K9" s="572" t="s">
        <v>90</v>
      </c>
      <c r="L9" s="579" t="s">
        <v>91</v>
      </c>
      <c r="M9" s="572"/>
      <c r="N9" s="572"/>
    </row>
    <row r="10" spans="2:14">
      <c r="B10" s="586"/>
      <c r="C10" s="586"/>
      <c r="D10" s="586"/>
      <c r="E10" s="586"/>
      <c r="F10" s="572"/>
      <c r="G10" s="572"/>
      <c r="H10" s="572"/>
      <c r="I10" s="572"/>
      <c r="J10" s="572"/>
      <c r="K10" s="572"/>
      <c r="L10" s="572"/>
      <c r="M10" s="572"/>
      <c r="N10" s="572"/>
    </row>
    <row r="11" spans="2:14" ht="13.5" customHeight="1">
      <c r="B11" s="576" t="s">
        <v>119</v>
      </c>
      <c r="C11" s="577"/>
      <c r="D11" s="577"/>
      <c r="E11" s="578"/>
      <c r="F11" s="572">
        <v>1</v>
      </c>
      <c r="G11" s="572">
        <v>2</v>
      </c>
      <c r="H11" s="572">
        <v>3</v>
      </c>
      <c r="I11" s="572">
        <v>4</v>
      </c>
      <c r="J11" s="572">
        <v>5</v>
      </c>
      <c r="K11" s="572">
        <v>5</v>
      </c>
      <c r="L11" s="582">
        <v>10</v>
      </c>
      <c r="M11" s="582"/>
      <c r="N11" s="582"/>
    </row>
    <row r="12" spans="2:14">
      <c r="B12" s="575" t="s">
        <v>92</v>
      </c>
      <c r="C12" s="575"/>
      <c r="D12" s="575"/>
      <c r="E12" s="575"/>
      <c r="F12" s="572"/>
      <c r="G12" s="572"/>
      <c r="H12" s="572"/>
      <c r="I12" s="572"/>
      <c r="J12" s="572"/>
      <c r="K12" s="572"/>
      <c r="L12" s="582"/>
      <c r="M12" s="582"/>
      <c r="N12" s="582"/>
    </row>
    <row r="13" spans="2:14" ht="13.5" customHeight="1">
      <c r="B13" s="583" t="s">
        <v>120</v>
      </c>
      <c r="C13" s="584"/>
      <c r="D13" s="584"/>
      <c r="E13" s="584"/>
      <c r="F13" s="572">
        <v>1</v>
      </c>
      <c r="G13" s="572">
        <v>2</v>
      </c>
      <c r="H13" s="572">
        <v>2</v>
      </c>
      <c r="I13" s="572">
        <v>3</v>
      </c>
      <c r="J13" s="572">
        <v>4</v>
      </c>
      <c r="K13" s="572">
        <v>4</v>
      </c>
      <c r="L13" s="582">
        <v>7</v>
      </c>
      <c r="M13" s="582"/>
      <c r="N13" s="582"/>
    </row>
    <row r="14" spans="2:14">
      <c r="B14" s="575" t="s">
        <v>93</v>
      </c>
      <c r="C14" s="575"/>
      <c r="D14" s="575"/>
      <c r="E14" s="575"/>
      <c r="F14" s="572"/>
      <c r="G14" s="572"/>
      <c r="H14" s="572"/>
      <c r="I14" s="572"/>
      <c r="J14" s="572"/>
      <c r="K14" s="572"/>
      <c r="L14" s="582"/>
      <c r="M14" s="582"/>
      <c r="N14" s="582"/>
    </row>
    <row r="15" spans="2:14">
      <c r="B15" s="573" t="s">
        <v>94</v>
      </c>
      <c r="C15" s="573"/>
      <c r="D15" s="573"/>
      <c r="E15" s="573"/>
      <c r="F15" s="572">
        <v>1</v>
      </c>
      <c r="G15" s="572">
        <v>1</v>
      </c>
      <c r="H15" s="572">
        <v>2</v>
      </c>
      <c r="I15" s="572">
        <v>2</v>
      </c>
      <c r="J15" s="572">
        <v>3</v>
      </c>
      <c r="K15" s="572">
        <v>3</v>
      </c>
      <c r="L15" s="582">
        <v>5</v>
      </c>
      <c r="M15" s="582"/>
      <c r="N15" s="582"/>
    </row>
    <row r="16" spans="2:14">
      <c r="B16" s="573"/>
      <c r="C16" s="573"/>
      <c r="D16" s="573"/>
      <c r="E16" s="573"/>
      <c r="F16" s="572"/>
      <c r="G16" s="572"/>
      <c r="H16" s="572"/>
      <c r="I16" s="572"/>
      <c r="J16" s="572"/>
      <c r="K16" s="572"/>
      <c r="L16" s="582"/>
      <c r="M16" s="582"/>
      <c r="N16" s="582"/>
    </row>
    <row r="17" spans="2:14">
      <c r="B17" s="573" t="s">
        <v>95</v>
      </c>
      <c r="C17" s="574"/>
      <c r="D17" s="574"/>
      <c r="E17" s="574"/>
      <c r="F17" s="572">
        <v>1</v>
      </c>
      <c r="G17" s="572">
        <v>1</v>
      </c>
      <c r="H17" s="572">
        <v>1</v>
      </c>
      <c r="I17" s="572">
        <v>2</v>
      </c>
      <c r="J17" s="572">
        <v>2</v>
      </c>
      <c r="K17" s="572">
        <v>2</v>
      </c>
      <c r="L17" s="582">
        <v>3</v>
      </c>
      <c r="M17" s="582"/>
      <c r="N17" s="582"/>
    </row>
    <row r="18" spans="2:14">
      <c r="B18" s="574"/>
      <c r="C18" s="574"/>
      <c r="D18" s="574"/>
      <c r="E18" s="574"/>
      <c r="F18" s="572"/>
      <c r="G18" s="572"/>
      <c r="H18" s="572"/>
      <c r="I18" s="572"/>
      <c r="J18" s="572"/>
      <c r="K18" s="572"/>
      <c r="L18" s="582"/>
      <c r="M18" s="582"/>
      <c r="N18" s="582"/>
    </row>
    <row r="19" spans="2:14">
      <c r="B19" s="573" t="s">
        <v>96</v>
      </c>
      <c r="C19" s="574"/>
      <c r="D19" s="574"/>
      <c r="E19" s="574"/>
      <c r="F19" s="572">
        <v>1</v>
      </c>
      <c r="G19" s="572">
        <v>1</v>
      </c>
      <c r="H19" s="572">
        <v>1</v>
      </c>
      <c r="I19" s="572">
        <v>1</v>
      </c>
      <c r="J19" s="572">
        <v>1</v>
      </c>
      <c r="K19" s="572">
        <v>1</v>
      </c>
      <c r="L19" s="582">
        <v>1</v>
      </c>
      <c r="M19" s="582"/>
      <c r="N19" s="582"/>
    </row>
    <row r="20" spans="2:14">
      <c r="B20" s="574"/>
      <c r="C20" s="574"/>
      <c r="D20" s="574"/>
      <c r="E20" s="574"/>
      <c r="F20" s="572"/>
      <c r="G20" s="572"/>
      <c r="H20" s="572"/>
      <c r="I20" s="572"/>
      <c r="J20" s="572"/>
      <c r="K20" s="572"/>
      <c r="L20" s="582"/>
      <c r="M20" s="582"/>
      <c r="N20" s="582"/>
    </row>
    <row r="21" spans="2:14"/>
    <row r="22" spans="2:14"/>
    <row r="23" spans="2:14">
      <c r="B23" s="24" t="s">
        <v>97</v>
      </c>
    </row>
    <row r="24" spans="2:14"/>
    <row r="25" spans="2:14">
      <c r="B25" s="25">
        <v>1</v>
      </c>
      <c r="C25" s="69" t="s">
        <v>122</v>
      </c>
    </row>
    <row r="26" spans="2:14"/>
    <row r="27" spans="2:14">
      <c r="B27" s="572" t="s">
        <v>98</v>
      </c>
      <c r="C27" s="572"/>
      <c r="D27" s="572"/>
      <c r="E27" s="572"/>
      <c r="F27" s="572" t="s">
        <v>99</v>
      </c>
      <c r="G27" s="572">
        <v>1</v>
      </c>
      <c r="H27" s="572">
        <v>2</v>
      </c>
      <c r="I27" s="572">
        <v>3</v>
      </c>
      <c r="J27" s="572">
        <v>4</v>
      </c>
      <c r="K27" s="572">
        <v>5</v>
      </c>
      <c r="L27" s="572" t="s">
        <v>100</v>
      </c>
      <c r="M27" s="572"/>
      <c r="N27" s="572"/>
    </row>
    <row r="28" spans="2:14">
      <c r="B28" s="572"/>
      <c r="C28" s="572"/>
      <c r="D28" s="572"/>
      <c r="E28" s="572"/>
      <c r="F28" s="572"/>
      <c r="G28" s="572"/>
      <c r="H28" s="572"/>
      <c r="I28" s="572"/>
      <c r="J28" s="572"/>
      <c r="K28" s="572"/>
      <c r="L28" s="572"/>
      <c r="M28" s="572"/>
      <c r="N28" s="572"/>
    </row>
    <row r="29" spans="2:14">
      <c r="B29" s="572"/>
      <c r="C29" s="572"/>
      <c r="D29" s="572"/>
      <c r="E29" s="572"/>
      <c r="F29" s="572" t="s">
        <v>101</v>
      </c>
      <c r="G29" s="580"/>
      <c r="H29" s="580"/>
      <c r="I29" s="580"/>
      <c r="J29" s="580"/>
      <c r="K29" s="580"/>
      <c r="L29" s="572" t="s">
        <v>102</v>
      </c>
      <c r="M29" s="572"/>
      <c r="N29" s="572"/>
    </row>
    <row r="30" spans="2:14">
      <c r="B30" s="572"/>
      <c r="C30" s="572"/>
      <c r="D30" s="572"/>
      <c r="E30" s="572"/>
      <c r="F30" s="572"/>
      <c r="G30" s="580"/>
      <c r="H30" s="580"/>
      <c r="I30" s="580"/>
      <c r="J30" s="580"/>
      <c r="K30" s="580"/>
      <c r="L30" s="572"/>
      <c r="M30" s="572"/>
      <c r="N30" s="572"/>
    </row>
    <row r="31" spans="2:14">
      <c r="B31" s="572" t="s">
        <v>103</v>
      </c>
      <c r="C31" s="572"/>
      <c r="D31" s="572"/>
      <c r="E31" s="572"/>
      <c r="F31" s="580"/>
      <c r="G31" s="572">
        <v>11</v>
      </c>
      <c r="H31" s="572">
        <v>12</v>
      </c>
      <c r="I31" s="572">
        <v>14</v>
      </c>
      <c r="J31" s="572">
        <v>16</v>
      </c>
      <c r="K31" s="572">
        <v>18</v>
      </c>
      <c r="L31" s="572" t="s">
        <v>104</v>
      </c>
      <c r="M31" s="572"/>
      <c r="N31" s="572"/>
    </row>
    <row r="32" spans="2:14">
      <c r="B32" s="572"/>
      <c r="C32" s="572"/>
      <c r="D32" s="572"/>
      <c r="E32" s="572"/>
      <c r="F32" s="580"/>
      <c r="G32" s="572"/>
      <c r="H32" s="572"/>
      <c r="I32" s="572"/>
      <c r="J32" s="572"/>
      <c r="K32" s="572"/>
      <c r="L32" s="572"/>
      <c r="M32" s="572"/>
      <c r="N32" s="572"/>
    </row>
    <row r="33" spans="2:16"/>
    <row r="34" spans="2:16">
      <c r="B34" s="25">
        <v>2</v>
      </c>
      <c r="C34" s="24" t="s">
        <v>105</v>
      </c>
    </row>
    <row r="35" spans="2:16"/>
    <row r="36" spans="2:16">
      <c r="B36" s="572" t="s">
        <v>106</v>
      </c>
      <c r="C36" s="572"/>
      <c r="D36" s="572"/>
      <c r="E36" s="572"/>
      <c r="F36" s="579" t="s">
        <v>107</v>
      </c>
      <c r="G36" s="572"/>
      <c r="H36" s="572"/>
      <c r="I36" s="572" t="s">
        <v>99</v>
      </c>
      <c r="J36" s="572">
        <v>1</v>
      </c>
      <c r="K36" s="572">
        <v>2</v>
      </c>
      <c r="L36" s="572">
        <v>3</v>
      </c>
      <c r="M36" s="572">
        <v>4</v>
      </c>
      <c r="N36" s="572">
        <v>5</v>
      </c>
      <c r="O36" s="579" t="s">
        <v>108</v>
      </c>
      <c r="P36" s="572"/>
    </row>
    <row r="37" spans="2:16">
      <c r="B37" s="572"/>
      <c r="C37" s="572"/>
      <c r="D37" s="572"/>
      <c r="E37" s="572"/>
      <c r="F37" s="572"/>
      <c r="G37" s="572"/>
      <c r="H37" s="572"/>
      <c r="I37" s="572"/>
      <c r="J37" s="572"/>
      <c r="K37" s="572"/>
      <c r="L37" s="572"/>
      <c r="M37" s="572"/>
      <c r="N37" s="572"/>
      <c r="O37" s="572"/>
      <c r="P37" s="572"/>
    </row>
    <row r="38" spans="2:16">
      <c r="B38" s="572"/>
      <c r="C38" s="572"/>
      <c r="D38" s="572"/>
      <c r="E38" s="572"/>
      <c r="F38" s="572"/>
      <c r="G38" s="572"/>
      <c r="H38" s="572"/>
      <c r="I38" s="572" t="s">
        <v>101</v>
      </c>
      <c r="J38" s="580"/>
      <c r="K38" s="580"/>
      <c r="L38" s="580"/>
      <c r="M38" s="580"/>
      <c r="N38" s="580"/>
      <c r="O38" s="581" t="s">
        <v>121</v>
      </c>
      <c r="P38" s="572"/>
    </row>
    <row r="39" spans="2:16">
      <c r="B39" s="572"/>
      <c r="C39" s="572"/>
      <c r="D39" s="572"/>
      <c r="E39" s="572"/>
      <c r="F39" s="572"/>
      <c r="G39" s="572"/>
      <c r="H39" s="572"/>
      <c r="I39" s="572"/>
      <c r="J39" s="580"/>
      <c r="K39" s="580"/>
      <c r="L39" s="580"/>
      <c r="M39" s="580"/>
      <c r="N39" s="580"/>
      <c r="O39" s="572"/>
      <c r="P39" s="572"/>
    </row>
    <row r="40" spans="2:16">
      <c r="B40" s="576" t="s">
        <v>120</v>
      </c>
      <c r="C40" s="577"/>
      <c r="D40" s="577"/>
      <c r="E40" s="578"/>
      <c r="F40" s="572"/>
      <c r="G40" s="572"/>
      <c r="H40" s="572"/>
      <c r="I40" s="572"/>
      <c r="J40" s="572">
        <v>8</v>
      </c>
      <c r="K40" s="572">
        <v>9</v>
      </c>
      <c r="L40" s="572">
        <v>10</v>
      </c>
      <c r="M40" s="572">
        <v>12</v>
      </c>
      <c r="N40" s="572">
        <v>13</v>
      </c>
      <c r="O40" s="572">
        <v>15</v>
      </c>
      <c r="P40" s="572"/>
    </row>
    <row r="41" spans="2:16">
      <c r="B41" s="575" t="s">
        <v>93</v>
      </c>
      <c r="C41" s="575"/>
      <c r="D41" s="575"/>
      <c r="E41" s="575"/>
      <c r="F41" s="572"/>
      <c r="G41" s="572"/>
      <c r="H41" s="572"/>
      <c r="I41" s="572"/>
      <c r="J41" s="572"/>
      <c r="K41" s="572"/>
      <c r="L41" s="572"/>
      <c r="M41" s="572"/>
      <c r="N41" s="572"/>
      <c r="O41" s="572"/>
      <c r="P41" s="572"/>
    </row>
    <row r="42" spans="2:16">
      <c r="B42" s="573" t="s">
        <v>94</v>
      </c>
      <c r="C42" s="573"/>
      <c r="D42" s="573"/>
      <c r="E42" s="573"/>
      <c r="F42" s="572"/>
      <c r="G42" s="572"/>
      <c r="H42" s="572"/>
      <c r="I42" s="572"/>
      <c r="J42" s="572">
        <v>6</v>
      </c>
      <c r="K42" s="572">
        <v>6</v>
      </c>
      <c r="L42" s="572">
        <v>8</v>
      </c>
      <c r="M42" s="572">
        <v>9</v>
      </c>
      <c r="N42" s="572">
        <v>10</v>
      </c>
      <c r="O42" s="572">
        <v>11</v>
      </c>
      <c r="P42" s="572"/>
    </row>
    <row r="43" spans="2:16">
      <c r="B43" s="573"/>
      <c r="C43" s="573"/>
      <c r="D43" s="573"/>
      <c r="E43" s="573"/>
      <c r="F43" s="572"/>
      <c r="G43" s="572"/>
      <c r="H43" s="572"/>
      <c r="I43" s="572"/>
      <c r="J43" s="572"/>
      <c r="K43" s="572"/>
      <c r="L43" s="572"/>
      <c r="M43" s="572"/>
      <c r="N43" s="572"/>
      <c r="O43" s="572"/>
      <c r="P43" s="572"/>
    </row>
    <row r="44" spans="2:16">
      <c r="B44" s="573" t="s">
        <v>95</v>
      </c>
      <c r="C44" s="574"/>
      <c r="D44" s="574"/>
      <c r="E44" s="574"/>
      <c r="F44" s="572"/>
      <c r="G44" s="572"/>
      <c r="H44" s="572"/>
      <c r="I44" s="572"/>
      <c r="J44" s="572">
        <v>4</v>
      </c>
      <c r="K44" s="572">
        <v>4</v>
      </c>
      <c r="L44" s="572">
        <v>5</v>
      </c>
      <c r="M44" s="572">
        <v>6</v>
      </c>
      <c r="N44" s="572">
        <v>6</v>
      </c>
      <c r="O44" s="572">
        <v>7</v>
      </c>
      <c r="P44" s="572"/>
    </row>
    <row r="45" spans="2:16">
      <c r="B45" s="574"/>
      <c r="C45" s="574"/>
      <c r="D45" s="574"/>
      <c r="E45" s="574"/>
      <c r="F45" s="572"/>
      <c r="G45" s="572"/>
      <c r="H45" s="572"/>
      <c r="I45" s="572"/>
      <c r="J45" s="572"/>
      <c r="K45" s="572"/>
      <c r="L45" s="572"/>
      <c r="M45" s="572"/>
      <c r="N45" s="572"/>
      <c r="O45" s="572"/>
      <c r="P45" s="572"/>
    </row>
    <row r="46" spans="2:16">
      <c r="B46" s="573" t="s">
        <v>96</v>
      </c>
      <c r="C46" s="574"/>
      <c r="D46" s="574"/>
      <c r="E46" s="574"/>
      <c r="F46" s="572"/>
      <c r="G46" s="572"/>
      <c r="H46" s="572"/>
      <c r="I46" s="572"/>
      <c r="J46" s="572">
        <v>2</v>
      </c>
      <c r="K46" s="572">
        <v>2</v>
      </c>
      <c r="L46" s="572">
        <v>2</v>
      </c>
      <c r="M46" s="572">
        <v>3</v>
      </c>
      <c r="N46" s="572">
        <v>3</v>
      </c>
      <c r="O46" s="572">
        <v>3</v>
      </c>
      <c r="P46" s="572"/>
    </row>
    <row r="47" spans="2:16">
      <c r="B47" s="574"/>
      <c r="C47" s="574"/>
      <c r="D47" s="574"/>
      <c r="E47" s="574"/>
      <c r="F47" s="572"/>
      <c r="G47" s="572"/>
      <c r="H47" s="572"/>
      <c r="I47" s="572"/>
      <c r="J47" s="572"/>
      <c r="K47" s="572"/>
      <c r="L47" s="572"/>
      <c r="M47" s="572"/>
      <c r="N47" s="572"/>
      <c r="O47" s="572"/>
      <c r="P47" s="572"/>
    </row>
    <row r="48" spans="2:16"/>
    <row r="49" spans="2:3">
      <c r="B49" s="25" t="s">
        <v>109</v>
      </c>
      <c r="C49" s="24" t="s">
        <v>110</v>
      </c>
    </row>
    <row r="50" spans="2:3">
      <c r="C50" s="24" t="s">
        <v>111</v>
      </c>
    </row>
  </sheetData>
  <mergeCells count="125">
    <mergeCell ref="B5:E6"/>
    <mergeCell ref="F5:N6"/>
    <mergeCell ref="B7:E10"/>
    <mergeCell ref="F7:N8"/>
    <mergeCell ref="F9:F10"/>
    <mergeCell ref="G9:G10"/>
    <mergeCell ref="H9:H10"/>
    <mergeCell ref="I9:I10"/>
    <mergeCell ref="J9:J10"/>
    <mergeCell ref="K9:K10"/>
    <mergeCell ref="L9:N10"/>
    <mergeCell ref="B11:E11"/>
    <mergeCell ref="F11:F12"/>
    <mergeCell ref="G11:G12"/>
    <mergeCell ref="H11:H12"/>
    <mergeCell ref="I11:I12"/>
    <mergeCell ref="J11:J12"/>
    <mergeCell ref="K11:K12"/>
    <mergeCell ref="L11:N12"/>
    <mergeCell ref="B12:E12"/>
    <mergeCell ref="K13:K14"/>
    <mergeCell ref="L13:N14"/>
    <mergeCell ref="B14:E14"/>
    <mergeCell ref="B15:E16"/>
    <mergeCell ref="F15:F16"/>
    <mergeCell ref="G15:G16"/>
    <mergeCell ref="H15:H16"/>
    <mergeCell ref="I15:I16"/>
    <mergeCell ref="J15:J16"/>
    <mergeCell ref="K15:K16"/>
    <mergeCell ref="B13:E13"/>
    <mergeCell ref="F13:F14"/>
    <mergeCell ref="G13:G14"/>
    <mergeCell ref="H13:H14"/>
    <mergeCell ref="I13:I14"/>
    <mergeCell ref="J13:J14"/>
    <mergeCell ref="L15:N16"/>
    <mergeCell ref="B17:E18"/>
    <mergeCell ref="F17:F18"/>
    <mergeCell ref="G17:G18"/>
    <mergeCell ref="H17:H18"/>
    <mergeCell ref="I17:I18"/>
    <mergeCell ref="J17:J18"/>
    <mergeCell ref="K17:K18"/>
    <mergeCell ref="L17:N18"/>
    <mergeCell ref="K19:K20"/>
    <mergeCell ref="L19:N20"/>
    <mergeCell ref="F27:F28"/>
    <mergeCell ref="G27:G28"/>
    <mergeCell ref="H27:H28"/>
    <mergeCell ref="I27:I28"/>
    <mergeCell ref="J27:J28"/>
    <mergeCell ref="K27:K28"/>
    <mergeCell ref="L27:N28"/>
    <mergeCell ref="B19:E20"/>
    <mergeCell ref="F19:F20"/>
    <mergeCell ref="G19:G20"/>
    <mergeCell ref="H19:H20"/>
    <mergeCell ref="I19:I20"/>
    <mergeCell ref="J19:J20"/>
    <mergeCell ref="B36:E39"/>
    <mergeCell ref="F36:H39"/>
    <mergeCell ref="I36:I37"/>
    <mergeCell ref="J36:J37"/>
    <mergeCell ref="K36:K37"/>
    <mergeCell ref="L36:L37"/>
    <mergeCell ref="L29:N30"/>
    <mergeCell ref="B31:E32"/>
    <mergeCell ref="F31:F32"/>
    <mergeCell ref="G31:G32"/>
    <mergeCell ref="H31:H32"/>
    <mergeCell ref="I31:I32"/>
    <mergeCell ref="J31:J32"/>
    <mergeCell ref="K31:K32"/>
    <mergeCell ref="L31:N32"/>
    <mergeCell ref="F29:F30"/>
    <mergeCell ref="G29:G30"/>
    <mergeCell ref="H29:H30"/>
    <mergeCell ref="I29:I30"/>
    <mergeCell ref="J29:J30"/>
    <mergeCell ref="K29:K30"/>
    <mergeCell ref="M36:M37"/>
    <mergeCell ref="N36:N37"/>
    <mergeCell ref="B27:E30"/>
    <mergeCell ref="O36:P37"/>
    <mergeCell ref="I38:I39"/>
    <mergeCell ref="J38:J39"/>
    <mergeCell ref="K38:K39"/>
    <mergeCell ref="L38:L39"/>
    <mergeCell ref="M38:M39"/>
    <mergeCell ref="N38:N39"/>
    <mergeCell ref="O38:P39"/>
    <mergeCell ref="N40:N41"/>
    <mergeCell ref="O40:P41"/>
    <mergeCell ref="B41:E41"/>
    <mergeCell ref="B42:E43"/>
    <mergeCell ref="F42:I43"/>
    <mergeCell ref="J42:J43"/>
    <mergeCell ref="K42:K43"/>
    <mergeCell ref="L42:L43"/>
    <mergeCell ref="M42:M43"/>
    <mergeCell ref="N42:N43"/>
    <mergeCell ref="B40:E40"/>
    <mergeCell ref="F40:I41"/>
    <mergeCell ref="J40:J41"/>
    <mergeCell ref="K40:K41"/>
    <mergeCell ref="L40:L41"/>
    <mergeCell ref="M40:M41"/>
    <mergeCell ref="N46:N47"/>
    <mergeCell ref="O46:P47"/>
    <mergeCell ref="B46:E47"/>
    <mergeCell ref="F46:I47"/>
    <mergeCell ref="J46:J47"/>
    <mergeCell ref="K46:K47"/>
    <mergeCell ref="L46:L47"/>
    <mergeCell ref="M46:M47"/>
    <mergeCell ref="O42:P43"/>
    <mergeCell ref="B44:E45"/>
    <mergeCell ref="F44:I45"/>
    <mergeCell ref="J44:J45"/>
    <mergeCell ref="K44:K45"/>
    <mergeCell ref="L44:L45"/>
    <mergeCell ref="M44:M45"/>
    <mergeCell ref="N44:N45"/>
    <mergeCell ref="O44:P45"/>
  </mergeCells>
  <phoneticPr fontId="7"/>
  <pageMargins left="0.17" right="0.31"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2:B42"/>
  <sheetViews>
    <sheetView workbookViewId="0">
      <selection activeCell="H28" sqref="H28"/>
    </sheetView>
  </sheetViews>
  <sheetFormatPr defaultRowHeight="14.25"/>
  <cols>
    <col min="1" max="1" width="2.625" style="126" customWidth="1"/>
    <col min="2" max="16384" width="9" style="126"/>
  </cols>
  <sheetData>
    <row r="2" spans="1:2" ht="15.95" customHeight="1">
      <c r="B2" s="127" t="s">
        <v>185</v>
      </c>
    </row>
    <row r="3" spans="1:2" ht="15.95" customHeight="1"/>
    <row r="4" spans="1:2" ht="15.95" customHeight="1">
      <c r="A4" s="128" t="s">
        <v>186</v>
      </c>
      <c r="B4" s="126" t="s">
        <v>222</v>
      </c>
    </row>
    <row r="5" spans="1:2" ht="15.95" customHeight="1">
      <c r="B5" s="126" t="s">
        <v>223</v>
      </c>
    </row>
    <row r="6" spans="1:2" ht="15.95" customHeight="1">
      <c r="B6" s="126" t="s">
        <v>224</v>
      </c>
    </row>
    <row r="7" spans="1:2" ht="15.95" customHeight="1"/>
    <row r="8" spans="1:2" ht="15.95" customHeight="1">
      <c r="A8" s="128" t="s">
        <v>186</v>
      </c>
      <c r="B8" s="126" t="s">
        <v>225</v>
      </c>
    </row>
    <row r="9" spans="1:2" ht="15.95" customHeight="1"/>
    <row r="10" spans="1:2" ht="15.95" customHeight="1">
      <c r="B10" s="126" t="s">
        <v>226</v>
      </c>
    </row>
    <row r="11" spans="1:2" ht="15.95" customHeight="1">
      <c r="B11" s="126" t="s">
        <v>227</v>
      </c>
    </row>
    <row r="12" spans="1:2" ht="15.95" customHeight="1">
      <c r="B12" s="126" t="s">
        <v>228</v>
      </c>
    </row>
    <row r="13" spans="1:2" ht="15.95" customHeight="1">
      <c r="B13" s="126" t="s">
        <v>187</v>
      </c>
    </row>
    <row r="14" spans="1:2" ht="15.95" customHeight="1"/>
    <row r="15" spans="1:2">
      <c r="B15" s="126" t="s">
        <v>229</v>
      </c>
    </row>
    <row r="16" spans="1:2">
      <c r="B16" s="126" t="s">
        <v>230</v>
      </c>
    </row>
    <row r="17" spans="2:2">
      <c r="B17" s="126" t="s">
        <v>188</v>
      </c>
    </row>
    <row r="22" spans="2:2">
      <c r="B22" s="127"/>
    </row>
    <row r="42" spans="2:2">
      <c r="B42" s="127"/>
    </row>
  </sheetData>
  <phoneticPr fontId="7"/>
  <pageMargins left="0.7" right="0.45"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M26"/>
  <sheetViews>
    <sheetView showGridLines="0" view="pageBreakPreview" zoomScale="70" zoomScaleNormal="100" zoomScaleSheetLayoutView="70" workbookViewId="0">
      <selection activeCell="C23" sqref="C23"/>
    </sheetView>
  </sheetViews>
  <sheetFormatPr defaultRowHeight="13.5"/>
  <cols>
    <col min="1" max="1" width="1.625" style="130" customWidth="1"/>
    <col min="2" max="2" width="3.625" style="130" customWidth="1"/>
    <col min="3" max="3" width="12.625" style="130" customWidth="1"/>
    <col min="4" max="35" width="5.625" style="130" customWidth="1"/>
    <col min="36" max="16384" width="9" style="130"/>
  </cols>
  <sheetData>
    <row r="1" spans="1:39" ht="24.95" customHeight="1">
      <c r="A1" s="129" t="s">
        <v>213</v>
      </c>
      <c r="Q1" s="131"/>
      <c r="R1" s="131"/>
      <c r="S1" s="131"/>
      <c r="T1" s="131"/>
      <c r="U1" s="131"/>
      <c r="V1" s="131"/>
      <c r="W1" s="131"/>
      <c r="X1" s="131"/>
    </row>
    <row r="2" spans="1:39" ht="17.25" thickBot="1">
      <c r="A2" s="132"/>
      <c r="Q2" s="131"/>
      <c r="R2" s="131"/>
      <c r="S2" s="131"/>
      <c r="T2" s="131"/>
      <c r="U2" s="131"/>
      <c r="V2" s="131"/>
      <c r="W2" s="131"/>
      <c r="X2" s="131"/>
    </row>
    <row r="3" spans="1:39" ht="35.1" customHeight="1">
      <c r="C3" s="133" t="s">
        <v>189</v>
      </c>
      <c r="D3" s="590" t="str">
        <f>F8&amp;"月分"</f>
        <v>4月分</v>
      </c>
      <c r="E3" s="590"/>
      <c r="F3" s="590"/>
      <c r="G3" s="590"/>
      <c r="H3" s="134"/>
      <c r="I3" s="134"/>
      <c r="J3" s="591" t="s">
        <v>190</v>
      </c>
      <c r="K3" s="591"/>
      <c r="L3" s="592"/>
      <c r="M3" s="592"/>
      <c r="N3" s="592"/>
      <c r="O3" s="592"/>
      <c r="P3" s="591" t="s">
        <v>191</v>
      </c>
      <c r="Q3" s="591"/>
      <c r="R3" s="592"/>
      <c r="S3" s="592"/>
      <c r="T3" s="592"/>
      <c r="U3" s="592"/>
      <c r="V3" s="593"/>
      <c r="W3" s="602" t="s">
        <v>192</v>
      </c>
      <c r="X3" s="605" t="s">
        <v>193</v>
      </c>
      <c r="Y3" s="605"/>
      <c r="Z3" s="605"/>
      <c r="AA3" s="605" t="s">
        <v>194</v>
      </c>
      <c r="AB3" s="605"/>
      <c r="AC3" s="605"/>
      <c r="AD3" s="605" t="s">
        <v>195</v>
      </c>
      <c r="AE3" s="605"/>
      <c r="AF3" s="605"/>
      <c r="AG3" s="605" t="s">
        <v>196</v>
      </c>
      <c r="AH3" s="605"/>
      <c r="AI3" s="606"/>
      <c r="AK3" s="625" t="s">
        <v>197</v>
      </c>
      <c r="AL3" s="625"/>
      <c r="AM3" s="626"/>
    </row>
    <row r="4" spans="1:39" ht="35.1" customHeight="1">
      <c r="C4" s="133" t="s">
        <v>198</v>
      </c>
      <c r="D4" s="607"/>
      <c r="E4" s="607"/>
      <c r="F4" s="607"/>
      <c r="G4" s="607"/>
      <c r="H4" s="135"/>
      <c r="I4" s="134"/>
      <c r="J4" s="608"/>
      <c r="K4" s="608"/>
      <c r="L4" s="609"/>
      <c r="M4" s="609"/>
      <c r="N4" s="609"/>
      <c r="O4" s="609"/>
      <c r="P4" s="136"/>
      <c r="Q4" s="137"/>
      <c r="R4" s="587"/>
      <c r="S4" s="587"/>
      <c r="T4" s="587"/>
      <c r="U4" s="587"/>
      <c r="V4" s="593"/>
      <c r="W4" s="603"/>
      <c r="X4" s="588"/>
      <c r="Y4" s="588"/>
      <c r="Z4" s="588"/>
      <c r="AA4" s="588"/>
      <c r="AB4" s="588"/>
      <c r="AC4" s="588"/>
      <c r="AD4" s="588"/>
      <c r="AE4" s="588"/>
      <c r="AF4" s="588"/>
      <c r="AG4" s="588"/>
      <c r="AH4" s="588"/>
      <c r="AI4" s="594"/>
      <c r="AK4" s="627" t="s">
        <v>214</v>
      </c>
      <c r="AL4" s="625"/>
      <c r="AM4" s="626"/>
    </row>
    <row r="5" spans="1:39" ht="35.1" customHeight="1" thickBot="1">
      <c r="C5" s="133" t="s">
        <v>199</v>
      </c>
      <c r="D5" s="596" t="s">
        <v>197</v>
      </c>
      <c r="E5" s="597"/>
      <c r="F5" s="597"/>
      <c r="G5" s="597"/>
      <c r="H5" s="134"/>
      <c r="I5" s="134"/>
      <c r="J5" s="137"/>
      <c r="K5" s="137"/>
      <c r="L5" s="138"/>
      <c r="M5" s="138"/>
      <c r="N5" s="138"/>
      <c r="O5" s="138"/>
      <c r="P5" s="137"/>
      <c r="Q5" s="138"/>
      <c r="R5" s="138"/>
      <c r="S5" s="138"/>
      <c r="T5" s="138"/>
      <c r="V5" s="593"/>
      <c r="W5" s="604"/>
      <c r="X5" s="589"/>
      <c r="Y5" s="589"/>
      <c r="Z5" s="589"/>
      <c r="AA5" s="589"/>
      <c r="AB5" s="589"/>
      <c r="AC5" s="589"/>
      <c r="AD5" s="589"/>
      <c r="AE5" s="589"/>
      <c r="AF5" s="589"/>
      <c r="AG5" s="589"/>
      <c r="AH5" s="589"/>
      <c r="AI5" s="595"/>
      <c r="AK5" s="627" t="s">
        <v>215</v>
      </c>
      <c r="AL5" s="625"/>
      <c r="AM5" s="626"/>
    </row>
    <row r="6" spans="1:39" ht="35.1" customHeight="1">
      <c r="C6" s="133" t="s">
        <v>200</v>
      </c>
      <c r="D6" s="598">
        <v>45748</v>
      </c>
      <c r="E6" s="598"/>
      <c r="F6" s="598"/>
      <c r="G6" s="598"/>
      <c r="H6" s="139" t="s">
        <v>157</v>
      </c>
      <c r="I6" s="599">
        <v>46112</v>
      </c>
      <c r="J6" s="599"/>
      <c r="K6" s="599"/>
      <c r="L6" s="599"/>
      <c r="M6" s="600" t="s">
        <v>201</v>
      </c>
      <c r="N6" s="600"/>
      <c r="O6" s="600"/>
      <c r="P6" s="600"/>
      <c r="Q6" s="140"/>
      <c r="R6" s="601"/>
      <c r="S6" s="601"/>
      <c r="T6" s="140" t="s">
        <v>5</v>
      </c>
      <c r="V6" s="141"/>
      <c r="W6" s="141"/>
      <c r="X6" s="142"/>
      <c r="Y6" s="142"/>
      <c r="Z6" s="142"/>
      <c r="AA6" s="142"/>
      <c r="AB6" s="142"/>
      <c r="AC6" s="142"/>
      <c r="AD6" s="142"/>
      <c r="AE6" s="142"/>
      <c r="AF6" s="142"/>
      <c r="AG6" s="142"/>
      <c r="AH6" s="142"/>
      <c r="AK6" s="627" t="s">
        <v>216</v>
      </c>
      <c r="AL6" s="625"/>
      <c r="AM6" s="626"/>
    </row>
    <row r="7" spans="1:39" ht="35.1" customHeight="1">
      <c r="V7" s="141"/>
      <c r="W7" s="141"/>
      <c r="X7" s="143"/>
      <c r="Y7" s="143"/>
      <c r="Z7" s="143"/>
      <c r="AA7" s="143"/>
      <c r="AB7" s="143"/>
      <c r="AC7" s="143"/>
      <c r="AD7" s="143"/>
      <c r="AE7" s="143"/>
      <c r="AF7" s="143"/>
      <c r="AG7" s="143"/>
      <c r="AH7" s="143"/>
      <c r="AK7" s="627" t="s">
        <v>217</v>
      </c>
      <c r="AL7" s="625"/>
      <c r="AM7" s="626"/>
    </row>
    <row r="8" spans="1:39" ht="24.95" customHeight="1" thickBot="1">
      <c r="B8" s="613"/>
      <c r="C8" s="613"/>
      <c r="D8" s="144">
        <v>2025</v>
      </c>
      <c r="E8" s="145" t="s">
        <v>202</v>
      </c>
      <c r="F8" s="144">
        <v>4</v>
      </c>
      <c r="G8" s="146" t="s">
        <v>203</v>
      </c>
      <c r="P8" s="147" t="s">
        <v>204</v>
      </c>
      <c r="Q8" s="148"/>
      <c r="R8" s="148"/>
      <c r="S8" s="148"/>
      <c r="AK8" s="627" t="s">
        <v>166</v>
      </c>
      <c r="AL8" s="625"/>
      <c r="AM8" s="626"/>
    </row>
    <row r="9" spans="1:39" ht="16.5">
      <c r="B9" s="614" t="s">
        <v>6</v>
      </c>
      <c r="C9" s="615"/>
      <c r="D9" s="149">
        <v>1</v>
      </c>
      <c r="E9" s="149">
        <v>2</v>
      </c>
      <c r="F9" s="149">
        <v>3</v>
      </c>
      <c r="G9" s="149">
        <v>4</v>
      </c>
      <c r="H9" s="149">
        <v>5</v>
      </c>
      <c r="I9" s="149">
        <v>6</v>
      </c>
      <c r="J9" s="149">
        <v>7</v>
      </c>
      <c r="K9" s="149">
        <v>8</v>
      </c>
      <c r="L9" s="149">
        <v>9</v>
      </c>
      <c r="M9" s="149">
        <v>10</v>
      </c>
      <c r="N9" s="149">
        <v>11</v>
      </c>
      <c r="O9" s="149">
        <v>12</v>
      </c>
      <c r="P9" s="149">
        <v>13</v>
      </c>
      <c r="Q9" s="149">
        <v>14</v>
      </c>
      <c r="R9" s="149">
        <v>15</v>
      </c>
      <c r="S9" s="149">
        <v>16</v>
      </c>
      <c r="T9" s="149">
        <v>17</v>
      </c>
      <c r="U9" s="149">
        <v>18</v>
      </c>
      <c r="V9" s="149">
        <v>19</v>
      </c>
      <c r="W9" s="149">
        <v>20</v>
      </c>
      <c r="X9" s="149">
        <v>21</v>
      </c>
      <c r="Y9" s="149">
        <v>22</v>
      </c>
      <c r="Z9" s="149">
        <v>23</v>
      </c>
      <c r="AA9" s="149">
        <v>24</v>
      </c>
      <c r="AB9" s="149">
        <v>25</v>
      </c>
      <c r="AC9" s="149">
        <v>26</v>
      </c>
      <c r="AD9" s="149">
        <v>27</v>
      </c>
      <c r="AE9" s="149">
        <v>28</v>
      </c>
      <c r="AF9" s="149">
        <v>29</v>
      </c>
      <c r="AG9" s="149">
        <v>30</v>
      </c>
      <c r="AH9" s="150">
        <v>31</v>
      </c>
      <c r="AI9" s="618" t="s">
        <v>205</v>
      </c>
      <c r="AK9" s="627" t="s">
        <v>218</v>
      </c>
      <c r="AL9" s="625"/>
      <c r="AM9" s="626"/>
    </row>
    <row r="10" spans="1:39" ht="29.25" customHeight="1" thickBot="1">
      <c r="B10" s="616"/>
      <c r="C10" s="617"/>
      <c r="D10" s="151" t="str">
        <f>IF(MONTH(DATE(($D$8),$F$8,D$9))&lt;&gt;$F$8,"",CHOOSE(WEEKDAY(DATE(($D$8),$F$8,D$9),1),"日","月","火","水","木","金","土")&amp;IF(ISNA(VLOOKUP(DATE(($D$8),$F$8,D$9),祝日一覧!$A$2:$B$385,2,FALSE)),"","（祝）"))</f>
        <v>火</v>
      </c>
      <c r="E10" s="151" t="str">
        <f>IF(MONTH(DATE(($D$8),$F$8,E$9))&lt;&gt;$F$8,"",CHOOSE(WEEKDAY(DATE(($D$8),$F$8,E$9),1),"日","月","火","水","木","金","土")&amp;IF(ISNA(VLOOKUP(DATE(($D$8),$F$8,E$9),祝日一覧!$A$2:$B$385,2,FALSE)),"","（祝）"))</f>
        <v>水</v>
      </c>
      <c r="F10" s="151" t="str">
        <f>IF(MONTH(DATE(($D$8),$F$8,F$9))&lt;&gt;$F$8,"",CHOOSE(WEEKDAY(DATE(($D$8),$F$8,F$9),1),"日","月","火","水","木","金","土")&amp;IF(ISNA(VLOOKUP(DATE(($D$8),$F$8,F$9),祝日一覧!$A$2:$B$385,2,FALSE)),"","（祝）"))</f>
        <v>木</v>
      </c>
      <c r="G10" s="151" t="str">
        <f>IF(MONTH(DATE(($D$8),$F$8,G$9))&lt;&gt;$F$8,"",CHOOSE(WEEKDAY(DATE(($D$8),$F$8,G$9),1),"日","月","火","水","木","金","土")&amp;IF(ISNA(VLOOKUP(DATE(($D$8),$F$8,G$9),祝日一覧!$A$2:$B$385,2,FALSE)),"","（祝）"))</f>
        <v>金</v>
      </c>
      <c r="H10" s="151" t="str">
        <f>IF(MONTH(DATE(($D$8),$F$8,H$9))&lt;&gt;$F$8,"",CHOOSE(WEEKDAY(DATE(($D$8),$F$8,H$9),1),"日","月","火","水","木","金","土")&amp;IF(ISNA(VLOOKUP(DATE(($D$8),$F$8,H$9),祝日一覧!$A$2:$B$385,2,FALSE)),"","（祝）"))</f>
        <v>土</v>
      </c>
      <c r="I10" s="151" t="str">
        <f>IF(MONTH(DATE(($D$8),$F$8,I$9))&lt;&gt;$F$8,"",CHOOSE(WEEKDAY(DATE(($D$8),$F$8,I$9),1),"日","月","火","水","木","金","土")&amp;IF(ISNA(VLOOKUP(DATE(($D$8),$F$8,I$9),祝日一覧!$A$2:$B$385,2,FALSE)),"","（祝）"))</f>
        <v>日</v>
      </c>
      <c r="J10" s="151" t="str">
        <f>IF(MONTH(DATE(($D$8),$F$8,J$9))&lt;&gt;$F$8,"",CHOOSE(WEEKDAY(DATE(($D$8),$F$8,J$9),1),"日","月","火","水","木","金","土")&amp;IF(ISNA(VLOOKUP(DATE(($D$8),$F$8,J$9),祝日一覧!$A$2:$B$385,2,FALSE)),"","（祝）"))</f>
        <v>月</v>
      </c>
      <c r="K10" s="151" t="str">
        <f>IF(MONTH(DATE(($D$8),$F$8,K$9))&lt;&gt;$F$8,"",CHOOSE(WEEKDAY(DATE(($D$8),$F$8,K$9),1),"日","月","火","水","木","金","土")&amp;IF(ISNA(VLOOKUP(DATE(($D$8),$F$8,K$9),祝日一覧!$A$2:$B$385,2,FALSE)),"","（祝）"))</f>
        <v>火</v>
      </c>
      <c r="L10" s="151" t="str">
        <f>IF(MONTH(DATE(($D$8),$F$8,L$9))&lt;&gt;$F$8,"",CHOOSE(WEEKDAY(DATE(($D$8),$F$8,L$9),1),"日","月","火","水","木","金","土")&amp;IF(ISNA(VLOOKUP(DATE(($D$8),$F$8,L$9),祝日一覧!$A$2:$B$385,2,FALSE)),"","（祝）"))</f>
        <v>水</v>
      </c>
      <c r="M10" s="151" t="str">
        <f>IF(MONTH(DATE(($D$8),$F$8,M$9))&lt;&gt;$F$8,"",CHOOSE(WEEKDAY(DATE(($D$8),$F$8,M$9),1),"日","月","火","水","木","金","土")&amp;IF(ISNA(VLOOKUP(DATE(($D$8),$F$8,M$9),祝日一覧!$A$2:$B$385,2,FALSE)),"","（祝）"))</f>
        <v>木</v>
      </c>
      <c r="N10" s="151" t="str">
        <f>IF(MONTH(DATE(($D$8),$F$8,N$9))&lt;&gt;$F$8,"",CHOOSE(WEEKDAY(DATE(($D$8),$F$8,N$9),1),"日","月","火","水","木","金","土")&amp;IF(ISNA(VLOOKUP(DATE(($D$8),$F$8,N$9),祝日一覧!$A$2:$B$385,2,FALSE)),"","（祝）"))</f>
        <v>金</v>
      </c>
      <c r="O10" s="151" t="str">
        <f>IF(MONTH(DATE(($D$8),$F$8,O$9))&lt;&gt;$F$8,"",CHOOSE(WEEKDAY(DATE(($D$8),$F$8,O$9),1),"日","月","火","水","木","金","土")&amp;IF(ISNA(VLOOKUP(DATE(($D$8),$F$8,O$9),祝日一覧!$A$2:$B$385,2,FALSE)),"","（祝）"))</f>
        <v>土</v>
      </c>
      <c r="P10" s="151" t="str">
        <f>IF(MONTH(DATE(($D$8),$F$8,P$9))&lt;&gt;$F$8,"",CHOOSE(WEEKDAY(DATE(($D$8),$F$8,P$9),1),"日","月","火","水","木","金","土")&amp;IF(ISNA(VLOOKUP(DATE(($D$8),$F$8,P$9),祝日一覧!$A$2:$B$385,2,FALSE)),"","（祝）"))</f>
        <v>日</v>
      </c>
      <c r="Q10" s="151" t="str">
        <f>IF(MONTH(DATE(($D$8),$F$8,Q$9))&lt;&gt;$F$8,"",CHOOSE(WEEKDAY(DATE(($D$8),$F$8,Q$9),1),"日","月","火","水","木","金","土")&amp;IF(ISNA(VLOOKUP(DATE(($D$8),$F$8,Q$9),祝日一覧!$A$2:$B$385,2,FALSE)),"","（祝）"))</f>
        <v>月</v>
      </c>
      <c r="R10" s="151" t="str">
        <f>IF(MONTH(DATE(($D$8),$F$8,R$9))&lt;&gt;$F$8,"",CHOOSE(WEEKDAY(DATE(($D$8),$F$8,R$9),1),"日","月","火","水","木","金","土")&amp;IF(ISNA(VLOOKUP(DATE(($D$8),$F$8,R$9),祝日一覧!$A$2:$B$385,2,FALSE)),"","（祝）"))</f>
        <v>火</v>
      </c>
      <c r="S10" s="151" t="str">
        <f>IF(MONTH(DATE(($D$8),$F$8,S$9))&lt;&gt;$F$8,"",CHOOSE(WEEKDAY(DATE(($D$8),$F$8,S$9),1),"日","月","火","水","木","金","土")&amp;IF(ISNA(VLOOKUP(DATE(($D$8),$F$8,S$9),祝日一覧!$A$2:$B$385,2,FALSE)),"","（祝）"))</f>
        <v>水</v>
      </c>
      <c r="T10" s="151" t="str">
        <f>IF(MONTH(DATE(($D$8),$F$8,T$9))&lt;&gt;$F$8,"",CHOOSE(WEEKDAY(DATE(($D$8),$F$8,T$9),1),"日","月","火","水","木","金","土")&amp;IF(ISNA(VLOOKUP(DATE(($D$8),$F$8,T$9),祝日一覧!$A$2:$B$385,2,FALSE)),"","（祝）"))</f>
        <v>木</v>
      </c>
      <c r="U10" s="151" t="str">
        <f>IF(MONTH(DATE(($D$8),$F$8,U$9))&lt;&gt;$F$8,"",CHOOSE(WEEKDAY(DATE(($D$8),$F$8,U$9),1),"日","月","火","水","木","金","土")&amp;IF(ISNA(VLOOKUP(DATE(($D$8),$F$8,U$9),祝日一覧!$A$2:$B$385,2,FALSE)),"","（祝）"))</f>
        <v>金</v>
      </c>
      <c r="V10" s="151" t="str">
        <f>IF(MONTH(DATE(($D$8),$F$8,V$9))&lt;&gt;$F$8,"",CHOOSE(WEEKDAY(DATE(($D$8),$F$8,V$9),1),"日","月","火","水","木","金","土")&amp;IF(ISNA(VLOOKUP(DATE(($D$8),$F$8,V$9),祝日一覧!$A$2:$B$385,2,FALSE)),"","（祝）"))</f>
        <v>土</v>
      </c>
      <c r="W10" s="151" t="str">
        <f>IF(MONTH(DATE(($D$8),$F$8,W$9))&lt;&gt;$F$8,"",CHOOSE(WEEKDAY(DATE(($D$8),$F$8,W$9),1),"日","月","火","水","木","金","土")&amp;IF(ISNA(VLOOKUP(DATE(($D$8),$F$8,W$9),祝日一覧!$A$2:$B$385,2,FALSE)),"","（祝）"))</f>
        <v>日</v>
      </c>
      <c r="X10" s="151" t="str">
        <f>IF(MONTH(DATE(($D$8),$F$8,X$9))&lt;&gt;$F$8,"",CHOOSE(WEEKDAY(DATE(($D$8),$F$8,X$9),1),"日","月","火","水","木","金","土")&amp;IF(ISNA(VLOOKUP(DATE(($D$8),$F$8,X$9),祝日一覧!$A$2:$B$385,2,FALSE)),"","（祝）"))</f>
        <v>月</v>
      </c>
      <c r="Y10" s="151" t="str">
        <f>IF(MONTH(DATE(($D$8),$F$8,Y$9))&lt;&gt;$F$8,"",CHOOSE(WEEKDAY(DATE(($D$8),$F$8,Y$9),1),"日","月","火","水","木","金","土")&amp;IF(ISNA(VLOOKUP(DATE(($D$8),$F$8,Y$9),祝日一覧!$A$2:$B$385,2,FALSE)),"","（祝）"))</f>
        <v>火</v>
      </c>
      <c r="Z10" s="151" t="str">
        <f>IF(MONTH(DATE(($D$8),$F$8,Z$9))&lt;&gt;$F$8,"",CHOOSE(WEEKDAY(DATE(($D$8),$F$8,Z$9),1),"日","月","火","水","木","金","土")&amp;IF(ISNA(VLOOKUP(DATE(($D$8),$F$8,Z$9),祝日一覧!$A$2:$B$385,2,FALSE)),"","（祝）"))</f>
        <v>水</v>
      </c>
      <c r="AA10" s="151" t="str">
        <f>IF(MONTH(DATE(($D$8),$F$8,AA$9))&lt;&gt;$F$8,"",CHOOSE(WEEKDAY(DATE(($D$8),$F$8,AA$9),1),"日","月","火","水","木","金","土")&amp;IF(ISNA(VLOOKUP(DATE(($D$8),$F$8,AA$9),祝日一覧!$A$2:$B$385,2,FALSE)),"","（祝）"))</f>
        <v>木</v>
      </c>
      <c r="AB10" s="151" t="str">
        <f>IF(MONTH(DATE(($D$8),$F$8,AB$9))&lt;&gt;$F$8,"",CHOOSE(WEEKDAY(DATE(($D$8),$F$8,AB$9),1),"日","月","火","水","木","金","土")&amp;IF(ISNA(VLOOKUP(DATE(($D$8),$F$8,AB$9),祝日一覧!$A$2:$B$385,2,FALSE)),"","（祝）"))</f>
        <v>金</v>
      </c>
      <c r="AC10" s="151" t="str">
        <f>IF(MONTH(DATE(($D$8),$F$8,AC$9))&lt;&gt;$F$8,"",CHOOSE(WEEKDAY(DATE(($D$8),$F$8,AC$9),1),"日","月","火","水","木","金","土")&amp;IF(ISNA(VLOOKUP(DATE(($D$8),$F$8,AC$9),祝日一覧!$A$2:$B$385,2,FALSE)),"","（祝）"))</f>
        <v>土</v>
      </c>
      <c r="AD10" s="151" t="str">
        <f>IF(MONTH(DATE(($D$8),$F$8,AD$9))&lt;&gt;$F$8,"",CHOOSE(WEEKDAY(DATE(($D$8),$F$8,AD$9),1),"日","月","火","水","木","金","土")&amp;IF(ISNA(VLOOKUP(DATE(($D$8),$F$8,AD$9),祝日一覧!$A$2:$B$385,2,FALSE)),"","（祝）"))</f>
        <v>日</v>
      </c>
      <c r="AE10" s="151" t="str">
        <f>IF(MONTH(DATE(($D$8),$F$8,AE$9))&lt;&gt;$F$8,"",CHOOSE(WEEKDAY(DATE(($D$8),$F$8,AE$9),1),"日","月","火","水","木","金","土")&amp;IF(ISNA(VLOOKUP(DATE(($D$8),$F$8,AE$9),祝日一覧!$A$2:$B$385,2,FALSE)),"","（祝）"))</f>
        <v>月</v>
      </c>
      <c r="AF10" s="151" t="str">
        <f>IF(MONTH(DATE(($D$8),$F$8,AF$9))&lt;&gt;$F$8,"",CHOOSE(WEEKDAY(DATE(($D$8),$F$8,AF$9),1),"日","月","火","水","木","金","土")&amp;IF(ISNA(VLOOKUP(DATE(($D$8),$F$8,AF$9),祝日一覧!$A$2:$B$385,2,FALSE)),"","（祝）"))</f>
        <v>火（祝）</v>
      </c>
      <c r="AG10" s="151" t="str">
        <f>IF(MONTH(DATE(($D$8),$F$8,AG$9))&lt;&gt;$F$8,"",CHOOSE(WEEKDAY(DATE(($D$8),$F$8,AG$9),1),"日","月","火","水","木","金","土")&amp;IF(ISNA(VLOOKUP(DATE(($D$8),$F$8,AG$9),祝日一覧!$A$2:$B$385,2,FALSE)),"","（祝）"))</f>
        <v>水</v>
      </c>
      <c r="AH10" s="151" t="str">
        <f>IF(MONTH(DATE(($D$8),$F$8,AH$9))&lt;&gt;$F$8,"",CHOOSE(WEEKDAY(DATE(($D$8),$F$8,AH$9),1),"日","月","火","水","木","金","土")&amp;IF(ISNA(VLOOKUP(DATE(($D$8),$F$8,AH$9),祝日一覧!$A$2:$B$385,2,FALSE)),"","（祝）"))</f>
        <v/>
      </c>
      <c r="AI10" s="619"/>
      <c r="AK10" s="627" t="s">
        <v>219</v>
      </c>
      <c r="AL10" s="625"/>
      <c r="AM10" s="626"/>
    </row>
    <row r="11" spans="1:39" ht="35.1" customHeight="1" thickBot="1">
      <c r="B11" s="620" t="s">
        <v>206</v>
      </c>
      <c r="C11" s="621"/>
      <c r="D11" s="152" t="str">
        <f>IF((HLOOKUP($F8,'兼務　年間勤務計画表'!$C6:$AV38,D9+2,FALSE))=0,"",HLOOKUP($F8,'兼務　年間勤務計画表'!$B6:$AV38,D9+2,FALSE))</f>
        <v/>
      </c>
      <c r="E11" s="152" t="str">
        <f>IF((HLOOKUP($F8,'兼務　年間勤務計画表'!$C6:$AV38,E9+2,FALSE))=0,"",HLOOKUP($F8,'兼務　年間勤務計画表'!$B6:$AV38,E9+2,FALSE))</f>
        <v/>
      </c>
      <c r="F11" s="152" t="str">
        <f>IF((HLOOKUP($F8,'兼務　年間勤務計画表'!$C6:$AV38,F9+2,FALSE))=0,"",HLOOKUP($F8,'兼務　年間勤務計画表'!$B6:$AV38,F9+2,FALSE))</f>
        <v/>
      </c>
      <c r="G11" s="152" t="str">
        <f>IF((HLOOKUP($F8,'兼務　年間勤務計画表'!$C6:$AV38,G9+2,FALSE))=0,"",HLOOKUP($F8,'兼務　年間勤務計画表'!$B6:$AV38,G9+2,FALSE))</f>
        <v/>
      </c>
      <c r="H11" s="152" t="str">
        <f>IF((HLOOKUP($F8,'兼務　年間勤務計画表'!$C6:$AV38,H9+2,FALSE))=0,"",HLOOKUP($F8,'兼務　年間勤務計画表'!$B6:$AV38,H9+2,FALSE))</f>
        <v/>
      </c>
      <c r="I11" s="152" t="str">
        <f>IF((HLOOKUP($F8,'兼務　年間勤務計画表'!$C6:$AV38,I9+2,FALSE))=0,"",HLOOKUP($F8,'兼務　年間勤務計画表'!$B6:$AV38,I9+2,FALSE))</f>
        <v/>
      </c>
      <c r="J11" s="152" t="str">
        <f>IF((HLOOKUP($F8,'兼務　年間勤務計画表'!$C6:$AV38,J9+2,FALSE))=0,"",HLOOKUP($F8,'兼務　年間勤務計画表'!$B6:$AV38,J9+2,FALSE))</f>
        <v/>
      </c>
      <c r="K11" s="152" t="str">
        <f>IF((HLOOKUP($F8,'兼務　年間勤務計画表'!$C6:$AV38,K9+2,FALSE))=0,"",HLOOKUP($F8,'兼務　年間勤務計画表'!$B6:$AV38,K9+2,FALSE))</f>
        <v/>
      </c>
      <c r="L11" s="152" t="str">
        <f>IF((HLOOKUP($F8,'兼務　年間勤務計画表'!$C6:$AV38,L9+2,FALSE))=0,"",HLOOKUP($F8,'兼務　年間勤務計画表'!$B6:$AV38,L9+2,FALSE))</f>
        <v/>
      </c>
      <c r="M11" s="152" t="str">
        <f>IF((HLOOKUP($F8,'兼務　年間勤務計画表'!$C6:$AV38,M9+2,FALSE))=0,"",HLOOKUP($F8,'兼務　年間勤務計画表'!$B6:$AV38,M9+2,FALSE))</f>
        <v/>
      </c>
      <c r="N11" s="152" t="str">
        <f>IF((HLOOKUP($F8,'兼務　年間勤務計画表'!$C6:$AV38,N9+2,FALSE))=0,"",HLOOKUP($F8,'兼務　年間勤務計画表'!$B6:$AV38,N9+2,FALSE))</f>
        <v/>
      </c>
      <c r="O11" s="152" t="str">
        <f>IF((HLOOKUP($F8,'兼務　年間勤務計画表'!$C6:$AV38,O9+2,FALSE))=0,"",HLOOKUP($F8,'兼務　年間勤務計画表'!$B6:$AV38,O9+2,FALSE))</f>
        <v/>
      </c>
      <c r="P11" s="152" t="str">
        <f>IF((HLOOKUP($F8,'兼務　年間勤務計画表'!$C6:$AV38,P9+2,FALSE))=0,"",HLOOKUP($F8,'兼務　年間勤務計画表'!$B6:$AV38,P9+2,FALSE))</f>
        <v/>
      </c>
      <c r="Q11" s="152" t="str">
        <f>IF((HLOOKUP($F8,'兼務　年間勤務計画表'!$C6:$AV38,Q9+2,FALSE))=0,"",HLOOKUP($F8,'兼務　年間勤務計画表'!$B6:$AV38,Q9+2,FALSE))</f>
        <v/>
      </c>
      <c r="R11" s="152" t="str">
        <f>IF((HLOOKUP($F8,'兼務　年間勤務計画表'!$C6:$AV38,R9+2,FALSE))=0,"",HLOOKUP($F8,'兼務　年間勤務計画表'!$B6:$AV38,R9+2,FALSE))</f>
        <v/>
      </c>
      <c r="S11" s="152" t="str">
        <f>IF((HLOOKUP($F8,'兼務　年間勤務計画表'!$C6:$AV38,S9+2,FALSE))=0,"",HLOOKUP($F8,'兼務　年間勤務計画表'!$B6:$AV38,S9+2,FALSE))</f>
        <v/>
      </c>
      <c r="T11" s="152" t="str">
        <f>IF((HLOOKUP($F8,'兼務　年間勤務計画表'!$C6:$AV38,T9+2,FALSE))=0,"",HLOOKUP($F8,'兼務　年間勤務計画表'!$B6:$AV38,T9+2,FALSE))</f>
        <v/>
      </c>
      <c r="U11" s="152" t="str">
        <f>IF((HLOOKUP($F8,'兼務　年間勤務計画表'!$C6:$AV38,U9+2,FALSE))=0,"",HLOOKUP($F8,'兼務　年間勤務計画表'!$B6:$AV38,U9+2,FALSE))</f>
        <v/>
      </c>
      <c r="V11" s="152" t="str">
        <f>IF((HLOOKUP($F8,'兼務　年間勤務計画表'!$C6:$AV38,V9+2,FALSE))=0,"",HLOOKUP($F8,'兼務　年間勤務計画表'!$B6:$AV38,V9+2,FALSE))</f>
        <v/>
      </c>
      <c r="W11" s="152" t="str">
        <f>IF((HLOOKUP($F8,'兼務　年間勤務計画表'!$C6:$AV38,W9+2,FALSE))=0,"",HLOOKUP($F8,'兼務　年間勤務計画表'!$B6:$AV38,W9+2,FALSE))</f>
        <v/>
      </c>
      <c r="X11" s="152" t="str">
        <f>IF((HLOOKUP($F8,'兼務　年間勤務計画表'!$C6:$AV38,X9+2,FALSE))=0,"",HLOOKUP($F8,'兼務　年間勤務計画表'!$B6:$AV38,X9+2,FALSE))</f>
        <v/>
      </c>
      <c r="Y11" s="152" t="str">
        <f>IF((HLOOKUP($F8,'兼務　年間勤務計画表'!$C6:$AV38,Y9+2,FALSE))=0,"",HLOOKUP($F8,'兼務　年間勤務計画表'!$B6:$AV38,Y9+2,FALSE))</f>
        <v/>
      </c>
      <c r="Z11" s="152" t="str">
        <f>IF((HLOOKUP($F8,'兼務　年間勤務計画表'!$C6:$AV38,Z9+2,FALSE))=0,"",HLOOKUP($F8,'兼務　年間勤務計画表'!$B6:$AV38,Z9+2,FALSE))</f>
        <v/>
      </c>
      <c r="AA11" s="152" t="str">
        <f>IF((HLOOKUP($F8,'兼務　年間勤務計画表'!$C6:$AV38,AA9+2,FALSE))=0,"",HLOOKUP($F8,'兼務　年間勤務計画表'!$B6:$AV38,AA9+2,FALSE))</f>
        <v/>
      </c>
      <c r="AB11" s="152" t="str">
        <f>IF((HLOOKUP($F8,'兼務　年間勤務計画表'!$C6:$AV38,AB9+2,FALSE))=0,"",HLOOKUP($F8,'兼務　年間勤務計画表'!$B6:$AV38,AB9+2,FALSE))</f>
        <v/>
      </c>
      <c r="AC11" s="152" t="str">
        <f>IF((HLOOKUP($F8,'兼務　年間勤務計画表'!$C6:$AV38,AC9+2,FALSE))=0,"",HLOOKUP($F8,'兼務　年間勤務計画表'!$B6:$AV38,AC9+2,FALSE))</f>
        <v/>
      </c>
      <c r="AD11" s="152" t="str">
        <f>IF((HLOOKUP($F8,'兼務　年間勤務計画表'!$C6:$AV38,AD9+2,FALSE))=0,"",HLOOKUP($F8,'兼務　年間勤務計画表'!$B6:$AV38,AD9+2,FALSE))</f>
        <v/>
      </c>
      <c r="AE11" s="152" t="str">
        <f>IF((HLOOKUP($F8,'兼務　年間勤務計画表'!$C6:$AV38,AE9+2,FALSE))=0,"",HLOOKUP($F8,'兼務　年間勤務計画表'!$B6:$AV38,AE9+2,FALSE))</f>
        <v/>
      </c>
      <c r="AF11" s="152" t="str">
        <f>IF((HLOOKUP($F8,'兼務　年間勤務計画表'!$C6:$AV38,AF9+2,FALSE))=0,"",HLOOKUP($F8,'兼務　年間勤務計画表'!$B6:$AV38,AF9+2,FALSE))</f>
        <v/>
      </c>
      <c r="AG11" s="152" t="str">
        <f>IF((HLOOKUP($F8,'兼務　年間勤務計画表'!$C6:$AV38,AG9+2,FALSE))=0,"",HLOOKUP($F8,'兼務　年間勤務計画表'!$B6:$AV38,AG9+2,FALSE))</f>
        <v/>
      </c>
      <c r="AH11" s="152" t="str">
        <f>IF((HLOOKUP($F8,'兼務　年間勤務計画表'!$C6:$AV38,AH9+2,FALSE))=0,"",HLOOKUP($F8,'兼務　年間勤務計画表'!$B6:$AV38,AH9+2,FALSE))</f>
        <v/>
      </c>
      <c r="AI11" s="153">
        <f>SUM(D11:AH11)</f>
        <v>0</v>
      </c>
    </row>
    <row r="12" spans="1:39" ht="45" customHeight="1" thickBot="1">
      <c r="B12" s="622" t="s">
        <v>207</v>
      </c>
      <c r="C12" s="623"/>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5"/>
      <c r="AI12" s="155"/>
    </row>
    <row r="13" spans="1:39" ht="45" customHeight="1" thickBot="1">
      <c r="B13" s="622" t="s">
        <v>208</v>
      </c>
      <c r="C13" s="623"/>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5"/>
      <c r="AI13" s="155"/>
    </row>
    <row r="14" spans="1:39" ht="211.5" customHeight="1" thickBot="1">
      <c r="B14" s="610" t="s">
        <v>209</v>
      </c>
      <c r="C14" s="611"/>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7"/>
      <c r="AI14" s="157"/>
    </row>
    <row r="16" spans="1:39" ht="16.5">
      <c r="B16" s="132"/>
      <c r="C16" s="132" t="str">
        <f>VLOOKUP(C24,B20:C22,2)</f>
        <v>※上記について記載・押印後、月の勤務最終（出勤）日に、事務職員まで提出願います。（事務職員が不在の場合は教頭もしくは計画担当へ提出願います）</v>
      </c>
      <c r="D16" s="132"/>
      <c r="E16" s="132"/>
      <c r="F16" s="132"/>
      <c r="G16" s="132"/>
      <c r="H16" s="132"/>
      <c r="I16" s="132"/>
      <c r="J16" s="132"/>
      <c r="K16" s="132"/>
      <c r="L16" s="132"/>
      <c r="M16" s="132"/>
      <c r="N16" s="132"/>
      <c r="O16" s="132"/>
      <c r="P16" s="132"/>
      <c r="Q16" s="132"/>
      <c r="R16" s="132"/>
      <c r="S16" s="132"/>
      <c r="T16" s="132"/>
      <c r="U16" s="132"/>
      <c r="V16" s="132"/>
    </row>
    <row r="17" spans="1:35" ht="16.5">
      <c r="B17" s="134"/>
      <c r="C17" s="132"/>
    </row>
    <row r="18" spans="1:35" ht="16.5">
      <c r="B18" s="134"/>
      <c r="AC18" s="158"/>
      <c r="AD18" s="158"/>
      <c r="AE18" s="158"/>
      <c r="AF18" s="158"/>
      <c r="AG18" s="158"/>
      <c r="AH18" s="159" t="s">
        <v>210</v>
      </c>
      <c r="AI18" s="158"/>
    </row>
    <row r="19" spans="1:35">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1:35" s="131" customFormat="1"/>
    <row r="21" spans="1:35" ht="16.5">
      <c r="B21" s="132">
        <v>1</v>
      </c>
      <c r="C21" s="132" t="s">
        <v>220</v>
      </c>
    </row>
    <row r="22" spans="1:35" ht="16.5">
      <c r="B22" s="132">
        <v>2</v>
      </c>
      <c r="C22" s="132" t="s">
        <v>221</v>
      </c>
    </row>
    <row r="24" spans="1:35">
      <c r="C24" s="612">
        <v>1</v>
      </c>
    </row>
    <row r="25" spans="1:35">
      <c r="C25" s="612"/>
      <c r="D25" s="160" t="s">
        <v>211</v>
      </c>
    </row>
    <row r="26" spans="1:35">
      <c r="C26" s="612"/>
      <c r="D26" s="160"/>
    </row>
  </sheetData>
  <mergeCells count="32">
    <mergeCell ref="B14:C14"/>
    <mergeCell ref="C24:C26"/>
    <mergeCell ref="B8:C8"/>
    <mergeCell ref="B9:C10"/>
    <mergeCell ref="AI9:AI10"/>
    <mergeCell ref="B11:C11"/>
    <mergeCell ref="B12:C12"/>
    <mergeCell ref="B13:C13"/>
    <mergeCell ref="AA4:AC5"/>
    <mergeCell ref="AD4:AF5"/>
    <mergeCell ref="AG4:AI5"/>
    <mergeCell ref="D5:G5"/>
    <mergeCell ref="D6:G6"/>
    <mergeCell ref="I6:L6"/>
    <mergeCell ref="M6:P6"/>
    <mergeCell ref="R6:S6"/>
    <mergeCell ref="W3:W5"/>
    <mergeCell ref="X3:Z3"/>
    <mergeCell ref="AA3:AC3"/>
    <mergeCell ref="AD3:AF3"/>
    <mergeCell ref="AG3:AI3"/>
    <mergeCell ref="D4:G4"/>
    <mergeCell ref="J4:K4"/>
    <mergeCell ref="L4:O4"/>
    <mergeCell ref="R4:U4"/>
    <mergeCell ref="X4:Z5"/>
    <mergeCell ref="D3:G3"/>
    <mergeCell ref="J3:K3"/>
    <mergeCell ref="L3:O3"/>
    <mergeCell ref="P3:Q3"/>
    <mergeCell ref="R3:U3"/>
    <mergeCell ref="V3:V5"/>
  </mergeCells>
  <phoneticPr fontId="7"/>
  <conditionalFormatting sqref="D10:AH10">
    <cfRule type="cellIs" dxfId="27" priority="15" operator="equal">
      <formula>"土（祝）"</formula>
    </cfRule>
    <cfRule type="cellIs" dxfId="26" priority="16" operator="equal">
      <formula>"日（祝）"</formula>
    </cfRule>
    <cfRule type="cellIs" dxfId="25" priority="17" operator="equal">
      <formula>"金（休）"</formula>
    </cfRule>
    <cfRule type="cellIs" dxfId="24" priority="18" operator="equal">
      <formula>"木（休）"</formula>
    </cfRule>
    <cfRule type="cellIs" dxfId="23" priority="19" operator="equal">
      <formula>"水（休）"</formula>
    </cfRule>
    <cfRule type="cellIs" dxfId="22" priority="20" operator="equal">
      <formula>"火（休）"</formula>
    </cfRule>
    <cfRule type="cellIs" dxfId="21" priority="21" operator="equal">
      <formula>"月（休）"</formula>
    </cfRule>
    <cfRule type="cellIs" dxfId="20" priority="22" operator="equal">
      <formula>"金（祝）"</formula>
    </cfRule>
    <cfRule type="cellIs" dxfId="19" priority="23" operator="equal">
      <formula>"木（祝）"</formula>
    </cfRule>
    <cfRule type="cellIs" dxfId="18" priority="24" operator="equal">
      <formula>"火（祝）"</formula>
    </cfRule>
    <cfRule type="cellIs" dxfId="17" priority="25" operator="equal">
      <formula>"月（祝）"</formula>
    </cfRule>
    <cfRule type="cellIs" dxfId="16" priority="26" operator="equal">
      <formula>"水（祝）"</formula>
    </cfRule>
    <cfRule type="cellIs" dxfId="15" priority="27" operator="equal">
      <formula>"日"</formula>
    </cfRule>
    <cfRule type="cellIs" dxfId="14" priority="28" operator="equal">
      <formula>"土"</formula>
    </cfRule>
  </conditionalFormatting>
  <conditionalFormatting sqref="AI9">
    <cfRule type="cellIs" dxfId="13" priority="1" operator="equal">
      <formula>"土（祝）"</formula>
    </cfRule>
    <cfRule type="cellIs" dxfId="12" priority="2" operator="equal">
      <formula>"日（祝）"</formula>
    </cfRule>
    <cfRule type="cellIs" dxfId="11" priority="3" operator="equal">
      <formula>"金（休）"</formula>
    </cfRule>
    <cfRule type="cellIs" dxfId="10" priority="4" operator="equal">
      <formula>"木（休）"</formula>
    </cfRule>
    <cfRule type="cellIs" dxfId="9" priority="5" operator="equal">
      <formula>"水（休）"</formula>
    </cfRule>
    <cfRule type="cellIs" dxfId="8" priority="6" operator="equal">
      <formula>"火（休）"</formula>
    </cfRule>
    <cfRule type="cellIs" dxfId="7" priority="7" operator="equal">
      <formula>"月（休）"</formula>
    </cfRule>
    <cfRule type="cellIs" dxfId="6" priority="8" operator="equal">
      <formula>"金（祝）"</formula>
    </cfRule>
    <cfRule type="cellIs" dxfId="5" priority="9" operator="equal">
      <formula>"木（祝）"</formula>
    </cfRule>
    <cfRule type="cellIs" dxfId="4" priority="10" operator="equal">
      <formula>"火（祝）"</formula>
    </cfRule>
    <cfRule type="cellIs" dxfId="3" priority="11" operator="equal">
      <formula>"月（祝）"</formula>
    </cfRule>
    <cfRule type="cellIs" dxfId="2" priority="12" operator="equal">
      <formula>"水（祝）"</formula>
    </cfRule>
    <cfRule type="cellIs" dxfId="1" priority="13" operator="equal">
      <formula>"日"</formula>
    </cfRule>
    <cfRule type="cellIs" dxfId="0" priority="14" operator="equal">
      <formula>"土"</formula>
    </cfRule>
  </conditionalFormatting>
  <dataValidations count="1">
    <dataValidation type="list" allowBlank="1" showInputMessage="1" sqref="D5:G5">
      <formula1>$AK$3:$AK$11</formula1>
    </dataValidation>
  </dataValidations>
  <pageMargins left="0.27559055118110237" right="0.19685039370078741" top="1.0236220472440944" bottom="0.19685039370078741" header="0" footer="0"/>
  <pageSetup paperSize="9" scale="69" orientation="landscape"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workbookViewId="0">
      <selection activeCell="J9" sqref="J9"/>
    </sheetView>
  </sheetViews>
  <sheetFormatPr defaultRowHeight="13.5"/>
  <cols>
    <col min="1" max="2" width="14.875" customWidth="1"/>
    <col min="4" max="4" width="9" customWidth="1"/>
    <col min="257" max="258" width="14.875" customWidth="1"/>
    <col min="513" max="514" width="14.875" customWidth="1"/>
    <col min="769" max="770" width="14.875" customWidth="1"/>
    <col min="1025" max="1026" width="14.875" customWidth="1"/>
    <col min="1281" max="1282" width="14.875" customWidth="1"/>
    <col min="1537" max="1538" width="14.875" customWidth="1"/>
    <col min="1793" max="1794" width="14.875" customWidth="1"/>
    <col min="2049" max="2050" width="14.875" customWidth="1"/>
    <col min="2305" max="2306" width="14.875" customWidth="1"/>
    <col min="2561" max="2562" width="14.875" customWidth="1"/>
    <col min="2817" max="2818" width="14.875" customWidth="1"/>
    <col min="3073" max="3074" width="14.875" customWidth="1"/>
    <col min="3329" max="3330" width="14.875" customWidth="1"/>
    <col min="3585" max="3586" width="14.875" customWidth="1"/>
    <col min="3841" max="3842" width="14.875" customWidth="1"/>
    <col min="4097" max="4098" width="14.875" customWidth="1"/>
    <col min="4353" max="4354" width="14.875" customWidth="1"/>
    <col min="4609" max="4610" width="14.875" customWidth="1"/>
    <col min="4865" max="4866" width="14.875" customWidth="1"/>
    <col min="5121" max="5122" width="14.875" customWidth="1"/>
    <col min="5377" max="5378" width="14.875" customWidth="1"/>
    <col min="5633" max="5634" width="14.875" customWidth="1"/>
    <col min="5889" max="5890" width="14.875" customWidth="1"/>
    <col min="6145" max="6146" width="14.875" customWidth="1"/>
    <col min="6401" max="6402" width="14.875" customWidth="1"/>
    <col min="6657" max="6658" width="14.875" customWidth="1"/>
    <col min="6913" max="6914" width="14.875" customWidth="1"/>
    <col min="7169" max="7170" width="14.875" customWidth="1"/>
    <col min="7425" max="7426" width="14.875" customWidth="1"/>
    <col min="7681" max="7682" width="14.875" customWidth="1"/>
    <col min="7937" max="7938" width="14.875" customWidth="1"/>
    <col min="8193" max="8194" width="14.875" customWidth="1"/>
    <col min="8449" max="8450" width="14.875" customWidth="1"/>
    <col min="8705" max="8706" width="14.875" customWidth="1"/>
    <col min="8961" max="8962" width="14.875" customWidth="1"/>
    <col min="9217" max="9218" width="14.875" customWidth="1"/>
    <col min="9473" max="9474" width="14.875" customWidth="1"/>
    <col min="9729" max="9730" width="14.875" customWidth="1"/>
    <col min="9985" max="9986" width="14.875" customWidth="1"/>
    <col min="10241" max="10242" width="14.875" customWidth="1"/>
    <col min="10497" max="10498" width="14.875" customWidth="1"/>
    <col min="10753" max="10754" width="14.875" customWidth="1"/>
    <col min="11009" max="11010" width="14.875" customWidth="1"/>
    <col min="11265" max="11266" width="14.875" customWidth="1"/>
    <col min="11521" max="11522" width="14.875" customWidth="1"/>
    <col min="11777" max="11778" width="14.875" customWidth="1"/>
    <col min="12033" max="12034" width="14.875" customWidth="1"/>
    <col min="12289" max="12290" width="14.875" customWidth="1"/>
    <col min="12545" max="12546" width="14.875" customWidth="1"/>
    <col min="12801" max="12802" width="14.875" customWidth="1"/>
    <col min="13057" max="13058" width="14.875" customWidth="1"/>
    <col min="13313" max="13314" width="14.875" customWidth="1"/>
    <col min="13569" max="13570" width="14.875" customWidth="1"/>
    <col min="13825" max="13826" width="14.875" customWidth="1"/>
    <col min="14081" max="14082" width="14.875" customWidth="1"/>
    <col min="14337" max="14338" width="14.875" customWidth="1"/>
    <col min="14593" max="14594" width="14.875" customWidth="1"/>
    <col min="14849" max="14850" width="14.875" customWidth="1"/>
    <col min="15105" max="15106" width="14.875" customWidth="1"/>
    <col min="15361" max="15362" width="14.875" customWidth="1"/>
    <col min="15617" max="15618" width="14.875" customWidth="1"/>
    <col min="15873" max="15874" width="14.875" customWidth="1"/>
    <col min="16129" max="16130" width="14.875" customWidth="1"/>
  </cols>
  <sheetData>
    <row r="1" spans="1:4">
      <c r="A1" s="70" t="s">
        <v>124</v>
      </c>
      <c r="B1" s="70" t="s">
        <v>125</v>
      </c>
    </row>
    <row r="2" spans="1:4">
      <c r="A2" s="71">
        <v>45411</v>
      </c>
      <c r="B2" s="70" t="s">
        <v>168</v>
      </c>
      <c r="D2" t="s">
        <v>126</v>
      </c>
    </row>
    <row r="3" spans="1:4">
      <c r="A3" s="71">
        <v>45415</v>
      </c>
      <c r="B3" s="70" t="s">
        <v>169</v>
      </c>
      <c r="D3" t="s">
        <v>127</v>
      </c>
    </row>
    <row r="4" spans="1:4">
      <c r="A4" s="71">
        <v>45416</v>
      </c>
      <c r="B4" s="70" t="s">
        <v>170</v>
      </c>
    </row>
    <row r="5" spans="1:4">
      <c r="A5" s="71">
        <v>45417</v>
      </c>
      <c r="B5" s="70" t="s">
        <v>171</v>
      </c>
    </row>
    <row r="6" spans="1:4">
      <c r="A6" s="71">
        <v>45418</v>
      </c>
      <c r="B6" s="70" t="s">
        <v>182</v>
      </c>
    </row>
    <row r="7" spans="1:4">
      <c r="A7" s="71">
        <v>45488</v>
      </c>
      <c r="B7" s="70" t="s">
        <v>172</v>
      </c>
    </row>
    <row r="8" spans="1:4">
      <c r="A8" s="71">
        <v>45515</v>
      </c>
      <c r="B8" s="70" t="s">
        <v>173</v>
      </c>
    </row>
    <row r="9" spans="1:4">
      <c r="A9" s="71">
        <v>45516</v>
      </c>
      <c r="B9" s="70" t="s">
        <v>182</v>
      </c>
    </row>
    <row r="10" spans="1:4">
      <c r="A10" s="71">
        <v>45551</v>
      </c>
      <c r="B10" s="70" t="s">
        <v>174</v>
      </c>
    </row>
    <row r="11" spans="1:4">
      <c r="A11" s="71">
        <v>45557</v>
      </c>
      <c r="B11" s="70" t="s">
        <v>175</v>
      </c>
    </row>
    <row r="12" spans="1:4">
      <c r="A12" s="71">
        <v>45558</v>
      </c>
      <c r="B12" s="70" t="s">
        <v>182</v>
      </c>
    </row>
    <row r="13" spans="1:4">
      <c r="A13" s="71">
        <v>45579</v>
      </c>
      <c r="B13" s="70" t="s">
        <v>176</v>
      </c>
    </row>
    <row r="14" spans="1:4">
      <c r="A14" s="71">
        <v>45599</v>
      </c>
      <c r="B14" s="70" t="s">
        <v>177</v>
      </c>
    </row>
    <row r="15" spans="1:4">
      <c r="A15" s="71">
        <v>45600</v>
      </c>
      <c r="B15" s="70" t="s">
        <v>182</v>
      </c>
    </row>
    <row r="16" spans="1:4">
      <c r="A16" s="71">
        <v>45619</v>
      </c>
      <c r="B16" s="70" t="s">
        <v>178</v>
      </c>
    </row>
    <row r="17" spans="1:2">
      <c r="A17" s="71">
        <v>45658</v>
      </c>
      <c r="B17" s="70" t="s">
        <v>179</v>
      </c>
    </row>
    <row r="18" spans="1:2">
      <c r="A18" s="71">
        <v>45670</v>
      </c>
      <c r="B18" s="70" t="s">
        <v>180</v>
      </c>
    </row>
    <row r="19" spans="1:2">
      <c r="A19" s="71">
        <v>45699</v>
      </c>
      <c r="B19" s="70" t="s">
        <v>181</v>
      </c>
    </row>
    <row r="20" spans="1:2">
      <c r="A20" s="71">
        <v>45711</v>
      </c>
      <c r="B20" s="70" t="s">
        <v>183</v>
      </c>
    </row>
    <row r="21" spans="1:2">
      <c r="A21" s="71">
        <v>45712</v>
      </c>
      <c r="B21" s="70" t="s">
        <v>182</v>
      </c>
    </row>
    <row r="22" spans="1:2">
      <c r="A22" s="71">
        <v>45736</v>
      </c>
      <c r="B22" s="70" t="s">
        <v>184</v>
      </c>
    </row>
    <row r="23" spans="1:2">
      <c r="A23" s="71">
        <v>45776</v>
      </c>
      <c r="B23" s="70" t="s">
        <v>168</v>
      </c>
    </row>
    <row r="24" spans="1:2">
      <c r="A24" s="71">
        <v>45780</v>
      </c>
      <c r="B24" s="70" t="s">
        <v>169</v>
      </c>
    </row>
    <row r="25" spans="1:2">
      <c r="A25" s="71">
        <v>45781</v>
      </c>
      <c r="B25" s="70" t="s">
        <v>170</v>
      </c>
    </row>
    <row r="26" spans="1:2">
      <c r="A26" s="71">
        <v>45782</v>
      </c>
      <c r="B26" s="70" t="s">
        <v>171</v>
      </c>
    </row>
    <row r="27" spans="1:2">
      <c r="A27" s="71">
        <v>45783</v>
      </c>
      <c r="B27" s="70" t="s">
        <v>182</v>
      </c>
    </row>
    <row r="28" spans="1:2">
      <c r="A28" s="71">
        <v>45859</v>
      </c>
      <c r="B28" s="70" t="s">
        <v>172</v>
      </c>
    </row>
    <row r="29" spans="1:2">
      <c r="A29" s="71">
        <v>45880</v>
      </c>
      <c r="B29" s="70" t="s">
        <v>173</v>
      </c>
    </row>
    <row r="30" spans="1:2">
      <c r="A30" s="71">
        <v>45915</v>
      </c>
      <c r="B30" s="70" t="s">
        <v>174</v>
      </c>
    </row>
    <row r="31" spans="1:2">
      <c r="A31" s="71">
        <v>45923</v>
      </c>
      <c r="B31" s="70" t="s">
        <v>175</v>
      </c>
    </row>
    <row r="32" spans="1:2">
      <c r="A32" s="71">
        <v>45943</v>
      </c>
      <c r="B32" s="70" t="s">
        <v>176</v>
      </c>
    </row>
    <row r="33" spans="1:2">
      <c r="A33" s="71">
        <v>45964</v>
      </c>
      <c r="B33" s="70" t="s">
        <v>177</v>
      </c>
    </row>
    <row r="34" spans="1:2">
      <c r="A34" s="71">
        <v>45984</v>
      </c>
      <c r="B34" s="70" t="s">
        <v>178</v>
      </c>
    </row>
    <row r="35" spans="1:2">
      <c r="A35" s="71">
        <v>45985</v>
      </c>
      <c r="B35" s="70" t="s">
        <v>182</v>
      </c>
    </row>
    <row r="36" spans="1:2">
      <c r="A36" s="71">
        <v>46023</v>
      </c>
      <c r="B36" s="70" t="s">
        <v>179</v>
      </c>
    </row>
    <row r="37" spans="1:2">
      <c r="A37" s="71">
        <v>46034</v>
      </c>
      <c r="B37" s="70" t="s">
        <v>180</v>
      </c>
    </row>
    <row r="38" spans="1:2">
      <c r="A38" s="71">
        <v>46064</v>
      </c>
      <c r="B38" s="70" t="s">
        <v>181</v>
      </c>
    </row>
    <row r="39" spans="1:2">
      <c r="A39" s="71">
        <v>46076</v>
      </c>
      <c r="B39" s="70" t="s">
        <v>183</v>
      </c>
    </row>
    <row r="40" spans="1:2">
      <c r="A40" s="71">
        <v>46101</v>
      </c>
      <c r="B40" s="70" t="s">
        <v>184</v>
      </c>
    </row>
    <row r="41" spans="1:2">
      <c r="A41" s="71">
        <v>46141</v>
      </c>
      <c r="B41" s="70" t="s">
        <v>168</v>
      </c>
    </row>
    <row r="42" spans="1:2">
      <c r="A42" s="71">
        <v>46145</v>
      </c>
      <c r="B42" s="70" t="s">
        <v>169</v>
      </c>
    </row>
    <row r="43" spans="1:2">
      <c r="A43" s="71">
        <v>46146</v>
      </c>
      <c r="B43" s="70" t="s">
        <v>170</v>
      </c>
    </row>
    <row r="44" spans="1:2">
      <c r="A44" s="71">
        <v>46147</v>
      </c>
      <c r="B44" s="70" t="s">
        <v>171</v>
      </c>
    </row>
    <row r="45" spans="1:2">
      <c r="A45" s="71">
        <v>46148</v>
      </c>
      <c r="B45" s="70" t="s">
        <v>182</v>
      </c>
    </row>
    <row r="46" spans="1:2">
      <c r="A46" s="71">
        <v>46223</v>
      </c>
      <c r="B46" s="70" t="s">
        <v>172</v>
      </c>
    </row>
    <row r="47" spans="1:2">
      <c r="A47" s="71">
        <v>46245</v>
      </c>
      <c r="B47" s="70" t="s">
        <v>173</v>
      </c>
    </row>
    <row r="48" spans="1:2">
      <c r="A48" s="71">
        <v>46286</v>
      </c>
      <c r="B48" s="70" t="s">
        <v>174</v>
      </c>
    </row>
    <row r="49" spans="1:2">
      <c r="A49" s="71">
        <v>46287</v>
      </c>
      <c r="B49" s="70" t="s">
        <v>212</v>
      </c>
    </row>
    <row r="50" spans="1:2">
      <c r="A50" s="71">
        <v>46288</v>
      </c>
      <c r="B50" s="70" t="s">
        <v>175</v>
      </c>
    </row>
    <row r="51" spans="1:2">
      <c r="A51" s="71">
        <v>46307</v>
      </c>
      <c r="B51" s="70" t="s">
        <v>176</v>
      </c>
    </row>
    <row r="52" spans="1:2">
      <c r="A52" s="71">
        <v>46329</v>
      </c>
      <c r="B52" s="70" t="s">
        <v>177</v>
      </c>
    </row>
    <row r="53" spans="1:2">
      <c r="A53" s="71">
        <v>46349</v>
      </c>
      <c r="B53" s="70" t="s">
        <v>178</v>
      </c>
    </row>
    <row r="54" spans="1:2">
      <c r="A54" s="71"/>
      <c r="B54" s="70"/>
    </row>
    <row r="55" spans="1:2">
      <c r="A55" s="71"/>
      <c r="B55" s="70"/>
    </row>
    <row r="56" spans="1:2">
      <c r="A56" s="71"/>
      <c r="B56" s="70"/>
    </row>
    <row r="57" spans="1:2">
      <c r="A57" s="71"/>
      <c r="B57" s="70"/>
    </row>
    <row r="58" spans="1:2">
      <c r="A58" s="71"/>
      <c r="B58" s="70"/>
    </row>
    <row r="59" spans="1:2">
      <c r="A59" s="71"/>
      <c r="B59" s="70"/>
    </row>
    <row r="60" spans="1:2">
      <c r="A60" s="71"/>
      <c r="B60" s="70"/>
    </row>
    <row r="61" spans="1:2">
      <c r="A61" s="71"/>
      <c r="B61" s="70"/>
    </row>
    <row r="62" spans="1:2">
      <c r="A62" s="71"/>
      <c r="B62" s="70"/>
    </row>
    <row r="63" spans="1:2">
      <c r="A63" s="71"/>
      <c r="B63" s="70"/>
    </row>
    <row r="64" spans="1:2">
      <c r="A64" s="71"/>
      <c r="B64" s="70"/>
    </row>
    <row r="65" spans="1:2">
      <c r="A65" s="71"/>
      <c r="B65" s="70"/>
    </row>
    <row r="66" spans="1:2">
      <c r="A66" s="71"/>
      <c r="B66" s="70"/>
    </row>
    <row r="67" spans="1:2">
      <c r="A67" s="71"/>
      <c r="B67" s="70"/>
    </row>
    <row r="68" spans="1:2">
      <c r="A68" s="71"/>
      <c r="B68" s="70"/>
    </row>
    <row r="69" spans="1:2">
      <c r="A69" s="71"/>
      <c r="B69" s="70"/>
    </row>
    <row r="70" spans="1:2">
      <c r="A70" s="71"/>
      <c r="B70" s="70"/>
    </row>
    <row r="71" spans="1:2">
      <c r="A71" s="71"/>
      <c r="B71" s="70"/>
    </row>
    <row r="72" spans="1:2">
      <c r="A72" s="71"/>
      <c r="B72" s="70"/>
    </row>
    <row r="73" spans="1:2">
      <c r="A73" s="71"/>
      <c r="B73" s="70"/>
    </row>
  </sheetData>
  <phoneticPr fontId="7"/>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zoomScale="130" zoomScaleNormal="130" workbookViewId="0">
      <selection activeCell="G25" sqref="G25"/>
    </sheetView>
  </sheetViews>
  <sheetFormatPr defaultRowHeight="13.5"/>
  <cols>
    <col min="1" max="1" width="9" customWidth="1"/>
    <col min="3" max="3" width="25.5" customWidth="1"/>
  </cols>
  <sheetData>
    <row r="2" spans="2:3" ht="5.25" customHeight="1"/>
    <row r="3" spans="2:3">
      <c r="B3" s="70">
        <v>4</v>
      </c>
      <c r="C3" s="70" t="s">
        <v>137</v>
      </c>
    </row>
    <row r="4" spans="2:3">
      <c r="B4" s="70">
        <v>5</v>
      </c>
      <c r="C4" s="70" t="s">
        <v>138</v>
      </c>
    </row>
    <row r="5" spans="2:3">
      <c r="B5" s="70">
        <v>6</v>
      </c>
      <c r="C5" s="70" t="s">
        <v>139</v>
      </c>
    </row>
    <row r="6" spans="2:3">
      <c r="B6" s="70">
        <v>7</v>
      </c>
      <c r="C6" s="70" t="s">
        <v>140</v>
      </c>
    </row>
    <row r="7" spans="2:3">
      <c r="B7" s="70">
        <v>8</v>
      </c>
      <c r="C7" s="70" t="s">
        <v>141</v>
      </c>
    </row>
    <row r="8" spans="2:3">
      <c r="B8" s="70">
        <v>9</v>
      </c>
      <c r="C8" s="70" t="s">
        <v>142</v>
      </c>
    </row>
    <row r="9" spans="2:3">
      <c r="B9" s="70">
        <v>10</v>
      </c>
      <c r="C9" s="70" t="s">
        <v>143</v>
      </c>
    </row>
    <row r="10" spans="2:3">
      <c r="B10" s="70">
        <v>11</v>
      </c>
      <c r="C10" s="70" t="s">
        <v>144</v>
      </c>
    </row>
    <row r="11" spans="2:3">
      <c r="B11" s="70">
        <v>12</v>
      </c>
      <c r="C11" s="70" t="s">
        <v>145</v>
      </c>
    </row>
    <row r="12" spans="2:3">
      <c r="B12" s="70">
        <v>1</v>
      </c>
      <c r="C12" s="70" t="s">
        <v>146</v>
      </c>
    </row>
    <row r="13" spans="2:3">
      <c r="B13" s="70">
        <v>2</v>
      </c>
      <c r="C13" s="70" t="s">
        <v>147</v>
      </c>
    </row>
    <row r="14" spans="2:3">
      <c r="B14" s="70">
        <v>3</v>
      </c>
      <c r="C14" s="70" t="s">
        <v>148</v>
      </c>
    </row>
    <row r="17" ht="4.5" customHeight="1"/>
    <row r="18" ht="14.25" customHeight="1"/>
    <row r="19" ht="11.25" customHeight="1"/>
    <row r="20" ht="11.25" customHeight="1"/>
    <row r="21" ht="11.25" customHeight="1"/>
    <row r="22" ht="11.25" customHeight="1"/>
    <row r="23" ht="11.25" customHeight="1"/>
    <row r="24" ht="3.75" customHeight="1"/>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使い方・修正内容等</vt:lpstr>
      <vt:lpstr>兼務　年間勤務計画表</vt:lpstr>
      <vt:lpstr>記入例</vt:lpstr>
      <vt:lpstr>年休簿</vt:lpstr>
      <vt:lpstr>別表</vt:lpstr>
      <vt:lpstr>校内資料の活用方法</vt:lpstr>
      <vt:lpstr>校内確認資料_実施報告書</vt:lpstr>
      <vt:lpstr>祝日一覧</vt:lpstr>
      <vt:lpstr>リスト</vt:lpstr>
      <vt:lpstr>'兼務　年間勤務計画表'!Print_Area</vt:lpstr>
      <vt:lpstr>校内確認資料_実施報告書!Print_Area</vt:lpstr>
      <vt:lpstr>使い方・修正内容等!Print_Area</vt:lpstr>
      <vt:lpstr>年休簿!Print_Area</vt:lpstr>
      <vt:lpstr>月</vt:lpstr>
    </vt:vector>
  </TitlesOfParts>
  <Company>宮城県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2025-03-18T03:03:43Z</cp:lastPrinted>
  <dcterms:created xsi:type="dcterms:W3CDTF">2008-12-08T05:36:43Z</dcterms:created>
  <dcterms:modified xsi:type="dcterms:W3CDTF">2025-03-18T03:08:03Z</dcterms:modified>
</cp:coreProperties>
</file>