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90" yWindow="3570" windowWidth="7665" windowHeight="3060" activeTab="0"/>
  </bookViews>
  <sheets>
    <sheet name="その１" sheetId="1" r:id="rId1"/>
    <sheet name="その２" sheetId="2" r:id="rId2"/>
    <sheet name="宮城県人口" sheetId="3" r:id="rId3"/>
  </sheets>
  <definedNames/>
  <calcPr fullCalcOnLoad="1"/>
</workbook>
</file>

<file path=xl/sharedStrings.xml><?xml version="1.0" encoding="utf-8"?>
<sst xmlns="http://schemas.openxmlformats.org/spreadsheetml/2006/main" count="251" uniqueCount="127">
  <si>
    <t>０２１００</t>
  </si>
  <si>
    <t>悪性新生物</t>
  </si>
  <si>
    <t>０４１００</t>
  </si>
  <si>
    <t>糖尿病</t>
  </si>
  <si>
    <t>０９１００</t>
  </si>
  <si>
    <t>０９２００</t>
  </si>
  <si>
    <t>０９３００</t>
  </si>
  <si>
    <t>１０２００</t>
  </si>
  <si>
    <t>１０５００</t>
  </si>
  <si>
    <t>１１１００</t>
  </si>
  <si>
    <t>１１３００</t>
  </si>
  <si>
    <t>肝疾患</t>
  </si>
  <si>
    <t>１４２００</t>
  </si>
  <si>
    <t>腎不全</t>
  </si>
  <si>
    <t>１８１００</t>
  </si>
  <si>
    <t>２０１００</t>
  </si>
  <si>
    <t>２０１０１</t>
  </si>
  <si>
    <t>２０２００</t>
  </si>
  <si>
    <t>実数</t>
  </si>
  <si>
    <t>総数</t>
  </si>
  <si>
    <t>死因年次推移分類</t>
  </si>
  <si>
    <t>死因分類</t>
  </si>
  <si>
    <t>Ｈｉ０１</t>
  </si>
  <si>
    <t>Ｈｉ０２</t>
  </si>
  <si>
    <t>Ｈｉ０３</t>
  </si>
  <si>
    <t>Ｈｉ０４</t>
  </si>
  <si>
    <t>Ｈｉ０５</t>
  </si>
  <si>
    <t>Ｈｉ０６</t>
  </si>
  <si>
    <t>Ｈｉ０７</t>
  </si>
  <si>
    <t>Ｈｉ０８</t>
  </si>
  <si>
    <t>Ｈｉ０９</t>
  </si>
  <si>
    <t>Ｈｉ１０</t>
  </si>
  <si>
    <t>Ｈｉ１１</t>
  </si>
  <si>
    <t>Ｈｉ１２</t>
  </si>
  <si>
    <t>Ｈｉ１３</t>
  </si>
  <si>
    <t>Ｈｉ１４</t>
  </si>
  <si>
    <t>Ｈｉ１５</t>
  </si>
  <si>
    <t>Ｈｉ１６</t>
  </si>
  <si>
    <t>０１２００</t>
  </si>
  <si>
    <t>率</t>
  </si>
  <si>
    <t>結核</t>
  </si>
  <si>
    <t>＊  ＊</t>
  </si>
  <si>
    <t>＊  ＊</t>
  </si>
  <si>
    <t>高血圧性疾患</t>
  </si>
  <si>
    <t>脳血管疾患</t>
  </si>
  <si>
    <t>肺炎</t>
  </si>
  <si>
    <t>喘息</t>
  </si>
  <si>
    <t>老衰</t>
  </si>
  <si>
    <t>不慮の事故</t>
  </si>
  <si>
    <t>自殺</t>
  </si>
  <si>
    <t>市区町村</t>
  </si>
  <si>
    <t>人           口</t>
  </si>
  <si>
    <t>総数</t>
  </si>
  <si>
    <t>男</t>
  </si>
  <si>
    <t>女</t>
  </si>
  <si>
    <t>心疾患（高血圧性を除く）</t>
  </si>
  <si>
    <t>胃潰瘍及び
十二指腸潰瘍</t>
  </si>
  <si>
    <t>慢性気管支炎
及び肺気腫</t>
  </si>
  <si>
    <t>交通事故
（再掲）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</si>
  <si>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</si>
  <si>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</si>
  <si>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</si>
  <si>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</si>
  <si>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</si>
  <si>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</si>
  <si>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</si>
  <si>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</si>
  <si>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</si>
  <si>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</si>
  <si>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</si>
  <si>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</si>
  <si>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</si>
  <si>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</si>
  <si>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</si>
  <si>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</si>
  <si>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</si>
  <si>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</si>
  <si>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</si>
  <si>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</si>
  <si>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</si>
  <si>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</si>
  <si>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</si>
  <si>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</si>
  <si>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</si>
  <si>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</si>
  <si>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</si>
  <si>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</si>
  <si>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</si>
  <si>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</si>
  <si>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</si>
  <si>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</si>
  <si>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</si>
  <si>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</si>
  <si>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</si>
  <si>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</si>
  <si>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</si>
  <si>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</si>
  <si>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</si>
  <si>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</si>
  <si>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</si>
  <si>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</si>
  <si>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</si>
  <si>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</si>
  <si>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</si>
  <si>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</si>
  <si>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</si>
  <si>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</si>
  <si>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</si>
  <si>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</si>
  <si>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</si>
  <si>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</si>
  <si>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</si>
  <si>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</si>
  <si>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宮城県</t>
  </si>
  <si>
    <t>市部</t>
  </si>
  <si>
    <t>郡部</t>
  </si>
  <si>
    <t>仙台市</t>
  </si>
  <si>
    <t>石巻保健所</t>
  </si>
  <si>
    <t>本所</t>
  </si>
  <si>
    <t>岩沼支所</t>
  </si>
  <si>
    <t>黒川支所</t>
  </si>
  <si>
    <t>大崎保健所</t>
  </si>
  <si>
    <t>塩釜保健所</t>
  </si>
  <si>
    <t>気仙沼保健所</t>
  </si>
  <si>
    <t>仙南保健所</t>
  </si>
  <si>
    <t>栗原保健所</t>
  </si>
  <si>
    <t>登米保健所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</si>
</sst>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 "/>
    <numFmt numFmtId="183" formatCode="0.0_ "/>
    <numFmt numFmtId="184" formatCode="0.00_ "/>
    <numFmt numFmtId="185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3" fillId="0" borderId="17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8" fontId="0" fillId="0" borderId="3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25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32" xfId="49" applyFont="1" applyBorder="1" applyAlignment="1">
      <alignment/>
    </xf>
    <xf numFmtId="183" fontId="3" fillId="0" borderId="25" xfId="0" applyNumberFormat="1" applyFont="1" applyBorder="1" applyAlignment="1">
      <alignment horizontal="right"/>
    </xf>
    <xf numFmtId="183" fontId="3" fillId="0" borderId="17" xfId="0" applyNumberFormat="1" applyFont="1" applyBorder="1" applyAlignment="1">
      <alignment horizontal="right"/>
    </xf>
    <xf numFmtId="183" fontId="3" fillId="0" borderId="18" xfId="0" applyNumberFormat="1" applyFont="1" applyBorder="1" applyAlignment="1">
      <alignment horizontal="right"/>
    </xf>
    <xf numFmtId="183" fontId="3" fillId="0" borderId="32" xfId="0" applyNumberFormat="1" applyFont="1" applyBorder="1" applyAlignment="1">
      <alignment horizontal="right"/>
    </xf>
    <xf numFmtId="183" fontId="3" fillId="0" borderId="33" xfId="0" applyNumberFormat="1" applyFont="1" applyBorder="1" applyAlignment="1">
      <alignment horizontal="right"/>
    </xf>
    <xf numFmtId="183" fontId="2" fillId="0" borderId="13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Alignment="1">
      <alignment/>
    </xf>
    <xf numFmtId="38" fontId="0" fillId="0" borderId="0" xfId="0" applyNumberFormat="1" applyAlignment="1">
      <alignment/>
    </xf>
    <xf numFmtId="184" fontId="0" fillId="0" borderId="0" xfId="0" applyNumberFormat="1" applyAlignment="1">
      <alignment/>
    </xf>
    <xf numFmtId="38" fontId="0" fillId="0" borderId="0" xfId="49" applyFont="1" applyAlignment="1">
      <alignment/>
    </xf>
    <xf numFmtId="0" fontId="3" fillId="0" borderId="30" xfId="0" applyFont="1" applyBorder="1" applyAlignment="1">
      <alignment horizontal="center"/>
    </xf>
    <xf numFmtId="0" fontId="0" fillId="0" borderId="12" xfId="0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5" xfId="0" applyFont="1" applyBorder="1" applyAlignment="1">
      <alignment/>
    </xf>
    <xf numFmtId="176" fontId="3" fillId="0" borderId="26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7" fontId="3" fillId="0" borderId="35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1" fontId="3" fillId="0" borderId="0" xfId="0" applyNumberFormat="1" applyFont="1" applyBorder="1" applyAlignment="1">
      <alignment horizontal="right"/>
    </xf>
    <xf numFmtId="183" fontId="3" fillId="0" borderId="48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183" fontId="3" fillId="0" borderId="3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horizontal="right"/>
    </xf>
    <xf numFmtId="183" fontId="3" fillId="0" borderId="30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8" width="5.25390625" style="1" customWidth="1"/>
    <col min="9" max="9" width="5.625" style="1" customWidth="1"/>
    <col min="10" max="12" width="5.375" style="1" customWidth="1"/>
    <col min="13" max="14" width="5.25390625" style="1" customWidth="1"/>
    <col min="15" max="15" width="5.625" style="1" customWidth="1"/>
    <col min="16" max="16" width="5.375" style="1" customWidth="1"/>
    <col min="17" max="17" width="5.625" style="1" customWidth="1"/>
    <col min="18" max="18" width="5.375" style="1" customWidth="1"/>
    <col min="19" max="19" width="5.625" style="1" customWidth="1"/>
    <col min="20" max="20" width="5.375" style="1" customWidth="1"/>
    <col min="21" max="24" width="5.25390625" style="1" customWidth="1"/>
    <col min="25" max="26" width="5.375" style="1" customWidth="1"/>
    <col min="27" max="32" width="5.25390625" style="1" customWidth="1"/>
    <col min="33" max="34" width="5.375" style="1" customWidth="1"/>
    <col min="35" max="36" width="5.25390625" style="1" customWidth="1"/>
    <col min="37" max="38" width="5.375" style="1" customWidth="1"/>
    <col min="39" max="16384" width="9.00390625" style="1" customWidth="1"/>
  </cols>
  <sheetData>
    <row r="1" spans="1:38" ht="13.5">
      <c r="A1" s="61" t="s">
        <v>20</v>
      </c>
      <c r="B1" s="62"/>
      <c r="C1" s="62"/>
      <c r="D1" s="63"/>
      <c r="E1" s="19" t="s">
        <v>41</v>
      </c>
      <c r="F1" s="19" t="s">
        <v>41</v>
      </c>
      <c r="G1" s="57" t="s">
        <v>22</v>
      </c>
      <c r="H1" s="58"/>
      <c r="I1" s="57" t="s">
        <v>23</v>
      </c>
      <c r="J1" s="58"/>
      <c r="K1" s="57" t="s">
        <v>24</v>
      </c>
      <c r="L1" s="58"/>
      <c r="M1" s="57" t="s">
        <v>25</v>
      </c>
      <c r="N1" s="58"/>
      <c r="O1" s="57" t="s">
        <v>26</v>
      </c>
      <c r="P1" s="58"/>
      <c r="Q1" s="57" t="s">
        <v>27</v>
      </c>
      <c r="R1" s="58"/>
      <c r="S1" s="57" t="s">
        <v>28</v>
      </c>
      <c r="T1" s="58"/>
      <c r="U1" s="57" t="s">
        <v>29</v>
      </c>
      <c r="V1" s="58"/>
      <c r="W1" s="57" t="s">
        <v>30</v>
      </c>
      <c r="X1" s="58"/>
      <c r="Y1" s="57" t="s">
        <v>31</v>
      </c>
      <c r="Z1" s="58"/>
      <c r="AA1" s="57" t="s">
        <v>32</v>
      </c>
      <c r="AB1" s="58"/>
      <c r="AC1" s="57" t="s">
        <v>33</v>
      </c>
      <c r="AD1" s="58"/>
      <c r="AE1" s="57" t="s">
        <v>34</v>
      </c>
      <c r="AF1" s="58"/>
      <c r="AG1" s="57" t="s">
        <v>35</v>
      </c>
      <c r="AH1" s="58"/>
      <c r="AI1" s="57" t="s">
        <v>36</v>
      </c>
      <c r="AJ1" s="58"/>
      <c r="AK1" s="57" t="s">
        <v>37</v>
      </c>
      <c r="AL1" s="59"/>
    </row>
    <row r="2" spans="1:38" ht="13.5" customHeight="1">
      <c r="A2" s="64" t="s">
        <v>21</v>
      </c>
      <c r="B2" s="65"/>
      <c r="C2" s="65"/>
      <c r="D2" s="66"/>
      <c r="E2" s="18" t="s">
        <v>42</v>
      </c>
      <c r="F2" s="20" t="s">
        <v>41</v>
      </c>
      <c r="G2" s="49" t="s">
        <v>38</v>
      </c>
      <c r="H2" s="50"/>
      <c r="I2" s="49" t="s">
        <v>0</v>
      </c>
      <c r="J2" s="50"/>
      <c r="K2" s="49" t="s">
        <v>2</v>
      </c>
      <c r="L2" s="51"/>
      <c r="M2" s="49" t="s">
        <v>4</v>
      </c>
      <c r="N2" s="51"/>
      <c r="O2" s="49" t="s">
        <v>5</v>
      </c>
      <c r="P2" s="51"/>
      <c r="Q2" s="49" t="s">
        <v>6</v>
      </c>
      <c r="R2" s="51"/>
      <c r="S2" s="49" t="s">
        <v>7</v>
      </c>
      <c r="T2" s="51"/>
      <c r="U2" s="49"/>
      <c r="V2" s="51"/>
      <c r="W2" s="49" t="s">
        <v>8</v>
      </c>
      <c r="X2" s="51"/>
      <c r="Y2" s="49" t="s">
        <v>9</v>
      </c>
      <c r="Z2" s="51"/>
      <c r="AA2" s="49" t="s">
        <v>10</v>
      </c>
      <c r="AB2" s="51"/>
      <c r="AC2" s="49" t="s">
        <v>12</v>
      </c>
      <c r="AD2" s="51"/>
      <c r="AE2" s="49" t="s">
        <v>14</v>
      </c>
      <c r="AF2" s="51"/>
      <c r="AG2" s="49" t="s">
        <v>15</v>
      </c>
      <c r="AH2" s="51"/>
      <c r="AI2" s="49" t="s">
        <v>16</v>
      </c>
      <c r="AJ2" s="51"/>
      <c r="AK2" s="49" t="s">
        <v>17</v>
      </c>
      <c r="AL2" s="60"/>
    </row>
    <row r="3" spans="1:38" ht="25.5" customHeight="1">
      <c r="A3" s="8"/>
      <c r="B3" s="4"/>
      <c r="C3" s="4"/>
      <c r="D3" s="5"/>
      <c r="E3" s="17" t="s">
        <v>19</v>
      </c>
      <c r="F3" s="17" t="s">
        <v>19</v>
      </c>
      <c r="G3" s="47" t="s">
        <v>40</v>
      </c>
      <c r="H3" s="48"/>
      <c r="I3" s="52" t="s">
        <v>1</v>
      </c>
      <c r="J3" s="53"/>
      <c r="K3" s="52" t="s">
        <v>3</v>
      </c>
      <c r="L3" s="53"/>
      <c r="M3" s="52" t="s">
        <v>43</v>
      </c>
      <c r="N3" s="53"/>
      <c r="O3" s="54" t="s">
        <v>55</v>
      </c>
      <c r="P3" s="53"/>
      <c r="Q3" s="52" t="s">
        <v>44</v>
      </c>
      <c r="R3" s="53"/>
      <c r="S3" s="52" t="s">
        <v>45</v>
      </c>
      <c r="T3" s="53"/>
      <c r="U3" s="55" t="s">
        <v>57</v>
      </c>
      <c r="V3" s="56"/>
      <c r="W3" s="47" t="s">
        <v>46</v>
      </c>
      <c r="X3" s="56"/>
      <c r="Y3" s="55" t="s">
        <v>56</v>
      </c>
      <c r="Z3" s="56"/>
      <c r="AA3" s="47" t="s">
        <v>11</v>
      </c>
      <c r="AB3" s="56"/>
      <c r="AC3" s="47" t="s">
        <v>13</v>
      </c>
      <c r="AD3" s="56"/>
      <c r="AE3" s="47" t="s">
        <v>47</v>
      </c>
      <c r="AF3" s="56"/>
      <c r="AG3" s="47" t="s">
        <v>48</v>
      </c>
      <c r="AH3" s="56"/>
      <c r="AI3" s="55" t="s">
        <v>58</v>
      </c>
      <c r="AJ3" s="56"/>
      <c r="AK3" s="52" t="s">
        <v>49</v>
      </c>
      <c r="AL3" s="67"/>
    </row>
    <row r="4" spans="1:38" ht="13.5">
      <c r="A4" s="7"/>
      <c r="B4" s="2"/>
      <c r="C4" s="2"/>
      <c r="D4" s="3"/>
      <c r="E4" s="13" t="s">
        <v>18</v>
      </c>
      <c r="F4" s="15" t="s">
        <v>39</v>
      </c>
      <c r="G4" s="14" t="s">
        <v>18</v>
      </c>
      <c r="H4" s="15" t="s">
        <v>39</v>
      </c>
      <c r="I4" s="14" t="s">
        <v>18</v>
      </c>
      <c r="J4" s="15" t="s">
        <v>39</v>
      </c>
      <c r="K4" s="14" t="s">
        <v>18</v>
      </c>
      <c r="L4" s="15" t="s">
        <v>39</v>
      </c>
      <c r="M4" s="14" t="s">
        <v>18</v>
      </c>
      <c r="N4" s="15" t="s">
        <v>39</v>
      </c>
      <c r="O4" s="14" t="s">
        <v>18</v>
      </c>
      <c r="P4" s="15" t="s">
        <v>39</v>
      </c>
      <c r="Q4" s="14" t="s">
        <v>18</v>
      </c>
      <c r="R4" s="15" t="s">
        <v>39</v>
      </c>
      <c r="S4" s="14" t="s">
        <v>18</v>
      </c>
      <c r="T4" s="15" t="s">
        <v>39</v>
      </c>
      <c r="U4" s="14" t="s">
        <v>18</v>
      </c>
      <c r="V4" s="15" t="s">
        <v>39</v>
      </c>
      <c r="W4" s="14" t="s">
        <v>18</v>
      </c>
      <c r="X4" s="15" t="s">
        <v>39</v>
      </c>
      <c r="Y4" s="14" t="s">
        <v>18</v>
      </c>
      <c r="Z4" s="15" t="s">
        <v>39</v>
      </c>
      <c r="AA4" s="14" t="s">
        <v>18</v>
      </c>
      <c r="AB4" s="15" t="s">
        <v>39</v>
      </c>
      <c r="AC4" s="14" t="s">
        <v>18</v>
      </c>
      <c r="AD4" s="15" t="s">
        <v>39</v>
      </c>
      <c r="AE4" s="14" t="s">
        <v>18</v>
      </c>
      <c r="AF4" s="15" t="s">
        <v>39</v>
      </c>
      <c r="AG4" s="14" t="s">
        <v>18</v>
      </c>
      <c r="AH4" s="15" t="s">
        <v>39</v>
      </c>
      <c r="AI4" s="14" t="s">
        <v>18</v>
      </c>
      <c r="AJ4" s="15" t="s">
        <v>39</v>
      </c>
      <c r="AK4" s="14" t="s">
        <v>18</v>
      </c>
      <c r="AL4" s="16" t="s">
        <v>39</v>
      </c>
    </row>
    <row r="5" spans="1:38" ht="13.5">
      <c r="A5" s="78"/>
      <c r="B5" s="79"/>
      <c r="C5" s="79"/>
      <c r="D5" s="80"/>
      <c r="E5" s="81"/>
      <c r="F5" s="97"/>
      <c r="G5" s="84"/>
      <c r="H5" s="85"/>
      <c r="I5" s="81"/>
      <c r="J5" s="85"/>
      <c r="K5" s="81"/>
      <c r="L5" s="83"/>
      <c r="M5" s="84"/>
      <c r="N5" s="85"/>
      <c r="O5" s="81"/>
      <c r="P5" s="85"/>
      <c r="Q5" s="81"/>
      <c r="R5" s="85"/>
      <c r="S5" s="81"/>
      <c r="T5" s="83"/>
      <c r="U5" s="84"/>
      <c r="V5" s="85"/>
      <c r="W5" s="81"/>
      <c r="X5" s="85"/>
      <c r="Y5" s="81"/>
      <c r="Z5" s="85"/>
      <c r="AA5" s="81"/>
      <c r="AB5" s="83"/>
      <c r="AC5" s="84"/>
      <c r="AD5" s="85"/>
      <c r="AE5" s="81"/>
      <c r="AF5" s="85"/>
      <c r="AG5" s="81"/>
      <c r="AH5" s="85"/>
      <c r="AI5" s="81"/>
      <c r="AJ5" s="85"/>
      <c r="AK5" s="81"/>
      <c r="AL5" s="86"/>
    </row>
    <row r="6" spans="1:38" ht="13.5">
      <c r="A6" s="8"/>
      <c r="B6" s="4"/>
      <c r="C6" s="96" t="s">
        <v>59</v>
      </c>
      <c r="D6" s="5"/>
      <c r="E6" s="89">
        <f>SUM(その１!E10,その１!E17,その１!E22,その１!E40,その２!E6,その２!E11,その２!E22,その２!E25)</f>
        <v>20347</v>
      </c>
      <c r="F6" s="98">
        <f>(E6/'宮城県人口'!C4)*100000</f>
        <v>867.8494760785846</v>
      </c>
      <c r="G6" s="91">
        <f>SUM(その１!G10,その１!G17,その１!G22,その１!G40,その２!G6,その２!G11,その２!G22,その２!G25)</f>
        <v>35</v>
      </c>
      <c r="H6" s="93">
        <f>(G6/'宮城県人口'!C4)*100000</f>
        <v>1.4928358806089577</v>
      </c>
      <c r="I6" s="91">
        <f>SUM(その１!I10,その１!I17,その１!I22,その１!I40,その２!I6,その２!I11,その２!I22,その２!I25)</f>
        <v>6137</v>
      </c>
      <c r="J6" s="93">
        <f>(I6/'宮城県人口'!C4)*100000</f>
        <v>261.7581085513478</v>
      </c>
      <c r="K6" s="89">
        <f>SUM(その１!K10,その１!K17,その１!K22,その１!K40,その２!K6,その２!K11,その２!K22,その２!K25)</f>
        <v>268</v>
      </c>
      <c r="L6" s="92">
        <f>(K6/'宮城県人口'!C4)*100000</f>
        <v>11.430857600091446</v>
      </c>
      <c r="M6" s="91">
        <f>SUM(その１!M10,その１!M17,その１!M22,その１!M40,その２!M6,その２!M11,その２!M22,その２!M25)</f>
        <v>108</v>
      </c>
      <c r="N6" s="93">
        <f>(M6/'宮城県人口'!C4)*100000</f>
        <v>4.606465003021927</v>
      </c>
      <c r="O6" s="89">
        <f>SUM(その１!O10,その１!O17,その１!O22,その１!O40,その２!O6,その２!O11,その２!O22,その２!O25)</f>
        <v>3101</v>
      </c>
      <c r="P6" s="92">
        <f>(O6/'宮城県人口'!C4)*100000</f>
        <v>132.26525902195363</v>
      </c>
      <c r="Q6" s="91">
        <f>SUM(その１!Q10,その１!Q17,その１!Q22,その１!Q40,その２!Q6,その２!Q11,その２!Q22,その２!Q25)</f>
        <v>2768</v>
      </c>
      <c r="R6" s="93">
        <f>(Q6/'宮城県人口'!C4)*100000</f>
        <v>118.0619919293027</v>
      </c>
      <c r="S6" s="89">
        <f>SUM(その１!S10,その１!S17,その１!S22,その１!S40,その２!S6,その２!S11,その２!S22,その２!S25)</f>
        <v>1911</v>
      </c>
      <c r="T6" s="92">
        <f>(S6/'宮城県人口'!C4)*100000</f>
        <v>81.50883908124908</v>
      </c>
      <c r="U6" s="91">
        <f>SUM(その１!U10,その１!U17,その１!U22,その１!U40,その２!U6,その２!U11,その２!U22,その２!U25)</f>
        <v>157</v>
      </c>
      <c r="V6" s="93">
        <f>(U6/'宮城県人口'!C4)*100000</f>
        <v>6.696435235874467</v>
      </c>
      <c r="W6" s="89">
        <f>SUM(その１!W10,その１!W17,その１!W22,その１!W40,その２!W6,その２!W11,その２!W22,その２!W25)</f>
        <v>44</v>
      </c>
      <c r="X6" s="92">
        <f>(W6/'宮城県人口'!C4)*100000</f>
        <v>1.8767079641941182</v>
      </c>
      <c r="Y6" s="91">
        <f>SUM(その１!Y10,その１!Y17,その１!Y22,その１!Y40,その２!Y6,その２!Y11,その２!Y22,その２!Y25)</f>
        <v>32</v>
      </c>
      <c r="Z6" s="93">
        <f>(Y6/'宮城県人口'!C4)*100000</f>
        <v>1.3648785194139041</v>
      </c>
      <c r="AA6" s="89">
        <f>SUM(その１!AA10,その１!AA17,その１!AA22,その１!AA40,その２!AA6,その２!AA11,その２!AA22,その２!AA25)</f>
        <v>245</v>
      </c>
      <c r="AB6" s="92">
        <f>(AA6/'宮城県人口'!C4)*100000</f>
        <v>10.449851164262704</v>
      </c>
      <c r="AC6" s="91">
        <f>SUM(その１!AC10,その１!AC17,その１!AC22,その１!AC40,その２!AC6,その２!AC11,その２!AC22,その２!AC25)</f>
        <v>371</v>
      </c>
      <c r="AD6" s="93">
        <f>(AC6/'宮城県人口'!C4)*100000</f>
        <v>15.82406033445495</v>
      </c>
      <c r="AE6" s="91">
        <f>SUM(その１!AE10,その１!AE17,その１!AE22,その１!AE40,その２!AE6,その２!AE11,その２!AE22,その２!AE25)</f>
        <v>629</v>
      </c>
      <c r="AF6" s="93">
        <f>(AE6/'宮城県人口'!C4)*100000</f>
        <v>26.82839339722955</v>
      </c>
      <c r="AG6" s="89">
        <f>SUM(その１!AG10,その１!AG17,その１!AG22,その１!AG40,その２!AG6,その２!AG11,その２!AG22,その２!AG25)</f>
        <v>729</v>
      </c>
      <c r="AH6" s="92">
        <f>(AG6/'宮城県人口'!C4)*100000</f>
        <v>31.093638770398</v>
      </c>
      <c r="AI6" s="91">
        <f>SUM(その１!AI10,その１!AI17,その１!AI22,その１!AI40,その２!AI6,その２!AI11,その２!AI22,その２!AI25)</f>
        <v>154</v>
      </c>
      <c r="AJ6" s="93">
        <f>(AI6/'宮城県人口'!C4)*100000</f>
        <v>6.568477874679413</v>
      </c>
      <c r="AK6" s="89">
        <f>SUM(その１!AK10,その１!AK17,その１!AK22,その１!AK40,その２!AK6,その２!AK11,その２!AK22,その２!AK25)</f>
        <v>611</v>
      </c>
      <c r="AL6" s="94">
        <f>(AK6/'宮城県人口'!C4)*100000</f>
        <v>26.06064923005923</v>
      </c>
    </row>
    <row r="7" spans="1:38" ht="13.5">
      <c r="A7" s="8"/>
      <c r="B7" s="4"/>
      <c r="C7" s="96" t="s">
        <v>60</v>
      </c>
      <c r="D7" s="5"/>
      <c r="E7" s="89">
        <f>SUM(その１!E10,その１!E18,その１!E19,その１!E24,その１!E25,その１!E30,その１!E31,その１!E41,その２!E7,その２!E12,その２!E13,その２!E23,その２!E26)</f>
        <v>15881</v>
      </c>
      <c r="F7" s="98">
        <f>(E7/'宮城県人口'!C5)*100000</f>
        <v>836.3848750267937</v>
      </c>
      <c r="G7" s="91">
        <f>SUM(その１!G10,その１!G18,その１!G19,その１!G24,その１!G25,その１!G30,その１!G31,その１!G41,その２!G7,その２!G12,その２!G13,その２!G23,その２!G26)</f>
        <v>27</v>
      </c>
      <c r="H7" s="93">
        <f>(G7/'宮城県人口'!C5)*100000</f>
        <v>1.4219754187849274</v>
      </c>
      <c r="I7" s="91">
        <f>SUM(その１!I10,その１!I18,その１!I19,その１!I24,その１!I25,その１!I30,その１!I31,その１!I41,その２!I7,その２!I12,その２!I13,その２!I23,その２!I26)</f>
        <v>4825</v>
      </c>
      <c r="J7" s="93">
        <f>(I7/'宮城県人口'!C5)*100000</f>
        <v>254.11227391249164</v>
      </c>
      <c r="K7" s="91">
        <f>SUM(その１!K10,その１!K18,その１!K19,その１!K24,その１!K25,その１!K30,その１!K31,その１!K41,その２!K7,その２!K12,その２!K13,その２!K23,その２!K26)</f>
        <v>215</v>
      </c>
      <c r="L7" s="92">
        <f>(K7/'宮城県人口'!C5)*100000</f>
        <v>11.323137594028125</v>
      </c>
      <c r="M7" s="91">
        <f>SUM(その１!M10,その１!M18,その１!M19,その１!M24,その１!M25,その１!M30,その１!M31,その１!M41,その２!M7,その２!M12,その２!M13,その２!M23,その２!M26)</f>
        <v>91</v>
      </c>
      <c r="N7" s="93">
        <f>(M7/'宮城県人口'!C5)*100000</f>
        <v>4.792583818867718</v>
      </c>
      <c r="O7" s="91">
        <f>SUM(その１!O10,その１!O18,その１!O19,その１!O24,その１!O25,その１!O30,その１!O31,その１!O41,その２!O7,その２!O12,その２!O13,その２!O23,その２!O26)</f>
        <v>2419</v>
      </c>
      <c r="P7" s="92">
        <f>(O7/'宮城県人口'!C5)*100000</f>
        <v>127.39846437187921</v>
      </c>
      <c r="Q7" s="91">
        <f>SUM(その１!Q10,その１!Q18,その１!Q19,その１!Q24,その１!Q25,その１!Q30,その１!Q31,その１!Q41,その２!Q7,その２!Q12,その２!Q13,その２!Q23,その２!Q26)</f>
        <v>2152</v>
      </c>
      <c r="R7" s="93">
        <f>(Q7/'宮城県人口'!C5)*100000</f>
        <v>113.33670745278383</v>
      </c>
      <c r="S7" s="91">
        <f>SUM(その１!S10,その１!S18,その１!S19,その１!S24,その１!S25,その１!S30,その１!S31,その１!S41,その２!S7,その２!S12,その２!S13,その２!S23,その２!S26)</f>
        <v>1468</v>
      </c>
      <c r="T7" s="92">
        <f>(S7/'宮城県人口'!C5)*100000</f>
        <v>77.313330176899</v>
      </c>
      <c r="U7" s="91">
        <f>SUM(その１!U10,その１!U18,その１!U19,その１!U24,その１!U25,その１!U30,その１!U31,その１!U41,その２!U7,その２!U12,その２!U13,その２!U23,その２!U26)</f>
        <v>118</v>
      </c>
      <c r="V7" s="93">
        <f>(U7/'宮城県人口'!C5)*100000</f>
        <v>6.214559237652645</v>
      </c>
      <c r="W7" s="91">
        <f>SUM(その１!W10,その１!W18,その１!W19,その１!W24,その１!W25,その１!W30,その１!W31,その１!W41,その２!W7,その２!W12,その２!W13,その２!W23,その２!W26)</f>
        <v>30</v>
      </c>
      <c r="X7" s="92">
        <f>(W7/'宮城県人口'!C5)*100000</f>
        <v>1.5799726875388083</v>
      </c>
      <c r="Y7" s="91">
        <f>SUM(その１!Y10,その１!Y18,その１!Y19,その１!Y24,その１!Y25,その１!Y30,その１!Y31,その１!Y41,その２!Y7,その２!Y12,その２!Y13,その２!Y23,その２!Y26)</f>
        <v>18</v>
      </c>
      <c r="Z7" s="93">
        <f>(Y7/'宮城県人口'!C5)*100000</f>
        <v>0.9479836125232849</v>
      </c>
      <c r="AA7" s="91">
        <f>SUM(その１!AA10,その１!AA18,その１!AA19,その１!AA24,その１!AA25,その１!AA30,その１!AA31,その１!AA41,その２!AA7,その２!AA12,その２!AA13,その２!AA23,その２!AA26)</f>
        <v>205</v>
      </c>
      <c r="AB7" s="92">
        <f>(AA7/'宮城県人口'!C5)*100000</f>
        <v>10.79648003151519</v>
      </c>
      <c r="AC7" s="91">
        <f>SUM(その１!AC10,その１!AC18,その１!AC19,その１!AC24,その１!AC25,その１!AC30,その１!AC31,その１!AC41,その２!AC7,その２!AC12,その２!AC13,その２!AC23,その２!AC26)</f>
        <v>273</v>
      </c>
      <c r="AD7" s="93">
        <f>(AC7/'宮城県人口'!C5)*100000</f>
        <v>14.377751456603153</v>
      </c>
      <c r="AE7" s="91">
        <f>SUM(その１!AE10,その１!AE18,その１!AE19,その１!AE24,その１!AE25,その１!AE30,その１!AE31,その１!AE41,その２!AE7,その２!AE12,その２!AE13,その２!AE23,その２!AE26)</f>
        <v>470</v>
      </c>
      <c r="AF7" s="93">
        <f>(AE7/'宮城県人口'!C5)*100000</f>
        <v>24.752905438107994</v>
      </c>
      <c r="AG7" s="91">
        <f>SUM(その１!AG10,その１!AG18,その１!AG19,その１!AG24,その１!AG25,その１!AG30,その１!AG31,その１!AG41,その２!AG7,その２!AG12,その２!AG13,その２!AG23,その２!AG26)</f>
        <v>549</v>
      </c>
      <c r="AH7" s="92">
        <f>(AG7/'宮城県人口'!C5)*100000</f>
        <v>28.913500181960185</v>
      </c>
      <c r="AI7" s="91">
        <f>SUM(その１!AI10,その１!AI18,その１!AI19,その１!AI24,その１!AI25,その１!AI30,その１!AI31,その１!AI41,その２!AI7,その２!AI12,その２!AI13,その２!AI23,その２!AI26)</f>
        <v>115</v>
      </c>
      <c r="AJ7" s="93">
        <f>(AI7/'宮城県人口'!C5)*100000</f>
        <v>6.056561968898764</v>
      </c>
      <c r="AK7" s="91">
        <f>SUM(その１!AK10,その１!AK18,その１!AK19,その１!AK24,その１!AK25,その１!AK30,その１!AK31,その１!AK41,その２!AK7,その２!AK12,その２!AK13,その２!AK23,その２!AK26)</f>
        <v>496</v>
      </c>
      <c r="AL7" s="94">
        <f>(AK7/'宮城県人口'!C5)*100000</f>
        <v>26.12221510064163</v>
      </c>
    </row>
    <row r="8" spans="1:38" ht="13.5">
      <c r="A8" s="8"/>
      <c r="B8" s="4"/>
      <c r="C8" s="96" t="s">
        <v>61</v>
      </c>
      <c r="D8" s="5"/>
      <c r="E8" s="89">
        <f>E6-E7</f>
        <v>4466</v>
      </c>
      <c r="F8" s="98">
        <f>(E8/'宮城県人口'!C6)*100000</f>
        <v>1001.8754318428585</v>
      </c>
      <c r="G8" s="91">
        <f>G6-G7</f>
        <v>8</v>
      </c>
      <c r="H8" s="93">
        <f>(G8/'宮城県人口'!C6)*100000</f>
        <v>1.7946716199603379</v>
      </c>
      <c r="I8" s="91">
        <f>I6-I7</f>
        <v>1312</v>
      </c>
      <c r="J8" s="93">
        <f>(I8/'宮城県人口'!C6)*100000</f>
        <v>294.32614567349543</v>
      </c>
      <c r="K8" s="91">
        <f>K6-K7</f>
        <v>53</v>
      </c>
      <c r="L8" s="92">
        <f>(K8/'宮城県人口'!C6)*100000</f>
        <v>11.889699482237239</v>
      </c>
      <c r="M8" s="91">
        <f>M6-M7</f>
        <v>17</v>
      </c>
      <c r="N8" s="93">
        <f>(M8/'宮城県人口'!C6)*100000</f>
        <v>3.813677192415718</v>
      </c>
      <c r="O8" s="91">
        <f>O6-O7</f>
        <v>682</v>
      </c>
      <c r="P8" s="92">
        <f>(O8/'宮城県人口'!C6)*100000</f>
        <v>152.99575560161878</v>
      </c>
      <c r="Q8" s="91">
        <f>Q6-Q7</f>
        <v>616</v>
      </c>
      <c r="R8" s="93">
        <f>(Q8/'宮城県人口'!C6)*100000</f>
        <v>138.189714736946</v>
      </c>
      <c r="S8" s="91">
        <f>S6-S7</f>
        <v>443</v>
      </c>
      <c r="T8" s="92">
        <f>(S8/'宮城県人口'!C6)*100000</f>
        <v>99.3799409553037</v>
      </c>
      <c r="U8" s="91">
        <f>U6-U7</f>
        <v>39</v>
      </c>
      <c r="V8" s="93">
        <f>(U8/'宮城県人口'!C6)*100000</f>
        <v>8.749024147306647</v>
      </c>
      <c r="W8" s="91">
        <f>W6-W7</f>
        <v>14</v>
      </c>
      <c r="X8" s="92">
        <f>(W8/'宮城県人口'!C6)*100000</f>
        <v>3.1406753349305907</v>
      </c>
      <c r="Y8" s="91">
        <f>Y6-Y7</f>
        <v>14</v>
      </c>
      <c r="Z8" s="93">
        <f>(Y8/'宮城県人口'!C6)*100000</f>
        <v>3.1406753349305907</v>
      </c>
      <c r="AA8" s="91">
        <f>AA6-AA7</f>
        <v>40</v>
      </c>
      <c r="AB8" s="92">
        <f>(AA8/'宮城県人口'!C6)*100000</f>
        <v>8.973358099801688</v>
      </c>
      <c r="AC8" s="91">
        <f>AC6-AC7</f>
        <v>98</v>
      </c>
      <c r="AD8" s="93">
        <f>(AC8/'宮城県人口'!C6)*100000</f>
        <v>21.984727344514138</v>
      </c>
      <c r="AE8" s="91">
        <f>AE6-AE7</f>
        <v>159</v>
      </c>
      <c r="AF8" s="93">
        <f>(AE8/'宮城県人口'!C6)*100000</f>
        <v>35.669098446711715</v>
      </c>
      <c r="AG8" s="91">
        <f>AG6-AG7</f>
        <v>180</v>
      </c>
      <c r="AH8" s="92">
        <f>(AG8/'宮城県人口'!C6)*100000</f>
        <v>40.380111449107595</v>
      </c>
      <c r="AI8" s="91">
        <f>AI6-AI7</f>
        <v>39</v>
      </c>
      <c r="AJ8" s="93">
        <f>(AI8/'宮城県人口'!C6)*100000</f>
        <v>8.749024147306647</v>
      </c>
      <c r="AK8" s="91">
        <f>AK6-AK7</f>
        <v>115</v>
      </c>
      <c r="AL8" s="94">
        <f>(AK8/'宮城県人口'!C6)*100000</f>
        <v>25.798404536929855</v>
      </c>
    </row>
    <row r="9" spans="1:38" ht="13.5">
      <c r="A9" s="8"/>
      <c r="B9" s="4"/>
      <c r="C9" s="4"/>
      <c r="D9" s="5"/>
      <c r="E9" s="89"/>
      <c r="F9" s="98"/>
      <c r="G9" s="91"/>
      <c r="H9" s="93"/>
      <c r="I9" s="91"/>
      <c r="J9" s="93"/>
      <c r="K9" s="89"/>
      <c r="L9" s="92"/>
      <c r="M9" s="91"/>
      <c r="N9" s="93"/>
      <c r="O9" s="89"/>
      <c r="P9" s="92"/>
      <c r="Q9" s="91"/>
      <c r="R9" s="93"/>
      <c r="S9" s="89"/>
      <c r="T9" s="92"/>
      <c r="U9" s="91"/>
      <c r="V9" s="93"/>
      <c r="W9" s="89"/>
      <c r="X9" s="92"/>
      <c r="Y9" s="91"/>
      <c r="Z9" s="93"/>
      <c r="AA9" s="89"/>
      <c r="AB9" s="92"/>
      <c r="AC9" s="91"/>
      <c r="AD9" s="93"/>
      <c r="AE9" s="91"/>
      <c r="AF9" s="93"/>
      <c r="AG9" s="89"/>
      <c r="AH9" s="92"/>
      <c r="AI9" s="91"/>
      <c r="AJ9" s="93"/>
      <c r="AK9" s="89"/>
      <c r="AL9" s="94"/>
    </row>
    <row r="10" spans="1:38" ht="13.5">
      <c r="A10" s="87" t="s">
        <v>62</v>
      </c>
      <c r="B10" s="88"/>
      <c r="C10" s="88"/>
      <c r="D10" s="5"/>
      <c r="E10" s="89">
        <f>SUM(その１!E11,その１!E12,その１!E13,その１!E14,その１!E15)</f>
        <v>6685</v>
      </c>
      <c r="F10" s="98">
        <f>(E10/'宮城県人口'!C7)*100000</f>
        <v>663.5650665996981</v>
      </c>
      <c r="G10" s="91">
        <f>SUM(その１!G11,その１!G12,その１!G13,その１!G14,その１!G15)</f>
        <v>11</v>
      </c>
      <c r="H10" s="93">
        <f>(G10/'宮城県人口'!C7)*100000</f>
        <v>1.091879690739967</v>
      </c>
      <c r="I10" s="91">
        <f>SUM(その１!I11,その１!I12,その１!I13,その１!I14,その１!I15)</f>
        <v>2215</v>
      </c>
      <c r="J10" s="93">
        <f>(I10/'宮城県人口'!C7)*100000</f>
        <v>219.8648649990024</v>
      </c>
      <c r="K10" s="91">
        <f>SUM(その１!K11,その１!K12,その１!K13,その１!K14,その１!K15)</f>
        <v>108</v>
      </c>
      <c r="L10" s="92">
        <f>(K10/'宮城県人口'!C7)*100000</f>
        <v>10.72027332726513</v>
      </c>
      <c r="M10" s="91">
        <f>SUM(その１!M11,その１!M12,その１!M13,その１!M14,その１!M15)</f>
        <v>40</v>
      </c>
      <c r="N10" s="93">
        <f>(M10/'宮城県人口'!C7)*100000</f>
        <v>3.9704716026907887</v>
      </c>
      <c r="O10" s="91">
        <f>SUM(その１!O11,その１!O12,その１!O13,その１!O14,その１!O15)</f>
        <v>918</v>
      </c>
      <c r="P10" s="92">
        <f>(O10/'宮城県人口'!C7)*100000</f>
        <v>91.1223232817536</v>
      </c>
      <c r="Q10" s="91">
        <f>SUM(その１!Q11,その１!Q12,その１!Q13,その１!Q14,その１!Q15)</f>
        <v>793</v>
      </c>
      <c r="R10" s="93">
        <f>(Q10/'宮城県人口'!C7)*100000</f>
        <v>78.71459952334489</v>
      </c>
      <c r="S10" s="91">
        <f>SUM(その１!S11,その１!S12,その１!S13,その１!S14,その１!S15)</f>
        <v>564</v>
      </c>
      <c r="T10" s="92">
        <f>(S10/'宮城県人口'!C7)*100000</f>
        <v>55.983649597940115</v>
      </c>
      <c r="U10" s="91">
        <f>SUM(その１!U11,その１!U12,その１!U13,その１!U14,その１!U15)</f>
        <v>40</v>
      </c>
      <c r="V10" s="93">
        <f>(U10/'宮城県人口'!C7)*100000</f>
        <v>3.9704716026907887</v>
      </c>
      <c r="W10" s="91">
        <f>SUM(その１!W11,その１!W12,その１!W13,その１!W14,その１!W15)</f>
        <v>12</v>
      </c>
      <c r="X10" s="92">
        <f>(W10/'宮城県人口'!C7)*100000</f>
        <v>1.1911414808072367</v>
      </c>
      <c r="Y10" s="91">
        <f>SUM(その１!Y11,その１!Y12,その１!Y13,その１!Y14,その１!Y15)</f>
        <v>9</v>
      </c>
      <c r="Z10" s="93">
        <f>(Y10/'宮城県人口'!C7)*100000</f>
        <v>0.8933561106054275</v>
      </c>
      <c r="AA10" s="91">
        <f>SUM(その１!AA11,その１!AA12,その１!AA13,その１!AA14,その１!AA15)</f>
        <v>72</v>
      </c>
      <c r="AB10" s="92">
        <f>(AA10/'宮城県人口'!C7)*100000</f>
        <v>7.14684888484342</v>
      </c>
      <c r="AC10" s="91">
        <f>SUM(その１!AC11,その１!AC12,その１!AC13,その１!AC14,その１!AC15)</f>
        <v>106</v>
      </c>
      <c r="AD10" s="93">
        <f>(AC10/'宮城県人口'!C7)*100000</f>
        <v>10.52174974713059</v>
      </c>
      <c r="AE10" s="91">
        <f>SUM(その１!AE11,その１!AE12,その１!AE13,その１!AE14,その１!AE15)</f>
        <v>190</v>
      </c>
      <c r="AF10" s="93">
        <f>(AE10/'宮城県人口'!C7)*100000</f>
        <v>18.859740112781246</v>
      </c>
      <c r="AG10" s="91">
        <f>SUM(その１!AG11,その１!AG12,その１!AG13,その１!AG14,その１!AG15)</f>
        <v>228</v>
      </c>
      <c r="AH10" s="92">
        <f>(AG10/'宮城県人口'!C7)*100000</f>
        <v>22.631688135337495</v>
      </c>
      <c r="AI10" s="91">
        <f>SUM(その１!AI11,その１!AI12,その１!AI13,その１!AI14,その１!AI15)</f>
        <v>40</v>
      </c>
      <c r="AJ10" s="93">
        <f>(AI10/'宮城県人口'!C7)*100000</f>
        <v>3.9704716026907887</v>
      </c>
      <c r="AK10" s="91">
        <f>SUM(その１!AK11,その１!AK12,その１!AK13,その１!AK14,その１!AK15)</f>
        <v>246</v>
      </c>
      <c r="AL10" s="94">
        <f>(AK10/'宮城県人口'!C7)*100000</f>
        <v>24.41840035654835</v>
      </c>
    </row>
    <row r="11" spans="1:38" ht="13.5">
      <c r="A11" s="8"/>
      <c r="B11" s="4"/>
      <c r="C11" s="95" t="s">
        <v>63</v>
      </c>
      <c r="D11" s="5"/>
      <c r="E11" s="89">
        <v>1973</v>
      </c>
      <c r="F11" s="98">
        <v>730.8</v>
      </c>
      <c r="G11" s="91">
        <v>4</v>
      </c>
      <c r="H11" s="92">
        <v>1.5</v>
      </c>
      <c r="I11" s="91">
        <v>637</v>
      </c>
      <c r="J11" s="93">
        <v>236</v>
      </c>
      <c r="K11" s="89">
        <v>31</v>
      </c>
      <c r="L11" s="92">
        <v>11.5</v>
      </c>
      <c r="M11" s="91">
        <v>16</v>
      </c>
      <c r="N11" s="93">
        <v>5.9</v>
      </c>
      <c r="O11" s="89">
        <v>276</v>
      </c>
      <c r="P11" s="92">
        <v>102.2</v>
      </c>
      <c r="Q11" s="91">
        <v>244</v>
      </c>
      <c r="R11" s="93">
        <v>90.4</v>
      </c>
      <c r="S11" s="89">
        <v>173</v>
      </c>
      <c r="T11" s="92">
        <v>64.1</v>
      </c>
      <c r="U11" s="91">
        <v>14</v>
      </c>
      <c r="V11" s="93">
        <v>5.2</v>
      </c>
      <c r="W11" s="89">
        <v>2</v>
      </c>
      <c r="X11" s="92">
        <v>0.7</v>
      </c>
      <c r="Y11" s="91">
        <v>4</v>
      </c>
      <c r="Z11" s="93">
        <v>1.5</v>
      </c>
      <c r="AA11" s="89">
        <v>16</v>
      </c>
      <c r="AB11" s="92">
        <v>5.9</v>
      </c>
      <c r="AC11" s="91">
        <v>33</v>
      </c>
      <c r="AD11" s="93">
        <v>12.2</v>
      </c>
      <c r="AE11" s="91">
        <v>64</v>
      </c>
      <c r="AF11" s="93">
        <v>23.7</v>
      </c>
      <c r="AG11" s="89">
        <v>61</v>
      </c>
      <c r="AH11" s="92">
        <v>22.6</v>
      </c>
      <c r="AI11" s="91">
        <v>12</v>
      </c>
      <c r="AJ11" s="93">
        <v>4.4</v>
      </c>
      <c r="AK11" s="89">
        <v>74</v>
      </c>
      <c r="AL11" s="94">
        <v>27.4</v>
      </c>
    </row>
    <row r="12" spans="1:38" ht="13.5">
      <c r="A12" s="8"/>
      <c r="B12" s="4"/>
      <c r="C12" s="95" t="s">
        <v>64</v>
      </c>
      <c r="D12" s="5"/>
      <c r="E12" s="89">
        <v>1185</v>
      </c>
      <c r="F12" s="98">
        <v>651.7</v>
      </c>
      <c r="G12" s="91">
        <v>2</v>
      </c>
      <c r="H12" s="92">
        <v>1.1</v>
      </c>
      <c r="I12" s="91">
        <v>406</v>
      </c>
      <c r="J12" s="93">
        <v>223.3</v>
      </c>
      <c r="K12" s="89">
        <v>19</v>
      </c>
      <c r="L12" s="92">
        <v>10.4</v>
      </c>
      <c r="M12" s="91">
        <v>5</v>
      </c>
      <c r="N12" s="93">
        <v>2.7</v>
      </c>
      <c r="O12" s="89">
        <v>160</v>
      </c>
      <c r="P12" s="92">
        <v>88</v>
      </c>
      <c r="Q12" s="91">
        <v>165</v>
      </c>
      <c r="R12" s="93">
        <v>90.7</v>
      </c>
      <c r="S12" s="89">
        <v>86</v>
      </c>
      <c r="T12" s="92">
        <v>47.3</v>
      </c>
      <c r="U12" s="91">
        <v>4</v>
      </c>
      <c r="V12" s="93">
        <v>2.2</v>
      </c>
      <c r="W12" s="89">
        <v>4</v>
      </c>
      <c r="X12" s="92">
        <v>2.2</v>
      </c>
      <c r="Y12" s="91">
        <v>1</v>
      </c>
      <c r="Z12" s="93">
        <v>0.5</v>
      </c>
      <c r="AA12" s="89">
        <v>15</v>
      </c>
      <c r="AB12" s="92">
        <v>8.2</v>
      </c>
      <c r="AC12" s="91">
        <v>18</v>
      </c>
      <c r="AD12" s="93">
        <v>9.9</v>
      </c>
      <c r="AE12" s="91">
        <v>24</v>
      </c>
      <c r="AF12" s="93">
        <v>13.2</v>
      </c>
      <c r="AG12" s="89">
        <v>49</v>
      </c>
      <c r="AH12" s="92">
        <v>26.9</v>
      </c>
      <c r="AI12" s="91">
        <v>12</v>
      </c>
      <c r="AJ12" s="93">
        <v>6.6</v>
      </c>
      <c r="AK12" s="89">
        <v>42</v>
      </c>
      <c r="AL12" s="94">
        <v>23.1</v>
      </c>
    </row>
    <row r="13" spans="1:38" ht="13.5">
      <c r="A13" s="8"/>
      <c r="B13" s="4"/>
      <c r="C13" s="95" t="s">
        <v>65</v>
      </c>
      <c r="D13" s="5"/>
      <c r="E13" s="89">
        <v>907</v>
      </c>
      <c r="F13" s="98">
        <v>716.2</v>
      </c>
      <c r="G13" s="91">
        <v>0</v>
      </c>
      <c r="H13" s="92">
        <v>0</v>
      </c>
      <c r="I13" s="91">
        <v>298</v>
      </c>
      <c r="J13" s="93">
        <v>235.3</v>
      </c>
      <c r="K13" s="89">
        <v>19</v>
      </c>
      <c r="L13" s="92">
        <v>15</v>
      </c>
      <c r="M13" s="91">
        <v>7</v>
      </c>
      <c r="N13" s="93">
        <v>5.5</v>
      </c>
      <c r="O13" s="89">
        <v>138</v>
      </c>
      <c r="P13" s="92">
        <v>109</v>
      </c>
      <c r="Q13" s="91">
        <v>90</v>
      </c>
      <c r="R13" s="93">
        <v>71.1</v>
      </c>
      <c r="S13" s="89">
        <v>72</v>
      </c>
      <c r="T13" s="92">
        <v>56.9</v>
      </c>
      <c r="U13" s="91">
        <v>5</v>
      </c>
      <c r="V13" s="93">
        <v>3.9</v>
      </c>
      <c r="W13" s="89">
        <v>4</v>
      </c>
      <c r="X13" s="92">
        <v>3.2</v>
      </c>
      <c r="Y13" s="91">
        <v>1</v>
      </c>
      <c r="Z13" s="93">
        <v>0.8</v>
      </c>
      <c r="AA13" s="89">
        <v>4</v>
      </c>
      <c r="AB13" s="92">
        <v>3.2</v>
      </c>
      <c r="AC13" s="91">
        <v>18</v>
      </c>
      <c r="AD13" s="93">
        <v>14.2</v>
      </c>
      <c r="AE13" s="91">
        <v>36</v>
      </c>
      <c r="AF13" s="93">
        <v>28.4</v>
      </c>
      <c r="AG13" s="89">
        <v>23</v>
      </c>
      <c r="AH13" s="92">
        <v>18.2</v>
      </c>
      <c r="AI13" s="91">
        <v>7</v>
      </c>
      <c r="AJ13" s="93">
        <v>5.5</v>
      </c>
      <c r="AK13" s="89">
        <v>31</v>
      </c>
      <c r="AL13" s="94">
        <v>24.5</v>
      </c>
    </row>
    <row r="14" spans="1:38" ht="13.5">
      <c r="A14" s="8"/>
      <c r="B14" s="4"/>
      <c r="C14" s="95" t="s">
        <v>66</v>
      </c>
      <c r="D14" s="5"/>
      <c r="E14" s="89">
        <v>1525</v>
      </c>
      <c r="F14" s="98">
        <v>695.9</v>
      </c>
      <c r="G14" s="91">
        <v>3</v>
      </c>
      <c r="H14" s="92">
        <v>1.4</v>
      </c>
      <c r="I14" s="91">
        <v>503</v>
      </c>
      <c r="J14" s="93">
        <v>229.5</v>
      </c>
      <c r="K14" s="89">
        <v>22</v>
      </c>
      <c r="L14" s="92">
        <v>10</v>
      </c>
      <c r="M14" s="91">
        <v>5</v>
      </c>
      <c r="N14" s="93">
        <v>2.3</v>
      </c>
      <c r="O14" s="89">
        <v>215</v>
      </c>
      <c r="P14" s="92">
        <v>98.1</v>
      </c>
      <c r="Q14" s="91">
        <v>152</v>
      </c>
      <c r="R14" s="93">
        <v>69.4</v>
      </c>
      <c r="S14" s="89">
        <v>131</v>
      </c>
      <c r="T14" s="92">
        <v>59.8</v>
      </c>
      <c r="U14" s="91">
        <v>10</v>
      </c>
      <c r="V14" s="93">
        <v>4.6</v>
      </c>
      <c r="W14" s="89">
        <v>0</v>
      </c>
      <c r="X14" s="92">
        <v>0</v>
      </c>
      <c r="Y14" s="91">
        <v>1</v>
      </c>
      <c r="Z14" s="93">
        <v>0.5</v>
      </c>
      <c r="AA14" s="89">
        <v>22</v>
      </c>
      <c r="AB14" s="92">
        <v>10</v>
      </c>
      <c r="AC14" s="91">
        <v>22</v>
      </c>
      <c r="AD14" s="93">
        <v>10</v>
      </c>
      <c r="AE14" s="91">
        <v>32</v>
      </c>
      <c r="AF14" s="93">
        <v>14.6</v>
      </c>
      <c r="AG14" s="89">
        <v>62</v>
      </c>
      <c r="AH14" s="92">
        <v>28.3</v>
      </c>
      <c r="AI14" s="91">
        <v>7</v>
      </c>
      <c r="AJ14" s="93">
        <v>3.2</v>
      </c>
      <c r="AK14" s="89">
        <v>53</v>
      </c>
      <c r="AL14" s="94">
        <v>24.2</v>
      </c>
    </row>
    <row r="15" spans="1:38" ht="13.5">
      <c r="A15" s="8"/>
      <c r="B15" s="4"/>
      <c r="C15" s="95" t="s">
        <v>67</v>
      </c>
      <c r="D15" s="5"/>
      <c r="E15" s="89">
        <v>1095</v>
      </c>
      <c r="F15" s="98">
        <v>521.8</v>
      </c>
      <c r="G15" s="91">
        <v>2</v>
      </c>
      <c r="H15" s="92">
        <v>1</v>
      </c>
      <c r="I15" s="91">
        <v>371</v>
      </c>
      <c r="J15" s="93">
        <v>176.8</v>
      </c>
      <c r="K15" s="89">
        <v>17</v>
      </c>
      <c r="L15" s="92">
        <v>8.1</v>
      </c>
      <c r="M15" s="91">
        <v>7</v>
      </c>
      <c r="N15" s="93">
        <v>3.3</v>
      </c>
      <c r="O15" s="89">
        <v>129</v>
      </c>
      <c r="P15" s="92">
        <v>61.5</v>
      </c>
      <c r="Q15" s="91">
        <v>142</v>
      </c>
      <c r="R15" s="93">
        <v>67.7</v>
      </c>
      <c r="S15" s="89">
        <v>102</v>
      </c>
      <c r="T15" s="92">
        <v>48.6</v>
      </c>
      <c r="U15" s="91">
        <v>7</v>
      </c>
      <c r="V15" s="93">
        <v>3.3</v>
      </c>
      <c r="W15" s="89">
        <v>2</v>
      </c>
      <c r="X15" s="92">
        <v>1</v>
      </c>
      <c r="Y15" s="91">
        <v>2</v>
      </c>
      <c r="Z15" s="93">
        <v>1</v>
      </c>
      <c r="AA15" s="89">
        <v>15</v>
      </c>
      <c r="AB15" s="92">
        <v>7.1</v>
      </c>
      <c r="AC15" s="91">
        <v>15</v>
      </c>
      <c r="AD15" s="93">
        <v>7.1</v>
      </c>
      <c r="AE15" s="91">
        <v>34</v>
      </c>
      <c r="AF15" s="93">
        <v>16.2</v>
      </c>
      <c r="AG15" s="89">
        <v>33</v>
      </c>
      <c r="AH15" s="92">
        <v>15.7</v>
      </c>
      <c r="AI15" s="91">
        <v>2</v>
      </c>
      <c r="AJ15" s="93">
        <v>1</v>
      </c>
      <c r="AK15" s="89">
        <v>46</v>
      </c>
      <c r="AL15" s="94">
        <v>21.9</v>
      </c>
    </row>
    <row r="16" spans="1:38" ht="13.5">
      <c r="A16" s="8"/>
      <c r="B16" s="4"/>
      <c r="C16" s="4"/>
      <c r="D16" s="5"/>
      <c r="E16" s="89"/>
      <c r="F16" s="98"/>
      <c r="G16" s="91"/>
      <c r="H16" s="92"/>
      <c r="I16" s="91"/>
      <c r="J16" s="93"/>
      <c r="K16" s="89"/>
      <c r="L16" s="92"/>
      <c r="M16" s="91"/>
      <c r="N16" s="93"/>
      <c r="O16" s="89"/>
      <c r="P16" s="92"/>
      <c r="Q16" s="91"/>
      <c r="R16" s="93"/>
      <c r="S16" s="89"/>
      <c r="T16" s="92"/>
      <c r="U16" s="91"/>
      <c r="V16" s="93"/>
      <c r="W16" s="89"/>
      <c r="X16" s="92"/>
      <c r="Y16" s="91"/>
      <c r="Z16" s="93"/>
      <c r="AA16" s="89"/>
      <c r="AB16" s="92"/>
      <c r="AC16" s="91"/>
      <c r="AD16" s="93"/>
      <c r="AE16" s="91"/>
      <c r="AF16" s="93"/>
      <c r="AG16" s="89"/>
      <c r="AH16" s="92"/>
      <c r="AI16" s="91"/>
      <c r="AJ16" s="93"/>
      <c r="AK16" s="89"/>
      <c r="AL16" s="94"/>
    </row>
    <row r="17" spans="1:38" ht="13.5">
      <c r="A17" s="87" t="s">
        <v>68</v>
      </c>
      <c r="B17" s="88"/>
      <c r="C17" s="88"/>
      <c r="D17" s="5"/>
      <c r="E17" s="89">
        <f>SUM(その１!E18,その１!E19,その１!E20)</f>
        <v>2373</v>
      </c>
      <c r="F17" s="98">
        <f>(E17/'宮城県人口'!C8)*100000</f>
        <v>1069.1067349669536</v>
      </c>
      <c r="G17" s="91">
        <f>SUM(その１!G18,その１!G19,その１!G20)</f>
        <v>5</v>
      </c>
      <c r="H17" s="92">
        <f>(G17/'宮城県人口'!C8)*100000</f>
        <v>2.252647987709553</v>
      </c>
      <c r="I17" s="91">
        <f>SUM(その１!I18,その１!I19,その１!I20)</f>
        <v>697</v>
      </c>
      <c r="J17" s="93">
        <f>(I17/'宮城県人口'!C8)*100000</f>
        <v>314.0191294867116</v>
      </c>
      <c r="K17" s="91">
        <f>SUM(その１!K18,その１!K19,その１!K20)</f>
        <v>26</v>
      </c>
      <c r="L17" s="92">
        <f>(K17/'宮城県人口'!C8)*100000</f>
        <v>11.713769536089673</v>
      </c>
      <c r="M17" s="91">
        <f>SUM(その１!M18,その１!M19,その１!M20)</f>
        <v>22</v>
      </c>
      <c r="N17" s="93">
        <f>(M17/'宮城県人口'!C8)*100000</f>
        <v>9.911651145922031</v>
      </c>
      <c r="O17" s="91">
        <f>SUM(その１!O18,その１!O19,その１!O20)</f>
        <v>399</v>
      </c>
      <c r="P17" s="92">
        <f>(O17/'宮城県人口'!C8)*100000</f>
        <v>179.7613094192223</v>
      </c>
      <c r="Q17" s="91">
        <f>SUM(その１!Q18,その１!Q19,その１!Q20)</f>
        <v>334</v>
      </c>
      <c r="R17" s="93">
        <f>(Q17/'宮城県人口'!C8)*100000</f>
        <v>150.4768855789981</v>
      </c>
      <c r="S17" s="91">
        <f>SUM(その１!S18,その１!S19,その１!S20)</f>
        <v>189</v>
      </c>
      <c r="T17" s="92">
        <f>(S17/'宮城県人口'!C8)*100000</f>
        <v>85.15009393542108</v>
      </c>
      <c r="U17" s="91">
        <f>SUM(その１!U18,その１!U19,その１!U20)</f>
        <v>18</v>
      </c>
      <c r="V17" s="93">
        <f>(U17/'宮城県人口'!C8)*100000</f>
        <v>8.10953275575439</v>
      </c>
      <c r="W17" s="91">
        <f>SUM(その１!W18,その１!W19,その１!W20)</f>
        <v>5</v>
      </c>
      <c r="X17" s="92">
        <f>(W17/'宮城県人口'!C8)*100000</f>
        <v>2.252647987709553</v>
      </c>
      <c r="Y17" s="91">
        <f>SUM(その１!Y18,その１!Y19,その１!Y20)</f>
        <v>1</v>
      </c>
      <c r="Z17" s="93">
        <f>(Y17/'宮城県人口'!C8)*100000</f>
        <v>0.4505295975419105</v>
      </c>
      <c r="AA17" s="91">
        <f>SUM(その１!AA18,その１!AA19,その１!AA20)</f>
        <v>41</v>
      </c>
      <c r="AB17" s="92">
        <f>(AA17/'宮城県人口'!C8)*100000</f>
        <v>18.47171349921833</v>
      </c>
      <c r="AC17" s="91">
        <f>SUM(その１!AC18,その１!AC19,その１!AC20)</f>
        <v>48</v>
      </c>
      <c r="AD17" s="93">
        <f>(AC17/'宮城県人口'!C8)*100000</f>
        <v>21.625420682011704</v>
      </c>
      <c r="AE17" s="91">
        <f>SUM(その１!AE18,その１!AE19,その１!AE20)</f>
        <v>85</v>
      </c>
      <c r="AF17" s="93">
        <f>(AE17/'宮城県人口'!C8)*100000</f>
        <v>38.29501579106239</v>
      </c>
      <c r="AG17" s="91">
        <f>SUM(その１!AG18,その１!AG19,その１!AG20)</f>
        <v>88</v>
      </c>
      <c r="AH17" s="92">
        <f>(AG17/'宮城県人口'!C8)*100000</f>
        <v>39.646604583688124</v>
      </c>
      <c r="AI17" s="91">
        <f>SUM(その１!AI18,その１!AI19,その１!AI20)</f>
        <v>18</v>
      </c>
      <c r="AJ17" s="93">
        <f>(AI17/'宮城県人口'!C8)*100000</f>
        <v>8.10953275575439</v>
      </c>
      <c r="AK17" s="91">
        <f>SUM(その１!AK18,その１!AK19,その１!AK20)</f>
        <v>68</v>
      </c>
      <c r="AL17" s="94">
        <f>(AK17/'宮城県人口'!C8)*100000</f>
        <v>30.636012632849912</v>
      </c>
    </row>
    <row r="18" spans="1:38" ht="13.5">
      <c r="A18" s="8"/>
      <c r="B18" s="4"/>
      <c r="C18" s="95" t="s">
        <v>69</v>
      </c>
      <c r="D18" s="5"/>
      <c r="E18" s="89">
        <v>1805</v>
      </c>
      <c r="F18" s="98">
        <v>1077.8</v>
      </c>
      <c r="G18" s="91">
        <v>3</v>
      </c>
      <c r="H18" s="92">
        <v>1.8</v>
      </c>
      <c r="I18" s="91">
        <v>532</v>
      </c>
      <c r="J18" s="93">
        <v>317.7</v>
      </c>
      <c r="K18" s="89">
        <v>21</v>
      </c>
      <c r="L18" s="92">
        <v>12.5</v>
      </c>
      <c r="M18" s="91">
        <v>17</v>
      </c>
      <c r="N18" s="93">
        <v>10.2</v>
      </c>
      <c r="O18" s="89">
        <v>301</v>
      </c>
      <c r="P18" s="92">
        <v>179.7</v>
      </c>
      <c r="Q18" s="91">
        <v>260</v>
      </c>
      <c r="R18" s="93">
        <v>155.2</v>
      </c>
      <c r="S18" s="89">
        <v>140</v>
      </c>
      <c r="T18" s="92">
        <v>83.6</v>
      </c>
      <c r="U18" s="91">
        <v>12</v>
      </c>
      <c r="V18" s="93">
        <v>7.2</v>
      </c>
      <c r="W18" s="89">
        <v>3</v>
      </c>
      <c r="X18" s="92">
        <v>1.8</v>
      </c>
      <c r="Y18" s="91">
        <v>1</v>
      </c>
      <c r="Z18" s="93">
        <v>0.6</v>
      </c>
      <c r="AA18" s="89">
        <v>33</v>
      </c>
      <c r="AB18" s="92">
        <v>19.7</v>
      </c>
      <c r="AC18" s="91">
        <v>39</v>
      </c>
      <c r="AD18" s="93">
        <v>23.3</v>
      </c>
      <c r="AE18" s="91">
        <v>73</v>
      </c>
      <c r="AF18" s="93">
        <v>43.6</v>
      </c>
      <c r="AG18" s="89">
        <v>64</v>
      </c>
      <c r="AH18" s="92">
        <v>38.2</v>
      </c>
      <c r="AI18" s="91">
        <v>13</v>
      </c>
      <c r="AJ18" s="93">
        <v>7.8</v>
      </c>
      <c r="AK18" s="89">
        <v>51</v>
      </c>
      <c r="AL18" s="94">
        <v>30.5</v>
      </c>
    </row>
    <row r="19" spans="1:38" ht="13.5">
      <c r="A19" s="8"/>
      <c r="B19" s="4"/>
      <c r="C19" s="95" t="s">
        <v>70</v>
      </c>
      <c r="D19" s="5"/>
      <c r="E19" s="89">
        <v>428</v>
      </c>
      <c r="F19" s="98">
        <v>976.9</v>
      </c>
      <c r="G19" s="91">
        <v>2</v>
      </c>
      <c r="H19" s="92">
        <v>4.6</v>
      </c>
      <c r="I19" s="91">
        <v>119</v>
      </c>
      <c r="J19" s="93">
        <v>271.6</v>
      </c>
      <c r="K19" s="89">
        <v>4</v>
      </c>
      <c r="L19" s="92">
        <v>9.1</v>
      </c>
      <c r="M19" s="91">
        <v>4</v>
      </c>
      <c r="N19" s="93">
        <v>9.1</v>
      </c>
      <c r="O19" s="89">
        <v>68</v>
      </c>
      <c r="P19" s="92">
        <v>155.2</v>
      </c>
      <c r="Q19" s="91">
        <v>56</v>
      </c>
      <c r="R19" s="93">
        <v>127.8</v>
      </c>
      <c r="S19" s="89">
        <v>41</v>
      </c>
      <c r="T19" s="92">
        <v>93.6</v>
      </c>
      <c r="U19" s="91">
        <v>6</v>
      </c>
      <c r="V19" s="93">
        <v>13.7</v>
      </c>
      <c r="W19" s="89">
        <v>1</v>
      </c>
      <c r="X19" s="92">
        <v>2.3</v>
      </c>
      <c r="Y19" s="91">
        <v>0</v>
      </c>
      <c r="Z19" s="93">
        <v>0</v>
      </c>
      <c r="AA19" s="89">
        <v>7</v>
      </c>
      <c r="AB19" s="92">
        <v>16</v>
      </c>
      <c r="AC19" s="91">
        <v>7</v>
      </c>
      <c r="AD19" s="93">
        <v>16</v>
      </c>
      <c r="AE19" s="91">
        <v>8</v>
      </c>
      <c r="AF19" s="93">
        <v>18.3</v>
      </c>
      <c r="AG19" s="89">
        <v>16</v>
      </c>
      <c r="AH19" s="92">
        <v>36.5</v>
      </c>
      <c r="AI19" s="91">
        <v>2</v>
      </c>
      <c r="AJ19" s="93">
        <v>4.6</v>
      </c>
      <c r="AK19" s="89">
        <v>17</v>
      </c>
      <c r="AL19" s="94">
        <v>38.8</v>
      </c>
    </row>
    <row r="20" spans="1:38" ht="13.5">
      <c r="A20" s="8"/>
      <c r="B20" s="4"/>
      <c r="C20" s="95" t="s">
        <v>71</v>
      </c>
      <c r="D20" s="5"/>
      <c r="E20" s="89">
        <v>140</v>
      </c>
      <c r="F20" s="98">
        <v>1311.7</v>
      </c>
      <c r="G20" s="91">
        <v>0</v>
      </c>
      <c r="H20" s="92">
        <v>0</v>
      </c>
      <c r="I20" s="91">
        <v>46</v>
      </c>
      <c r="J20" s="93">
        <v>431</v>
      </c>
      <c r="K20" s="89">
        <v>1</v>
      </c>
      <c r="L20" s="92">
        <v>9.4</v>
      </c>
      <c r="M20" s="91">
        <v>1</v>
      </c>
      <c r="N20" s="93">
        <v>9.4</v>
      </c>
      <c r="O20" s="89">
        <v>30</v>
      </c>
      <c r="P20" s="92">
        <v>281.1</v>
      </c>
      <c r="Q20" s="91">
        <v>18</v>
      </c>
      <c r="R20" s="93">
        <v>168.6</v>
      </c>
      <c r="S20" s="89">
        <v>8</v>
      </c>
      <c r="T20" s="92">
        <v>75</v>
      </c>
      <c r="U20" s="91">
        <v>0</v>
      </c>
      <c r="V20" s="93">
        <v>0</v>
      </c>
      <c r="W20" s="89">
        <v>1</v>
      </c>
      <c r="X20" s="92">
        <v>9.4</v>
      </c>
      <c r="Y20" s="91">
        <v>0</v>
      </c>
      <c r="Z20" s="93">
        <v>0</v>
      </c>
      <c r="AA20" s="89">
        <v>1</v>
      </c>
      <c r="AB20" s="92">
        <v>9.4</v>
      </c>
      <c r="AC20" s="91">
        <v>2</v>
      </c>
      <c r="AD20" s="93">
        <v>18.7</v>
      </c>
      <c r="AE20" s="91">
        <v>4</v>
      </c>
      <c r="AF20" s="93">
        <v>37.5</v>
      </c>
      <c r="AG20" s="89">
        <v>8</v>
      </c>
      <c r="AH20" s="92">
        <v>75</v>
      </c>
      <c r="AI20" s="91">
        <v>3</v>
      </c>
      <c r="AJ20" s="93">
        <v>28.1</v>
      </c>
      <c r="AK20" s="89">
        <v>0</v>
      </c>
      <c r="AL20" s="94">
        <v>0</v>
      </c>
    </row>
    <row r="21" spans="1:38" ht="13.5">
      <c r="A21" s="8"/>
      <c r="B21" s="4"/>
      <c r="C21" s="4"/>
      <c r="D21" s="5"/>
      <c r="E21" s="89"/>
      <c r="F21" s="98"/>
      <c r="G21" s="91"/>
      <c r="H21" s="92"/>
      <c r="I21" s="91"/>
      <c r="J21" s="93"/>
      <c r="K21" s="89"/>
      <c r="L21" s="92"/>
      <c r="M21" s="91"/>
      <c r="N21" s="93"/>
      <c r="O21" s="89"/>
      <c r="P21" s="92"/>
      <c r="Q21" s="91"/>
      <c r="R21" s="93"/>
      <c r="S21" s="89"/>
      <c r="T21" s="92"/>
      <c r="U21" s="91"/>
      <c r="V21" s="93"/>
      <c r="W21" s="89"/>
      <c r="X21" s="92"/>
      <c r="Y21" s="91"/>
      <c r="Z21" s="93"/>
      <c r="AA21" s="89"/>
      <c r="AB21" s="92"/>
      <c r="AC21" s="91"/>
      <c r="AD21" s="93"/>
      <c r="AE21" s="91"/>
      <c r="AF21" s="93"/>
      <c r="AG21" s="89"/>
      <c r="AH21" s="92"/>
      <c r="AI21" s="91"/>
      <c r="AJ21" s="93"/>
      <c r="AK21" s="89"/>
      <c r="AL21" s="94"/>
    </row>
    <row r="22" spans="1:38" ht="13.5">
      <c r="A22" s="87" t="s">
        <v>72</v>
      </c>
      <c r="B22" s="88"/>
      <c r="C22" s="88"/>
      <c r="D22" s="5"/>
      <c r="E22" s="89">
        <f>SUM(その１!E24,その１!E25,その１!E26,その１!E27,その１!E28,その１!E30,その１!E31,その１!E32,その１!E33,その１!E35,その１!E36,その１!E37,その１!E38)</f>
        <v>3515</v>
      </c>
      <c r="F22" s="98">
        <f>(E22/'宮城県人口'!C9)*100000</f>
        <v>793.4286501103803</v>
      </c>
      <c r="G22" s="91">
        <f>SUM(その１!G24,その１!G25,その１!G26,その１!G27,その１!G28,その１!G30,その１!G31,その１!G32,その１!G33,その１!G35,その１!G36,その１!G37,その１!G38)</f>
        <v>6</v>
      </c>
      <c r="H22" s="92">
        <f>(G22/'宮城県人口'!C9)*100000</f>
        <v>1.3543590044558411</v>
      </c>
      <c r="I22" s="91">
        <f>SUM(その１!I24,その１!I25,その１!I26,その１!I27,その１!I28,その１!I30,その１!I31,その１!I32,その１!I33,その１!I35,その１!I36,その１!I37,その１!I38)</f>
        <v>1127</v>
      </c>
      <c r="J22" s="93">
        <f>(I22/'宮城県人口'!C9)*100000</f>
        <v>254.3937663369555</v>
      </c>
      <c r="K22" s="91">
        <f>SUM(その１!K24,その１!K25,その１!K26,その１!K27,その１!K28,その１!K30,その１!K31,その１!K32,その１!K33,その１!K35,その１!K36,その１!K37,その１!K38)</f>
        <v>38</v>
      </c>
      <c r="L22" s="92">
        <f>(K22/'宮城県人口'!C9)*100000</f>
        <v>8.577607028220328</v>
      </c>
      <c r="M22" s="91">
        <f>SUM(その１!M24,その１!M25,その１!M26,その１!M27,その１!M28,その１!M30,その１!M31,その１!M32,その１!M33,その１!M35,その１!M36,その１!M37,その１!M38)</f>
        <v>14</v>
      </c>
      <c r="N22" s="93">
        <f>(M22/'宮城県人口'!C9)*100000</f>
        <v>3.160171010396963</v>
      </c>
      <c r="O22" s="91">
        <f>SUM(その１!O24,その１!O25,その１!O26,その１!O27,その１!O28,その１!O30,その１!O31,その１!O32,その１!O33,その１!O35,その１!O36,その１!O37,その１!O38)</f>
        <v>509</v>
      </c>
      <c r="P22" s="92">
        <f>(O22/'宮城県人口'!C9)*100000</f>
        <v>114.89478887800385</v>
      </c>
      <c r="Q22" s="91">
        <f>SUM(その１!Q24,その１!Q25,その１!Q26,その１!Q27,その１!Q28,その１!Q30,その１!Q31,その１!Q32,その１!Q33,その１!Q35,その１!Q36,その１!Q37,その１!Q38)</f>
        <v>510</v>
      </c>
      <c r="R22" s="93">
        <f>(Q22/'宮城県人口'!C9)*100000</f>
        <v>115.12051537874649</v>
      </c>
      <c r="S22" s="91">
        <f>SUM(その１!S24,その１!S25,その１!S26,その１!S27,その１!S28,その１!S30,その１!S31,その１!S32,その１!S33,その１!S35,その１!S36,その１!S37,その１!S38)</f>
        <v>304</v>
      </c>
      <c r="T22" s="92">
        <f>(S22/'宮城県人口'!C9)*100000</f>
        <v>68.62085622576262</v>
      </c>
      <c r="U22" s="91">
        <f>SUM(その１!U24,その１!U25,その１!U26,その１!U27,その１!U28,その１!U30,その１!U31,その１!U32,その１!U33,その１!U35,その１!U36,その１!U37,その１!U38)</f>
        <v>35</v>
      </c>
      <c r="V22" s="93">
        <f>(U22/'宮城県人口'!C9)*100000</f>
        <v>7.9004275259924075</v>
      </c>
      <c r="W22" s="91">
        <f>SUM(その１!W24,その１!W25,その１!W26,その１!W27,その１!W28,その１!W30,その１!W31,その１!W32,その１!W33,その１!W35,その１!W36,その１!W37,その１!W38)</f>
        <v>10</v>
      </c>
      <c r="X22" s="92">
        <f>(W22/'宮城県人口'!C9)*100000</f>
        <v>2.257265007426402</v>
      </c>
      <c r="Y22" s="91">
        <f>SUM(その１!Y24,その１!Y25,その１!Y26,その１!Y27,その１!Y28,その１!Y30,その１!Y31,その１!Y32,その１!Y33,その１!Y35,その１!Y36,その１!Y37,その１!Y38)</f>
        <v>10</v>
      </c>
      <c r="Z22" s="93">
        <f>(Y22/'宮城県人口'!C9)*100000</f>
        <v>2.257265007426402</v>
      </c>
      <c r="AA22" s="91">
        <f>SUM(その１!AA24,その１!AA25,その１!AA26,その１!AA27,その１!AA28,その１!AA30,その１!AA31,その１!AA32,その１!AA33,その１!AA35,その１!AA36,その１!AA37,その１!AA38)</f>
        <v>36</v>
      </c>
      <c r="AB22" s="92">
        <f>(AA22/'宮城県人口'!C9)*100000</f>
        <v>8.126154026735046</v>
      </c>
      <c r="AC22" s="91">
        <f>SUM(その１!AC24,その１!AC25,その１!AC26,その１!AC27,その１!AC28,その１!AC30,その１!AC31,その１!AC32,その１!AC33,その１!AC35,その１!AC36,その１!AC37,その１!AC38)</f>
        <v>60</v>
      </c>
      <c r="AD22" s="93">
        <f>(AC22/'宮城県人口'!C9)*100000</f>
        <v>13.54359004455841</v>
      </c>
      <c r="AE22" s="91">
        <f>SUM(その１!AE24,その１!AE25,その１!AE26,その１!AE27,その１!AE28,その１!AE30,その１!AE31,その１!AE32,その１!AE33,その１!AE35,その１!AE36,その１!AE37,その１!AE38)</f>
        <v>75</v>
      </c>
      <c r="AF22" s="93">
        <f>(AE22/'宮城県人口'!C9)*100000</f>
        <v>16.929487555698014</v>
      </c>
      <c r="AG22" s="91">
        <f>SUM(その１!AG24,その１!AG25,その１!AG26,その１!AG27,その１!AG28,その１!AG30,その１!AG31,その１!AG32,その１!AG33,その１!AG35,その１!AG36,その１!AG37,その１!AG38)</f>
        <v>114</v>
      </c>
      <c r="AH22" s="92">
        <f>(AG22/'宮城県人口'!C9)*100000</f>
        <v>25.732821084660984</v>
      </c>
      <c r="AI22" s="91">
        <f>SUM(その１!AI24,その１!AI25,その１!AI26,その１!AI27,その１!AI28,その１!AI30,その１!AI31,その１!AI32,その１!AI33,その１!AI35,その１!AI36,その１!AI37,その１!AI38)</f>
        <v>30</v>
      </c>
      <c r="AJ22" s="93">
        <f>(AI22/'宮城県人口'!C9)*100000</f>
        <v>6.771795022279205</v>
      </c>
      <c r="AK22" s="91">
        <f>SUM(その１!AK24,その１!AK25,その１!AK26,その１!AK27,その１!AK28,その１!AK30,その１!AK31,その１!AK32,その１!AK33,その１!AK35,その１!AK36,その１!AK37,その１!AK38)</f>
        <v>109</v>
      </c>
      <c r="AL22" s="94">
        <f>(AK22/'宮城県人口'!C9)*100000</f>
        <v>24.60418858094778</v>
      </c>
    </row>
    <row r="23" spans="1:38" ht="13.5">
      <c r="A23" s="8"/>
      <c r="B23" s="99" t="s">
        <v>73</v>
      </c>
      <c r="C23" s="88"/>
      <c r="D23" s="5"/>
      <c r="E23" s="89">
        <f>SUM(その１!E24,その１!E25,その１!E26,その１!E27,その１!E28)</f>
        <v>1536</v>
      </c>
      <c r="F23" s="98">
        <f>(E23/'宮城県人口'!C10)*100000</f>
        <v>797.9303681077205</v>
      </c>
      <c r="G23" s="91">
        <f>SUM(その１!G24,その１!G25,その１!G26,その１!G27,その１!G28)</f>
        <v>2</v>
      </c>
      <c r="H23" s="92">
        <f>(G23/'宮城県人口'!C10)*100000</f>
        <v>1.0389718334735947</v>
      </c>
      <c r="I23" s="91">
        <f>SUM(その１!I24,その１!I25,その１!I26,その１!I27,その１!I28)</f>
        <v>506</v>
      </c>
      <c r="J23" s="93">
        <f>(I23/'宮城県人口'!C10)*100000</f>
        <v>262.8598738688194</v>
      </c>
      <c r="K23" s="91">
        <f>SUM(その１!K24,その１!K25,その１!K26,その１!K27,その１!K28)</f>
        <v>13</v>
      </c>
      <c r="L23" s="92">
        <f>(K23/'宮城県人口'!C10)*100000</f>
        <v>6.753316917578364</v>
      </c>
      <c r="M23" s="91">
        <f>SUM(その１!M24,その１!M25,その１!M26,その１!M27,その１!M28)</f>
        <v>3</v>
      </c>
      <c r="N23" s="93">
        <f>(M23/'宮城県人口'!C10)*100000</f>
        <v>1.5584577502103916</v>
      </c>
      <c r="O23" s="91">
        <f>SUM(その１!O24,その１!O25,その１!O26,その１!O27,その１!O28)</f>
        <v>231</v>
      </c>
      <c r="P23" s="92">
        <f>(O23/'宮城県人口'!C10)*100000</f>
        <v>120.00124676620017</v>
      </c>
      <c r="Q23" s="91">
        <f>SUM(その１!Q24,その１!Q25,その１!Q26,その１!Q27,その１!Q28)</f>
        <v>237</v>
      </c>
      <c r="R23" s="93">
        <f>(Q23/'宮城県人口'!C10)*100000</f>
        <v>123.11816226662094</v>
      </c>
      <c r="S23" s="91">
        <f>SUM(その１!S24,その１!S25,その１!S26,その１!S27,その１!S28)</f>
        <v>111</v>
      </c>
      <c r="T23" s="92">
        <f>(S23/'宮城県人口'!C10)*100000</f>
        <v>57.66293675778449</v>
      </c>
      <c r="U23" s="91">
        <f>SUM(その１!U24,その１!U25,その１!U26,その１!U27,その１!U28)</f>
        <v>11</v>
      </c>
      <c r="V23" s="93">
        <f>(U23/'宮城県人口'!C10)*100000</f>
        <v>5.71434508410477</v>
      </c>
      <c r="W23" s="91">
        <f>SUM(その１!W24,その１!W25,その１!W26,その１!W27,その１!W28)</f>
        <v>3</v>
      </c>
      <c r="X23" s="92">
        <f>(W23/'宮城県人口'!C10)*100000</f>
        <v>1.5584577502103916</v>
      </c>
      <c r="Y23" s="91">
        <f>SUM(その１!Y24,その１!Y25,その１!Y26,その１!Y27,その１!Y28)</f>
        <v>7</v>
      </c>
      <c r="Z23" s="93">
        <f>(Y23/'宮城県人口'!C10)*100000</f>
        <v>3.636401417157581</v>
      </c>
      <c r="AA23" s="91">
        <f>SUM(その１!AA24,その１!AA25,その１!AA26,その１!AA27,その１!AA28)</f>
        <v>24</v>
      </c>
      <c r="AB23" s="92">
        <f>(AA23/'宮城県人口'!C10)*100000</f>
        <v>12.467662001683133</v>
      </c>
      <c r="AC23" s="91">
        <f>SUM(その１!AC24,その１!AC25,その１!AC26,その１!AC27,その１!AC28)</f>
        <v>23</v>
      </c>
      <c r="AD23" s="93">
        <f>(AC23/'宮城県人口'!C10)*100000</f>
        <v>11.948176084946336</v>
      </c>
      <c r="AE23" s="91">
        <f>SUM(その１!AE24,その１!AE25,その１!AE26,その１!AE27,その１!AE28)</f>
        <v>26</v>
      </c>
      <c r="AF23" s="93">
        <f>(AE23/'宮城県人口'!C10)*100000</f>
        <v>13.506633835156729</v>
      </c>
      <c r="AG23" s="91">
        <f>SUM(その１!AG24,その１!AG25,その１!AG26,その１!AG27,その１!AG28)</f>
        <v>48</v>
      </c>
      <c r="AH23" s="92">
        <f>(AG23/'宮城県人口'!C10)*100000</f>
        <v>24.935324003366265</v>
      </c>
      <c r="AI23" s="91">
        <f>SUM(その１!AI24,その１!AI25,その１!AI26,その１!AI27,その１!AI28)</f>
        <v>13</v>
      </c>
      <c r="AJ23" s="93">
        <f>(AI23/'宮城県人口'!C10)*100000</f>
        <v>6.753316917578364</v>
      </c>
      <c r="AK23" s="91">
        <f>SUM(その１!AK24,その１!AK25,その１!AK26,その１!AK27,その１!AK28)</f>
        <v>42</v>
      </c>
      <c r="AL23" s="94">
        <f>(AK23/'宮城県人口'!C10)*100000</f>
        <v>21.818408502945484</v>
      </c>
    </row>
    <row r="24" spans="1:38" ht="13.5">
      <c r="A24" s="8"/>
      <c r="B24" s="4"/>
      <c r="C24" s="95" t="s">
        <v>74</v>
      </c>
      <c r="D24" s="5"/>
      <c r="E24" s="89">
        <v>586</v>
      </c>
      <c r="F24" s="98">
        <v>991.7</v>
      </c>
      <c r="G24" s="91">
        <v>2</v>
      </c>
      <c r="H24" s="92">
        <v>3.4</v>
      </c>
      <c r="I24" s="91">
        <v>199</v>
      </c>
      <c r="J24" s="93">
        <v>336.8</v>
      </c>
      <c r="K24" s="89">
        <v>4</v>
      </c>
      <c r="L24" s="92">
        <v>6.8</v>
      </c>
      <c r="M24" s="91">
        <v>1</v>
      </c>
      <c r="N24" s="93">
        <v>1.7</v>
      </c>
      <c r="O24" s="89">
        <v>100</v>
      </c>
      <c r="P24" s="92">
        <v>169.2</v>
      </c>
      <c r="Q24" s="91">
        <v>92</v>
      </c>
      <c r="R24" s="93">
        <v>155.7</v>
      </c>
      <c r="S24" s="89">
        <v>33</v>
      </c>
      <c r="T24" s="92">
        <v>55.8</v>
      </c>
      <c r="U24" s="91">
        <v>5</v>
      </c>
      <c r="V24" s="93">
        <v>8.5</v>
      </c>
      <c r="W24" s="89">
        <v>2</v>
      </c>
      <c r="X24" s="92">
        <v>3.4</v>
      </c>
      <c r="Y24" s="91">
        <v>3</v>
      </c>
      <c r="Z24" s="93">
        <v>5.1</v>
      </c>
      <c r="AA24" s="89">
        <v>8</v>
      </c>
      <c r="AB24" s="92">
        <v>13.5</v>
      </c>
      <c r="AC24" s="91">
        <v>5</v>
      </c>
      <c r="AD24" s="93">
        <v>8.5</v>
      </c>
      <c r="AE24" s="91">
        <v>13</v>
      </c>
      <c r="AF24" s="93">
        <v>22</v>
      </c>
      <c r="AG24" s="89">
        <v>15</v>
      </c>
      <c r="AH24" s="92">
        <v>25.4</v>
      </c>
      <c r="AI24" s="91">
        <v>1</v>
      </c>
      <c r="AJ24" s="93">
        <v>1.7</v>
      </c>
      <c r="AK24" s="89">
        <v>10</v>
      </c>
      <c r="AL24" s="94">
        <v>16.9</v>
      </c>
    </row>
    <row r="25" spans="1:38" ht="13.5">
      <c r="A25" s="8"/>
      <c r="B25" s="4"/>
      <c r="C25" s="95" t="s">
        <v>75</v>
      </c>
      <c r="D25" s="5"/>
      <c r="E25" s="89">
        <v>389</v>
      </c>
      <c r="F25" s="98">
        <v>619.4</v>
      </c>
      <c r="G25" s="91">
        <v>0</v>
      </c>
      <c r="H25" s="92">
        <v>0</v>
      </c>
      <c r="I25" s="91">
        <v>136</v>
      </c>
      <c r="J25" s="93">
        <v>216.6</v>
      </c>
      <c r="K25" s="89">
        <v>5</v>
      </c>
      <c r="L25" s="92">
        <v>8</v>
      </c>
      <c r="M25" s="91">
        <v>1</v>
      </c>
      <c r="N25" s="93">
        <v>1.6</v>
      </c>
      <c r="O25" s="89">
        <v>47</v>
      </c>
      <c r="P25" s="92">
        <v>74.8</v>
      </c>
      <c r="Q25" s="91">
        <v>57</v>
      </c>
      <c r="R25" s="93">
        <v>90.8</v>
      </c>
      <c r="S25" s="89">
        <v>23</v>
      </c>
      <c r="T25" s="92">
        <v>36.6</v>
      </c>
      <c r="U25" s="91">
        <v>3</v>
      </c>
      <c r="V25" s="93">
        <v>4.8</v>
      </c>
      <c r="W25" s="89">
        <v>0</v>
      </c>
      <c r="X25" s="92">
        <v>0</v>
      </c>
      <c r="Y25" s="91">
        <v>1</v>
      </c>
      <c r="Z25" s="93">
        <v>1.6</v>
      </c>
      <c r="AA25" s="89">
        <v>8</v>
      </c>
      <c r="AB25" s="92">
        <v>12.7</v>
      </c>
      <c r="AC25" s="91">
        <v>5</v>
      </c>
      <c r="AD25" s="93">
        <v>8</v>
      </c>
      <c r="AE25" s="91">
        <v>4</v>
      </c>
      <c r="AF25" s="93">
        <v>6.4</v>
      </c>
      <c r="AG25" s="89">
        <v>16</v>
      </c>
      <c r="AH25" s="92">
        <v>25.5</v>
      </c>
      <c r="AI25" s="91">
        <v>6</v>
      </c>
      <c r="AJ25" s="93">
        <v>9.6</v>
      </c>
      <c r="AK25" s="89">
        <v>13</v>
      </c>
      <c r="AL25" s="94">
        <v>20.7</v>
      </c>
    </row>
    <row r="26" spans="1:38" ht="13.5">
      <c r="A26" s="8"/>
      <c r="B26" s="4"/>
      <c r="C26" s="95" t="s">
        <v>76</v>
      </c>
      <c r="D26" s="5"/>
      <c r="E26" s="89">
        <v>195</v>
      </c>
      <c r="F26" s="98">
        <v>1216.5</v>
      </c>
      <c r="G26" s="91">
        <v>0</v>
      </c>
      <c r="H26" s="92">
        <v>0</v>
      </c>
      <c r="I26" s="91">
        <v>53</v>
      </c>
      <c r="J26" s="93">
        <v>330.6</v>
      </c>
      <c r="K26" s="89">
        <v>1</v>
      </c>
      <c r="L26" s="92">
        <v>6.2</v>
      </c>
      <c r="M26" s="91">
        <v>1</v>
      </c>
      <c r="N26" s="93">
        <v>6.2</v>
      </c>
      <c r="O26" s="89">
        <v>35</v>
      </c>
      <c r="P26" s="92">
        <v>218.3</v>
      </c>
      <c r="Q26" s="91">
        <v>40</v>
      </c>
      <c r="R26" s="93">
        <v>249.5</v>
      </c>
      <c r="S26" s="89">
        <v>24</v>
      </c>
      <c r="T26" s="92">
        <v>149.7</v>
      </c>
      <c r="U26" s="91">
        <v>0</v>
      </c>
      <c r="V26" s="93">
        <v>0</v>
      </c>
      <c r="W26" s="89">
        <v>1</v>
      </c>
      <c r="X26" s="92">
        <v>6.2</v>
      </c>
      <c r="Y26" s="91">
        <v>1</v>
      </c>
      <c r="Z26" s="93">
        <v>6.2</v>
      </c>
      <c r="AA26" s="89">
        <v>2</v>
      </c>
      <c r="AB26" s="92">
        <v>12.5</v>
      </c>
      <c r="AC26" s="91">
        <v>4</v>
      </c>
      <c r="AD26" s="93">
        <v>25</v>
      </c>
      <c r="AE26" s="91">
        <v>0</v>
      </c>
      <c r="AF26" s="93">
        <v>0</v>
      </c>
      <c r="AG26" s="89">
        <v>4</v>
      </c>
      <c r="AH26" s="92">
        <v>25</v>
      </c>
      <c r="AI26" s="91">
        <v>3</v>
      </c>
      <c r="AJ26" s="93">
        <v>18.7</v>
      </c>
      <c r="AK26" s="89">
        <v>5</v>
      </c>
      <c r="AL26" s="94">
        <v>31.2</v>
      </c>
    </row>
    <row r="27" spans="1:38" ht="13.5">
      <c r="A27" s="8"/>
      <c r="B27" s="4"/>
      <c r="C27" s="95" t="s">
        <v>77</v>
      </c>
      <c r="D27" s="5"/>
      <c r="E27" s="89">
        <v>182</v>
      </c>
      <c r="F27" s="98">
        <v>854.7</v>
      </c>
      <c r="G27" s="91">
        <v>0</v>
      </c>
      <c r="H27" s="92">
        <v>0</v>
      </c>
      <c r="I27" s="91">
        <v>50</v>
      </c>
      <c r="J27" s="93">
        <v>234.8</v>
      </c>
      <c r="K27" s="89">
        <v>1</v>
      </c>
      <c r="L27" s="92">
        <v>4.7</v>
      </c>
      <c r="M27" s="91">
        <v>0</v>
      </c>
      <c r="N27" s="93">
        <v>0</v>
      </c>
      <c r="O27" s="89">
        <v>28</v>
      </c>
      <c r="P27" s="92">
        <v>131.5</v>
      </c>
      <c r="Q27" s="91">
        <v>22</v>
      </c>
      <c r="R27" s="93">
        <v>103.3</v>
      </c>
      <c r="S27" s="89">
        <v>16</v>
      </c>
      <c r="T27" s="92">
        <v>75.1</v>
      </c>
      <c r="U27" s="91">
        <v>2</v>
      </c>
      <c r="V27" s="93">
        <v>9.4</v>
      </c>
      <c r="W27" s="89">
        <v>0</v>
      </c>
      <c r="X27" s="92">
        <v>0</v>
      </c>
      <c r="Y27" s="91">
        <v>1</v>
      </c>
      <c r="Z27" s="93">
        <v>4.7</v>
      </c>
      <c r="AA27" s="89">
        <v>3</v>
      </c>
      <c r="AB27" s="92">
        <v>14.1</v>
      </c>
      <c r="AC27" s="91">
        <v>5</v>
      </c>
      <c r="AD27" s="93">
        <v>23.5</v>
      </c>
      <c r="AE27" s="91">
        <v>3</v>
      </c>
      <c r="AF27" s="93">
        <v>14.1</v>
      </c>
      <c r="AG27" s="89">
        <v>11</v>
      </c>
      <c r="AH27" s="92">
        <v>51.7</v>
      </c>
      <c r="AI27" s="91">
        <v>2</v>
      </c>
      <c r="AJ27" s="93">
        <v>9.4</v>
      </c>
      <c r="AK27" s="89">
        <v>8</v>
      </c>
      <c r="AL27" s="94">
        <v>37.6</v>
      </c>
    </row>
    <row r="28" spans="1:38" ht="13.5">
      <c r="A28" s="8"/>
      <c r="B28" s="4"/>
      <c r="C28" s="95" t="s">
        <v>78</v>
      </c>
      <c r="D28" s="5"/>
      <c r="E28" s="89">
        <v>184</v>
      </c>
      <c r="F28" s="98">
        <v>552.8</v>
      </c>
      <c r="G28" s="91">
        <v>0</v>
      </c>
      <c r="H28" s="92">
        <v>0</v>
      </c>
      <c r="I28" s="91">
        <v>68</v>
      </c>
      <c r="J28" s="93">
        <v>204.3</v>
      </c>
      <c r="K28" s="89">
        <v>2</v>
      </c>
      <c r="L28" s="92">
        <v>6</v>
      </c>
      <c r="M28" s="91">
        <v>0</v>
      </c>
      <c r="N28" s="93">
        <v>0</v>
      </c>
      <c r="O28" s="89">
        <v>21</v>
      </c>
      <c r="P28" s="92">
        <v>63.1</v>
      </c>
      <c r="Q28" s="91">
        <v>26</v>
      </c>
      <c r="R28" s="93">
        <v>78.1</v>
      </c>
      <c r="S28" s="89">
        <v>15</v>
      </c>
      <c r="T28" s="92">
        <v>45.1</v>
      </c>
      <c r="U28" s="91">
        <v>1</v>
      </c>
      <c r="V28" s="93">
        <v>3</v>
      </c>
      <c r="W28" s="89">
        <v>0</v>
      </c>
      <c r="X28" s="92">
        <v>0</v>
      </c>
      <c r="Y28" s="91">
        <v>1</v>
      </c>
      <c r="Z28" s="93">
        <v>3</v>
      </c>
      <c r="AA28" s="89">
        <v>3</v>
      </c>
      <c r="AB28" s="92">
        <v>9</v>
      </c>
      <c r="AC28" s="91">
        <v>4</v>
      </c>
      <c r="AD28" s="93">
        <v>12</v>
      </c>
      <c r="AE28" s="91">
        <v>6</v>
      </c>
      <c r="AF28" s="93">
        <v>18</v>
      </c>
      <c r="AG28" s="89">
        <v>2</v>
      </c>
      <c r="AH28" s="92">
        <v>6</v>
      </c>
      <c r="AI28" s="91">
        <v>1</v>
      </c>
      <c r="AJ28" s="93">
        <v>3</v>
      </c>
      <c r="AK28" s="89">
        <v>6</v>
      </c>
      <c r="AL28" s="94">
        <v>18</v>
      </c>
    </row>
    <row r="29" spans="1:38" ht="13.5">
      <c r="A29" s="8"/>
      <c r="B29" s="99" t="s">
        <v>79</v>
      </c>
      <c r="C29" s="88"/>
      <c r="D29" s="5"/>
      <c r="E29" s="89">
        <f>SUM(その１!E30,その１!E31,その１!E32,その１!E33)</f>
        <v>1371</v>
      </c>
      <c r="F29" s="98">
        <f>(E29/'宮城県人口'!C11)*100000</f>
        <v>821.9670853442849</v>
      </c>
      <c r="G29" s="91">
        <f>SUM(その１!G30,その１!G31,その１!G32,その１!G33)</f>
        <v>3</v>
      </c>
      <c r="H29" s="92">
        <f>(G29/'宮城県人口'!C11)*100000</f>
        <v>1.798615066398873</v>
      </c>
      <c r="I29" s="91">
        <f>SUM(その１!I30,その１!I31,その１!I32,その１!I33)</f>
        <v>435</v>
      </c>
      <c r="J29" s="93">
        <f>(I29/'宮城県人口'!C11)*100000</f>
        <v>260.79918462783655</v>
      </c>
      <c r="K29" s="91">
        <f>SUM(その１!K30,その１!K31,その１!K32,その１!K33)</f>
        <v>15</v>
      </c>
      <c r="L29" s="92">
        <f>(K29/'宮城県人口'!C11)*100000</f>
        <v>8.993075331994364</v>
      </c>
      <c r="M29" s="91">
        <f>SUM(その１!M30,その１!M31,その１!M32,その１!M33)</f>
        <v>7</v>
      </c>
      <c r="N29" s="93">
        <f>(M29/'宮城県人口'!C11)*100000</f>
        <v>4.196768488264037</v>
      </c>
      <c r="O29" s="91">
        <f>SUM(その１!O30,その１!O31,その１!O32,その１!O33)</f>
        <v>191</v>
      </c>
      <c r="P29" s="92">
        <f>(O29/'宮城県人口'!C11)*100000</f>
        <v>114.51182589406157</v>
      </c>
      <c r="Q29" s="91">
        <f>SUM(その１!Q30,その１!Q31,その１!Q32,その１!Q33)</f>
        <v>202</v>
      </c>
      <c r="R29" s="93">
        <f>(Q29/'宮城県人口'!C11)*100000</f>
        <v>121.10674780419076</v>
      </c>
      <c r="S29" s="91">
        <f>SUM(その１!S30,その１!S31,その１!S32,その１!S33)</f>
        <v>142</v>
      </c>
      <c r="T29" s="92">
        <f>(S29/'宮城県人口'!C11)*100000</f>
        <v>85.13444647621331</v>
      </c>
      <c r="U29" s="91">
        <f>SUM(その１!U30,その１!U31,その１!U32,その１!U33)</f>
        <v>18</v>
      </c>
      <c r="V29" s="93">
        <f>(U29/'宮城県人口'!C11)*100000</f>
        <v>10.791690398393238</v>
      </c>
      <c r="W29" s="91">
        <f>SUM(その１!W30,その１!W31,その１!W32,その１!W33)</f>
        <v>4</v>
      </c>
      <c r="X29" s="92">
        <f>(W29/'宮城県人口'!C11)*100000</f>
        <v>2.398153421865164</v>
      </c>
      <c r="Y29" s="91">
        <f>SUM(その１!Y30,その１!Y31,その１!Y32,その１!Y33)</f>
        <v>1</v>
      </c>
      <c r="Z29" s="93">
        <f>(Y29/'宮城県人口'!C11)*100000</f>
        <v>0.599538355466291</v>
      </c>
      <c r="AA29" s="91">
        <f>SUM(その１!AA30,その１!AA31,その１!AA32,その１!AA33)</f>
        <v>8</v>
      </c>
      <c r="AB29" s="92">
        <f>(AA29/'宮城県人口'!C11)*100000</f>
        <v>4.796306843730328</v>
      </c>
      <c r="AC29" s="91">
        <f>SUM(その１!AC30,その１!AC31,その１!AC32,その１!AC33)</f>
        <v>26</v>
      </c>
      <c r="AD29" s="93">
        <f>(AC29/'宮城県人口'!C11)*100000</f>
        <v>15.587997242123565</v>
      </c>
      <c r="AE29" s="91">
        <f>SUM(その１!AE30,その１!AE31,その１!AE32,その１!AE33)</f>
        <v>40</v>
      </c>
      <c r="AF29" s="93">
        <f>(AE29/'宮城県人口'!C11)*100000</f>
        <v>23.98153421865164</v>
      </c>
      <c r="AG29" s="91">
        <f>SUM(その１!AG30,その１!AG31,その１!AG32,その１!AG33)</f>
        <v>36</v>
      </c>
      <c r="AH29" s="92">
        <f>(AG29/'宮城県人口'!C11)*100000</f>
        <v>21.583380796786475</v>
      </c>
      <c r="AI29" s="91">
        <f>SUM(その１!AI30,その１!AI31,その１!AI32,その１!AI33)</f>
        <v>10</v>
      </c>
      <c r="AJ29" s="93">
        <f>(AI29/'宮城県人口'!C11)*100000</f>
        <v>5.99538355466291</v>
      </c>
      <c r="AK29" s="91">
        <f>SUM(その１!AK30,その１!AK31,その１!AK32,その１!AK33)</f>
        <v>40</v>
      </c>
      <c r="AL29" s="94">
        <f>(AK29/'宮城県人口'!C11)*100000</f>
        <v>23.98153421865164</v>
      </c>
    </row>
    <row r="30" spans="1:38" ht="13.5">
      <c r="A30" s="8"/>
      <c r="B30" s="4"/>
      <c r="C30" s="95" t="s">
        <v>80</v>
      </c>
      <c r="D30" s="5"/>
      <c r="E30" s="89">
        <v>530</v>
      </c>
      <c r="F30" s="98">
        <v>765.3</v>
      </c>
      <c r="G30" s="91">
        <v>1</v>
      </c>
      <c r="H30" s="92">
        <v>1.4</v>
      </c>
      <c r="I30" s="91">
        <v>169</v>
      </c>
      <c r="J30" s="93">
        <v>244</v>
      </c>
      <c r="K30" s="89">
        <v>5</v>
      </c>
      <c r="L30" s="92">
        <v>7.2</v>
      </c>
      <c r="M30" s="91">
        <v>1</v>
      </c>
      <c r="N30" s="93">
        <v>1.4</v>
      </c>
      <c r="O30" s="89">
        <v>73</v>
      </c>
      <c r="P30" s="92">
        <v>105.4</v>
      </c>
      <c r="Q30" s="91">
        <v>80</v>
      </c>
      <c r="R30" s="93">
        <v>115.5</v>
      </c>
      <c r="S30" s="89">
        <v>54</v>
      </c>
      <c r="T30" s="92">
        <v>78</v>
      </c>
      <c r="U30" s="91">
        <v>4</v>
      </c>
      <c r="V30" s="93">
        <v>5.8</v>
      </c>
      <c r="W30" s="89">
        <v>1</v>
      </c>
      <c r="X30" s="92">
        <v>1.4</v>
      </c>
      <c r="Y30" s="91">
        <v>1</v>
      </c>
      <c r="Z30" s="93">
        <v>1.4</v>
      </c>
      <c r="AA30" s="89">
        <v>5</v>
      </c>
      <c r="AB30" s="92">
        <v>7.2</v>
      </c>
      <c r="AC30" s="91">
        <v>10</v>
      </c>
      <c r="AD30" s="93">
        <v>14.4</v>
      </c>
      <c r="AE30" s="91">
        <v>8</v>
      </c>
      <c r="AF30" s="93">
        <v>11.6</v>
      </c>
      <c r="AG30" s="89">
        <v>12</v>
      </c>
      <c r="AH30" s="92">
        <v>17.3</v>
      </c>
      <c r="AI30" s="91">
        <v>5</v>
      </c>
      <c r="AJ30" s="93">
        <v>7.2</v>
      </c>
      <c r="AK30" s="89">
        <v>12</v>
      </c>
      <c r="AL30" s="94">
        <v>17.3</v>
      </c>
    </row>
    <row r="31" spans="1:38" ht="13.5">
      <c r="A31" s="8"/>
      <c r="B31" s="4"/>
      <c r="C31" s="95" t="s">
        <v>81</v>
      </c>
      <c r="D31" s="5"/>
      <c r="E31" s="89">
        <v>308</v>
      </c>
      <c r="F31" s="98">
        <v>695.4</v>
      </c>
      <c r="G31" s="91">
        <v>0</v>
      </c>
      <c r="H31" s="92">
        <v>0</v>
      </c>
      <c r="I31" s="91">
        <v>97</v>
      </c>
      <c r="J31" s="93">
        <v>219</v>
      </c>
      <c r="K31" s="89">
        <v>6</v>
      </c>
      <c r="L31" s="92">
        <v>13.5</v>
      </c>
      <c r="M31" s="91">
        <v>4</v>
      </c>
      <c r="N31" s="93">
        <v>9</v>
      </c>
      <c r="O31" s="89">
        <v>47</v>
      </c>
      <c r="P31" s="92">
        <v>106.1</v>
      </c>
      <c r="Q31" s="91">
        <v>32</v>
      </c>
      <c r="R31" s="93">
        <v>72.2</v>
      </c>
      <c r="S31" s="89">
        <v>33</v>
      </c>
      <c r="T31" s="92">
        <v>74.5</v>
      </c>
      <c r="U31" s="91">
        <v>10</v>
      </c>
      <c r="V31" s="93">
        <v>22.6</v>
      </c>
      <c r="W31" s="89">
        <v>2</v>
      </c>
      <c r="X31" s="92">
        <v>4.5</v>
      </c>
      <c r="Y31" s="91">
        <v>0</v>
      </c>
      <c r="Z31" s="93">
        <v>0</v>
      </c>
      <c r="AA31" s="89">
        <v>1</v>
      </c>
      <c r="AB31" s="92">
        <v>2.3</v>
      </c>
      <c r="AC31" s="91">
        <v>7</v>
      </c>
      <c r="AD31" s="93">
        <v>15.8</v>
      </c>
      <c r="AE31" s="91">
        <v>5</v>
      </c>
      <c r="AF31" s="93">
        <v>11.3</v>
      </c>
      <c r="AG31" s="89">
        <v>9</v>
      </c>
      <c r="AH31" s="92">
        <v>20.3</v>
      </c>
      <c r="AI31" s="91">
        <v>3</v>
      </c>
      <c r="AJ31" s="93">
        <v>6.8</v>
      </c>
      <c r="AK31" s="89">
        <v>11</v>
      </c>
      <c r="AL31" s="94">
        <v>24.8</v>
      </c>
    </row>
    <row r="32" spans="1:38" ht="13.5">
      <c r="A32" s="8"/>
      <c r="B32" s="4"/>
      <c r="C32" s="95" t="s">
        <v>82</v>
      </c>
      <c r="D32" s="5"/>
      <c r="E32" s="89">
        <v>321</v>
      </c>
      <c r="F32" s="98">
        <v>892.3</v>
      </c>
      <c r="G32" s="91">
        <v>0</v>
      </c>
      <c r="H32" s="92">
        <v>0</v>
      </c>
      <c r="I32" s="91">
        <v>106</v>
      </c>
      <c r="J32" s="93">
        <v>294.6</v>
      </c>
      <c r="K32" s="89">
        <v>2</v>
      </c>
      <c r="L32" s="92">
        <v>5.6</v>
      </c>
      <c r="M32" s="91">
        <v>1</v>
      </c>
      <c r="N32" s="93">
        <v>2.8</v>
      </c>
      <c r="O32" s="89">
        <v>42</v>
      </c>
      <c r="P32" s="92">
        <v>116.7</v>
      </c>
      <c r="Q32" s="91">
        <v>48</v>
      </c>
      <c r="R32" s="93">
        <v>133.4</v>
      </c>
      <c r="S32" s="89">
        <v>34</v>
      </c>
      <c r="T32" s="92">
        <v>94.5</v>
      </c>
      <c r="U32" s="91">
        <v>4</v>
      </c>
      <c r="V32" s="93">
        <v>11.1</v>
      </c>
      <c r="W32" s="89">
        <v>0</v>
      </c>
      <c r="X32" s="92">
        <v>0</v>
      </c>
      <c r="Y32" s="91">
        <v>0</v>
      </c>
      <c r="Z32" s="93">
        <v>0</v>
      </c>
      <c r="AA32" s="89">
        <v>1</v>
      </c>
      <c r="AB32" s="92">
        <v>2.8</v>
      </c>
      <c r="AC32" s="91">
        <v>5</v>
      </c>
      <c r="AD32" s="93">
        <v>13.9</v>
      </c>
      <c r="AE32" s="91">
        <v>14</v>
      </c>
      <c r="AF32" s="93">
        <v>38.9</v>
      </c>
      <c r="AG32" s="89">
        <v>9</v>
      </c>
      <c r="AH32" s="92">
        <v>25</v>
      </c>
      <c r="AI32" s="91">
        <v>1</v>
      </c>
      <c r="AJ32" s="93">
        <v>2.8</v>
      </c>
      <c r="AK32" s="89">
        <v>14</v>
      </c>
      <c r="AL32" s="94">
        <v>38.9</v>
      </c>
    </row>
    <row r="33" spans="1:38" ht="13.5">
      <c r="A33" s="8"/>
      <c r="B33" s="4"/>
      <c r="C33" s="95" t="s">
        <v>83</v>
      </c>
      <c r="D33" s="5"/>
      <c r="E33" s="89">
        <v>212</v>
      </c>
      <c r="F33" s="98">
        <v>1227.3</v>
      </c>
      <c r="G33" s="91">
        <v>2</v>
      </c>
      <c r="H33" s="92">
        <v>11.6</v>
      </c>
      <c r="I33" s="91">
        <v>63</v>
      </c>
      <c r="J33" s="93">
        <v>364.7</v>
      </c>
      <c r="K33" s="89">
        <v>2</v>
      </c>
      <c r="L33" s="92">
        <v>11.6</v>
      </c>
      <c r="M33" s="91">
        <v>1</v>
      </c>
      <c r="N33" s="93">
        <v>5.8</v>
      </c>
      <c r="O33" s="89">
        <v>29</v>
      </c>
      <c r="P33" s="92">
        <v>167.9</v>
      </c>
      <c r="Q33" s="91">
        <v>42</v>
      </c>
      <c r="R33" s="93">
        <v>243.1</v>
      </c>
      <c r="S33" s="89">
        <v>21</v>
      </c>
      <c r="T33" s="92">
        <v>121.6</v>
      </c>
      <c r="U33" s="91">
        <v>0</v>
      </c>
      <c r="V33" s="93">
        <v>0</v>
      </c>
      <c r="W33" s="89">
        <v>1</v>
      </c>
      <c r="X33" s="92">
        <v>5.8</v>
      </c>
      <c r="Y33" s="91">
        <v>0</v>
      </c>
      <c r="Z33" s="93">
        <v>0</v>
      </c>
      <c r="AA33" s="89">
        <v>1</v>
      </c>
      <c r="AB33" s="92">
        <v>5.8</v>
      </c>
      <c r="AC33" s="91">
        <v>4</v>
      </c>
      <c r="AD33" s="93">
        <v>23.2</v>
      </c>
      <c r="AE33" s="91">
        <v>13</v>
      </c>
      <c r="AF33" s="93">
        <v>75.3</v>
      </c>
      <c r="AG33" s="89">
        <v>6</v>
      </c>
      <c r="AH33" s="92">
        <v>34.7</v>
      </c>
      <c r="AI33" s="91">
        <v>1</v>
      </c>
      <c r="AJ33" s="93">
        <v>5.8</v>
      </c>
      <c r="AK33" s="89">
        <v>3</v>
      </c>
      <c r="AL33" s="94">
        <v>17.4</v>
      </c>
    </row>
    <row r="34" spans="1:38" ht="13.5">
      <c r="A34" s="8"/>
      <c r="B34" s="99" t="s">
        <v>84</v>
      </c>
      <c r="C34" s="88"/>
      <c r="D34" s="5"/>
      <c r="E34" s="89">
        <f>SUM(その１!E35,その１!E36,その１!E37,その１!E38)</f>
        <v>608</v>
      </c>
      <c r="F34" s="98">
        <f>(E34/'宮城県人口'!C12)*100000</f>
        <v>726.2216170375414</v>
      </c>
      <c r="G34" s="91">
        <f>SUM(その１!G35,その１!G36,その１!G37,その１!G38)</f>
        <v>1</v>
      </c>
      <c r="H34" s="92">
        <f>(G34/'宮城県人口'!C12)*100000</f>
        <v>1.1944434490749036</v>
      </c>
      <c r="I34" s="91">
        <f>SUM(その１!I35,その１!I36,その１!I37,その１!I38)</f>
        <v>186</v>
      </c>
      <c r="J34" s="93">
        <f>(I34/'宮城県人口'!C12)*100000</f>
        <v>222.16648152793206</v>
      </c>
      <c r="K34" s="91">
        <f>SUM(その１!K35,その１!K36,その１!K37,その１!K38)</f>
        <v>10</v>
      </c>
      <c r="L34" s="92">
        <f>(K34/'宮城県人口'!C12)*100000</f>
        <v>11.944434490749035</v>
      </c>
      <c r="M34" s="91">
        <f>SUM(その１!M35,その１!M36,その１!M37,その１!M38)</f>
        <v>4</v>
      </c>
      <c r="N34" s="93">
        <f>(M34/'宮城県人口'!C12)*100000</f>
        <v>4.7777737962996145</v>
      </c>
      <c r="O34" s="91">
        <f>SUM(その１!O35,その１!O36,その１!O37,その１!O38)</f>
        <v>87</v>
      </c>
      <c r="P34" s="92">
        <f>(O34/'宮城県人口'!C12)*100000</f>
        <v>103.91658006951661</v>
      </c>
      <c r="Q34" s="91">
        <f>SUM(その１!Q35,その１!Q36,その１!Q37,その１!Q38)</f>
        <v>71</v>
      </c>
      <c r="R34" s="93">
        <f>(Q34/'宮城県人口'!C12)*100000</f>
        <v>84.80548488431815</v>
      </c>
      <c r="S34" s="91">
        <f>SUM(その１!S35,その１!S36,その１!S37,その１!S38)</f>
        <v>51</v>
      </c>
      <c r="T34" s="92">
        <f>(S34/'宮城県人口'!C12)*100000</f>
        <v>60.916615902820084</v>
      </c>
      <c r="U34" s="91">
        <f>SUM(その１!U35,その１!U36,その１!U37,その１!U38)</f>
        <v>6</v>
      </c>
      <c r="V34" s="93">
        <f>(U34/'宮城県人口'!C12)*100000</f>
        <v>7.166660694449422</v>
      </c>
      <c r="W34" s="91">
        <f>SUM(その１!W35,その１!W36,その１!W37,その１!W38)</f>
        <v>3</v>
      </c>
      <c r="X34" s="92">
        <f>(W34/'宮城県人口'!C12)*100000</f>
        <v>3.583330347224711</v>
      </c>
      <c r="Y34" s="91">
        <f>SUM(その１!Y35,その１!Y36,その１!Y37,その１!Y38)</f>
        <v>2</v>
      </c>
      <c r="Z34" s="93">
        <f>(Y34/'宮城県人口'!C12)*100000</f>
        <v>2.3888868981498073</v>
      </c>
      <c r="AA34" s="91">
        <f>SUM(その１!AA35,その１!AA36,その１!AA37,その１!AA38)</f>
        <v>4</v>
      </c>
      <c r="AB34" s="92">
        <f>(AA34/'宮城県人口'!C12)*100000</f>
        <v>4.7777737962996145</v>
      </c>
      <c r="AC34" s="91">
        <f>SUM(その１!AC35,その１!AC36,その１!AC37,その１!AC38)</f>
        <v>11</v>
      </c>
      <c r="AD34" s="93">
        <f>(AC34/'宮城県人口'!C12)*100000</f>
        <v>13.138877939823939</v>
      </c>
      <c r="AE34" s="91">
        <f>SUM(その１!AE35,その１!AE36,その１!AE37,その１!AE38)</f>
        <v>9</v>
      </c>
      <c r="AF34" s="93">
        <f>(AE34/'宮城県人口'!C12)*100000</f>
        <v>10.749991041674132</v>
      </c>
      <c r="AG34" s="91">
        <f>SUM(その１!AG35,その１!AG36,その１!AG37,その１!AG38)</f>
        <v>30</v>
      </c>
      <c r="AH34" s="92">
        <f>(AG34/'宮城県人口'!C12)*100000</f>
        <v>35.8333034722471</v>
      </c>
      <c r="AI34" s="91">
        <f>SUM(その１!AI35,その１!AI36,その１!AI37,その１!AI38)</f>
        <v>7</v>
      </c>
      <c r="AJ34" s="93">
        <f>(AI34/'宮城県人口'!C12)*100000</f>
        <v>8.361104143524326</v>
      </c>
      <c r="AK34" s="91">
        <f>SUM(その１!AK35,その１!AK36,その１!AK37,その１!AK38)</f>
        <v>27</v>
      </c>
      <c r="AL34" s="94">
        <f>(AK34/'宮城県人口'!C12)*100000</f>
        <v>32.24997312502239</v>
      </c>
    </row>
    <row r="35" spans="1:38" ht="13.5">
      <c r="A35" s="8"/>
      <c r="B35" s="4"/>
      <c r="C35" s="95" t="s">
        <v>85</v>
      </c>
      <c r="D35" s="5"/>
      <c r="E35" s="89">
        <v>211</v>
      </c>
      <c r="F35" s="98">
        <v>875</v>
      </c>
      <c r="G35" s="91">
        <v>0</v>
      </c>
      <c r="H35" s="92">
        <v>0</v>
      </c>
      <c r="I35" s="91">
        <v>55</v>
      </c>
      <c r="J35" s="93">
        <v>228.1</v>
      </c>
      <c r="K35" s="89">
        <v>5</v>
      </c>
      <c r="L35" s="92">
        <v>20.7</v>
      </c>
      <c r="M35" s="91">
        <v>2</v>
      </c>
      <c r="N35" s="93">
        <v>8.3</v>
      </c>
      <c r="O35" s="89">
        <v>30</v>
      </c>
      <c r="P35" s="92">
        <v>124.4</v>
      </c>
      <c r="Q35" s="91">
        <v>29</v>
      </c>
      <c r="R35" s="93">
        <v>120.3</v>
      </c>
      <c r="S35" s="89">
        <v>24</v>
      </c>
      <c r="T35" s="92">
        <v>99.5</v>
      </c>
      <c r="U35" s="91">
        <v>3</v>
      </c>
      <c r="V35" s="93">
        <v>12.4</v>
      </c>
      <c r="W35" s="89">
        <v>0</v>
      </c>
      <c r="X35" s="92">
        <v>0</v>
      </c>
      <c r="Y35" s="91">
        <v>0</v>
      </c>
      <c r="Z35" s="93">
        <v>0</v>
      </c>
      <c r="AA35" s="89">
        <v>1</v>
      </c>
      <c r="AB35" s="92">
        <v>4.1</v>
      </c>
      <c r="AC35" s="91">
        <v>2</v>
      </c>
      <c r="AD35" s="93">
        <v>8.3</v>
      </c>
      <c r="AE35" s="91">
        <v>1</v>
      </c>
      <c r="AF35" s="93">
        <v>4.1</v>
      </c>
      <c r="AG35" s="89">
        <v>13</v>
      </c>
      <c r="AH35" s="92">
        <v>53.9</v>
      </c>
      <c r="AI35" s="91">
        <v>2</v>
      </c>
      <c r="AJ35" s="93">
        <v>8.3</v>
      </c>
      <c r="AK35" s="89">
        <v>10</v>
      </c>
      <c r="AL35" s="94">
        <v>41.5</v>
      </c>
    </row>
    <row r="36" spans="1:38" ht="13.5">
      <c r="A36" s="8"/>
      <c r="B36" s="4"/>
      <c r="C36" s="95" t="s">
        <v>86</v>
      </c>
      <c r="D36" s="5"/>
      <c r="E36" s="89">
        <v>112</v>
      </c>
      <c r="F36" s="98">
        <v>1194.3</v>
      </c>
      <c r="G36" s="91">
        <v>1</v>
      </c>
      <c r="H36" s="92">
        <v>10.7</v>
      </c>
      <c r="I36" s="91">
        <v>27</v>
      </c>
      <c r="J36" s="93">
        <v>287.9</v>
      </c>
      <c r="K36" s="89">
        <v>2</v>
      </c>
      <c r="L36" s="92">
        <v>21.3</v>
      </c>
      <c r="M36" s="91">
        <v>1</v>
      </c>
      <c r="N36" s="93">
        <v>10.7</v>
      </c>
      <c r="O36" s="89">
        <v>20</v>
      </c>
      <c r="P36" s="92">
        <v>213.3</v>
      </c>
      <c r="Q36" s="91">
        <v>10</v>
      </c>
      <c r="R36" s="93">
        <v>106.6</v>
      </c>
      <c r="S36" s="89">
        <v>10</v>
      </c>
      <c r="T36" s="92">
        <v>106.6</v>
      </c>
      <c r="U36" s="91">
        <v>2</v>
      </c>
      <c r="V36" s="93">
        <v>21.3</v>
      </c>
      <c r="W36" s="89">
        <v>0</v>
      </c>
      <c r="X36" s="92">
        <v>0</v>
      </c>
      <c r="Y36" s="91">
        <v>0</v>
      </c>
      <c r="Z36" s="93">
        <v>0</v>
      </c>
      <c r="AA36" s="89">
        <v>1</v>
      </c>
      <c r="AB36" s="92">
        <v>10.7</v>
      </c>
      <c r="AC36" s="91">
        <v>6</v>
      </c>
      <c r="AD36" s="93">
        <v>64</v>
      </c>
      <c r="AE36" s="91">
        <v>6</v>
      </c>
      <c r="AF36" s="93">
        <v>64</v>
      </c>
      <c r="AG36" s="89">
        <v>4</v>
      </c>
      <c r="AH36" s="92">
        <v>42.7</v>
      </c>
      <c r="AI36" s="91">
        <v>0</v>
      </c>
      <c r="AJ36" s="93">
        <v>0</v>
      </c>
      <c r="AK36" s="89">
        <v>4</v>
      </c>
      <c r="AL36" s="94">
        <v>42.7</v>
      </c>
    </row>
    <row r="37" spans="1:38" ht="13.5">
      <c r="A37" s="8"/>
      <c r="B37" s="4"/>
      <c r="C37" s="95" t="s">
        <v>87</v>
      </c>
      <c r="D37" s="5"/>
      <c r="E37" s="89">
        <v>211</v>
      </c>
      <c r="F37" s="98">
        <v>473.3</v>
      </c>
      <c r="G37" s="91">
        <v>0</v>
      </c>
      <c r="H37" s="92">
        <v>0</v>
      </c>
      <c r="I37" s="91">
        <v>80</v>
      </c>
      <c r="J37" s="93">
        <v>179.5</v>
      </c>
      <c r="K37" s="89">
        <v>2</v>
      </c>
      <c r="L37" s="92">
        <v>4.5</v>
      </c>
      <c r="M37" s="91">
        <v>1</v>
      </c>
      <c r="N37" s="93">
        <v>2.2</v>
      </c>
      <c r="O37" s="89">
        <v>27</v>
      </c>
      <c r="P37" s="92">
        <v>60.6</v>
      </c>
      <c r="Q37" s="91">
        <v>19</v>
      </c>
      <c r="R37" s="93">
        <v>42.6</v>
      </c>
      <c r="S37" s="89">
        <v>10</v>
      </c>
      <c r="T37" s="92">
        <v>22.4</v>
      </c>
      <c r="U37" s="91">
        <v>1</v>
      </c>
      <c r="V37" s="93">
        <v>2.2</v>
      </c>
      <c r="W37" s="89">
        <v>3</v>
      </c>
      <c r="X37" s="92">
        <v>6.7</v>
      </c>
      <c r="Y37" s="91">
        <v>1</v>
      </c>
      <c r="Z37" s="93">
        <v>2.2</v>
      </c>
      <c r="AA37" s="89">
        <v>2</v>
      </c>
      <c r="AB37" s="92">
        <v>4.5</v>
      </c>
      <c r="AC37" s="91">
        <v>2</v>
      </c>
      <c r="AD37" s="93">
        <v>4.5</v>
      </c>
      <c r="AE37" s="91">
        <v>2</v>
      </c>
      <c r="AF37" s="93">
        <v>4.5</v>
      </c>
      <c r="AG37" s="89">
        <v>10</v>
      </c>
      <c r="AH37" s="92">
        <v>22.4</v>
      </c>
      <c r="AI37" s="91">
        <v>3</v>
      </c>
      <c r="AJ37" s="93">
        <v>6.7</v>
      </c>
      <c r="AK37" s="89">
        <v>10</v>
      </c>
      <c r="AL37" s="94">
        <v>22.4</v>
      </c>
    </row>
    <row r="38" spans="1:38" ht="13.5">
      <c r="A38" s="8"/>
      <c r="B38" s="4"/>
      <c r="C38" s="95" t="s">
        <v>88</v>
      </c>
      <c r="D38" s="5"/>
      <c r="E38" s="89">
        <v>74</v>
      </c>
      <c r="F38" s="98">
        <v>1309.7</v>
      </c>
      <c r="G38" s="91">
        <v>0</v>
      </c>
      <c r="H38" s="92">
        <v>0</v>
      </c>
      <c r="I38" s="91">
        <v>24</v>
      </c>
      <c r="J38" s="93">
        <v>424.8</v>
      </c>
      <c r="K38" s="89">
        <v>1</v>
      </c>
      <c r="L38" s="92">
        <v>17.7</v>
      </c>
      <c r="M38" s="91">
        <v>0</v>
      </c>
      <c r="N38" s="93">
        <v>0</v>
      </c>
      <c r="O38" s="89">
        <v>10</v>
      </c>
      <c r="P38" s="92">
        <v>177</v>
      </c>
      <c r="Q38" s="91">
        <v>13</v>
      </c>
      <c r="R38" s="93">
        <v>230.1</v>
      </c>
      <c r="S38" s="89">
        <v>7</v>
      </c>
      <c r="T38" s="92">
        <v>123.9</v>
      </c>
      <c r="U38" s="91">
        <v>0</v>
      </c>
      <c r="V38" s="93">
        <v>0</v>
      </c>
      <c r="W38" s="89">
        <v>0</v>
      </c>
      <c r="X38" s="92">
        <v>0</v>
      </c>
      <c r="Y38" s="91">
        <v>1</v>
      </c>
      <c r="Z38" s="93">
        <v>17.7</v>
      </c>
      <c r="AA38" s="89">
        <v>0</v>
      </c>
      <c r="AB38" s="92">
        <v>0</v>
      </c>
      <c r="AC38" s="91">
        <v>1</v>
      </c>
      <c r="AD38" s="93">
        <v>17.7</v>
      </c>
      <c r="AE38" s="91">
        <v>0</v>
      </c>
      <c r="AF38" s="93">
        <v>0</v>
      </c>
      <c r="AG38" s="89">
        <v>3</v>
      </c>
      <c r="AH38" s="92">
        <v>53.1</v>
      </c>
      <c r="AI38" s="91">
        <v>2</v>
      </c>
      <c r="AJ38" s="93">
        <v>35.4</v>
      </c>
      <c r="AK38" s="89">
        <v>3</v>
      </c>
      <c r="AL38" s="94">
        <v>53.1</v>
      </c>
    </row>
    <row r="39" spans="1:38" ht="13.5">
      <c r="A39" s="8"/>
      <c r="B39" s="4"/>
      <c r="C39" s="4"/>
      <c r="D39" s="5"/>
      <c r="E39" s="89"/>
      <c r="F39" s="98"/>
      <c r="G39" s="91"/>
      <c r="H39" s="92"/>
      <c r="I39" s="91"/>
      <c r="J39" s="93"/>
      <c r="K39" s="89"/>
      <c r="L39" s="92"/>
      <c r="M39" s="91"/>
      <c r="N39" s="93"/>
      <c r="O39" s="89"/>
      <c r="P39" s="92"/>
      <c r="Q39" s="91"/>
      <c r="R39" s="93"/>
      <c r="S39" s="89"/>
      <c r="T39" s="92"/>
      <c r="U39" s="91"/>
      <c r="V39" s="93"/>
      <c r="W39" s="89"/>
      <c r="X39" s="92"/>
      <c r="Y39" s="91"/>
      <c r="Z39" s="93"/>
      <c r="AA39" s="89"/>
      <c r="AB39" s="92"/>
      <c r="AC39" s="91"/>
      <c r="AD39" s="93"/>
      <c r="AE39" s="91"/>
      <c r="AF39" s="93"/>
      <c r="AG39" s="89"/>
      <c r="AH39" s="92"/>
      <c r="AI39" s="91"/>
      <c r="AJ39" s="93"/>
      <c r="AK39" s="89"/>
      <c r="AL39" s="94"/>
    </row>
    <row r="40" spans="1:38" ht="13.5">
      <c r="A40" s="87" t="s">
        <v>89</v>
      </c>
      <c r="B40" s="88"/>
      <c r="C40" s="88"/>
      <c r="D40" s="5"/>
      <c r="E40" s="89">
        <f>SUM(その１!E41,その１!E42,その１!E43,その１!E44,その１!E45)</f>
        <v>2385</v>
      </c>
      <c r="F40" s="98">
        <f>(E40/'宮城県人口'!C13)*100000</f>
        <v>1097.5104689153743</v>
      </c>
      <c r="G40" s="91">
        <f>SUM(その１!G41,その１!G42,その１!G43,その１!G44,その１!G45)</f>
        <v>6</v>
      </c>
      <c r="H40" s="92">
        <f>(G40/'宮城県人口'!C13)*100000</f>
        <v>2.7610326262021996</v>
      </c>
      <c r="I40" s="91">
        <f>SUM(その１!I41,その１!I42,その１!I43,その１!I44,その１!I45)</f>
        <v>643</v>
      </c>
      <c r="J40" s="93">
        <f>(I40/'宮城県人口'!C13)*100000</f>
        <v>295.8906631080024</v>
      </c>
      <c r="K40" s="91">
        <f>SUM(その１!K41,その１!K42,その１!K43,その１!K44,その１!K45)</f>
        <v>24</v>
      </c>
      <c r="L40" s="92">
        <f>(K40/'宮城県人口'!C13)*100000</f>
        <v>11.044130504808798</v>
      </c>
      <c r="M40" s="91">
        <f>SUM(その１!M41,その１!M42,その１!M43,その１!M44,その１!M45)</f>
        <v>7</v>
      </c>
      <c r="N40" s="93">
        <f>(M40/'宮城県人口'!C13)*100000</f>
        <v>3.2212047305692333</v>
      </c>
      <c r="O40" s="91">
        <f>SUM(その１!O41,その１!O42,その１!O43,その１!O44,その１!O45)</f>
        <v>416</v>
      </c>
      <c r="P40" s="92">
        <f>(O40/'宮城県人口'!C13)*100000</f>
        <v>191.43159541668584</v>
      </c>
      <c r="Q40" s="91">
        <f>SUM(その１!Q41,その１!Q42,その１!Q43,その１!Q44,その１!Q45)</f>
        <v>306</v>
      </c>
      <c r="R40" s="93">
        <f>(Q40/'宮城県人口'!C13)*100000</f>
        <v>140.8126639363122</v>
      </c>
      <c r="S40" s="91">
        <f>SUM(その１!S41,その１!S42,その１!S43,その１!S44,その１!S45)</f>
        <v>280</v>
      </c>
      <c r="T40" s="92">
        <f>(S40/'宮城県人口'!C13)*100000</f>
        <v>128.84818922276932</v>
      </c>
      <c r="U40" s="91">
        <f>SUM(その１!U41,その１!U42,その１!U43,その１!U44,その１!U45)</f>
        <v>16</v>
      </c>
      <c r="V40" s="93">
        <f>(U40/'宮城県人口'!C13)*100000</f>
        <v>7.362753669872533</v>
      </c>
      <c r="W40" s="91">
        <f>SUM(その１!W41,その１!W42,その１!W43,その１!W44,その１!W45)</f>
        <v>7</v>
      </c>
      <c r="X40" s="92">
        <f>(W40/'宮城県人口'!C13)*100000</f>
        <v>3.2212047305692333</v>
      </c>
      <c r="Y40" s="91">
        <f>SUM(その１!Y41,その１!Y42,その１!Y43,その１!Y44,その１!Y45)</f>
        <v>3</v>
      </c>
      <c r="Z40" s="93">
        <f>(Y40/'宮城県人口'!C13)*100000</f>
        <v>1.3805163131010998</v>
      </c>
      <c r="AA40" s="91">
        <f>SUM(その１!AA41,その１!AA42,その１!AA43,その１!AA44,その１!AA45)</f>
        <v>28</v>
      </c>
      <c r="AB40" s="92">
        <f>(AA40/'宮城県人口'!C13)*100000</f>
        <v>12.884818922276933</v>
      </c>
      <c r="AC40" s="91">
        <f>SUM(その１!AC41,その１!AC42,その１!AC43,その１!AC44,その１!AC45)</f>
        <v>43</v>
      </c>
      <c r="AD40" s="93">
        <f>(AC40/'宮城県人口'!C13)*100000</f>
        <v>19.78740048778243</v>
      </c>
      <c r="AE40" s="91">
        <f>SUM(その１!AE41,その１!AE42,その１!AE43,その１!AE44,その１!AE45)</f>
        <v>93</v>
      </c>
      <c r="AF40" s="93">
        <f>(AE40/'宮城県人口'!C13)*100000</f>
        <v>42.796005706134096</v>
      </c>
      <c r="AG40" s="91">
        <f>SUM(その１!AG41,その１!AG42,その１!AG43,その１!AG44,その１!AG45)</f>
        <v>98</v>
      </c>
      <c r="AH40" s="92">
        <f>(AG40/'宮城県人口'!C13)*100000</f>
        <v>45.096866227969265</v>
      </c>
      <c r="AI40" s="91">
        <f>SUM(その１!AI41,その１!AI42,その１!AI43,その１!AI44,その１!AI45)</f>
        <v>16</v>
      </c>
      <c r="AJ40" s="93">
        <f>(AI40/'宮城県人口'!C13)*100000</f>
        <v>7.362753669872533</v>
      </c>
      <c r="AK40" s="91">
        <f>SUM(その１!AK41,その１!AK42,その１!AK43,その１!AK44,その１!AK45)</f>
        <v>68</v>
      </c>
      <c r="AL40" s="94">
        <f>(AK40/'宮城県人口'!C13)*100000</f>
        <v>31.29170309695826</v>
      </c>
    </row>
    <row r="41" spans="1:38" ht="13.5">
      <c r="A41" s="8"/>
      <c r="B41" s="4"/>
      <c r="C41" s="95" t="s">
        <v>90</v>
      </c>
      <c r="D41" s="5"/>
      <c r="E41" s="89">
        <v>1381</v>
      </c>
      <c r="F41" s="98">
        <v>1002.1</v>
      </c>
      <c r="G41" s="91">
        <v>4</v>
      </c>
      <c r="H41" s="92">
        <v>2.9</v>
      </c>
      <c r="I41" s="91">
        <v>363</v>
      </c>
      <c r="J41" s="93">
        <v>263.4</v>
      </c>
      <c r="K41" s="89">
        <v>10</v>
      </c>
      <c r="L41" s="92">
        <v>7.3</v>
      </c>
      <c r="M41" s="91">
        <v>2</v>
      </c>
      <c r="N41" s="93">
        <v>1.5</v>
      </c>
      <c r="O41" s="89">
        <v>254</v>
      </c>
      <c r="P41" s="92">
        <v>184.3</v>
      </c>
      <c r="Q41" s="91">
        <v>183</v>
      </c>
      <c r="R41" s="93">
        <v>132.8</v>
      </c>
      <c r="S41" s="89">
        <v>159</v>
      </c>
      <c r="T41" s="92">
        <v>115.4</v>
      </c>
      <c r="U41" s="91">
        <v>8</v>
      </c>
      <c r="V41" s="93">
        <v>5.8</v>
      </c>
      <c r="W41" s="89">
        <v>1</v>
      </c>
      <c r="X41" s="92">
        <v>0.7</v>
      </c>
      <c r="Y41" s="91">
        <v>2</v>
      </c>
      <c r="Z41" s="93">
        <v>1.5</v>
      </c>
      <c r="AA41" s="89">
        <v>18</v>
      </c>
      <c r="AB41" s="92">
        <v>13.1</v>
      </c>
      <c r="AC41" s="91">
        <v>18</v>
      </c>
      <c r="AD41" s="93">
        <v>13.1</v>
      </c>
      <c r="AE41" s="91">
        <v>52</v>
      </c>
      <c r="AF41" s="93">
        <v>37.7</v>
      </c>
      <c r="AG41" s="89">
        <v>55</v>
      </c>
      <c r="AH41" s="92">
        <v>39.9</v>
      </c>
      <c r="AI41" s="91">
        <v>11</v>
      </c>
      <c r="AJ41" s="93">
        <v>8</v>
      </c>
      <c r="AK41" s="89">
        <v>44</v>
      </c>
      <c r="AL41" s="94">
        <v>31.9</v>
      </c>
    </row>
    <row r="42" spans="1:38" ht="13.5">
      <c r="A42" s="8"/>
      <c r="B42" s="4"/>
      <c r="C42" s="95" t="s">
        <v>91</v>
      </c>
      <c r="D42" s="5"/>
      <c r="E42" s="89">
        <v>94</v>
      </c>
      <c r="F42" s="98">
        <v>1207.5</v>
      </c>
      <c r="G42" s="91">
        <v>0</v>
      </c>
      <c r="H42" s="92">
        <v>0</v>
      </c>
      <c r="I42" s="91">
        <v>34</v>
      </c>
      <c r="J42" s="93">
        <v>436.7</v>
      </c>
      <c r="K42" s="89">
        <v>0</v>
      </c>
      <c r="L42" s="92">
        <v>0</v>
      </c>
      <c r="M42" s="91">
        <v>0</v>
      </c>
      <c r="N42" s="93">
        <v>0</v>
      </c>
      <c r="O42" s="89">
        <v>8</v>
      </c>
      <c r="P42" s="92">
        <v>102.8</v>
      </c>
      <c r="Q42" s="91">
        <v>19</v>
      </c>
      <c r="R42" s="93">
        <v>244.1</v>
      </c>
      <c r="S42" s="89">
        <v>7</v>
      </c>
      <c r="T42" s="92">
        <v>89.9</v>
      </c>
      <c r="U42" s="91">
        <v>2</v>
      </c>
      <c r="V42" s="93">
        <v>25.7</v>
      </c>
      <c r="W42" s="89">
        <v>0</v>
      </c>
      <c r="X42" s="92">
        <v>0</v>
      </c>
      <c r="Y42" s="91">
        <v>0</v>
      </c>
      <c r="Z42" s="93">
        <v>0</v>
      </c>
      <c r="AA42" s="89">
        <v>1</v>
      </c>
      <c r="AB42" s="92">
        <v>12.8</v>
      </c>
      <c r="AC42" s="91">
        <v>0</v>
      </c>
      <c r="AD42" s="93">
        <v>0</v>
      </c>
      <c r="AE42" s="91">
        <v>3</v>
      </c>
      <c r="AF42" s="93">
        <v>38.5</v>
      </c>
      <c r="AG42" s="89">
        <v>4</v>
      </c>
      <c r="AH42" s="92">
        <v>51.4</v>
      </c>
      <c r="AI42" s="91">
        <v>2</v>
      </c>
      <c r="AJ42" s="93">
        <v>25.7</v>
      </c>
      <c r="AK42" s="89">
        <v>4</v>
      </c>
      <c r="AL42" s="94">
        <v>51.4</v>
      </c>
    </row>
    <row r="43" spans="1:38" ht="13.5">
      <c r="A43" s="8"/>
      <c r="B43" s="4"/>
      <c r="C43" s="95" t="s">
        <v>92</v>
      </c>
      <c r="D43" s="5"/>
      <c r="E43" s="89">
        <v>356</v>
      </c>
      <c r="F43" s="98">
        <v>1313.5</v>
      </c>
      <c r="G43" s="91">
        <v>1</v>
      </c>
      <c r="H43" s="92">
        <v>3.7</v>
      </c>
      <c r="I43" s="91">
        <v>91</v>
      </c>
      <c r="J43" s="93">
        <v>335.8</v>
      </c>
      <c r="K43" s="89">
        <v>3</v>
      </c>
      <c r="L43" s="92">
        <v>11.1</v>
      </c>
      <c r="M43" s="91">
        <v>3</v>
      </c>
      <c r="N43" s="93">
        <v>11.1</v>
      </c>
      <c r="O43" s="89">
        <v>52</v>
      </c>
      <c r="P43" s="92">
        <v>191.9</v>
      </c>
      <c r="Q43" s="91">
        <v>46</v>
      </c>
      <c r="R43" s="93">
        <v>169.7</v>
      </c>
      <c r="S43" s="89">
        <v>57</v>
      </c>
      <c r="T43" s="92">
        <v>210.3</v>
      </c>
      <c r="U43" s="91">
        <v>2</v>
      </c>
      <c r="V43" s="93">
        <v>7.4</v>
      </c>
      <c r="W43" s="89">
        <v>4</v>
      </c>
      <c r="X43" s="92">
        <v>14.8</v>
      </c>
      <c r="Y43" s="91">
        <v>0</v>
      </c>
      <c r="Z43" s="93">
        <v>0</v>
      </c>
      <c r="AA43" s="89">
        <v>2</v>
      </c>
      <c r="AB43" s="92">
        <v>7.4</v>
      </c>
      <c r="AC43" s="91">
        <v>12</v>
      </c>
      <c r="AD43" s="93">
        <v>44.3</v>
      </c>
      <c r="AE43" s="91">
        <v>10</v>
      </c>
      <c r="AF43" s="93">
        <v>36.9</v>
      </c>
      <c r="AG43" s="89">
        <v>24</v>
      </c>
      <c r="AH43" s="92">
        <v>88.6</v>
      </c>
      <c r="AI43" s="91">
        <v>1</v>
      </c>
      <c r="AJ43" s="93">
        <v>3.7</v>
      </c>
      <c r="AK43" s="89">
        <v>6</v>
      </c>
      <c r="AL43" s="94">
        <v>22.1</v>
      </c>
    </row>
    <row r="44" spans="1:38" ht="13.5">
      <c r="A44" s="8"/>
      <c r="B44" s="4"/>
      <c r="C44" s="95" t="s">
        <v>93</v>
      </c>
      <c r="D44" s="5"/>
      <c r="E44" s="89">
        <v>233</v>
      </c>
      <c r="F44" s="98">
        <v>1274.5</v>
      </c>
      <c r="G44" s="91">
        <v>0</v>
      </c>
      <c r="H44" s="92">
        <v>0</v>
      </c>
      <c r="I44" s="91">
        <v>71</v>
      </c>
      <c r="J44" s="93">
        <v>388.4</v>
      </c>
      <c r="K44" s="89">
        <v>5</v>
      </c>
      <c r="L44" s="92">
        <v>27.3</v>
      </c>
      <c r="M44" s="91">
        <v>0</v>
      </c>
      <c r="N44" s="93">
        <v>0</v>
      </c>
      <c r="O44" s="89">
        <v>39</v>
      </c>
      <c r="P44" s="92">
        <v>213.3</v>
      </c>
      <c r="Q44" s="91">
        <v>26</v>
      </c>
      <c r="R44" s="93">
        <v>142.2</v>
      </c>
      <c r="S44" s="89">
        <v>18</v>
      </c>
      <c r="T44" s="92">
        <v>98.5</v>
      </c>
      <c r="U44" s="91">
        <v>1</v>
      </c>
      <c r="V44" s="93">
        <v>5.5</v>
      </c>
      <c r="W44" s="89">
        <v>1</v>
      </c>
      <c r="X44" s="92">
        <v>5.5</v>
      </c>
      <c r="Y44" s="91">
        <v>0</v>
      </c>
      <c r="Z44" s="93">
        <v>0</v>
      </c>
      <c r="AA44" s="89">
        <v>4</v>
      </c>
      <c r="AB44" s="92">
        <v>21.9</v>
      </c>
      <c r="AC44" s="91">
        <v>6</v>
      </c>
      <c r="AD44" s="93">
        <v>32.8</v>
      </c>
      <c r="AE44" s="91">
        <v>12</v>
      </c>
      <c r="AF44" s="93">
        <v>65.6</v>
      </c>
      <c r="AG44" s="89">
        <v>7</v>
      </c>
      <c r="AH44" s="92">
        <v>38.3</v>
      </c>
      <c r="AI44" s="91">
        <v>1</v>
      </c>
      <c r="AJ44" s="93">
        <v>5.5</v>
      </c>
      <c r="AK44" s="89">
        <v>4</v>
      </c>
      <c r="AL44" s="94">
        <v>21.9</v>
      </c>
    </row>
    <row r="45" spans="1:38" ht="13.5">
      <c r="A45" s="8"/>
      <c r="B45" s="4"/>
      <c r="C45" s="95" t="s">
        <v>94</v>
      </c>
      <c r="D45" s="5"/>
      <c r="E45" s="89">
        <v>321</v>
      </c>
      <c r="F45" s="98">
        <v>1219.1</v>
      </c>
      <c r="G45" s="91">
        <v>1</v>
      </c>
      <c r="H45" s="92">
        <v>3.8</v>
      </c>
      <c r="I45" s="91">
        <v>84</v>
      </c>
      <c r="J45" s="93">
        <v>319</v>
      </c>
      <c r="K45" s="89">
        <v>6</v>
      </c>
      <c r="L45" s="92">
        <v>22.8</v>
      </c>
      <c r="M45" s="91">
        <v>2</v>
      </c>
      <c r="N45" s="93">
        <v>7.6</v>
      </c>
      <c r="O45" s="89">
        <v>63</v>
      </c>
      <c r="P45" s="92">
        <v>239.3</v>
      </c>
      <c r="Q45" s="91">
        <v>32</v>
      </c>
      <c r="R45" s="93">
        <v>121.5</v>
      </c>
      <c r="S45" s="89">
        <v>39</v>
      </c>
      <c r="T45" s="92">
        <v>148.1</v>
      </c>
      <c r="U45" s="91">
        <v>3</v>
      </c>
      <c r="V45" s="93">
        <v>11.4</v>
      </c>
      <c r="W45" s="89">
        <v>1</v>
      </c>
      <c r="X45" s="92">
        <v>3.8</v>
      </c>
      <c r="Y45" s="91">
        <v>1</v>
      </c>
      <c r="Z45" s="93">
        <v>3.8</v>
      </c>
      <c r="AA45" s="89">
        <v>3</v>
      </c>
      <c r="AB45" s="92">
        <v>11.4</v>
      </c>
      <c r="AC45" s="91">
        <v>7</v>
      </c>
      <c r="AD45" s="93">
        <v>26.6</v>
      </c>
      <c r="AE45" s="91">
        <v>16</v>
      </c>
      <c r="AF45" s="93">
        <v>60.8</v>
      </c>
      <c r="AG45" s="89">
        <v>8</v>
      </c>
      <c r="AH45" s="92">
        <v>30.4</v>
      </c>
      <c r="AI45" s="91">
        <v>1</v>
      </c>
      <c r="AJ45" s="93">
        <v>3.8</v>
      </c>
      <c r="AK45" s="89">
        <v>10</v>
      </c>
      <c r="AL45" s="94">
        <v>38</v>
      </c>
    </row>
    <row r="46" spans="1:38" ht="14.25" thickBot="1">
      <c r="A46" s="9"/>
      <c r="B46" s="10"/>
      <c r="C46" s="12"/>
      <c r="D46" s="11"/>
      <c r="E46" s="21"/>
      <c r="F46" s="36"/>
      <c r="G46" s="22"/>
      <c r="H46" s="37"/>
      <c r="I46" s="22"/>
      <c r="J46" s="38"/>
      <c r="K46" s="21"/>
      <c r="L46" s="37"/>
      <c r="M46" s="22"/>
      <c r="N46" s="38"/>
      <c r="O46" s="21"/>
      <c r="P46" s="37"/>
      <c r="Q46" s="22"/>
      <c r="R46" s="38"/>
      <c r="S46" s="21"/>
      <c r="T46" s="37"/>
      <c r="U46" s="22"/>
      <c r="V46" s="38"/>
      <c r="W46" s="21"/>
      <c r="X46" s="37"/>
      <c r="Y46" s="22"/>
      <c r="Z46" s="38"/>
      <c r="AA46" s="21"/>
      <c r="AB46" s="37"/>
      <c r="AC46" s="22"/>
      <c r="AD46" s="38"/>
      <c r="AE46" s="22"/>
      <c r="AF46" s="38"/>
      <c r="AG46" s="21"/>
      <c r="AH46" s="37"/>
      <c r="AI46" s="22"/>
      <c r="AJ46" s="38"/>
      <c r="AK46" s="21"/>
      <c r="AL46" s="39"/>
    </row>
    <row r="47" spans="1:4" ht="13.5">
      <c r="A47" s="4"/>
      <c r="B47" s="4"/>
      <c r="C47" s="4"/>
      <c r="D47" s="4"/>
    </row>
  </sheetData>
  <sheetProtection/>
  <mergeCells count="57">
    <mergeCell ref="Q1:R1"/>
    <mergeCell ref="K1:L1"/>
    <mergeCell ref="M1:N1"/>
    <mergeCell ref="AK3:AL3"/>
    <mergeCell ref="Q3:R3"/>
    <mergeCell ref="S3:T3"/>
    <mergeCell ref="AC2:AD2"/>
    <mergeCell ref="Y3:Z3"/>
    <mergeCell ref="W1:X1"/>
    <mergeCell ref="S1:T1"/>
    <mergeCell ref="U1:V1"/>
    <mergeCell ref="AC1:AD1"/>
    <mergeCell ref="Y2:Z2"/>
    <mergeCell ref="Y1:Z1"/>
    <mergeCell ref="AA1:AB1"/>
    <mergeCell ref="AA2:AB2"/>
    <mergeCell ref="G2:H2"/>
    <mergeCell ref="A1:D1"/>
    <mergeCell ref="A2:D2"/>
    <mergeCell ref="G1:H1"/>
    <mergeCell ref="I1:J1"/>
    <mergeCell ref="O1:P1"/>
    <mergeCell ref="M2:N2"/>
    <mergeCell ref="AE1:AF1"/>
    <mergeCell ref="AG1:AH1"/>
    <mergeCell ref="AE2:AF2"/>
    <mergeCell ref="AG2:AH2"/>
    <mergeCell ref="AI1:AJ1"/>
    <mergeCell ref="AK1:AL1"/>
    <mergeCell ref="AK2:AL2"/>
    <mergeCell ref="AI2:AJ2"/>
    <mergeCell ref="U3:V3"/>
    <mergeCell ref="W3:X3"/>
    <mergeCell ref="AE3:AF3"/>
    <mergeCell ref="AG3:AH3"/>
    <mergeCell ref="AI3:AJ3"/>
    <mergeCell ref="U2:V2"/>
    <mergeCell ref="W2:X2"/>
    <mergeCell ref="AA3:AB3"/>
    <mergeCell ref="AC3:AD3"/>
    <mergeCell ref="G3:H3"/>
    <mergeCell ref="I2:J2"/>
    <mergeCell ref="Q2:R2"/>
    <mergeCell ref="S2:T2"/>
    <mergeCell ref="K3:L3"/>
    <mergeCell ref="M3:N3"/>
    <mergeCell ref="O2:P2"/>
    <mergeCell ref="O3:P3"/>
    <mergeCell ref="I3:J3"/>
    <mergeCell ref="K2:L2"/>
    <mergeCell ref="A40:C40"/>
    <mergeCell ref="A10:C10"/>
    <mergeCell ref="A17:C17"/>
    <mergeCell ref="A22:C22"/>
    <mergeCell ref="B23:C23"/>
    <mergeCell ref="B29:C29"/>
    <mergeCell ref="B34:C34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Ｐ明朝,標準"&amp;14第１６表　　死亡数・率（人口１０万対）・死因年次推移分類・市町村・保健所別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4">
      <selection activeCell="D15" sqref="D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38" width="5.375" style="1" customWidth="1"/>
    <col min="39" max="16384" width="9.00390625" style="1" customWidth="1"/>
  </cols>
  <sheetData>
    <row r="1" spans="1:38" ht="13.5">
      <c r="A1" s="61" t="s">
        <v>20</v>
      </c>
      <c r="B1" s="62"/>
      <c r="C1" s="62"/>
      <c r="D1" s="63"/>
      <c r="E1" s="19" t="s">
        <v>41</v>
      </c>
      <c r="F1" s="19" t="s">
        <v>41</v>
      </c>
      <c r="G1" s="57" t="s">
        <v>22</v>
      </c>
      <c r="H1" s="58"/>
      <c r="I1" s="57" t="s">
        <v>23</v>
      </c>
      <c r="J1" s="58"/>
      <c r="K1" s="57" t="s">
        <v>24</v>
      </c>
      <c r="L1" s="58"/>
      <c r="M1" s="57" t="s">
        <v>25</v>
      </c>
      <c r="N1" s="58"/>
      <c r="O1" s="57" t="s">
        <v>26</v>
      </c>
      <c r="P1" s="58"/>
      <c r="Q1" s="57" t="s">
        <v>27</v>
      </c>
      <c r="R1" s="58"/>
      <c r="S1" s="57" t="s">
        <v>28</v>
      </c>
      <c r="T1" s="58"/>
      <c r="U1" s="57" t="s">
        <v>29</v>
      </c>
      <c r="V1" s="58"/>
      <c r="W1" s="57" t="s">
        <v>30</v>
      </c>
      <c r="X1" s="58"/>
      <c r="Y1" s="57" t="s">
        <v>31</v>
      </c>
      <c r="Z1" s="58"/>
      <c r="AA1" s="57" t="s">
        <v>32</v>
      </c>
      <c r="AB1" s="58"/>
      <c r="AC1" s="57" t="s">
        <v>33</v>
      </c>
      <c r="AD1" s="58"/>
      <c r="AE1" s="57" t="s">
        <v>34</v>
      </c>
      <c r="AF1" s="58"/>
      <c r="AG1" s="57" t="s">
        <v>35</v>
      </c>
      <c r="AH1" s="58"/>
      <c r="AI1" s="57" t="s">
        <v>36</v>
      </c>
      <c r="AJ1" s="58"/>
      <c r="AK1" s="57" t="s">
        <v>37</v>
      </c>
      <c r="AL1" s="59"/>
    </row>
    <row r="2" spans="1:38" ht="13.5" customHeight="1">
      <c r="A2" s="64" t="s">
        <v>21</v>
      </c>
      <c r="B2" s="65"/>
      <c r="C2" s="65"/>
      <c r="D2" s="66"/>
      <c r="E2" s="18" t="s">
        <v>42</v>
      </c>
      <c r="F2" s="20" t="s">
        <v>41</v>
      </c>
      <c r="G2" s="49" t="s">
        <v>38</v>
      </c>
      <c r="H2" s="50"/>
      <c r="I2" s="49" t="s">
        <v>0</v>
      </c>
      <c r="J2" s="50"/>
      <c r="K2" s="49" t="s">
        <v>2</v>
      </c>
      <c r="L2" s="51"/>
      <c r="M2" s="49" t="s">
        <v>4</v>
      </c>
      <c r="N2" s="51"/>
      <c r="O2" s="49" t="s">
        <v>5</v>
      </c>
      <c r="P2" s="51"/>
      <c r="Q2" s="49" t="s">
        <v>6</v>
      </c>
      <c r="R2" s="51"/>
      <c r="S2" s="49" t="s">
        <v>7</v>
      </c>
      <c r="T2" s="51"/>
      <c r="U2" s="49"/>
      <c r="V2" s="51"/>
      <c r="W2" s="49" t="s">
        <v>8</v>
      </c>
      <c r="X2" s="51"/>
      <c r="Y2" s="49" t="s">
        <v>9</v>
      </c>
      <c r="Z2" s="51"/>
      <c r="AA2" s="49" t="s">
        <v>10</v>
      </c>
      <c r="AB2" s="51"/>
      <c r="AC2" s="49" t="s">
        <v>12</v>
      </c>
      <c r="AD2" s="51"/>
      <c r="AE2" s="49" t="s">
        <v>14</v>
      </c>
      <c r="AF2" s="51"/>
      <c r="AG2" s="49" t="s">
        <v>15</v>
      </c>
      <c r="AH2" s="51"/>
      <c r="AI2" s="49" t="s">
        <v>16</v>
      </c>
      <c r="AJ2" s="51"/>
      <c r="AK2" s="49" t="s">
        <v>17</v>
      </c>
      <c r="AL2" s="60"/>
    </row>
    <row r="3" spans="1:38" ht="25.5" customHeight="1">
      <c r="A3" s="8"/>
      <c r="B3" s="4"/>
      <c r="C3" s="4"/>
      <c r="D3" s="5"/>
      <c r="E3" s="17" t="s">
        <v>19</v>
      </c>
      <c r="F3" s="17" t="s">
        <v>19</v>
      </c>
      <c r="G3" s="47" t="s">
        <v>40</v>
      </c>
      <c r="H3" s="48"/>
      <c r="I3" s="52" t="s">
        <v>1</v>
      </c>
      <c r="J3" s="53"/>
      <c r="K3" s="52" t="s">
        <v>3</v>
      </c>
      <c r="L3" s="53"/>
      <c r="M3" s="52" t="s">
        <v>43</v>
      </c>
      <c r="N3" s="53"/>
      <c r="O3" s="54" t="s">
        <v>55</v>
      </c>
      <c r="P3" s="53"/>
      <c r="Q3" s="52" t="s">
        <v>44</v>
      </c>
      <c r="R3" s="53"/>
      <c r="S3" s="52" t="s">
        <v>45</v>
      </c>
      <c r="T3" s="53"/>
      <c r="U3" s="55" t="s">
        <v>57</v>
      </c>
      <c r="V3" s="56"/>
      <c r="W3" s="47" t="s">
        <v>46</v>
      </c>
      <c r="X3" s="56"/>
      <c r="Y3" s="55" t="s">
        <v>56</v>
      </c>
      <c r="Z3" s="56"/>
      <c r="AA3" s="47" t="s">
        <v>11</v>
      </c>
      <c r="AB3" s="56"/>
      <c r="AC3" s="47" t="s">
        <v>13</v>
      </c>
      <c r="AD3" s="56"/>
      <c r="AE3" s="47" t="s">
        <v>47</v>
      </c>
      <c r="AF3" s="56"/>
      <c r="AG3" s="47" t="s">
        <v>48</v>
      </c>
      <c r="AH3" s="56"/>
      <c r="AI3" s="55" t="s">
        <v>58</v>
      </c>
      <c r="AJ3" s="56"/>
      <c r="AK3" s="52" t="s">
        <v>49</v>
      </c>
      <c r="AL3" s="67"/>
    </row>
    <row r="4" spans="1:38" ht="13.5">
      <c r="A4" s="7"/>
      <c r="B4" s="2"/>
      <c r="C4" s="2"/>
      <c r="D4" s="3"/>
      <c r="E4" s="13" t="s">
        <v>18</v>
      </c>
      <c r="F4" s="15" t="s">
        <v>39</v>
      </c>
      <c r="G4" s="14" t="s">
        <v>18</v>
      </c>
      <c r="H4" s="15" t="s">
        <v>39</v>
      </c>
      <c r="I4" s="14" t="s">
        <v>18</v>
      </c>
      <c r="J4" s="15" t="s">
        <v>39</v>
      </c>
      <c r="K4" s="14" t="s">
        <v>18</v>
      </c>
      <c r="L4" s="15" t="s">
        <v>39</v>
      </c>
      <c r="M4" s="14" t="s">
        <v>18</v>
      </c>
      <c r="N4" s="15" t="s">
        <v>39</v>
      </c>
      <c r="O4" s="14" t="s">
        <v>18</v>
      </c>
      <c r="P4" s="15" t="s">
        <v>39</v>
      </c>
      <c r="Q4" s="14" t="s">
        <v>18</v>
      </c>
      <c r="R4" s="15" t="s">
        <v>39</v>
      </c>
      <c r="S4" s="14" t="s">
        <v>18</v>
      </c>
      <c r="T4" s="15" t="s">
        <v>39</v>
      </c>
      <c r="U4" s="14" t="s">
        <v>18</v>
      </c>
      <c r="V4" s="15" t="s">
        <v>39</v>
      </c>
      <c r="W4" s="14" t="s">
        <v>18</v>
      </c>
      <c r="X4" s="15" t="s">
        <v>39</v>
      </c>
      <c r="Y4" s="14" t="s">
        <v>18</v>
      </c>
      <c r="Z4" s="15" t="s">
        <v>39</v>
      </c>
      <c r="AA4" s="14" t="s">
        <v>18</v>
      </c>
      <c r="AB4" s="15" t="s">
        <v>39</v>
      </c>
      <c r="AC4" s="14" t="s">
        <v>18</v>
      </c>
      <c r="AD4" s="15" t="s">
        <v>39</v>
      </c>
      <c r="AE4" s="14" t="s">
        <v>18</v>
      </c>
      <c r="AF4" s="15" t="s">
        <v>39</v>
      </c>
      <c r="AG4" s="14" t="s">
        <v>18</v>
      </c>
      <c r="AH4" s="15" t="s">
        <v>39</v>
      </c>
      <c r="AI4" s="14" t="s">
        <v>18</v>
      </c>
      <c r="AJ4" s="15" t="s">
        <v>39</v>
      </c>
      <c r="AK4" s="14" t="s">
        <v>18</v>
      </c>
      <c r="AL4" s="16" t="s">
        <v>39</v>
      </c>
    </row>
    <row r="5" spans="1:38" ht="13.5">
      <c r="A5" s="78"/>
      <c r="B5" s="79"/>
      <c r="C5" s="79"/>
      <c r="D5" s="80"/>
      <c r="E5" s="81"/>
      <c r="F5" s="82"/>
      <c r="G5" s="81"/>
      <c r="H5" s="83"/>
      <c r="I5" s="84"/>
      <c r="J5" s="85"/>
      <c r="K5" s="81"/>
      <c r="L5" s="85"/>
      <c r="M5" s="81"/>
      <c r="N5" s="85"/>
      <c r="O5" s="81"/>
      <c r="P5" s="85"/>
      <c r="Q5" s="81"/>
      <c r="R5" s="85"/>
      <c r="S5" s="81"/>
      <c r="T5" s="83"/>
      <c r="U5" s="84"/>
      <c r="V5" s="85"/>
      <c r="W5" s="81"/>
      <c r="X5" s="85"/>
      <c r="Y5" s="81"/>
      <c r="Z5" s="85"/>
      <c r="AA5" s="81"/>
      <c r="AB5" s="85"/>
      <c r="AC5" s="81"/>
      <c r="AD5" s="85"/>
      <c r="AE5" s="81"/>
      <c r="AF5" s="83"/>
      <c r="AG5" s="84"/>
      <c r="AH5" s="85"/>
      <c r="AI5" s="81"/>
      <c r="AJ5" s="85"/>
      <c r="AK5" s="81"/>
      <c r="AL5" s="86"/>
    </row>
    <row r="6" spans="1:38" ht="13.5">
      <c r="A6" s="87" t="s">
        <v>95</v>
      </c>
      <c r="B6" s="88"/>
      <c r="C6" s="88"/>
      <c r="D6" s="5"/>
      <c r="E6" s="89">
        <f>SUM(その２!E7,その２!E8,その２!E9)</f>
        <v>1100</v>
      </c>
      <c r="F6" s="90">
        <f>(E6/'宮城県人口'!C14)*100000</f>
        <v>1148.0576951176238</v>
      </c>
      <c r="G6" s="91">
        <f>SUM(その２!G7,その２!G8,その２!G9)</f>
        <v>2</v>
      </c>
      <c r="H6" s="92">
        <f>(G6/'宮城県人口'!C14)*100000</f>
        <v>2.0873776274865885</v>
      </c>
      <c r="I6" s="91">
        <f>SUM(その２!I7,その２!I8,その２!I9)</f>
        <v>304</v>
      </c>
      <c r="J6" s="93">
        <f>(I6/'宮城県人口'!C14)*100000</f>
        <v>317.28139937796146</v>
      </c>
      <c r="K6" s="89">
        <f>SUM(その２!K7,その２!K8,その２!K9)</f>
        <v>13</v>
      </c>
      <c r="L6" s="93">
        <f>(K6/'宮城県人口'!C14)*100000</f>
        <v>13.567954578662825</v>
      </c>
      <c r="M6" s="91">
        <f>SUM(その２!M7,その２!M8,その２!M9)</f>
        <v>1</v>
      </c>
      <c r="N6" s="92">
        <f>(M6/'宮城県人口'!C14)*100000</f>
        <v>1.0436888137432943</v>
      </c>
      <c r="O6" s="91">
        <f>SUM(その２!O7,その２!O8,その２!O9)</f>
        <v>192</v>
      </c>
      <c r="P6" s="93">
        <f>(O6/'宮城県人口'!C14)*100000</f>
        <v>200.3882522387125</v>
      </c>
      <c r="Q6" s="89">
        <f>SUM(その２!Q7,その２!Q8,その２!Q9)</f>
        <v>145</v>
      </c>
      <c r="R6" s="93">
        <f>(Q6/'宮城県人口'!C14)*100000</f>
        <v>151.33487799277768</v>
      </c>
      <c r="S6" s="91">
        <f>SUM(その２!S7,その２!S8,その２!S9)</f>
        <v>137</v>
      </c>
      <c r="T6" s="92">
        <f>(S6/'宮城県人口'!C14)*100000</f>
        <v>142.98536748283132</v>
      </c>
      <c r="U6" s="91">
        <f>SUM(その２!U7,その２!U8,その２!U9)</f>
        <v>4</v>
      </c>
      <c r="V6" s="93">
        <f>(U6/'宮城県人口'!C14)*100000</f>
        <v>4.174755254973177</v>
      </c>
      <c r="W6" s="89">
        <f>SUM(その２!W7,その２!W8,その２!W9)</f>
        <v>1</v>
      </c>
      <c r="X6" s="93">
        <f>(W6/'宮城県人口'!C14)*100000</f>
        <v>1.0436888137432943</v>
      </c>
      <c r="Y6" s="91">
        <f>SUM(その２!Y7,その２!Y8,その２!Y9)</f>
        <v>2</v>
      </c>
      <c r="Z6" s="92">
        <f>(Y6/'宮城県人口'!C14)*100000</f>
        <v>2.0873776274865885</v>
      </c>
      <c r="AA6" s="91">
        <f>SUM(その２!AA7,その２!AA8,その２!AA9)</f>
        <v>14</v>
      </c>
      <c r="AB6" s="93">
        <f>(AA6/'宮城県人口'!C14)*100000</f>
        <v>14.61164339240612</v>
      </c>
      <c r="AC6" s="89">
        <f>SUM(その２!AC7,その２!AC8,その２!AC9)</f>
        <v>26</v>
      </c>
      <c r="AD6" s="93">
        <f>(AC6/'宮城県人口'!C14)*100000</f>
        <v>27.13590915732565</v>
      </c>
      <c r="AE6" s="91">
        <f>SUM(その２!AE7,その２!AE8,その２!AE9)</f>
        <v>34</v>
      </c>
      <c r="AF6" s="92">
        <f>(AE6/'宮城県人口'!C14)*100000</f>
        <v>35.485419667272005</v>
      </c>
      <c r="AG6" s="91">
        <f>SUM(その２!AG7,その２!AG8,その２!AG9)</f>
        <v>33</v>
      </c>
      <c r="AH6" s="92">
        <f>(AG6/'宮城県人口'!C14)*100000</f>
        <v>34.44173085352871</v>
      </c>
      <c r="AI6" s="91">
        <f>SUM(その２!AI7,その２!AI8,その２!AI9)</f>
        <v>6</v>
      </c>
      <c r="AJ6" s="92">
        <f>(AI6/'宮城県人口'!C14)*100000</f>
        <v>6.262132882459766</v>
      </c>
      <c r="AK6" s="91">
        <f>SUM(その２!AK7,その２!AK8,その２!AK9)</f>
        <v>22</v>
      </c>
      <c r="AL6" s="94">
        <f>(AK6/'宮城県人口'!C14)*100000</f>
        <v>22.961153902352475</v>
      </c>
    </row>
    <row r="7" spans="1:38" ht="13.5">
      <c r="A7" s="8"/>
      <c r="B7" s="4"/>
      <c r="C7" s="95" t="s">
        <v>96</v>
      </c>
      <c r="D7" s="5"/>
      <c r="E7" s="89">
        <v>737</v>
      </c>
      <c r="F7" s="90">
        <v>1119.8</v>
      </c>
      <c r="G7" s="91">
        <v>2</v>
      </c>
      <c r="H7" s="92">
        <v>3</v>
      </c>
      <c r="I7" s="91">
        <v>190</v>
      </c>
      <c r="J7" s="93">
        <v>288.7</v>
      </c>
      <c r="K7" s="89">
        <v>9</v>
      </c>
      <c r="L7" s="93">
        <v>13.7</v>
      </c>
      <c r="M7" s="91">
        <v>1</v>
      </c>
      <c r="N7" s="92">
        <v>1.5</v>
      </c>
      <c r="O7" s="91">
        <v>128</v>
      </c>
      <c r="P7" s="93">
        <v>194.5</v>
      </c>
      <c r="Q7" s="89">
        <v>97</v>
      </c>
      <c r="R7" s="93">
        <v>147.4</v>
      </c>
      <c r="S7" s="91">
        <v>105</v>
      </c>
      <c r="T7" s="92">
        <v>159.5</v>
      </c>
      <c r="U7" s="91">
        <v>2</v>
      </c>
      <c r="V7" s="93">
        <v>3</v>
      </c>
      <c r="W7" s="89">
        <v>1</v>
      </c>
      <c r="X7" s="93">
        <v>1.5</v>
      </c>
      <c r="Y7" s="91">
        <v>0</v>
      </c>
      <c r="Z7" s="92">
        <v>0</v>
      </c>
      <c r="AA7" s="91">
        <v>12</v>
      </c>
      <c r="AB7" s="93">
        <v>18.2</v>
      </c>
      <c r="AC7" s="89">
        <v>16</v>
      </c>
      <c r="AD7" s="93">
        <v>24.3</v>
      </c>
      <c r="AE7" s="91">
        <v>17</v>
      </c>
      <c r="AF7" s="92">
        <v>25.8</v>
      </c>
      <c r="AG7" s="91">
        <v>23</v>
      </c>
      <c r="AH7" s="92">
        <v>34.9</v>
      </c>
      <c r="AI7" s="91">
        <v>3</v>
      </c>
      <c r="AJ7" s="92">
        <v>4.6</v>
      </c>
      <c r="AK7" s="91">
        <v>18</v>
      </c>
      <c r="AL7" s="94">
        <v>27.3</v>
      </c>
    </row>
    <row r="8" spans="1:38" ht="13.5">
      <c r="A8" s="8"/>
      <c r="B8" s="4"/>
      <c r="C8" s="95" t="s">
        <v>97</v>
      </c>
      <c r="D8" s="5"/>
      <c r="E8" s="89">
        <v>162</v>
      </c>
      <c r="F8" s="90">
        <v>1405.4</v>
      </c>
      <c r="G8" s="91">
        <v>0</v>
      </c>
      <c r="H8" s="92">
        <v>0</v>
      </c>
      <c r="I8" s="91">
        <v>45</v>
      </c>
      <c r="J8" s="93">
        <v>390.4</v>
      </c>
      <c r="K8" s="89">
        <v>0</v>
      </c>
      <c r="L8" s="93">
        <v>0</v>
      </c>
      <c r="M8" s="91">
        <v>0</v>
      </c>
      <c r="N8" s="92">
        <v>0</v>
      </c>
      <c r="O8" s="91">
        <v>32</v>
      </c>
      <c r="P8" s="93">
        <v>277.6</v>
      </c>
      <c r="Q8" s="89">
        <v>29</v>
      </c>
      <c r="R8" s="93">
        <v>251.6</v>
      </c>
      <c r="S8" s="91">
        <v>15</v>
      </c>
      <c r="T8" s="92">
        <v>130.1</v>
      </c>
      <c r="U8" s="91">
        <v>2</v>
      </c>
      <c r="V8" s="93">
        <v>17.4</v>
      </c>
      <c r="W8" s="89">
        <v>0</v>
      </c>
      <c r="X8" s="93">
        <v>0</v>
      </c>
      <c r="Y8" s="91">
        <v>0</v>
      </c>
      <c r="Z8" s="92">
        <v>0</v>
      </c>
      <c r="AA8" s="91">
        <v>2</v>
      </c>
      <c r="AB8" s="93">
        <v>17.4</v>
      </c>
      <c r="AC8" s="89">
        <v>6</v>
      </c>
      <c r="AD8" s="93">
        <v>52.1</v>
      </c>
      <c r="AE8" s="91">
        <v>8</v>
      </c>
      <c r="AF8" s="92">
        <v>69.4</v>
      </c>
      <c r="AG8" s="91">
        <v>3</v>
      </c>
      <c r="AH8" s="92">
        <v>26</v>
      </c>
      <c r="AI8" s="91">
        <v>2</v>
      </c>
      <c r="AJ8" s="92">
        <v>17.4</v>
      </c>
      <c r="AK8" s="91">
        <v>0</v>
      </c>
      <c r="AL8" s="94">
        <v>0</v>
      </c>
    </row>
    <row r="9" spans="1:38" ht="13.5">
      <c r="A9" s="8"/>
      <c r="B9" s="4"/>
      <c r="C9" s="95" t="s">
        <v>98</v>
      </c>
      <c r="D9" s="5"/>
      <c r="E9" s="89">
        <v>201</v>
      </c>
      <c r="F9" s="90">
        <v>1088.1</v>
      </c>
      <c r="G9" s="91">
        <v>0</v>
      </c>
      <c r="H9" s="92">
        <v>0</v>
      </c>
      <c r="I9" s="91">
        <v>69</v>
      </c>
      <c r="J9" s="93">
        <v>373.5</v>
      </c>
      <c r="K9" s="89">
        <v>4</v>
      </c>
      <c r="L9" s="93">
        <v>21.7</v>
      </c>
      <c r="M9" s="91">
        <v>0</v>
      </c>
      <c r="N9" s="92">
        <v>0</v>
      </c>
      <c r="O9" s="91">
        <v>32</v>
      </c>
      <c r="P9" s="93">
        <v>173.2</v>
      </c>
      <c r="Q9" s="89">
        <v>19</v>
      </c>
      <c r="R9" s="93">
        <v>102.9</v>
      </c>
      <c r="S9" s="91">
        <v>17</v>
      </c>
      <c r="T9" s="92">
        <v>92</v>
      </c>
      <c r="U9" s="91">
        <v>0</v>
      </c>
      <c r="V9" s="93">
        <v>0</v>
      </c>
      <c r="W9" s="89">
        <v>0</v>
      </c>
      <c r="X9" s="93">
        <v>0</v>
      </c>
      <c r="Y9" s="91">
        <v>2</v>
      </c>
      <c r="Z9" s="92">
        <v>10.8</v>
      </c>
      <c r="AA9" s="91">
        <v>0</v>
      </c>
      <c r="AB9" s="93">
        <v>0</v>
      </c>
      <c r="AC9" s="89">
        <v>4</v>
      </c>
      <c r="AD9" s="93">
        <v>21.7</v>
      </c>
      <c r="AE9" s="91">
        <v>9</v>
      </c>
      <c r="AF9" s="92">
        <v>48.7</v>
      </c>
      <c r="AG9" s="91">
        <v>7</v>
      </c>
      <c r="AH9" s="92">
        <v>37.9</v>
      </c>
      <c r="AI9" s="91">
        <v>1</v>
      </c>
      <c r="AJ9" s="92">
        <v>5.4</v>
      </c>
      <c r="AK9" s="91">
        <v>4</v>
      </c>
      <c r="AL9" s="94">
        <v>21.7</v>
      </c>
    </row>
    <row r="10" spans="1:38" ht="13.5">
      <c r="A10" s="8"/>
      <c r="B10" s="4"/>
      <c r="C10" s="96"/>
      <c r="D10" s="5"/>
      <c r="E10" s="89"/>
      <c r="F10" s="90"/>
      <c r="G10" s="91"/>
      <c r="H10" s="92"/>
      <c r="I10" s="91"/>
      <c r="J10" s="93"/>
      <c r="K10" s="91"/>
      <c r="L10" s="93"/>
      <c r="M10" s="91"/>
      <c r="N10" s="92"/>
      <c r="O10" s="91"/>
      <c r="P10" s="93"/>
      <c r="Q10" s="91"/>
      <c r="R10" s="93"/>
      <c r="S10" s="91"/>
      <c r="T10" s="92"/>
      <c r="U10" s="91"/>
      <c r="V10" s="93"/>
      <c r="W10" s="91"/>
      <c r="X10" s="93"/>
      <c r="Y10" s="91"/>
      <c r="Z10" s="92"/>
      <c r="AA10" s="91"/>
      <c r="AB10" s="93"/>
      <c r="AC10" s="91"/>
      <c r="AD10" s="93"/>
      <c r="AE10" s="91"/>
      <c r="AF10" s="92"/>
      <c r="AG10" s="91"/>
      <c r="AH10" s="92"/>
      <c r="AI10" s="91"/>
      <c r="AJ10" s="92"/>
      <c r="AK10" s="91"/>
      <c r="AL10" s="94"/>
    </row>
    <row r="11" spans="1:38" ht="13.5">
      <c r="A11" s="87" t="s">
        <v>99</v>
      </c>
      <c r="B11" s="88"/>
      <c r="C11" s="88"/>
      <c r="D11" s="5"/>
      <c r="E11" s="89">
        <f>SUM(その２!E12,その２!E13,その２!E14,その２!E15,その２!E16,その２!E17,その２!E18,その２!E19,その２!E20)</f>
        <v>2056</v>
      </c>
      <c r="F11" s="90">
        <f>(E11/'宮城県人口'!C15)*100000</f>
        <v>1082.4356908951154</v>
      </c>
      <c r="G11" s="91">
        <f>SUM(その２!G12,その２!G13,その２!G14,その２!G15,その２!G16,その２!G17,その２!G18,その２!G19,その２!G20)</f>
        <v>3</v>
      </c>
      <c r="H11" s="92">
        <f>(G11/'宮城県人口'!C15)*100000</f>
        <v>1.579429510060966</v>
      </c>
      <c r="I11" s="91">
        <f>SUM(その２!I12,その２!I13,その２!I14,その２!I15,その２!I16,その２!I17,その２!I18,その２!I19,その２!I20)</f>
        <v>560</v>
      </c>
      <c r="J11" s="93">
        <f>(I11/'宮城県人口'!C15)*100000</f>
        <v>294.826841878047</v>
      </c>
      <c r="K11" s="89">
        <f>SUM(その２!K12,その２!K13,その２!K14,その２!K15,その２!K16,その２!K17,その２!K18,その２!K19,その２!K20)</f>
        <v>36</v>
      </c>
      <c r="L11" s="93">
        <f>(K11/'宮城県人口'!C15)*100000</f>
        <v>18.95315412073159</v>
      </c>
      <c r="M11" s="91">
        <f>SUM(その２!M12,その２!M13,その２!M14,その２!M15,その２!M16,その２!M17,その２!M18,その２!M19,その２!M20)</f>
        <v>6</v>
      </c>
      <c r="N11" s="92">
        <f>(M11/'宮城県人口'!C15)*100000</f>
        <v>3.158859020121932</v>
      </c>
      <c r="O11" s="91">
        <f>SUM(その２!O12,その２!O13,その２!O14,その２!O15,その２!O16,その２!O17,その２!O18,その２!O19,その２!O20)</f>
        <v>307</v>
      </c>
      <c r="P11" s="93">
        <f>(O11/'宮城県人口'!C15)*100000</f>
        <v>161.6282865295722</v>
      </c>
      <c r="Q11" s="89">
        <f>SUM(その２!Q12,その２!Q13,その２!Q14,その２!Q15,その２!Q16,その２!Q17,その２!Q18,その２!Q19,その２!Q20)</f>
        <v>304</v>
      </c>
      <c r="R11" s="93">
        <f>(Q11/'宮城県人口'!C15)*100000</f>
        <v>160.04885701951122</v>
      </c>
      <c r="S11" s="91">
        <f>SUM(その２!S12,その２!S13,その２!S14,その２!S15,その２!S16,その２!S17,その２!S18,その２!S19,その２!S20)</f>
        <v>187</v>
      </c>
      <c r="T11" s="92">
        <f>(S11/'宮城県人口'!C15)*100000</f>
        <v>98.45110612713354</v>
      </c>
      <c r="U11" s="91">
        <f>SUM(その２!U12,その２!U13,その２!U14,その２!U15,その２!U16,その２!U17,その２!U18,その２!U19,その２!U20)</f>
        <v>21</v>
      </c>
      <c r="V11" s="93">
        <f>(U11/'宮城県人口'!C15)*100000</f>
        <v>11.056006570426762</v>
      </c>
      <c r="W11" s="89">
        <f>SUM(その２!W12,その２!W13,その２!W14,その２!W15,その２!W16,その２!W17,その２!W18,その２!W19,その２!W20)</f>
        <v>3</v>
      </c>
      <c r="X11" s="93">
        <f>(W11/'宮城県人口'!C15)*100000</f>
        <v>1.579429510060966</v>
      </c>
      <c r="Y11" s="91">
        <f>SUM(その２!Y12,その２!Y13,その２!Y14,その２!Y15,その２!Y16,その２!Y17,その２!Y18,その２!Y19,その２!Y20)</f>
        <v>6</v>
      </c>
      <c r="Z11" s="92">
        <f>(Y11/'宮城県人口'!C15)*100000</f>
        <v>3.158859020121932</v>
      </c>
      <c r="AA11" s="91">
        <f>SUM(その２!AA12,その２!AA13,その２!AA14,その２!AA15,その２!AA16,その２!AA17,その２!AA18,その２!AA19,その２!AA20)</f>
        <v>23</v>
      </c>
      <c r="AB11" s="93">
        <f>(AA11/'宮城県人口'!C15)*100000</f>
        <v>12.108959577134073</v>
      </c>
      <c r="AC11" s="89">
        <f>SUM(その２!AC12,その２!AC13,その２!AC14,その２!AC15,その２!AC16,その２!AC17,その２!AC18,その２!AC19,その２!AC20)</f>
        <v>45</v>
      </c>
      <c r="AD11" s="93">
        <f>(AC11/'宮城県人口'!C15)*100000</f>
        <v>23.69144265091449</v>
      </c>
      <c r="AE11" s="91">
        <f>SUM(その２!AE12,その２!AE13,その２!AE14,その２!AE15,その２!AE16,その２!AE17,その２!AE18,その２!AE19,その２!AE20)</f>
        <v>77</v>
      </c>
      <c r="AF11" s="92">
        <f>(AE11/'宮城県人口'!C15)*100000</f>
        <v>40.53869075823146</v>
      </c>
      <c r="AG11" s="91">
        <f>SUM(その２!AG12,その２!AG13,その２!AG14,その２!AG15,その２!AG16,その２!AG17,その２!AG18,その２!AG19,その２!AG20)</f>
        <v>90</v>
      </c>
      <c r="AH11" s="92">
        <f>(AG11/'宮城県人口'!C15)*100000</f>
        <v>47.38288530182898</v>
      </c>
      <c r="AI11" s="91">
        <f>SUM(その２!AI12,その２!AI13,その２!AI14,その２!AI15,その２!AI16,その２!AI17,その２!AI18,その２!AI19,その２!AI20)</f>
        <v>19</v>
      </c>
      <c r="AJ11" s="92">
        <f>(AI11/'宮城県人口'!C15)*100000</f>
        <v>10.003053563719451</v>
      </c>
      <c r="AK11" s="91">
        <f>SUM(その２!AK12,その２!AK13,その２!AK14,その２!AK15,その２!AK16,その２!AK17,その２!AK18,その２!AK19,その２!AK20)</f>
        <v>45</v>
      </c>
      <c r="AL11" s="94">
        <f>(AK11/'宮城県人口'!C15)*100000</f>
        <v>23.69144265091449</v>
      </c>
    </row>
    <row r="12" spans="1:38" ht="13.5">
      <c r="A12" s="8"/>
      <c r="B12" s="4"/>
      <c r="C12" s="95" t="s">
        <v>100</v>
      </c>
      <c r="D12" s="5"/>
      <c r="E12" s="89">
        <v>453</v>
      </c>
      <c r="F12" s="90">
        <v>1158.6</v>
      </c>
      <c r="G12" s="91">
        <v>0</v>
      </c>
      <c r="H12" s="92">
        <v>0</v>
      </c>
      <c r="I12" s="91">
        <v>137</v>
      </c>
      <c r="J12" s="93">
        <v>350.4</v>
      </c>
      <c r="K12" s="89">
        <v>8</v>
      </c>
      <c r="L12" s="93">
        <v>20.5</v>
      </c>
      <c r="M12" s="91">
        <v>1</v>
      </c>
      <c r="N12" s="92">
        <v>2.6</v>
      </c>
      <c r="O12" s="91">
        <v>65</v>
      </c>
      <c r="P12" s="93">
        <v>166.2</v>
      </c>
      <c r="Q12" s="89">
        <v>66</v>
      </c>
      <c r="R12" s="93">
        <v>168.8</v>
      </c>
      <c r="S12" s="91">
        <v>34</v>
      </c>
      <c r="T12" s="92">
        <v>87</v>
      </c>
      <c r="U12" s="91">
        <v>4</v>
      </c>
      <c r="V12" s="93">
        <v>10.2</v>
      </c>
      <c r="W12" s="89">
        <v>1</v>
      </c>
      <c r="X12" s="93">
        <v>2.6</v>
      </c>
      <c r="Y12" s="91">
        <v>0</v>
      </c>
      <c r="Z12" s="92">
        <v>0</v>
      </c>
      <c r="AA12" s="91">
        <v>7</v>
      </c>
      <c r="AB12" s="93">
        <v>17.9</v>
      </c>
      <c r="AC12" s="89">
        <v>12</v>
      </c>
      <c r="AD12" s="93">
        <v>30.7</v>
      </c>
      <c r="AE12" s="91">
        <v>21</v>
      </c>
      <c r="AF12" s="92">
        <v>53.7</v>
      </c>
      <c r="AG12" s="91">
        <v>18</v>
      </c>
      <c r="AH12" s="92">
        <v>46</v>
      </c>
      <c r="AI12" s="91">
        <v>2</v>
      </c>
      <c r="AJ12" s="92">
        <v>5.1</v>
      </c>
      <c r="AK12" s="91">
        <v>6</v>
      </c>
      <c r="AL12" s="94">
        <v>15.3</v>
      </c>
    </row>
    <row r="13" spans="1:38" ht="13.5">
      <c r="A13" s="8"/>
      <c r="B13" s="4"/>
      <c r="C13" s="95" t="s">
        <v>101</v>
      </c>
      <c r="D13" s="5"/>
      <c r="E13" s="89">
        <v>346</v>
      </c>
      <c r="F13" s="90">
        <v>1053.8</v>
      </c>
      <c r="G13" s="91">
        <v>0</v>
      </c>
      <c r="H13" s="92">
        <v>0</v>
      </c>
      <c r="I13" s="91">
        <v>77</v>
      </c>
      <c r="J13" s="93">
        <v>234.5</v>
      </c>
      <c r="K13" s="89">
        <v>12</v>
      </c>
      <c r="L13" s="93">
        <v>36.5</v>
      </c>
      <c r="M13" s="91">
        <v>1</v>
      </c>
      <c r="N13" s="92">
        <v>3</v>
      </c>
      <c r="O13" s="91">
        <v>58</v>
      </c>
      <c r="P13" s="93">
        <v>176.7</v>
      </c>
      <c r="Q13" s="89">
        <v>60</v>
      </c>
      <c r="R13" s="93">
        <v>182.7</v>
      </c>
      <c r="S13" s="91">
        <v>32</v>
      </c>
      <c r="T13" s="92">
        <v>97.5</v>
      </c>
      <c r="U13" s="91">
        <v>1</v>
      </c>
      <c r="V13" s="93">
        <v>3</v>
      </c>
      <c r="W13" s="89">
        <v>0</v>
      </c>
      <c r="X13" s="93">
        <v>0</v>
      </c>
      <c r="Y13" s="91">
        <v>0</v>
      </c>
      <c r="Z13" s="92">
        <v>0</v>
      </c>
      <c r="AA13" s="91">
        <v>3</v>
      </c>
      <c r="AB13" s="93">
        <v>9.1</v>
      </c>
      <c r="AC13" s="89">
        <v>5</v>
      </c>
      <c r="AD13" s="93">
        <v>15.2</v>
      </c>
      <c r="AE13" s="91">
        <v>4</v>
      </c>
      <c r="AF13" s="92">
        <v>12.2</v>
      </c>
      <c r="AG13" s="91">
        <v>15</v>
      </c>
      <c r="AH13" s="92">
        <v>45.7</v>
      </c>
      <c r="AI13" s="91">
        <v>4</v>
      </c>
      <c r="AJ13" s="92">
        <v>12.2</v>
      </c>
      <c r="AK13" s="91">
        <v>15</v>
      </c>
      <c r="AL13" s="94">
        <v>45.7</v>
      </c>
    </row>
    <row r="14" spans="1:38" ht="13.5">
      <c r="A14" s="8"/>
      <c r="B14" s="4"/>
      <c r="C14" s="95" t="s">
        <v>102</v>
      </c>
      <c r="D14" s="5"/>
      <c r="E14" s="89">
        <v>159</v>
      </c>
      <c r="F14" s="90">
        <v>1176.7</v>
      </c>
      <c r="G14" s="91">
        <v>1</v>
      </c>
      <c r="H14" s="92">
        <v>7.4</v>
      </c>
      <c r="I14" s="91">
        <v>39</v>
      </c>
      <c r="J14" s="93">
        <v>288.6</v>
      </c>
      <c r="K14" s="89">
        <v>2</v>
      </c>
      <c r="L14" s="93">
        <v>14.8</v>
      </c>
      <c r="M14" s="91">
        <v>0</v>
      </c>
      <c r="N14" s="92">
        <v>0</v>
      </c>
      <c r="O14" s="91">
        <v>16</v>
      </c>
      <c r="P14" s="93">
        <v>118.4</v>
      </c>
      <c r="Q14" s="89">
        <v>24</v>
      </c>
      <c r="R14" s="93">
        <v>177.6</v>
      </c>
      <c r="S14" s="91">
        <v>19</v>
      </c>
      <c r="T14" s="92">
        <v>140.6</v>
      </c>
      <c r="U14" s="91">
        <v>3</v>
      </c>
      <c r="V14" s="93">
        <v>22.2</v>
      </c>
      <c r="W14" s="89">
        <v>0</v>
      </c>
      <c r="X14" s="93">
        <v>0</v>
      </c>
      <c r="Y14" s="91">
        <v>1</v>
      </c>
      <c r="Z14" s="92">
        <v>7.4</v>
      </c>
      <c r="AA14" s="91">
        <v>3</v>
      </c>
      <c r="AB14" s="93">
        <v>22.2</v>
      </c>
      <c r="AC14" s="89">
        <v>10</v>
      </c>
      <c r="AD14" s="93">
        <v>74</v>
      </c>
      <c r="AE14" s="91">
        <v>10</v>
      </c>
      <c r="AF14" s="92">
        <v>74</v>
      </c>
      <c r="AG14" s="91">
        <v>8</v>
      </c>
      <c r="AH14" s="92">
        <v>59.2</v>
      </c>
      <c r="AI14" s="91">
        <v>3</v>
      </c>
      <c r="AJ14" s="92">
        <v>22.2</v>
      </c>
      <c r="AK14" s="91">
        <v>1</v>
      </c>
      <c r="AL14" s="94">
        <v>7.4</v>
      </c>
    </row>
    <row r="15" spans="1:38" ht="13.5">
      <c r="A15" s="8"/>
      <c r="B15" s="4"/>
      <c r="C15" s="95" t="s">
        <v>103</v>
      </c>
      <c r="D15" s="5"/>
      <c r="E15" s="89">
        <v>34</v>
      </c>
      <c r="F15" s="90">
        <v>1796.1</v>
      </c>
      <c r="G15" s="91">
        <v>0</v>
      </c>
      <c r="H15" s="92">
        <v>0</v>
      </c>
      <c r="I15" s="91">
        <v>9</v>
      </c>
      <c r="J15" s="93">
        <v>475.4</v>
      </c>
      <c r="K15" s="89">
        <v>0</v>
      </c>
      <c r="L15" s="93">
        <v>0</v>
      </c>
      <c r="M15" s="91">
        <v>0</v>
      </c>
      <c r="N15" s="92">
        <v>0</v>
      </c>
      <c r="O15" s="91">
        <v>5</v>
      </c>
      <c r="P15" s="93">
        <v>264.1</v>
      </c>
      <c r="Q15" s="89">
        <v>3</v>
      </c>
      <c r="R15" s="93">
        <v>158.5</v>
      </c>
      <c r="S15" s="91">
        <v>3</v>
      </c>
      <c r="T15" s="92">
        <v>158.5</v>
      </c>
      <c r="U15" s="91">
        <v>0</v>
      </c>
      <c r="V15" s="93">
        <v>0</v>
      </c>
      <c r="W15" s="89">
        <v>0</v>
      </c>
      <c r="X15" s="93">
        <v>0</v>
      </c>
      <c r="Y15" s="91">
        <v>0</v>
      </c>
      <c r="Z15" s="92">
        <v>0</v>
      </c>
      <c r="AA15" s="91">
        <v>0</v>
      </c>
      <c r="AB15" s="93">
        <v>0</v>
      </c>
      <c r="AC15" s="89">
        <v>1</v>
      </c>
      <c r="AD15" s="93">
        <v>52.8</v>
      </c>
      <c r="AE15" s="91">
        <v>3</v>
      </c>
      <c r="AF15" s="92">
        <v>158.5</v>
      </c>
      <c r="AG15" s="91">
        <v>2</v>
      </c>
      <c r="AH15" s="92">
        <v>105.7</v>
      </c>
      <c r="AI15" s="91">
        <v>0</v>
      </c>
      <c r="AJ15" s="92">
        <v>0</v>
      </c>
      <c r="AK15" s="91">
        <v>0</v>
      </c>
      <c r="AL15" s="94">
        <v>0</v>
      </c>
    </row>
    <row r="16" spans="1:38" ht="13.5">
      <c r="A16" s="8"/>
      <c r="B16" s="4"/>
      <c r="C16" s="95" t="s">
        <v>104</v>
      </c>
      <c r="D16" s="5"/>
      <c r="E16" s="89">
        <v>219</v>
      </c>
      <c r="F16" s="90">
        <v>926.3</v>
      </c>
      <c r="G16" s="91">
        <v>1</v>
      </c>
      <c r="H16" s="92">
        <v>4.2</v>
      </c>
      <c r="I16" s="91">
        <v>63</v>
      </c>
      <c r="J16" s="93">
        <v>266.5</v>
      </c>
      <c r="K16" s="89">
        <v>4</v>
      </c>
      <c r="L16" s="93">
        <v>16.9</v>
      </c>
      <c r="M16" s="91">
        <v>0</v>
      </c>
      <c r="N16" s="92">
        <v>0</v>
      </c>
      <c r="O16" s="91">
        <v>24</v>
      </c>
      <c r="P16" s="93">
        <v>101.5</v>
      </c>
      <c r="Q16" s="89">
        <v>31</v>
      </c>
      <c r="R16" s="93">
        <v>131.1</v>
      </c>
      <c r="S16" s="91">
        <v>19</v>
      </c>
      <c r="T16" s="92">
        <v>80.4</v>
      </c>
      <c r="U16" s="91">
        <v>1</v>
      </c>
      <c r="V16" s="93">
        <v>4.2</v>
      </c>
      <c r="W16" s="89">
        <v>0</v>
      </c>
      <c r="X16" s="93">
        <v>0</v>
      </c>
      <c r="Y16" s="91">
        <v>2</v>
      </c>
      <c r="Z16" s="92">
        <v>8.5</v>
      </c>
      <c r="AA16" s="91">
        <v>2</v>
      </c>
      <c r="AB16" s="93">
        <v>8.5</v>
      </c>
      <c r="AC16" s="89">
        <v>4</v>
      </c>
      <c r="AD16" s="93">
        <v>16.9</v>
      </c>
      <c r="AE16" s="91">
        <v>5</v>
      </c>
      <c r="AF16" s="92">
        <v>21.1</v>
      </c>
      <c r="AG16" s="91">
        <v>9</v>
      </c>
      <c r="AH16" s="92">
        <v>38.1</v>
      </c>
      <c r="AI16" s="91">
        <v>3</v>
      </c>
      <c r="AJ16" s="92">
        <v>12.7</v>
      </c>
      <c r="AK16" s="91">
        <v>5</v>
      </c>
      <c r="AL16" s="94">
        <v>21.1</v>
      </c>
    </row>
    <row r="17" spans="1:38" ht="13.5">
      <c r="A17" s="8"/>
      <c r="B17" s="4"/>
      <c r="C17" s="95" t="s">
        <v>105</v>
      </c>
      <c r="D17" s="5"/>
      <c r="E17" s="89">
        <v>134</v>
      </c>
      <c r="F17" s="90">
        <v>1059.7</v>
      </c>
      <c r="G17" s="91">
        <v>0</v>
      </c>
      <c r="H17" s="92">
        <v>0</v>
      </c>
      <c r="I17" s="91">
        <v>32</v>
      </c>
      <c r="J17" s="93">
        <v>253.1</v>
      </c>
      <c r="K17" s="89">
        <v>2</v>
      </c>
      <c r="L17" s="93">
        <v>15.8</v>
      </c>
      <c r="M17" s="91">
        <v>1</v>
      </c>
      <c r="N17" s="92">
        <v>7.9</v>
      </c>
      <c r="O17" s="91">
        <v>26</v>
      </c>
      <c r="P17" s="93">
        <v>205.6</v>
      </c>
      <c r="Q17" s="89">
        <v>15</v>
      </c>
      <c r="R17" s="93">
        <v>118.6</v>
      </c>
      <c r="S17" s="91">
        <v>7</v>
      </c>
      <c r="T17" s="92">
        <v>55.4</v>
      </c>
      <c r="U17" s="91">
        <v>5</v>
      </c>
      <c r="V17" s="93">
        <v>39.5</v>
      </c>
      <c r="W17" s="89">
        <v>0</v>
      </c>
      <c r="X17" s="93">
        <v>0</v>
      </c>
      <c r="Y17" s="91">
        <v>0</v>
      </c>
      <c r="Z17" s="92">
        <v>0</v>
      </c>
      <c r="AA17" s="91">
        <v>1</v>
      </c>
      <c r="AB17" s="93">
        <v>7.9</v>
      </c>
      <c r="AC17" s="89">
        <v>3</v>
      </c>
      <c r="AD17" s="93">
        <v>23.7</v>
      </c>
      <c r="AE17" s="91">
        <v>6</v>
      </c>
      <c r="AF17" s="92">
        <v>47.4</v>
      </c>
      <c r="AG17" s="91">
        <v>8</v>
      </c>
      <c r="AH17" s="92">
        <v>63.3</v>
      </c>
      <c r="AI17" s="91">
        <v>1</v>
      </c>
      <c r="AJ17" s="92">
        <v>7.9</v>
      </c>
      <c r="AK17" s="91">
        <v>3</v>
      </c>
      <c r="AL17" s="94">
        <v>23.7</v>
      </c>
    </row>
    <row r="18" spans="1:38" ht="13.5">
      <c r="A18" s="8"/>
      <c r="B18" s="4"/>
      <c r="C18" s="95" t="s">
        <v>106</v>
      </c>
      <c r="D18" s="5"/>
      <c r="E18" s="89">
        <v>361</v>
      </c>
      <c r="F18" s="90">
        <v>922.1</v>
      </c>
      <c r="G18" s="91">
        <v>1</v>
      </c>
      <c r="H18" s="92">
        <v>2.6</v>
      </c>
      <c r="I18" s="91">
        <v>100</v>
      </c>
      <c r="J18" s="93">
        <v>255.4</v>
      </c>
      <c r="K18" s="89">
        <v>5</v>
      </c>
      <c r="L18" s="93">
        <v>12.8</v>
      </c>
      <c r="M18" s="91">
        <v>1</v>
      </c>
      <c r="N18" s="92">
        <v>2.6</v>
      </c>
      <c r="O18" s="91">
        <v>62</v>
      </c>
      <c r="P18" s="93">
        <v>158.4</v>
      </c>
      <c r="Q18" s="89">
        <v>53</v>
      </c>
      <c r="R18" s="93">
        <v>135.4</v>
      </c>
      <c r="S18" s="91">
        <v>31</v>
      </c>
      <c r="T18" s="92">
        <v>79.2</v>
      </c>
      <c r="U18" s="91">
        <v>4</v>
      </c>
      <c r="V18" s="93">
        <v>10.2</v>
      </c>
      <c r="W18" s="89">
        <v>0</v>
      </c>
      <c r="X18" s="93">
        <v>0</v>
      </c>
      <c r="Y18" s="91">
        <v>2</v>
      </c>
      <c r="Z18" s="92">
        <v>5.1</v>
      </c>
      <c r="AA18" s="91">
        <v>3</v>
      </c>
      <c r="AB18" s="93">
        <v>7.7</v>
      </c>
      <c r="AC18" s="89">
        <v>5</v>
      </c>
      <c r="AD18" s="93">
        <v>12.8</v>
      </c>
      <c r="AE18" s="91">
        <v>8</v>
      </c>
      <c r="AF18" s="92">
        <v>20.4</v>
      </c>
      <c r="AG18" s="91">
        <v>16</v>
      </c>
      <c r="AH18" s="92">
        <v>40.9</v>
      </c>
      <c r="AI18" s="91">
        <v>4</v>
      </c>
      <c r="AJ18" s="92">
        <v>10.2</v>
      </c>
      <c r="AK18" s="91">
        <v>9</v>
      </c>
      <c r="AL18" s="94">
        <v>23</v>
      </c>
    </row>
    <row r="19" spans="1:38" ht="13.5">
      <c r="A19" s="8"/>
      <c r="B19" s="4"/>
      <c r="C19" s="95" t="s">
        <v>107</v>
      </c>
      <c r="D19" s="5"/>
      <c r="E19" s="89">
        <v>139</v>
      </c>
      <c r="F19" s="90">
        <v>1324.4</v>
      </c>
      <c r="G19" s="91">
        <v>0</v>
      </c>
      <c r="H19" s="92">
        <v>0</v>
      </c>
      <c r="I19" s="91">
        <v>44</v>
      </c>
      <c r="J19" s="93">
        <v>419.2</v>
      </c>
      <c r="K19" s="89">
        <v>3</v>
      </c>
      <c r="L19" s="93">
        <v>28.6</v>
      </c>
      <c r="M19" s="91">
        <v>0</v>
      </c>
      <c r="N19" s="92">
        <v>0</v>
      </c>
      <c r="O19" s="91">
        <v>26</v>
      </c>
      <c r="P19" s="93">
        <v>247.7</v>
      </c>
      <c r="Q19" s="89">
        <v>15</v>
      </c>
      <c r="R19" s="93">
        <v>142.9</v>
      </c>
      <c r="S19" s="91">
        <v>14</v>
      </c>
      <c r="T19" s="92">
        <v>133.4</v>
      </c>
      <c r="U19" s="91">
        <v>0</v>
      </c>
      <c r="V19" s="93">
        <v>0</v>
      </c>
      <c r="W19" s="89">
        <v>0</v>
      </c>
      <c r="X19" s="93">
        <v>0</v>
      </c>
      <c r="Y19" s="91">
        <v>0</v>
      </c>
      <c r="Z19" s="92">
        <v>0</v>
      </c>
      <c r="AA19" s="91">
        <v>3</v>
      </c>
      <c r="AB19" s="93">
        <v>28.6</v>
      </c>
      <c r="AC19" s="89">
        <v>2</v>
      </c>
      <c r="AD19" s="93">
        <v>19.1</v>
      </c>
      <c r="AE19" s="91">
        <v>4</v>
      </c>
      <c r="AF19" s="92">
        <v>38.1</v>
      </c>
      <c r="AG19" s="91">
        <v>5</v>
      </c>
      <c r="AH19" s="92">
        <v>47.6</v>
      </c>
      <c r="AI19" s="91">
        <v>1</v>
      </c>
      <c r="AJ19" s="92">
        <v>9.5</v>
      </c>
      <c r="AK19" s="91">
        <v>3</v>
      </c>
      <c r="AL19" s="94">
        <v>28.6</v>
      </c>
    </row>
    <row r="20" spans="1:38" ht="13.5">
      <c r="A20" s="8"/>
      <c r="B20" s="4"/>
      <c r="C20" s="95" t="s">
        <v>108</v>
      </c>
      <c r="D20" s="5"/>
      <c r="E20" s="89">
        <v>211</v>
      </c>
      <c r="F20" s="90">
        <v>1265.5</v>
      </c>
      <c r="G20" s="91">
        <v>0</v>
      </c>
      <c r="H20" s="92">
        <v>0</v>
      </c>
      <c r="I20" s="91">
        <v>59</v>
      </c>
      <c r="J20" s="93">
        <v>353.9</v>
      </c>
      <c r="K20" s="89">
        <v>0</v>
      </c>
      <c r="L20" s="93">
        <v>0</v>
      </c>
      <c r="M20" s="91">
        <v>2</v>
      </c>
      <c r="N20" s="92">
        <v>12</v>
      </c>
      <c r="O20" s="91">
        <v>25</v>
      </c>
      <c r="P20" s="93">
        <v>149.9</v>
      </c>
      <c r="Q20" s="89">
        <v>37</v>
      </c>
      <c r="R20" s="93">
        <v>221.9</v>
      </c>
      <c r="S20" s="91">
        <v>28</v>
      </c>
      <c r="T20" s="92">
        <v>167.9</v>
      </c>
      <c r="U20" s="91">
        <v>3</v>
      </c>
      <c r="V20" s="93">
        <v>18</v>
      </c>
      <c r="W20" s="89">
        <v>2</v>
      </c>
      <c r="X20" s="93">
        <v>12</v>
      </c>
      <c r="Y20" s="91">
        <v>1</v>
      </c>
      <c r="Z20" s="92">
        <v>6</v>
      </c>
      <c r="AA20" s="91">
        <v>1</v>
      </c>
      <c r="AB20" s="93">
        <v>6</v>
      </c>
      <c r="AC20" s="89">
        <v>3</v>
      </c>
      <c r="AD20" s="93">
        <v>18</v>
      </c>
      <c r="AE20" s="91">
        <v>16</v>
      </c>
      <c r="AF20" s="92">
        <v>96</v>
      </c>
      <c r="AG20" s="91">
        <v>9</v>
      </c>
      <c r="AH20" s="92">
        <v>54</v>
      </c>
      <c r="AI20" s="91">
        <v>1</v>
      </c>
      <c r="AJ20" s="92">
        <v>6</v>
      </c>
      <c r="AK20" s="91">
        <v>3</v>
      </c>
      <c r="AL20" s="94">
        <v>18</v>
      </c>
    </row>
    <row r="21" spans="1:38" ht="13.5">
      <c r="A21" s="8"/>
      <c r="B21" s="4"/>
      <c r="C21" s="96"/>
      <c r="D21" s="5"/>
      <c r="E21" s="89"/>
      <c r="F21" s="90"/>
      <c r="G21" s="91"/>
      <c r="H21" s="92"/>
      <c r="I21" s="91"/>
      <c r="J21" s="93"/>
      <c r="K21" s="91"/>
      <c r="L21" s="93"/>
      <c r="M21" s="91"/>
      <c r="N21" s="92"/>
      <c r="O21" s="91"/>
      <c r="P21" s="93"/>
      <c r="Q21" s="91"/>
      <c r="R21" s="93"/>
      <c r="S21" s="91"/>
      <c r="T21" s="92"/>
      <c r="U21" s="91"/>
      <c r="V21" s="93"/>
      <c r="W21" s="91"/>
      <c r="X21" s="93"/>
      <c r="Y21" s="91"/>
      <c r="Z21" s="92"/>
      <c r="AA21" s="91"/>
      <c r="AB21" s="93"/>
      <c r="AC21" s="91"/>
      <c r="AD21" s="93"/>
      <c r="AE21" s="91"/>
      <c r="AF21" s="92"/>
      <c r="AG21" s="91"/>
      <c r="AH21" s="92"/>
      <c r="AI21" s="91"/>
      <c r="AJ21" s="92"/>
      <c r="AK21" s="91"/>
      <c r="AL21" s="94"/>
    </row>
    <row r="22" spans="1:38" ht="13.5">
      <c r="A22" s="87" t="s">
        <v>109</v>
      </c>
      <c r="B22" s="88"/>
      <c r="C22" s="88"/>
      <c r="D22" s="5"/>
      <c r="E22" s="89">
        <f>SUM(その２!E23)</f>
        <v>1056</v>
      </c>
      <c r="F22" s="90">
        <f>(E22/'宮城県人口'!C16)*100000</f>
        <v>1318.500206015657</v>
      </c>
      <c r="G22" s="91">
        <f>SUM(その２!G23)</f>
        <v>1</v>
      </c>
      <c r="H22" s="92">
        <f>(G22/'宮城県人口'!C16)*100000</f>
        <v>1.24857974054513</v>
      </c>
      <c r="I22" s="91">
        <f>SUM(その２!I23)</f>
        <v>269</v>
      </c>
      <c r="J22" s="93">
        <f>(I22/'宮城県人口'!C16)*100000</f>
        <v>335.86795020663993</v>
      </c>
      <c r="K22" s="89">
        <f>SUM(その２!K23)</f>
        <v>13</v>
      </c>
      <c r="L22" s="93">
        <f>(K22/'宮城県人口'!C16)*100000</f>
        <v>16.23153662708669</v>
      </c>
      <c r="M22" s="91">
        <f>SUM(その２!M23)</f>
        <v>11</v>
      </c>
      <c r="N22" s="92">
        <f>(M22/'宮城県人口'!C16)*100000</f>
        <v>13.73437714599643</v>
      </c>
      <c r="O22" s="91">
        <f>SUM(その２!O23)</f>
        <v>163</v>
      </c>
      <c r="P22" s="93">
        <f>(O22/'宮城県人口'!C16)*100000</f>
        <v>203.5184977088562</v>
      </c>
      <c r="Q22" s="89">
        <f>SUM(その２!Q23)</f>
        <v>170</v>
      </c>
      <c r="R22" s="93">
        <f>(Q22/'宮城県人口'!C16)*100000</f>
        <v>212.2585558926721</v>
      </c>
      <c r="S22" s="91">
        <f>SUM(その２!S23)</f>
        <v>126</v>
      </c>
      <c r="T22" s="92">
        <f>(S22/'宮城県人口'!C16)*100000</f>
        <v>157.3210473086864</v>
      </c>
      <c r="U22" s="91">
        <f>SUM(その２!U23)</f>
        <v>13</v>
      </c>
      <c r="V22" s="93">
        <f>(U22/'宮城県人口'!C16)*100000</f>
        <v>16.23153662708669</v>
      </c>
      <c r="W22" s="89">
        <f>SUM(その２!W23)</f>
        <v>4</v>
      </c>
      <c r="X22" s="93">
        <f>(W22/'宮城県人口'!C16)*100000</f>
        <v>4.99431896218052</v>
      </c>
      <c r="Y22" s="91">
        <f>SUM(その２!Y23)</f>
        <v>0</v>
      </c>
      <c r="Z22" s="92">
        <f>(Y22/'宮城県人口'!C16)*100000</f>
        <v>0</v>
      </c>
      <c r="AA22" s="91">
        <f>SUM(その２!AA23)</f>
        <v>14</v>
      </c>
      <c r="AB22" s="93">
        <f>(AA22/'宮城県人口'!C16)*100000</f>
        <v>17.48011636763182</v>
      </c>
      <c r="AC22" s="89">
        <f>SUM(その２!AC23)</f>
        <v>24</v>
      </c>
      <c r="AD22" s="93">
        <f>(AC22/'宮城県人口'!C16)*100000</f>
        <v>29.965913773083116</v>
      </c>
      <c r="AE22" s="91">
        <f>SUM(その２!AE23)</f>
        <v>32</v>
      </c>
      <c r="AF22" s="92">
        <f>(AE22/'宮城県人口'!C16)*100000</f>
        <v>39.95455169744416</v>
      </c>
      <c r="AG22" s="91">
        <f>SUM(その２!AG23)</f>
        <v>40</v>
      </c>
      <c r="AH22" s="92">
        <f>(AG22/'宮城県人口'!C16)*100000</f>
        <v>49.943189621805196</v>
      </c>
      <c r="AI22" s="91">
        <f>SUM(その２!AI23)</f>
        <v>11</v>
      </c>
      <c r="AJ22" s="92">
        <f>(AI22/'宮城県人口'!C16)*100000</f>
        <v>13.73437714599643</v>
      </c>
      <c r="AK22" s="91">
        <f>SUM(その２!AK23)</f>
        <v>22</v>
      </c>
      <c r="AL22" s="94">
        <f>(AK22/'宮城県人口'!C16)*100000</f>
        <v>27.46875429199286</v>
      </c>
    </row>
    <row r="23" spans="1:38" ht="13.5">
      <c r="A23" s="8"/>
      <c r="B23" s="4"/>
      <c r="C23" s="95" t="s">
        <v>110</v>
      </c>
      <c r="D23" s="5"/>
      <c r="E23" s="89">
        <v>1056</v>
      </c>
      <c r="F23" s="90">
        <v>1318.5</v>
      </c>
      <c r="G23" s="91">
        <v>1</v>
      </c>
      <c r="H23" s="92">
        <v>1.2</v>
      </c>
      <c r="I23" s="91">
        <v>269</v>
      </c>
      <c r="J23" s="93">
        <v>335.9</v>
      </c>
      <c r="K23" s="89">
        <v>13</v>
      </c>
      <c r="L23" s="93">
        <v>16.2</v>
      </c>
      <c r="M23" s="91">
        <v>11</v>
      </c>
      <c r="N23" s="92">
        <v>13.7</v>
      </c>
      <c r="O23" s="91">
        <v>163</v>
      </c>
      <c r="P23" s="93">
        <v>203.5</v>
      </c>
      <c r="Q23" s="89">
        <v>170</v>
      </c>
      <c r="R23" s="93">
        <v>212.3</v>
      </c>
      <c r="S23" s="91">
        <v>126</v>
      </c>
      <c r="T23" s="92">
        <v>157.3</v>
      </c>
      <c r="U23" s="91">
        <v>13</v>
      </c>
      <c r="V23" s="93">
        <v>16.2</v>
      </c>
      <c r="W23" s="89">
        <v>4</v>
      </c>
      <c r="X23" s="93">
        <v>5</v>
      </c>
      <c r="Y23" s="91">
        <v>0</v>
      </c>
      <c r="Z23" s="92">
        <v>0</v>
      </c>
      <c r="AA23" s="91">
        <v>14</v>
      </c>
      <c r="AB23" s="93">
        <v>17.5</v>
      </c>
      <c r="AC23" s="89">
        <v>24</v>
      </c>
      <c r="AD23" s="93">
        <v>30</v>
      </c>
      <c r="AE23" s="91">
        <v>32</v>
      </c>
      <c r="AF23" s="92">
        <v>40</v>
      </c>
      <c r="AG23" s="91">
        <v>40</v>
      </c>
      <c r="AH23" s="92">
        <v>49.9</v>
      </c>
      <c r="AI23" s="91">
        <v>11</v>
      </c>
      <c r="AJ23" s="92">
        <v>13.7</v>
      </c>
      <c r="AK23" s="91">
        <v>22</v>
      </c>
      <c r="AL23" s="94">
        <v>27.5</v>
      </c>
    </row>
    <row r="24" spans="1:38" ht="13.5">
      <c r="A24" s="8"/>
      <c r="B24" s="4"/>
      <c r="C24" s="96"/>
      <c r="D24" s="5"/>
      <c r="E24" s="89"/>
      <c r="F24" s="90"/>
      <c r="G24" s="91"/>
      <c r="H24" s="92"/>
      <c r="I24" s="91"/>
      <c r="J24" s="93"/>
      <c r="K24" s="91"/>
      <c r="L24" s="93"/>
      <c r="M24" s="91"/>
      <c r="N24" s="92"/>
      <c r="O24" s="91"/>
      <c r="P24" s="93"/>
      <c r="Q24" s="91"/>
      <c r="R24" s="93"/>
      <c r="S24" s="91"/>
      <c r="T24" s="92"/>
      <c r="U24" s="91"/>
      <c r="V24" s="93"/>
      <c r="W24" s="91"/>
      <c r="X24" s="93"/>
      <c r="Y24" s="91"/>
      <c r="Z24" s="92"/>
      <c r="AA24" s="91"/>
      <c r="AB24" s="93"/>
      <c r="AC24" s="91"/>
      <c r="AD24" s="93"/>
      <c r="AE24" s="91"/>
      <c r="AF24" s="92"/>
      <c r="AG24" s="91"/>
      <c r="AH24" s="92"/>
      <c r="AI24" s="91"/>
      <c r="AJ24" s="92"/>
      <c r="AK24" s="91"/>
      <c r="AL24" s="94"/>
    </row>
    <row r="25" spans="1:38" ht="13.5">
      <c r="A25" s="87" t="s">
        <v>111</v>
      </c>
      <c r="B25" s="88"/>
      <c r="C25" s="88"/>
      <c r="D25" s="5"/>
      <c r="E25" s="89">
        <f>SUM(その２!E26)</f>
        <v>1177</v>
      </c>
      <c r="F25" s="90">
        <f>(E25/'宮城県人口'!C17)*100000</f>
        <v>1323.0368022301657</v>
      </c>
      <c r="G25" s="91">
        <f>SUM(その２!G26)</f>
        <v>1</v>
      </c>
      <c r="H25" s="92">
        <f>(G25/'宮城県人口'!C17)*100000</f>
        <v>1.124075447944066</v>
      </c>
      <c r="I25" s="91">
        <f>SUM(その２!I26)</f>
        <v>322</v>
      </c>
      <c r="J25" s="93">
        <f>(I25/'宮城県人口'!C17)*100000</f>
        <v>361.95229423798924</v>
      </c>
      <c r="K25" s="89">
        <f>SUM(その２!K26)</f>
        <v>10</v>
      </c>
      <c r="L25" s="93">
        <f>(K25/'宮城県人口'!C17)*100000</f>
        <v>11.24075447944066</v>
      </c>
      <c r="M25" s="91">
        <f>SUM(その２!M26)</f>
        <v>7</v>
      </c>
      <c r="N25" s="92">
        <f>(M25/'宮城県人口'!C17)*100000</f>
        <v>7.868528135608463</v>
      </c>
      <c r="O25" s="91">
        <f>SUM(その２!O26)</f>
        <v>197</v>
      </c>
      <c r="P25" s="93">
        <f>(O25/'宮城県人口'!C17)*100000</f>
        <v>221.442863244981</v>
      </c>
      <c r="Q25" s="89">
        <f>SUM(その２!Q26)</f>
        <v>206</v>
      </c>
      <c r="R25" s="93">
        <f>(Q25/'宮城県人口'!C17)*100000</f>
        <v>231.5595422764776</v>
      </c>
      <c r="S25" s="91">
        <f>SUM(その２!S26)</f>
        <v>124</v>
      </c>
      <c r="T25" s="92">
        <f>(S25/'宮城県人口'!C17)*100000</f>
        <v>139.3853555450642</v>
      </c>
      <c r="U25" s="91">
        <f>SUM(その２!U26)</f>
        <v>10</v>
      </c>
      <c r="V25" s="93">
        <f>(U25/'宮城県人口'!C17)*100000</f>
        <v>11.24075447944066</v>
      </c>
      <c r="W25" s="89">
        <f>SUM(その２!W26)</f>
        <v>2</v>
      </c>
      <c r="X25" s="93">
        <f>(W25/'宮城県人口'!C17)*100000</f>
        <v>2.248150895888132</v>
      </c>
      <c r="Y25" s="91">
        <f>SUM(その２!Y26)</f>
        <v>1</v>
      </c>
      <c r="Z25" s="92">
        <f>(Y25/'宮城県人口'!C17)*100000</f>
        <v>1.124075447944066</v>
      </c>
      <c r="AA25" s="91">
        <f>SUM(その２!AA26)</f>
        <v>17</v>
      </c>
      <c r="AB25" s="93">
        <f>(AA25/'宮城県人口'!C17)*100000</f>
        <v>19.10928261504912</v>
      </c>
      <c r="AC25" s="89">
        <f>SUM(その２!AC26)</f>
        <v>19</v>
      </c>
      <c r="AD25" s="93">
        <f>(AC25/'宮城県人口'!C17)*100000</f>
        <v>21.357433510937252</v>
      </c>
      <c r="AE25" s="91">
        <f>SUM(その２!AE26)</f>
        <v>43</v>
      </c>
      <c r="AF25" s="92">
        <f>(AE25/'宮城県人口'!C17)*100000</f>
        <v>48.33524426159484</v>
      </c>
      <c r="AG25" s="91">
        <f>SUM(その２!AG26)</f>
        <v>38</v>
      </c>
      <c r="AH25" s="92">
        <f>(AG25/'宮城県人口'!C17)*100000</f>
        <v>42.714867021874504</v>
      </c>
      <c r="AI25" s="91">
        <f>SUM(その２!AI26)</f>
        <v>14</v>
      </c>
      <c r="AJ25" s="92">
        <f>(AI25/'宮城県人口'!C17)*100000</f>
        <v>15.737056271216925</v>
      </c>
      <c r="AK25" s="91">
        <f>SUM(その２!AK26)</f>
        <v>31</v>
      </c>
      <c r="AL25" s="94">
        <f>(AK25/'宮城県人口'!C17)*100000</f>
        <v>34.84633888626605</v>
      </c>
    </row>
    <row r="26" spans="1:38" ht="13.5">
      <c r="A26" s="8"/>
      <c r="B26" s="4"/>
      <c r="C26" s="95" t="s">
        <v>112</v>
      </c>
      <c r="D26" s="5"/>
      <c r="E26" s="89">
        <v>1177</v>
      </c>
      <c r="F26" s="90">
        <v>1323</v>
      </c>
      <c r="G26" s="91">
        <v>1</v>
      </c>
      <c r="H26" s="92">
        <v>1.1</v>
      </c>
      <c r="I26" s="91">
        <v>322</v>
      </c>
      <c r="J26" s="93">
        <v>362</v>
      </c>
      <c r="K26" s="89">
        <v>10</v>
      </c>
      <c r="L26" s="93">
        <v>11.2</v>
      </c>
      <c r="M26" s="91">
        <v>7</v>
      </c>
      <c r="N26" s="92">
        <v>7.9</v>
      </c>
      <c r="O26" s="91">
        <v>197</v>
      </c>
      <c r="P26" s="93">
        <v>221.4</v>
      </c>
      <c r="Q26" s="89">
        <v>206</v>
      </c>
      <c r="R26" s="93">
        <v>231.6</v>
      </c>
      <c r="S26" s="91">
        <v>124</v>
      </c>
      <c r="T26" s="92">
        <v>139.4</v>
      </c>
      <c r="U26" s="91">
        <v>10</v>
      </c>
      <c r="V26" s="93">
        <v>11.2</v>
      </c>
      <c r="W26" s="89">
        <v>2</v>
      </c>
      <c r="X26" s="93">
        <v>2.2</v>
      </c>
      <c r="Y26" s="91">
        <v>1</v>
      </c>
      <c r="Z26" s="92">
        <v>1.1</v>
      </c>
      <c r="AA26" s="91">
        <v>17</v>
      </c>
      <c r="AB26" s="93">
        <v>19.1</v>
      </c>
      <c r="AC26" s="89">
        <v>19</v>
      </c>
      <c r="AD26" s="93">
        <v>21.4</v>
      </c>
      <c r="AE26" s="91">
        <v>43</v>
      </c>
      <c r="AF26" s="92">
        <v>48.3</v>
      </c>
      <c r="AG26" s="91">
        <v>38</v>
      </c>
      <c r="AH26" s="92">
        <v>42.7</v>
      </c>
      <c r="AI26" s="91">
        <v>14</v>
      </c>
      <c r="AJ26" s="92">
        <v>15.7</v>
      </c>
      <c r="AK26" s="91">
        <v>31</v>
      </c>
      <c r="AL26" s="94">
        <v>34.8</v>
      </c>
    </row>
    <row r="27" spans="1:38" ht="14.25" thickBot="1">
      <c r="A27" s="9"/>
      <c r="B27" s="10"/>
      <c r="C27" s="12"/>
      <c r="D27" s="11"/>
      <c r="E27" s="21"/>
      <c r="F27" s="40"/>
      <c r="G27" s="22"/>
      <c r="H27" s="37"/>
      <c r="I27" s="22"/>
      <c r="J27" s="38"/>
      <c r="K27" s="21"/>
      <c r="L27" s="38"/>
      <c r="M27" s="22"/>
      <c r="N27" s="37"/>
      <c r="O27" s="22"/>
      <c r="P27" s="38"/>
      <c r="Q27" s="21"/>
      <c r="R27" s="38"/>
      <c r="S27" s="22"/>
      <c r="T27" s="37"/>
      <c r="U27" s="22"/>
      <c r="V27" s="38"/>
      <c r="W27" s="21"/>
      <c r="X27" s="38"/>
      <c r="Y27" s="22"/>
      <c r="Z27" s="37"/>
      <c r="AA27" s="22"/>
      <c r="AB27" s="38"/>
      <c r="AC27" s="21"/>
      <c r="AD27" s="38"/>
      <c r="AE27" s="22"/>
      <c r="AF27" s="38"/>
      <c r="AG27" s="22"/>
      <c r="AH27" s="37"/>
      <c r="AI27" s="22"/>
      <c r="AJ27" s="38"/>
      <c r="AK27" s="22"/>
      <c r="AL27" s="39"/>
    </row>
    <row r="28" spans="1:38" ht="13.5">
      <c r="A28" s="6"/>
      <c r="B28" s="6"/>
      <c r="C28" s="6"/>
      <c r="D28" s="6"/>
      <c r="E28" s="6"/>
      <c r="F28" s="41"/>
      <c r="G28" s="6"/>
      <c r="H28" s="41"/>
      <c r="I28" s="6"/>
      <c r="J28" s="41"/>
      <c r="K28" s="6"/>
      <c r="L28" s="41"/>
      <c r="M28" s="6"/>
      <c r="N28" s="41"/>
      <c r="O28" s="6"/>
      <c r="P28" s="41"/>
      <c r="Q28" s="6"/>
      <c r="R28" s="41"/>
      <c r="S28" s="6"/>
      <c r="T28" s="41"/>
      <c r="U28" s="6"/>
      <c r="V28" s="41"/>
      <c r="W28" s="6"/>
      <c r="X28" s="41"/>
      <c r="Y28" s="6"/>
      <c r="Z28" s="41"/>
      <c r="AA28" s="6"/>
      <c r="AB28" s="41"/>
      <c r="AC28" s="6"/>
      <c r="AD28" s="41"/>
      <c r="AE28" s="6"/>
      <c r="AF28" s="42"/>
      <c r="AH28" s="42"/>
      <c r="AJ28" s="42"/>
      <c r="AL28" s="42"/>
    </row>
    <row r="29" spans="6:38" ht="13.5">
      <c r="F29" s="42"/>
      <c r="H29" s="42"/>
      <c r="J29" s="42"/>
      <c r="L29" s="42"/>
      <c r="N29" s="42"/>
      <c r="P29" s="42"/>
      <c r="R29" s="42"/>
      <c r="T29" s="42"/>
      <c r="V29" s="42"/>
      <c r="X29" s="42"/>
      <c r="Z29" s="42"/>
      <c r="AB29" s="42"/>
      <c r="AD29" s="42"/>
      <c r="AF29" s="42"/>
      <c r="AH29" s="42"/>
      <c r="AJ29" s="42"/>
      <c r="AL29" s="42"/>
    </row>
  </sheetData>
  <sheetProtection/>
  <mergeCells count="54">
    <mergeCell ref="AE3:AF3"/>
    <mergeCell ref="AG3:AH3"/>
    <mergeCell ref="AI3:AJ3"/>
    <mergeCell ref="AK3:AL3"/>
    <mergeCell ref="S3:T3"/>
    <mergeCell ref="U3:V3"/>
    <mergeCell ref="W3:X3"/>
    <mergeCell ref="Y3:Z3"/>
    <mergeCell ref="AA3:AB3"/>
    <mergeCell ref="AC3:AD3"/>
    <mergeCell ref="AE2:AF2"/>
    <mergeCell ref="AG2:AH2"/>
    <mergeCell ref="AI2:AJ2"/>
    <mergeCell ref="AK2:AL2"/>
    <mergeCell ref="G3:H3"/>
    <mergeCell ref="I3:J3"/>
    <mergeCell ref="K3:L3"/>
    <mergeCell ref="M3:N3"/>
    <mergeCell ref="O3:P3"/>
    <mergeCell ref="Q3:R3"/>
    <mergeCell ref="S2:T2"/>
    <mergeCell ref="U2:V2"/>
    <mergeCell ref="W2:X2"/>
    <mergeCell ref="Y2:Z2"/>
    <mergeCell ref="AA2:AB2"/>
    <mergeCell ref="AC2:AD2"/>
    <mergeCell ref="AG1:AH1"/>
    <mergeCell ref="AI1:AJ1"/>
    <mergeCell ref="AK1:AL1"/>
    <mergeCell ref="A2:D2"/>
    <mergeCell ref="G2:H2"/>
    <mergeCell ref="I2:J2"/>
    <mergeCell ref="K2:L2"/>
    <mergeCell ref="M2:N2"/>
    <mergeCell ref="O2:P2"/>
    <mergeCell ref="Q2:R2"/>
    <mergeCell ref="U1:V1"/>
    <mergeCell ref="W1:X1"/>
    <mergeCell ref="Y1:Z1"/>
    <mergeCell ref="AA1:AB1"/>
    <mergeCell ref="AC1:AD1"/>
    <mergeCell ref="AE1:AF1"/>
    <mergeCell ref="I1:J1"/>
    <mergeCell ref="K1:L1"/>
    <mergeCell ref="M1:N1"/>
    <mergeCell ref="O1:P1"/>
    <mergeCell ref="Q1:R1"/>
    <mergeCell ref="S1:T1"/>
    <mergeCell ref="A6:C6"/>
    <mergeCell ref="A11:C11"/>
    <mergeCell ref="A22:C22"/>
    <mergeCell ref="A25:C25"/>
    <mergeCell ref="A1:D1"/>
    <mergeCell ref="G1:H1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Ｐ明朝,標準"&amp;14第１６表　　死亡数・率（人口１０万対）・死因年次推移分類・市町村・保健所別　　　（その２）&amp;R　　　　　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2.625" style="0" customWidth="1"/>
    <col min="2" max="2" width="12.375" style="0" customWidth="1"/>
    <col min="3" max="3" width="9.25390625" style="0" bestFit="1" customWidth="1"/>
    <col min="6" max="6" width="10.125" style="0" customWidth="1"/>
    <col min="7" max="8" width="9.25390625" style="0" bestFit="1" customWidth="1"/>
  </cols>
  <sheetData>
    <row r="1" spans="1:5" ht="13.5">
      <c r="A1" s="72" t="s">
        <v>50</v>
      </c>
      <c r="B1" s="73"/>
      <c r="C1" s="76" t="s">
        <v>51</v>
      </c>
      <c r="D1" s="76"/>
      <c r="E1" s="77"/>
    </row>
    <row r="2" spans="1:5" ht="13.5">
      <c r="A2" s="74"/>
      <c r="B2" s="75"/>
      <c r="C2" s="28" t="s">
        <v>52</v>
      </c>
      <c r="D2" s="28" t="s">
        <v>53</v>
      </c>
      <c r="E2" s="29" t="s">
        <v>54</v>
      </c>
    </row>
    <row r="3" spans="1:5" ht="13.5">
      <c r="A3" s="24"/>
      <c r="B3" s="25"/>
      <c r="C3" s="23"/>
      <c r="D3" s="26"/>
      <c r="E3" s="27"/>
    </row>
    <row r="4" spans="1:5" ht="13.5">
      <c r="A4" s="70" t="s">
        <v>113</v>
      </c>
      <c r="B4" s="71"/>
      <c r="C4" s="30">
        <f>SUM(D4+E4)</f>
        <v>2344531</v>
      </c>
      <c r="D4" s="31">
        <v>1141779</v>
      </c>
      <c r="E4" s="32">
        <v>1202752</v>
      </c>
    </row>
    <row r="5" spans="1:5" ht="13.5">
      <c r="A5" s="70" t="s">
        <v>114</v>
      </c>
      <c r="B5" s="71"/>
      <c r="C5" s="30">
        <f>SUM(D5+E5)</f>
        <v>1898767</v>
      </c>
      <c r="D5" s="31">
        <v>922883</v>
      </c>
      <c r="E5" s="32">
        <v>975884</v>
      </c>
    </row>
    <row r="6" spans="1:38" ht="13.5">
      <c r="A6" s="70" t="s">
        <v>115</v>
      </c>
      <c r="B6" s="71"/>
      <c r="C6" s="30">
        <f>SUM(D6+E6)</f>
        <v>445764</v>
      </c>
      <c r="D6" s="31">
        <v>218896</v>
      </c>
      <c r="E6" s="32">
        <v>226868</v>
      </c>
      <c r="F6" s="46">
        <f>SUM(C5:C6)</f>
        <v>2344531</v>
      </c>
      <c r="G6" s="46">
        <f>SUM(D5:D6)</f>
        <v>1141779</v>
      </c>
      <c r="H6" s="46">
        <f>SUM(E5:E6)</f>
        <v>1202752</v>
      </c>
      <c r="J6" s="43"/>
      <c r="L6" s="43"/>
      <c r="N6" s="43"/>
      <c r="P6" s="43"/>
      <c r="R6" s="43"/>
      <c r="T6" s="43"/>
      <c r="V6" s="43"/>
      <c r="X6" s="43"/>
      <c r="Z6" s="43"/>
      <c r="AB6" s="43"/>
      <c r="AD6" s="43"/>
      <c r="AF6" s="43"/>
      <c r="AH6" s="43"/>
      <c r="AJ6" s="43"/>
      <c r="AL6" s="43"/>
    </row>
    <row r="7" spans="1:38" ht="13.5">
      <c r="A7" s="70" t="s">
        <v>116</v>
      </c>
      <c r="B7" s="71"/>
      <c r="C7" s="30">
        <f>SUM(D7+E7)</f>
        <v>1007437</v>
      </c>
      <c r="D7" s="31">
        <v>489104</v>
      </c>
      <c r="E7" s="32">
        <v>518333</v>
      </c>
      <c r="F7" s="45"/>
      <c r="H7" s="43"/>
      <c r="J7" s="43"/>
      <c r="L7" s="43"/>
      <c r="N7" s="43"/>
      <c r="P7" s="43"/>
      <c r="R7" s="43"/>
      <c r="T7" s="43"/>
      <c r="V7" s="43"/>
      <c r="X7" s="43"/>
      <c r="Z7" s="43"/>
      <c r="AB7" s="43"/>
      <c r="AD7" s="43"/>
      <c r="AF7" s="43"/>
      <c r="AH7" s="43"/>
      <c r="AJ7" s="43"/>
      <c r="AL7" s="43"/>
    </row>
    <row r="8" spans="1:38" ht="13.5">
      <c r="A8" s="70" t="s">
        <v>117</v>
      </c>
      <c r="B8" s="71"/>
      <c r="C8" s="30">
        <f>SUM(D8+E8)</f>
        <v>221961</v>
      </c>
      <c r="D8" s="31">
        <v>107395</v>
      </c>
      <c r="E8" s="32">
        <v>114566</v>
      </c>
      <c r="F8" s="43"/>
      <c r="H8" s="43"/>
      <c r="J8" s="43"/>
      <c r="L8" s="43"/>
      <c r="N8" s="43"/>
      <c r="P8" s="43"/>
      <c r="R8" s="43"/>
      <c r="T8" s="43"/>
      <c r="V8" s="43"/>
      <c r="X8" s="43"/>
      <c r="Z8" s="43"/>
      <c r="AB8" s="43"/>
      <c r="AD8" s="43"/>
      <c r="AF8" s="43"/>
      <c r="AH8" s="43"/>
      <c r="AJ8" s="43"/>
      <c r="AL8" s="43"/>
    </row>
    <row r="9" spans="1:38" ht="13.5">
      <c r="A9" s="70" t="s">
        <v>122</v>
      </c>
      <c r="B9" s="71"/>
      <c r="C9" s="30">
        <f>SUM(C12+C11+C10)</f>
        <v>443014</v>
      </c>
      <c r="D9" s="31">
        <v>217663</v>
      </c>
      <c r="E9" s="32">
        <v>225351</v>
      </c>
      <c r="F9" s="43"/>
      <c r="H9" s="43"/>
      <c r="J9" s="43"/>
      <c r="L9" s="43"/>
      <c r="N9" s="43"/>
      <c r="P9" s="43"/>
      <c r="R9" s="43"/>
      <c r="T9" s="43"/>
      <c r="V9" s="43"/>
      <c r="X9" s="43"/>
      <c r="Z9" s="43"/>
      <c r="AB9" s="43"/>
      <c r="AD9" s="43"/>
      <c r="AF9" s="43"/>
      <c r="AH9" s="43"/>
      <c r="AJ9" s="43"/>
      <c r="AL9" s="43"/>
    </row>
    <row r="10" spans="1:38" ht="13.5">
      <c r="A10" s="24"/>
      <c r="B10" s="25" t="s">
        <v>118</v>
      </c>
      <c r="C10" s="30">
        <f>SUM(D10+E10)</f>
        <v>192498</v>
      </c>
      <c r="D10" s="31">
        <v>94504</v>
      </c>
      <c r="E10" s="32">
        <v>97994</v>
      </c>
      <c r="F10" s="43"/>
      <c r="H10" s="43"/>
      <c r="J10" s="43"/>
      <c r="L10" s="43"/>
      <c r="N10" s="43"/>
      <c r="P10" s="43"/>
      <c r="R10" s="43"/>
      <c r="T10" s="43"/>
      <c r="V10" s="43"/>
      <c r="X10" s="43"/>
      <c r="Z10" s="43"/>
      <c r="AB10" s="43"/>
      <c r="AD10" s="43"/>
      <c r="AF10" s="43"/>
      <c r="AH10" s="43"/>
      <c r="AJ10" s="43"/>
      <c r="AL10" s="43"/>
    </row>
    <row r="11" spans="1:38" ht="13.5">
      <c r="A11" s="24"/>
      <c r="B11" s="25" t="s">
        <v>119</v>
      </c>
      <c r="C11" s="30">
        <f aca="true" t="shared" si="0" ref="C11:C17">SUM(D11+E11)</f>
        <v>166795</v>
      </c>
      <c r="D11" s="31">
        <v>81702</v>
      </c>
      <c r="E11" s="32">
        <v>85093</v>
      </c>
      <c r="F11" s="43"/>
      <c r="H11" s="43"/>
      <c r="J11" s="43"/>
      <c r="L11" s="43"/>
      <c r="N11" s="43"/>
      <c r="P11" s="43"/>
      <c r="R11" s="43"/>
      <c r="T11" s="43"/>
      <c r="V11" s="43"/>
      <c r="X11" s="43"/>
      <c r="Z11" s="43"/>
      <c r="AB11" s="43"/>
      <c r="AD11" s="43"/>
      <c r="AF11" s="43"/>
      <c r="AH11" s="43"/>
      <c r="AJ11" s="43"/>
      <c r="AL11" s="43"/>
    </row>
    <row r="12" spans="1:38" ht="13.5">
      <c r="A12" s="24"/>
      <c r="B12" s="25" t="s">
        <v>120</v>
      </c>
      <c r="C12" s="30">
        <f t="shared" si="0"/>
        <v>83721</v>
      </c>
      <c r="D12" s="31">
        <v>41457</v>
      </c>
      <c r="E12" s="32">
        <v>42264</v>
      </c>
      <c r="F12" s="43"/>
      <c r="H12" s="43"/>
      <c r="J12" s="43"/>
      <c r="L12" s="43"/>
      <c r="N12" s="43"/>
      <c r="P12" s="43"/>
      <c r="R12" s="43"/>
      <c r="T12" s="43"/>
      <c r="V12" s="43"/>
      <c r="X12" s="43"/>
      <c r="Z12" s="43"/>
      <c r="AB12" s="43"/>
      <c r="AD12" s="43"/>
      <c r="AF12" s="43"/>
      <c r="AH12" s="43"/>
      <c r="AJ12" s="43"/>
      <c r="AL12" s="43"/>
    </row>
    <row r="13" spans="1:38" ht="13.5">
      <c r="A13" s="70" t="s">
        <v>121</v>
      </c>
      <c r="B13" s="71"/>
      <c r="C13" s="30">
        <f t="shared" si="0"/>
        <v>217310</v>
      </c>
      <c r="D13" s="31">
        <v>105709</v>
      </c>
      <c r="E13" s="32">
        <v>111601</v>
      </c>
      <c r="F13" s="43"/>
      <c r="H13" s="43"/>
      <c r="J13" s="43"/>
      <c r="L13" s="43"/>
      <c r="N13" s="43"/>
      <c r="P13" s="43"/>
      <c r="R13" s="43"/>
      <c r="T13" s="43"/>
      <c r="V13" s="43"/>
      <c r="X13" s="43"/>
      <c r="Z13" s="43"/>
      <c r="AB13" s="43"/>
      <c r="AD13" s="43"/>
      <c r="AF13" s="43"/>
      <c r="AH13" s="43"/>
      <c r="AJ13" s="43"/>
      <c r="AL13" s="43"/>
    </row>
    <row r="14" spans="1:38" ht="13.5">
      <c r="A14" s="70" t="s">
        <v>123</v>
      </c>
      <c r="B14" s="71"/>
      <c r="C14" s="30">
        <f t="shared" si="0"/>
        <v>95814</v>
      </c>
      <c r="D14" s="31">
        <v>46446</v>
      </c>
      <c r="E14" s="32">
        <v>49368</v>
      </c>
      <c r="F14" s="43"/>
      <c r="H14" s="43"/>
      <c r="J14" s="43"/>
      <c r="L14" s="43"/>
      <c r="N14" s="43"/>
      <c r="P14" s="43"/>
      <c r="R14" s="43"/>
      <c r="T14" s="43"/>
      <c r="V14" s="43"/>
      <c r="X14" s="43"/>
      <c r="Z14" s="43"/>
      <c r="AB14" s="43"/>
      <c r="AD14" s="43"/>
      <c r="AF14" s="43"/>
      <c r="AH14" s="43"/>
      <c r="AJ14" s="43"/>
      <c r="AL14" s="43"/>
    </row>
    <row r="15" spans="1:38" ht="13.5">
      <c r="A15" s="70" t="s">
        <v>124</v>
      </c>
      <c r="B15" s="71"/>
      <c r="C15" s="30">
        <f t="shared" si="0"/>
        <v>189942</v>
      </c>
      <c r="D15" s="31">
        <v>93692</v>
      </c>
      <c r="E15" s="32">
        <v>96250</v>
      </c>
      <c r="F15" s="43"/>
      <c r="H15" s="43"/>
      <c r="J15" s="43"/>
      <c r="L15" s="43"/>
      <c r="N15" s="43"/>
      <c r="P15" s="43"/>
      <c r="R15" s="43"/>
      <c r="T15" s="43"/>
      <c r="V15" s="43"/>
      <c r="X15" s="43"/>
      <c r="Z15" s="43"/>
      <c r="AB15" s="43"/>
      <c r="AD15" s="43"/>
      <c r="AF15" s="43"/>
      <c r="AH15" s="43"/>
      <c r="AJ15" s="43"/>
      <c r="AL15" s="43"/>
    </row>
    <row r="16" spans="1:38" ht="13.5">
      <c r="A16" s="70" t="s">
        <v>125</v>
      </c>
      <c r="B16" s="71"/>
      <c r="C16" s="30">
        <f t="shared" si="0"/>
        <v>80091</v>
      </c>
      <c r="D16" s="31">
        <v>38638</v>
      </c>
      <c r="E16" s="32">
        <v>41453</v>
      </c>
      <c r="F16" s="43"/>
      <c r="H16" s="43"/>
      <c r="J16" s="43"/>
      <c r="L16" s="43"/>
      <c r="N16" s="43"/>
      <c r="P16" s="43"/>
      <c r="R16" s="43"/>
      <c r="T16" s="43"/>
      <c r="V16" s="43"/>
      <c r="X16" s="43"/>
      <c r="Z16" s="43"/>
      <c r="AB16" s="43"/>
      <c r="AD16" s="43"/>
      <c r="AF16" s="43"/>
      <c r="AH16" s="43"/>
      <c r="AJ16" s="43"/>
      <c r="AL16" s="43"/>
    </row>
    <row r="17" spans="1:38" ht="14.25" thickBot="1">
      <c r="A17" s="68" t="s">
        <v>126</v>
      </c>
      <c r="B17" s="69"/>
      <c r="C17" s="33">
        <f t="shared" si="0"/>
        <v>88962</v>
      </c>
      <c r="D17" s="34">
        <v>43132</v>
      </c>
      <c r="E17" s="35">
        <v>45830</v>
      </c>
      <c r="F17" s="43"/>
      <c r="H17" s="43"/>
      <c r="J17" s="43"/>
      <c r="L17" s="43"/>
      <c r="N17" s="43"/>
      <c r="P17" s="43"/>
      <c r="R17" s="43"/>
      <c r="T17" s="43"/>
      <c r="V17" s="43"/>
      <c r="X17" s="43"/>
      <c r="Z17" s="43"/>
      <c r="AB17" s="43"/>
      <c r="AD17" s="43"/>
      <c r="AF17" s="43"/>
      <c r="AH17" s="43"/>
      <c r="AJ17" s="43"/>
      <c r="AL17" s="43"/>
    </row>
    <row r="18" spans="3:38" ht="13.5">
      <c r="C18" s="44">
        <f>SUM(C7:C9)+SUM(C13:C17)</f>
        <v>2344531</v>
      </c>
      <c r="D18" s="44">
        <f>SUM(D7:D9)+SUM(D13:D17)</f>
        <v>1141779</v>
      </c>
      <c r="E18" s="44">
        <f>SUM(E7:E9)+SUM(E13:E17)</f>
        <v>1202752</v>
      </c>
      <c r="F18" s="43"/>
      <c r="H18" s="43"/>
      <c r="J18" s="43"/>
      <c r="L18" s="43"/>
      <c r="N18" s="43"/>
      <c r="P18" s="43"/>
      <c r="R18" s="43"/>
      <c r="T18" s="43"/>
      <c r="V18" s="43"/>
      <c r="X18" s="43"/>
      <c r="Z18" s="43"/>
      <c r="AB18" s="43"/>
      <c r="AD18" s="43"/>
      <c r="AF18" s="43"/>
      <c r="AH18" s="43"/>
      <c r="AJ18" s="43"/>
      <c r="AL18" s="43"/>
    </row>
    <row r="19" spans="6:38" ht="13.5">
      <c r="F19" s="43"/>
      <c r="H19" s="43"/>
      <c r="J19" s="43"/>
      <c r="L19" s="43"/>
      <c r="N19" s="43"/>
      <c r="P19" s="43"/>
      <c r="R19" s="43"/>
      <c r="T19" s="43"/>
      <c r="V19" s="43"/>
      <c r="X19" s="43"/>
      <c r="Z19" s="43"/>
      <c r="AB19" s="43"/>
      <c r="AD19" s="43"/>
      <c r="AF19" s="43"/>
      <c r="AH19" s="43"/>
      <c r="AJ19" s="43"/>
      <c r="AL19" s="43"/>
    </row>
    <row r="20" spans="6:38" ht="13.5">
      <c r="F20" s="43"/>
      <c r="H20" s="43"/>
      <c r="J20" s="43"/>
      <c r="L20" s="43"/>
      <c r="N20" s="43"/>
      <c r="P20" s="43"/>
      <c r="R20" s="43"/>
      <c r="T20" s="43"/>
      <c r="V20" s="43"/>
      <c r="X20" s="43"/>
      <c r="Z20" s="43"/>
      <c r="AB20" s="43"/>
      <c r="AD20" s="43"/>
      <c r="AF20" s="43"/>
      <c r="AH20" s="43"/>
      <c r="AJ20" s="43"/>
      <c r="AL20" s="43"/>
    </row>
    <row r="21" spans="6:38" ht="13.5">
      <c r="F21" s="43"/>
      <c r="H21" s="43"/>
      <c r="J21" s="43"/>
      <c r="L21" s="43"/>
      <c r="N21" s="43"/>
      <c r="P21" s="43"/>
      <c r="R21" s="43"/>
      <c r="T21" s="43"/>
      <c r="V21" s="43"/>
      <c r="X21" s="43"/>
      <c r="Z21" s="43"/>
      <c r="AB21" s="43"/>
      <c r="AD21" s="43"/>
      <c r="AF21" s="43"/>
      <c r="AH21" s="43"/>
      <c r="AJ21" s="43"/>
      <c r="AL21" s="43"/>
    </row>
    <row r="22" spans="6:38" ht="13.5">
      <c r="F22" s="43"/>
      <c r="H22" s="43"/>
      <c r="J22" s="43"/>
      <c r="L22" s="43"/>
      <c r="N22" s="43"/>
      <c r="P22" s="43"/>
      <c r="R22" s="43"/>
      <c r="T22" s="43"/>
      <c r="V22" s="43"/>
      <c r="X22" s="43"/>
      <c r="Z22" s="43"/>
      <c r="AB22" s="43"/>
      <c r="AD22" s="43"/>
      <c r="AF22" s="43"/>
      <c r="AH22" s="43"/>
      <c r="AJ22" s="43"/>
      <c r="AL22" s="43"/>
    </row>
    <row r="23" spans="6:38" ht="13.5">
      <c r="F23" s="43"/>
      <c r="H23" s="43"/>
      <c r="J23" s="43"/>
      <c r="L23" s="43"/>
      <c r="N23" s="43"/>
      <c r="P23" s="43"/>
      <c r="R23" s="43"/>
      <c r="T23" s="43"/>
      <c r="V23" s="43"/>
      <c r="X23" s="43"/>
      <c r="Z23" s="43"/>
      <c r="AB23" s="43"/>
      <c r="AD23" s="43"/>
      <c r="AF23" s="43"/>
      <c r="AH23" s="43"/>
      <c r="AJ23" s="43"/>
      <c r="AL23" s="43"/>
    </row>
    <row r="24" spans="6:38" ht="13.5">
      <c r="F24" s="43"/>
      <c r="H24" s="43"/>
      <c r="J24" s="43"/>
      <c r="L24" s="43"/>
      <c r="N24" s="43"/>
      <c r="P24" s="43"/>
      <c r="R24" s="43"/>
      <c r="T24" s="43"/>
      <c r="V24" s="43"/>
      <c r="X24" s="43"/>
      <c r="Z24" s="43"/>
      <c r="AB24" s="43"/>
      <c r="AD24" s="43"/>
      <c r="AF24" s="43"/>
      <c r="AH24" s="43"/>
      <c r="AJ24" s="43"/>
      <c r="AL24" s="43"/>
    </row>
    <row r="25" spans="6:38" ht="13.5">
      <c r="F25" s="43"/>
      <c r="H25" s="43"/>
      <c r="J25" s="43"/>
      <c r="L25" s="43"/>
      <c r="N25" s="43"/>
      <c r="P25" s="43"/>
      <c r="R25" s="43"/>
      <c r="T25" s="43"/>
      <c r="V25" s="43"/>
      <c r="X25" s="43"/>
      <c r="Z25" s="43"/>
      <c r="AB25" s="43"/>
      <c r="AD25" s="43"/>
      <c r="AF25" s="43"/>
      <c r="AH25" s="43"/>
      <c r="AJ25" s="43"/>
      <c r="AL25" s="43"/>
    </row>
    <row r="26" spans="6:38" ht="13.5">
      <c r="F26" s="43"/>
      <c r="H26" s="43"/>
      <c r="J26" s="43"/>
      <c r="L26" s="43"/>
      <c r="N26" s="43"/>
      <c r="P26" s="43"/>
      <c r="R26" s="43"/>
      <c r="T26" s="43"/>
      <c r="V26" s="43"/>
      <c r="X26" s="43"/>
      <c r="Z26" s="43"/>
      <c r="AB26" s="43"/>
      <c r="AD26" s="43"/>
      <c r="AF26" s="43"/>
      <c r="AH26" s="43"/>
      <c r="AJ26" s="43"/>
      <c r="AL26" s="43"/>
    </row>
    <row r="27" spans="6:38" ht="13.5">
      <c r="F27" s="43"/>
      <c r="H27" s="43"/>
      <c r="J27" s="43"/>
      <c r="L27" s="43"/>
      <c r="N27" s="43"/>
      <c r="P27" s="43"/>
      <c r="R27" s="43"/>
      <c r="T27" s="43"/>
      <c r="V27" s="43"/>
      <c r="X27" s="43"/>
      <c r="Z27" s="43"/>
      <c r="AB27" s="43"/>
      <c r="AD27" s="43"/>
      <c r="AF27" s="43"/>
      <c r="AH27" s="43"/>
      <c r="AJ27" s="43"/>
      <c r="AL27" s="43"/>
    </row>
    <row r="28" spans="6:38" ht="13.5">
      <c r="F28" s="43"/>
      <c r="H28" s="43"/>
      <c r="J28" s="43"/>
      <c r="L28" s="43"/>
      <c r="N28" s="43"/>
      <c r="P28" s="43"/>
      <c r="R28" s="43"/>
      <c r="T28" s="43"/>
      <c r="V28" s="43"/>
      <c r="X28" s="43"/>
      <c r="Z28" s="43"/>
      <c r="AB28" s="43"/>
      <c r="AD28" s="43"/>
      <c r="AF28" s="43"/>
      <c r="AH28" s="43"/>
      <c r="AJ28" s="43"/>
      <c r="AL28" s="43"/>
    </row>
    <row r="29" spans="6:38" ht="13.5">
      <c r="F29" s="43"/>
      <c r="H29" s="43"/>
      <c r="J29" s="43"/>
      <c r="L29" s="43"/>
      <c r="N29" s="43"/>
      <c r="P29" s="43"/>
      <c r="R29" s="43"/>
      <c r="T29" s="43"/>
      <c r="V29" s="43"/>
      <c r="X29" s="43"/>
      <c r="Z29" s="43"/>
      <c r="AB29" s="43"/>
      <c r="AD29" s="43"/>
      <c r="AF29" s="43"/>
      <c r="AH29" s="43"/>
      <c r="AJ29" s="43"/>
      <c r="AL29" s="43"/>
    </row>
    <row r="30" spans="6:38" ht="13.5">
      <c r="F30" s="43"/>
      <c r="H30" s="43"/>
      <c r="J30" s="43"/>
      <c r="L30" s="43"/>
      <c r="N30" s="43"/>
      <c r="P30" s="43"/>
      <c r="R30" s="43"/>
      <c r="T30" s="43"/>
      <c r="V30" s="43"/>
      <c r="X30" s="43"/>
      <c r="Z30" s="43"/>
      <c r="AB30" s="43"/>
      <c r="AD30" s="43"/>
      <c r="AF30" s="43"/>
      <c r="AH30" s="43"/>
      <c r="AJ30" s="43"/>
      <c r="AL30" s="43"/>
    </row>
    <row r="31" spans="6:38" ht="13.5">
      <c r="F31" s="43"/>
      <c r="H31" s="43"/>
      <c r="J31" s="43"/>
      <c r="L31" s="43"/>
      <c r="N31" s="43"/>
      <c r="P31" s="43"/>
      <c r="R31" s="43"/>
      <c r="T31" s="43"/>
      <c r="V31" s="43"/>
      <c r="X31" s="43"/>
      <c r="Z31" s="43"/>
      <c r="AB31" s="43"/>
      <c r="AD31" s="43"/>
      <c r="AF31" s="43"/>
      <c r="AH31" s="43"/>
      <c r="AJ31" s="43"/>
      <c r="AL31" s="43"/>
    </row>
    <row r="32" spans="6:38" ht="13.5">
      <c r="F32" s="43"/>
      <c r="H32" s="43"/>
      <c r="J32" s="43"/>
      <c r="L32" s="43"/>
      <c r="N32" s="43"/>
      <c r="P32" s="43"/>
      <c r="R32" s="43"/>
      <c r="T32" s="43"/>
      <c r="V32" s="43"/>
      <c r="X32" s="43"/>
      <c r="Z32" s="43"/>
      <c r="AB32" s="43"/>
      <c r="AD32" s="43"/>
      <c r="AF32" s="43"/>
      <c r="AH32" s="43"/>
      <c r="AJ32" s="43"/>
      <c r="AL32" s="43"/>
    </row>
    <row r="33" spans="6:38" ht="13.5">
      <c r="F33" s="43"/>
      <c r="H33" s="43"/>
      <c r="J33" s="43"/>
      <c r="L33" s="43"/>
      <c r="N33" s="43"/>
      <c r="P33" s="43"/>
      <c r="R33" s="43"/>
      <c r="T33" s="43"/>
      <c r="V33" s="43"/>
      <c r="X33" s="43"/>
      <c r="Z33" s="43"/>
      <c r="AB33" s="43"/>
      <c r="AD33" s="43"/>
      <c r="AF33" s="43"/>
      <c r="AH33" s="43"/>
      <c r="AJ33" s="43"/>
      <c r="AL33" s="43"/>
    </row>
    <row r="34" spans="6:38" ht="13.5">
      <c r="F34" s="43"/>
      <c r="H34" s="43"/>
      <c r="J34" s="43"/>
      <c r="L34" s="43"/>
      <c r="N34" s="43"/>
      <c r="P34" s="43"/>
      <c r="R34" s="43"/>
      <c r="T34" s="43"/>
      <c r="V34" s="43"/>
      <c r="X34" s="43"/>
      <c r="Z34" s="43"/>
      <c r="AB34" s="43"/>
      <c r="AD34" s="43"/>
      <c r="AF34" s="43"/>
      <c r="AH34" s="43"/>
      <c r="AJ34" s="43"/>
      <c r="AL34" s="43"/>
    </row>
    <row r="35" spans="6:38" ht="13.5">
      <c r="F35" s="43"/>
      <c r="H35" s="43"/>
      <c r="J35" s="43"/>
      <c r="L35" s="43"/>
      <c r="N35" s="43"/>
      <c r="P35" s="43"/>
      <c r="R35" s="43"/>
      <c r="T35" s="43"/>
      <c r="V35" s="43"/>
      <c r="X35" s="43"/>
      <c r="Z35" s="43"/>
      <c r="AB35" s="43"/>
      <c r="AD35" s="43"/>
      <c r="AF35" s="43"/>
      <c r="AH35" s="43"/>
      <c r="AJ35" s="43"/>
      <c r="AL35" s="43"/>
    </row>
    <row r="36" spans="6:38" ht="13.5">
      <c r="F36" s="43"/>
      <c r="H36" s="43"/>
      <c r="J36" s="43"/>
      <c r="L36" s="43"/>
      <c r="N36" s="43"/>
      <c r="P36" s="43"/>
      <c r="R36" s="43"/>
      <c r="T36" s="43"/>
      <c r="V36" s="43"/>
      <c r="X36" s="43"/>
      <c r="Z36" s="43"/>
      <c r="AB36" s="43"/>
      <c r="AD36" s="43"/>
      <c r="AF36" s="43"/>
      <c r="AH36" s="43"/>
      <c r="AJ36" s="43"/>
      <c r="AL36" s="43"/>
    </row>
    <row r="37" spans="6:38" ht="13.5">
      <c r="F37" s="43"/>
      <c r="H37" s="43"/>
      <c r="J37" s="43"/>
      <c r="L37" s="43"/>
      <c r="N37" s="43"/>
      <c r="P37" s="43"/>
      <c r="R37" s="43"/>
      <c r="T37" s="43"/>
      <c r="V37" s="43"/>
      <c r="X37" s="43"/>
      <c r="Z37" s="43"/>
      <c r="AB37" s="43"/>
      <c r="AD37" s="43"/>
      <c r="AF37" s="43"/>
      <c r="AH37" s="43"/>
      <c r="AJ37" s="43"/>
      <c r="AL37" s="43"/>
    </row>
    <row r="38" spans="6:38" ht="13.5">
      <c r="F38" s="43"/>
      <c r="H38" s="43"/>
      <c r="J38" s="43"/>
      <c r="L38" s="43"/>
      <c r="N38" s="43"/>
      <c r="P38" s="43"/>
      <c r="R38" s="43"/>
      <c r="T38" s="43"/>
      <c r="V38" s="43"/>
      <c r="X38" s="43"/>
      <c r="Z38" s="43"/>
      <c r="AB38" s="43"/>
      <c r="AD38" s="43"/>
      <c r="AF38" s="43"/>
      <c r="AH38" s="43"/>
      <c r="AJ38" s="43"/>
      <c r="AL38" s="43"/>
    </row>
    <row r="39" spans="6:38" ht="13.5">
      <c r="F39" s="43"/>
      <c r="H39" s="43"/>
      <c r="J39" s="43"/>
      <c r="L39" s="43"/>
      <c r="N39" s="43"/>
      <c r="P39" s="43"/>
      <c r="R39" s="43"/>
      <c r="T39" s="43"/>
      <c r="V39" s="43"/>
      <c r="X39" s="43"/>
      <c r="Z39" s="43"/>
      <c r="AB39" s="43"/>
      <c r="AD39" s="43"/>
      <c r="AF39" s="43"/>
      <c r="AH39" s="43"/>
      <c r="AJ39" s="43"/>
      <c r="AL39" s="43"/>
    </row>
    <row r="40" spans="6:38" ht="13.5">
      <c r="F40" s="43"/>
      <c r="H40" s="43"/>
      <c r="J40" s="43"/>
      <c r="L40" s="43"/>
      <c r="N40" s="43"/>
      <c r="P40" s="43"/>
      <c r="R40" s="43"/>
      <c r="T40" s="43"/>
      <c r="V40" s="43"/>
      <c r="X40" s="43"/>
      <c r="Z40" s="43"/>
      <c r="AB40" s="43"/>
      <c r="AD40" s="43"/>
      <c r="AF40" s="43"/>
      <c r="AH40" s="43"/>
      <c r="AJ40" s="43"/>
      <c r="AL40" s="43"/>
    </row>
    <row r="41" spans="6:38" ht="13.5">
      <c r="F41" s="43"/>
      <c r="H41" s="43"/>
      <c r="J41" s="43"/>
      <c r="L41" s="43"/>
      <c r="N41" s="43"/>
      <c r="P41" s="43"/>
      <c r="R41" s="43"/>
      <c r="T41" s="43"/>
      <c r="V41" s="43"/>
      <c r="X41" s="43"/>
      <c r="Z41" s="43"/>
      <c r="AB41" s="43"/>
      <c r="AD41" s="43"/>
      <c r="AF41" s="43"/>
      <c r="AH41" s="43"/>
      <c r="AJ41" s="43"/>
      <c r="AL41" s="43"/>
    </row>
    <row r="42" spans="6:38" ht="13.5">
      <c r="F42" s="43"/>
      <c r="H42" s="43"/>
      <c r="J42" s="43"/>
      <c r="L42" s="43"/>
      <c r="N42" s="43"/>
      <c r="P42" s="43"/>
      <c r="R42" s="43"/>
      <c r="T42" s="43"/>
      <c r="V42" s="43"/>
      <c r="X42" s="43"/>
      <c r="Z42" s="43"/>
      <c r="AB42" s="43"/>
      <c r="AD42" s="43"/>
      <c r="AF42" s="43"/>
      <c r="AH42" s="43"/>
      <c r="AJ42" s="43"/>
      <c r="AL42" s="43"/>
    </row>
    <row r="43" spans="6:38" ht="13.5">
      <c r="F43" s="43"/>
      <c r="H43" s="43"/>
      <c r="J43" s="43"/>
      <c r="L43" s="43"/>
      <c r="N43" s="43"/>
      <c r="P43" s="43"/>
      <c r="R43" s="43"/>
      <c r="T43" s="43"/>
      <c r="V43" s="43"/>
      <c r="X43" s="43"/>
      <c r="Z43" s="43"/>
      <c r="AB43" s="43"/>
      <c r="AD43" s="43"/>
      <c r="AF43" s="43"/>
      <c r="AH43" s="43"/>
      <c r="AJ43" s="43"/>
      <c r="AL43" s="43"/>
    </row>
    <row r="44" spans="6:38" ht="13.5">
      <c r="F44" s="43"/>
      <c r="H44" s="43"/>
      <c r="J44" s="43"/>
      <c r="L44" s="43"/>
      <c r="N44" s="43"/>
      <c r="P44" s="43"/>
      <c r="R44" s="43"/>
      <c r="T44" s="43"/>
      <c r="V44" s="43"/>
      <c r="X44" s="43"/>
      <c r="Z44" s="43"/>
      <c r="AB44" s="43"/>
      <c r="AD44" s="43"/>
      <c r="AF44" s="43"/>
      <c r="AH44" s="43"/>
      <c r="AJ44" s="43"/>
      <c r="AL44" s="43"/>
    </row>
    <row r="45" spans="6:38" ht="13.5">
      <c r="F45" s="43"/>
      <c r="H45" s="43"/>
      <c r="J45" s="43"/>
      <c r="L45" s="43"/>
      <c r="N45" s="43"/>
      <c r="P45" s="43"/>
      <c r="R45" s="43"/>
      <c r="T45" s="43"/>
      <c r="V45" s="43"/>
      <c r="X45" s="43"/>
      <c r="Z45" s="43"/>
      <c r="AB45" s="43"/>
      <c r="AD45" s="43"/>
      <c r="AF45" s="43"/>
      <c r="AH45" s="43"/>
      <c r="AJ45" s="43"/>
      <c r="AL45" s="43"/>
    </row>
    <row r="46" spans="6:38" ht="13.5">
      <c r="F46" s="43"/>
      <c r="H46" s="43"/>
      <c r="J46" s="43"/>
      <c r="L46" s="43"/>
      <c r="N46" s="43"/>
      <c r="P46" s="43"/>
      <c r="R46" s="43"/>
      <c r="T46" s="43"/>
      <c r="V46" s="43"/>
      <c r="X46" s="43"/>
      <c r="Z46" s="43"/>
      <c r="AB46" s="43"/>
      <c r="AD46" s="43"/>
      <c r="AF46" s="43"/>
      <c r="AH46" s="43"/>
      <c r="AJ46" s="43"/>
      <c r="AL46" s="43"/>
    </row>
    <row r="47" spans="6:38" ht="13.5">
      <c r="F47" s="43"/>
      <c r="H47" s="43"/>
      <c r="J47" s="43"/>
      <c r="L47" s="43"/>
      <c r="N47" s="43"/>
      <c r="P47" s="43"/>
      <c r="R47" s="43"/>
      <c r="T47" s="43"/>
      <c r="V47" s="43"/>
      <c r="X47" s="43"/>
      <c r="Z47" s="43"/>
      <c r="AB47" s="43"/>
      <c r="AD47" s="43"/>
      <c r="AF47" s="43"/>
      <c r="AH47" s="43"/>
      <c r="AJ47" s="43"/>
      <c r="AL47" s="43"/>
    </row>
    <row r="48" spans="6:38" ht="13.5">
      <c r="F48" s="43"/>
      <c r="H48" s="43"/>
      <c r="J48" s="43"/>
      <c r="L48" s="43"/>
      <c r="N48" s="43"/>
      <c r="P48" s="43"/>
      <c r="R48" s="43"/>
      <c r="T48" s="43"/>
      <c r="V48" s="43"/>
      <c r="X48" s="43"/>
      <c r="Z48" s="43"/>
      <c r="AB48" s="43"/>
      <c r="AD48" s="43"/>
      <c r="AF48" s="43"/>
      <c r="AH48" s="43"/>
      <c r="AJ48" s="43"/>
      <c r="AL48" s="43"/>
    </row>
    <row r="49" spans="6:38" ht="13.5">
      <c r="F49" s="43"/>
      <c r="H49" s="43"/>
      <c r="J49" s="43"/>
      <c r="L49" s="43"/>
      <c r="N49" s="43"/>
      <c r="P49" s="43"/>
      <c r="R49" s="43"/>
      <c r="T49" s="43"/>
      <c r="V49" s="43"/>
      <c r="X49" s="43"/>
      <c r="Z49" s="43"/>
      <c r="AB49" s="43"/>
      <c r="AD49" s="43"/>
      <c r="AF49" s="43"/>
      <c r="AH49" s="43"/>
      <c r="AJ49" s="43"/>
      <c r="AL49" s="43"/>
    </row>
    <row r="50" spans="6:38" ht="13.5">
      <c r="F50" s="43"/>
      <c r="H50" s="43"/>
      <c r="J50" s="43"/>
      <c r="L50" s="43"/>
      <c r="N50" s="43"/>
      <c r="P50" s="43"/>
      <c r="R50" s="43"/>
      <c r="T50" s="43"/>
      <c r="V50" s="43"/>
      <c r="X50" s="43"/>
      <c r="Z50" s="43"/>
      <c r="AB50" s="43"/>
      <c r="AD50" s="43"/>
      <c r="AF50" s="43"/>
      <c r="AH50" s="43"/>
      <c r="AJ50" s="43"/>
      <c r="AL50" s="43"/>
    </row>
    <row r="51" spans="6:38" ht="13.5">
      <c r="F51" s="43"/>
      <c r="H51" s="43"/>
      <c r="J51" s="43"/>
      <c r="L51" s="43"/>
      <c r="N51" s="43"/>
      <c r="P51" s="43"/>
      <c r="R51" s="43"/>
      <c r="T51" s="43"/>
      <c r="V51" s="43"/>
      <c r="X51" s="43"/>
      <c r="Z51" s="43"/>
      <c r="AB51" s="43"/>
      <c r="AD51" s="43"/>
      <c r="AF51" s="43"/>
      <c r="AH51" s="43"/>
      <c r="AJ51" s="43"/>
      <c r="AL51" s="43"/>
    </row>
    <row r="52" spans="6:38" ht="13.5">
      <c r="F52" s="43"/>
      <c r="H52" s="43"/>
      <c r="J52" s="43"/>
      <c r="L52" s="43"/>
      <c r="N52" s="43"/>
      <c r="P52" s="43"/>
      <c r="R52" s="43"/>
      <c r="T52" s="43"/>
      <c r="V52" s="43"/>
      <c r="X52" s="43"/>
      <c r="Z52" s="43"/>
      <c r="AB52" s="43"/>
      <c r="AD52" s="43"/>
      <c r="AF52" s="43"/>
      <c r="AH52" s="43"/>
      <c r="AJ52" s="43"/>
      <c r="AL52" s="43"/>
    </row>
    <row r="53" spans="6:38" ht="13.5">
      <c r="F53" s="43"/>
      <c r="H53" s="43"/>
      <c r="J53" s="43"/>
      <c r="L53" s="43"/>
      <c r="N53" s="43"/>
      <c r="P53" s="43"/>
      <c r="R53" s="43"/>
      <c r="T53" s="43"/>
      <c r="V53" s="43"/>
      <c r="X53" s="43"/>
      <c r="Z53" s="43"/>
      <c r="AB53" s="43"/>
      <c r="AD53" s="43"/>
      <c r="AF53" s="43"/>
      <c r="AH53" s="43"/>
      <c r="AJ53" s="43"/>
      <c r="AL53" s="43"/>
    </row>
    <row r="54" spans="6:38" ht="13.5">
      <c r="F54" s="43"/>
      <c r="H54" s="43"/>
      <c r="J54" s="43"/>
      <c r="L54" s="43"/>
      <c r="N54" s="43"/>
      <c r="P54" s="43"/>
      <c r="R54" s="43"/>
      <c r="T54" s="43"/>
      <c r="V54" s="43"/>
      <c r="X54" s="43"/>
      <c r="Z54" s="43"/>
      <c r="AB54" s="43"/>
      <c r="AD54" s="43"/>
      <c r="AF54" s="43"/>
      <c r="AH54" s="43"/>
      <c r="AJ54" s="43"/>
      <c r="AL54" s="43"/>
    </row>
    <row r="55" spans="6:38" ht="13.5">
      <c r="F55" s="43"/>
      <c r="H55" s="43"/>
      <c r="J55" s="43"/>
      <c r="L55" s="43"/>
      <c r="N55" s="43"/>
      <c r="P55" s="43"/>
      <c r="R55" s="43"/>
      <c r="T55" s="43"/>
      <c r="V55" s="43"/>
      <c r="X55" s="43"/>
      <c r="Z55" s="43"/>
      <c r="AB55" s="43"/>
      <c r="AD55" s="43"/>
      <c r="AF55" s="43"/>
      <c r="AH55" s="43"/>
      <c r="AJ55" s="43"/>
      <c r="AL55" s="43"/>
    </row>
    <row r="56" spans="6:38" ht="13.5">
      <c r="F56" s="43"/>
      <c r="H56" s="43"/>
      <c r="J56" s="43"/>
      <c r="L56" s="43"/>
      <c r="N56" s="43"/>
      <c r="P56" s="43"/>
      <c r="R56" s="43"/>
      <c r="T56" s="43"/>
      <c r="V56" s="43"/>
      <c r="X56" s="43"/>
      <c r="Z56" s="43"/>
      <c r="AB56" s="43"/>
      <c r="AD56" s="43"/>
      <c r="AF56" s="43"/>
      <c r="AH56" s="43"/>
      <c r="AJ56" s="43"/>
      <c r="AL56" s="43"/>
    </row>
  </sheetData>
  <sheetProtection/>
  <mergeCells count="13">
    <mergeCell ref="A1:B2"/>
    <mergeCell ref="C1:E1"/>
    <mergeCell ref="A4:B4"/>
    <mergeCell ref="A5:B5"/>
    <mergeCell ref="A6:B6"/>
    <mergeCell ref="A7:B7"/>
    <mergeCell ref="A17:B17"/>
    <mergeCell ref="A8:B8"/>
    <mergeCell ref="A13:B13"/>
    <mergeCell ref="A9:B9"/>
    <mergeCell ref="A14:B14"/>
    <mergeCell ref="A15:B15"/>
    <mergeCell ref="A16:B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2009-07-07T07:13:25Z</cp:lastPrinted>
  <dcterms:created xsi:type="dcterms:W3CDTF">1999-10-13T04:21:50Z</dcterms:created>
  <dcterms:modified xsi:type="dcterms:W3CDTF">2009-07-17T10:54:55Z</dcterms:modified>
  <cp:category/>
  <cp:version/>
  <cp:contentType/>
  <cp:contentStatus/>
</cp:coreProperties>
</file>