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345" activeTab="0"/>
  </bookViews>
  <sheets>
    <sheet name="その１" sheetId="1" r:id="rId1"/>
    <sheet name="その２" sheetId="2" r:id="rId2"/>
    <sheet name="その３" sheetId="3" r:id="rId3"/>
    <sheet name="その４" sheetId="4" r:id="rId4"/>
    <sheet name="宮城県人口" sheetId="5" r:id="rId5"/>
  </sheets>
  <definedNames/>
  <calcPr fullCalcOnLoad="1"/>
</workbook>
</file>

<file path=xl/sharedStrings.xml><?xml version="1.0" encoding="utf-8"?>
<sst xmlns="http://schemas.openxmlformats.org/spreadsheetml/2006/main" count="255" uniqueCount="107">
  <si>
    <t>出生数 （Ａ）</t>
  </si>
  <si>
    <t>低体重児童 （生）</t>
  </si>
  <si>
    <t>死亡数 （Ｂ）</t>
  </si>
  <si>
    <t>自然増加率 （Ｃ）</t>
  </si>
  <si>
    <t>乳児死亡数 （Ｄ） （再掲）</t>
  </si>
  <si>
    <t>（２５００ｇ 未満）</t>
  </si>
  <si>
    <t>（Ａ－Ｂ）</t>
  </si>
  <si>
    <t>数</t>
  </si>
  <si>
    <t>率</t>
  </si>
  <si>
    <t>４週未満の死亡 （再掲）</t>
  </si>
  <si>
    <t>１週未満の死亡 （再掲）</t>
  </si>
  <si>
    <t>計</t>
  </si>
  <si>
    <t>男</t>
  </si>
  <si>
    <t>女</t>
  </si>
  <si>
    <t>（再掲）</t>
  </si>
  <si>
    <t>出生対</t>
  </si>
  <si>
    <t>実数</t>
  </si>
  <si>
    <t>自然</t>
  </si>
  <si>
    <t>人工</t>
  </si>
  <si>
    <t>不明</t>
  </si>
  <si>
    <t>計</t>
  </si>
  <si>
    <t>率</t>
  </si>
  <si>
    <t>実数</t>
  </si>
  <si>
    <t>１週未満</t>
  </si>
  <si>
    <t>の死亡</t>
  </si>
  <si>
    <t>妊娠満２２週</t>
  </si>
  <si>
    <t>以後の死産</t>
  </si>
  <si>
    <t>実数（再掲）</t>
  </si>
  <si>
    <t>周産期死亡</t>
  </si>
  <si>
    <t>婚姻</t>
  </si>
  <si>
    <t>離婚</t>
  </si>
  <si>
    <t>率</t>
  </si>
  <si>
    <t>死産胎数</t>
  </si>
  <si>
    <t>件数</t>
  </si>
  <si>
    <t>市区町村</t>
  </si>
  <si>
    <t>総数</t>
  </si>
  <si>
    <t>男</t>
  </si>
  <si>
    <t>女</t>
  </si>
  <si>
    <t>人           口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</si>
  <si>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</si>
  <si>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</si>
  <si>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</si>
  <si>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</si>
  <si>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</si>
  <si>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</si>
  <si>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</si>
  <si>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</si>
  <si>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</si>
  <si>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</si>
  <si>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</si>
  <si>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</si>
  <si>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</si>
  <si>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</si>
  <si>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</si>
  <si>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</si>
  <si>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</si>
  <si>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</si>
  <si>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</si>
  <si>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</si>
  <si>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</si>
  <si>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</si>
  <si>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</si>
  <si>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</si>
  <si>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</si>
  <si>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</si>
  <si>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</si>
  <si>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</si>
  <si>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</si>
  <si>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</si>
  <si>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</si>
  <si>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</si>
  <si>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</si>
  <si>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</si>
  <si>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桶谷町</t>
  </si>
  <si>
    <t>美里町</t>
  </si>
  <si>
    <t>気仙沼保健所計</t>
  </si>
  <si>
    <t>気仙沼市</t>
  </si>
  <si>
    <t>本吉町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</si>
  <si>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</si>
  <si>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</si>
  <si>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</si>
  <si>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</si>
  <si>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</si>
  <si>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</si>
  <si>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</si>
  <si>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</si>
  <si>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</si>
  <si>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</si>
  <si>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</si>
  <si>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</si>
  <si>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</si>
  <si>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</si>
  <si>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</si>
  <si>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宮城県</t>
  </si>
  <si>
    <t>市部</t>
  </si>
  <si>
    <t>郡部</t>
  </si>
  <si>
    <t>仙台市</t>
  </si>
  <si>
    <t>石巻保健所</t>
  </si>
  <si>
    <t>本所</t>
  </si>
  <si>
    <t>岩沼支所</t>
  </si>
  <si>
    <t>黒川支所</t>
  </si>
  <si>
    <t>大崎保健所</t>
  </si>
  <si>
    <t>塩釜保健所</t>
  </si>
  <si>
    <t>気仙沼保健所</t>
  </si>
  <si>
    <t>仙南保健所</t>
  </si>
  <si>
    <t>栗原保健所</t>
  </si>
  <si>
    <t>登米保健所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</si>
</sst>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,##0.000_ "/>
    <numFmt numFmtId="179" formatCode="#,##0.0_ "/>
  </numFmts>
  <fonts count="38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right" vertical="center"/>
    </xf>
    <xf numFmtId="177" fontId="1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26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6" xfId="0" applyNumberFormat="1" applyFont="1" applyBorder="1" applyAlignment="1">
      <alignment horizontal="right" vertical="center"/>
    </xf>
    <xf numFmtId="176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7" fontId="1" fillId="0" borderId="31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19" xfId="0" applyNumberFormat="1" applyFont="1" applyBorder="1" applyAlignment="1">
      <alignment horizontal="right" vertical="center"/>
    </xf>
    <xf numFmtId="38" fontId="0" fillId="0" borderId="0" xfId="0" applyNumberFormat="1" applyAlignment="1">
      <alignment/>
    </xf>
    <xf numFmtId="176" fontId="0" fillId="0" borderId="0" xfId="0" applyNumberFormat="1" applyAlignment="1">
      <alignment/>
    </xf>
    <xf numFmtId="38" fontId="0" fillId="0" borderId="16" xfId="48" applyFont="1" applyBorder="1" applyAlignment="1">
      <alignment horizontal="center"/>
    </xf>
    <xf numFmtId="38" fontId="0" fillId="0" borderId="28" xfId="48" applyFont="1" applyBorder="1" applyAlignment="1">
      <alignment horizontal="center"/>
    </xf>
    <xf numFmtId="38" fontId="0" fillId="0" borderId="17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29" xfId="48" applyFont="1" applyBorder="1" applyAlignment="1">
      <alignment/>
    </xf>
    <xf numFmtId="38" fontId="0" fillId="0" borderId="30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0" xfId="48" applyFont="1" applyAlignment="1">
      <alignment/>
    </xf>
    <xf numFmtId="0" fontId="0" fillId="0" borderId="39" xfId="0" applyBorder="1" applyAlignment="1">
      <alignment horizontal="distributed"/>
    </xf>
    <xf numFmtId="38" fontId="0" fillId="0" borderId="40" xfId="48" applyFont="1" applyBorder="1" applyAlignment="1">
      <alignment/>
    </xf>
    <xf numFmtId="38" fontId="0" fillId="0" borderId="41" xfId="48" applyFont="1" applyBorder="1" applyAlignment="1">
      <alignment/>
    </xf>
    <xf numFmtId="38" fontId="0" fillId="0" borderId="42" xfId="48" applyFont="1" applyBorder="1" applyAlignment="1">
      <alignment/>
    </xf>
    <xf numFmtId="0" fontId="0" fillId="0" borderId="41" xfId="0" applyBorder="1" applyAlignment="1">
      <alignment horizontal="distributed"/>
    </xf>
    <xf numFmtId="0" fontId="3" fillId="0" borderId="43" xfId="0" applyFont="1" applyBorder="1" applyAlignment="1">
      <alignment/>
    </xf>
    <xf numFmtId="0" fontId="3" fillId="0" borderId="18" xfId="0" applyFont="1" applyBorder="1" applyAlignment="1">
      <alignment/>
    </xf>
    <xf numFmtId="41" fontId="1" fillId="0" borderId="34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/>
    </xf>
    <xf numFmtId="0" fontId="3" fillId="0" borderId="24" xfId="0" applyFont="1" applyBorder="1" applyAlignment="1">
      <alignment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distributed" vertical="center"/>
    </xf>
    <xf numFmtId="179" fontId="1" fillId="0" borderId="34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2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38" fontId="0" fillId="0" borderId="53" xfId="48" applyFont="1" applyBorder="1" applyAlignment="1">
      <alignment horizontal="center"/>
    </xf>
    <xf numFmtId="38" fontId="0" fillId="0" borderId="54" xfId="48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distributed"/>
    </xf>
    <xf numFmtId="0" fontId="0" fillId="0" borderId="55" xfId="0" applyBorder="1" applyAlignment="1">
      <alignment horizontal="distributed"/>
    </xf>
    <xf numFmtId="0" fontId="0" fillId="0" borderId="25" xfId="0" applyBorder="1" applyAlignment="1">
      <alignment horizontal="distributed"/>
    </xf>
    <xf numFmtId="0" fontId="0" fillId="0" borderId="31" xfId="0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" sqref="C6"/>
    </sheetView>
  </sheetViews>
  <sheetFormatPr defaultColWidth="8.875" defaultRowHeight="12.75" customHeight="1"/>
  <cols>
    <col min="1" max="2" width="2.125" style="21" customWidth="1"/>
    <col min="3" max="3" width="13.625" style="21" customWidth="1"/>
    <col min="4" max="4" width="3.625" style="21" customWidth="1"/>
    <col min="5" max="28" width="7.125" style="1" customWidth="1"/>
    <col min="29" max="16384" width="8.875" style="1" customWidth="1"/>
  </cols>
  <sheetData>
    <row r="1" spans="1:28" ht="12.75" customHeight="1">
      <c r="A1" s="22"/>
      <c r="B1" s="23"/>
      <c r="C1" s="23"/>
      <c r="D1" s="24"/>
      <c r="E1" s="92" t="s">
        <v>0</v>
      </c>
      <c r="F1" s="92"/>
      <c r="G1" s="92"/>
      <c r="H1" s="94"/>
      <c r="I1" s="92" t="s">
        <v>1</v>
      </c>
      <c r="J1" s="92"/>
      <c r="K1" s="93" t="s">
        <v>2</v>
      </c>
      <c r="L1" s="92"/>
      <c r="M1" s="92"/>
      <c r="N1" s="94"/>
      <c r="O1" s="93" t="s">
        <v>3</v>
      </c>
      <c r="P1" s="92"/>
      <c r="Q1" s="45"/>
      <c r="R1" s="92" t="s">
        <v>4</v>
      </c>
      <c r="S1" s="92"/>
      <c r="T1" s="92"/>
      <c r="U1" s="92"/>
      <c r="V1" s="92"/>
      <c r="W1" s="92"/>
      <c r="X1" s="92"/>
      <c r="Y1" s="92"/>
      <c r="Z1" s="92"/>
      <c r="AA1" s="92"/>
      <c r="AB1" s="95"/>
    </row>
    <row r="2" spans="1:28" ht="12.75" customHeight="1">
      <c r="A2" s="29"/>
      <c r="B2" s="30"/>
      <c r="C2" s="30"/>
      <c r="D2" s="32"/>
      <c r="E2" s="4"/>
      <c r="F2" s="4"/>
      <c r="G2" s="4"/>
      <c r="H2" s="5"/>
      <c r="I2" s="89" t="s">
        <v>5</v>
      </c>
      <c r="J2" s="89"/>
      <c r="K2" s="7"/>
      <c r="L2" s="6"/>
      <c r="M2" s="6"/>
      <c r="N2" s="8"/>
      <c r="O2" s="88" t="s">
        <v>6</v>
      </c>
      <c r="P2" s="89"/>
      <c r="Q2" s="7"/>
      <c r="R2" s="9"/>
      <c r="S2" s="9"/>
      <c r="T2" s="9"/>
      <c r="U2" s="9"/>
      <c r="V2" s="9"/>
      <c r="W2" s="9"/>
      <c r="X2" s="9"/>
      <c r="Y2" s="9"/>
      <c r="Z2" s="9"/>
      <c r="AA2" s="9"/>
      <c r="AB2" s="36"/>
    </row>
    <row r="3" spans="1:28" ht="12.75" customHeight="1">
      <c r="A3" s="29"/>
      <c r="B3" s="30"/>
      <c r="C3" s="30"/>
      <c r="D3" s="32"/>
      <c r="E3" s="2"/>
      <c r="F3" s="10"/>
      <c r="G3" s="10"/>
      <c r="H3" s="10"/>
      <c r="I3" s="10" t="s">
        <v>7</v>
      </c>
      <c r="J3" s="10" t="s">
        <v>8</v>
      </c>
      <c r="K3" s="2"/>
      <c r="L3" s="10"/>
      <c r="M3" s="10"/>
      <c r="N3" s="10"/>
      <c r="O3" s="10"/>
      <c r="P3" s="10"/>
      <c r="Q3" s="10"/>
      <c r="R3" s="11"/>
      <c r="S3" s="11"/>
      <c r="T3" s="11"/>
      <c r="U3" s="88" t="s">
        <v>9</v>
      </c>
      <c r="V3" s="89"/>
      <c r="W3" s="89"/>
      <c r="X3" s="90"/>
      <c r="Y3" s="88" t="s">
        <v>10</v>
      </c>
      <c r="Z3" s="89"/>
      <c r="AA3" s="89"/>
      <c r="AB3" s="91"/>
    </row>
    <row r="4" spans="1:28" ht="12.75" customHeight="1">
      <c r="A4" s="25"/>
      <c r="B4" s="26"/>
      <c r="C4" s="35"/>
      <c r="D4" s="27"/>
      <c r="E4" s="8" t="s">
        <v>11</v>
      </c>
      <c r="F4" s="12" t="s">
        <v>12</v>
      </c>
      <c r="G4" s="12" t="s">
        <v>13</v>
      </c>
      <c r="H4" s="12" t="s">
        <v>8</v>
      </c>
      <c r="I4" s="12" t="s">
        <v>14</v>
      </c>
      <c r="J4" s="12" t="s">
        <v>15</v>
      </c>
      <c r="K4" s="8" t="s">
        <v>11</v>
      </c>
      <c r="L4" s="12" t="s">
        <v>12</v>
      </c>
      <c r="M4" s="12" t="s">
        <v>13</v>
      </c>
      <c r="N4" s="12" t="s">
        <v>8</v>
      </c>
      <c r="O4" s="12" t="s">
        <v>16</v>
      </c>
      <c r="P4" s="12" t="s">
        <v>8</v>
      </c>
      <c r="Q4" s="12" t="s">
        <v>11</v>
      </c>
      <c r="R4" s="12" t="s">
        <v>12</v>
      </c>
      <c r="S4" s="12" t="s">
        <v>13</v>
      </c>
      <c r="T4" s="12" t="s">
        <v>8</v>
      </c>
      <c r="U4" s="13" t="s">
        <v>11</v>
      </c>
      <c r="V4" s="13" t="s">
        <v>12</v>
      </c>
      <c r="W4" s="13" t="s">
        <v>13</v>
      </c>
      <c r="X4" s="13" t="s">
        <v>8</v>
      </c>
      <c r="Y4" s="13" t="s">
        <v>11</v>
      </c>
      <c r="Z4" s="13" t="s">
        <v>12</v>
      </c>
      <c r="AA4" s="13" t="s">
        <v>13</v>
      </c>
      <c r="AB4" s="37" t="s">
        <v>8</v>
      </c>
    </row>
    <row r="5" spans="1:28" ht="12.75" customHeight="1">
      <c r="A5" s="74"/>
      <c r="B5" s="75"/>
      <c r="C5" s="83"/>
      <c r="D5" s="28"/>
      <c r="E5" s="14"/>
      <c r="F5" s="15"/>
      <c r="G5" s="20"/>
      <c r="H5" s="16"/>
      <c r="I5" s="14"/>
      <c r="J5" s="16"/>
      <c r="K5" s="14"/>
      <c r="L5" s="15"/>
      <c r="M5" s="15"/>
      <c r="N5" s="15"/>
      <c r="O5" s="14"/>
      <c r="P5" s="15"/>
      <c r="Q5" s="14"/>
      <c r="R5" s="15"/>
      <c r="S5" s="15"/>
      <c r="T5" s="16"/>
      <c r="U5" s="15"/>
      <c r="V5" s="15"/>
      <c r="W5" s="15"/>
      <c r="X5" s="16"/>
      <c r="Y5" s="15"/>
      <c r="Z5" s="15"/>
      <c r="AA5" s="15"/>
      <c r="AB5" s="51"/>
    </row>
    <row r="6" spans="1:28" ht="12.75" customHeight="1">
      <c r="A6" s="29"/>
      <c r="B6" s="30"/>
      <c r="C6" s="31" t="s">
        <v>39</v>
      </c>
      <c r="D6" s="32"/>
      <c r="E6" s="76">
        <f>SUM(その１!E10,その１!E17,その１!E22,その１!E40,その２!E6,その２!E11,その２!E22,その２!E25)</f>
        <v>19810</v>
      </c>
      <c r="F6" s="77">
        <f>SUM(その１!F10,その１!F17,その１!F22,その１!F40,その２!F6,その２!F11,その２!F22,その２!F25)</f>
        <v>10278</v>
      </c>
      <c r="G6" s="77">
        <f>SUM(その１!G10,その１!G17,その１!G22,その１!G40,その２!G6,その２!G11,その２!G22,その２!G25)</f>
        <v>9532</v>
      </c>
      <c r="H6" s="85">
        <v>8.5</v>
      </c>
      <c r="I6" s="76">
        <f>SUM(その１!I10,その１!I17,その１!I22,その１!I40,その２!I6,その２!I11,その２!I22,その２!I25)</f>
        <v>1802</v>
      </c>
      <c r="J6" s="86">
        <v>9.1</v>
      </c>
      <c r="K6" s="76">
        <f>SUM(その１!K10,その１!K17,その１!K22,その１!K40,その２!K6,その２!K11,その２!K22,その２!K25)</f>
        <v>20347</v>
      </c>
      <c r="L6" s="77">
        <f>SUM(その１!L10,その１!L17,その１!L22,その１!L40,その２!L6,その２!L11,その２!L22,その２!L25)</f>
        <v>11026</v>
      </c>
      <c r="M6" s="77">
        <f>SUM(その１!M10,その１!M17,その１!M22,その１!M40,その２!M6,その２!M11,その２!M22,その２!M25)</f>
        <v>9321</v>
      </c>
      <c r="N6" s="85">
        <v>8.7</v>
      </c>
      <c r="O6" s="76">
        <f>SUM(その１!O10,その１!O17,その１!O22,その１!O40,その２!O6,その２!O11,その２!O22,その２!O25)</f>
        <v>-537</v>
      </c>
      <c r="P6" s="85">
        <v>-0.2</v>
      </c>
      <c r="Q6" s="76">
        <f>SUM(その１!Q10,その１!Q17,その１!Q22,その１!Q40,その２!Q6,その２!Q11,その２!Q22,その２!Q25)</f>
        <v>48</v>
      </c>
      <c r="R6" s="77">
        <f>SUM(その１!R10,その１!R17,その１!R22,その１!R40,その２!R6,その２!R11,その２!R22,その２!R25)</f>
        <v>22</v>
      </c>
      <c r="S6" s="77">
        <f>SUM(その１!S10,その１!S17,その１!S22,その１!S40,その２!S6,その２!S11,その２!S22,その２!S25)</f>
        <v>26</v>
      </c>
      <c r="T6" s="86">
        <v>2.4</v>
      </c>
      <c r="U6" s="77">
        <f>SUM(その１!U10,その１!U17,その１!U22,その１!U40,その２!U6,その２!U11,その２!U22,その２!U25)</f>
        <v>29</v>
      </c>
      <c r="V6" s="77">
        <f>SUM(その１!V10,その１!V17,その１!V22,その１!V40,その２!V6,その２!V11,その２!V22,その２!V25)</f>
        <v>11</v>
      </c>
      <c r="W6" s="77">
        <f>SUM(その１!W10,その１!W17,その１!W22,その１!W40,その２!W6,その２!W11,その２!W22,その２!W25)</f>
        <v>18</v>
      </c>
      <c r="X6" s="86">
        <f>(U6/E6)*1000</f>
        <v>1.463907117617365</v>
      </c>
      <c r="Y6" s="77">
        <f>SUM(その１!Y10,その１!Y17,その１!Y22,その１!Y40,その２!Y6,その２!Y11,その２!Y22,その２!Y25)</f>
        <v>26</v>
      </c>
      <c r="Z6" s="77">
        <f>SUM(その１!Z10,その１!Z17,その１!Z22,その１!Z40,その２!Z6,その２!Z11,その２!Z22,その２!Z25)</f>
        <v>9</v>
      </c>
      <c r="AA6" s="77">
        <f>SUM(その１!AA10,その１!AA17,その１!AA22,その１!AA40,その２!AA6,その２!AA11,その２!AA22,その２!AA25)</f>
        <v>17</v>
      </c>
      <c r="AB6" s="87">
        <f>(Y6/E6)*1000</f>
        <v>1.3124684502776374</v>
      </c>
    </row>
    <row r="7" spans="1:28" ht="12.75" customHeight="1">
      <c r="A7" s="29"/>
      <c r="B7" s="30"/>
      <c r="C7" s="31" t="s">
        <v>40</v>
      </c>
      <c r="D7" s="32"/>
      <c r="E7" s="76">
        <f>SUM(その１!E10,その１!E18,その１!E19,その１!E24,その１!E25,その１!E30,その１!E31,その１!E41,その２!E7,その２!E12,その２!E13,その２!E23,その２!E26)</f>
        <v>16419</v>
      </c>
      <c r="F7" s="77">
        <f>SUM(その１!F10,その１!F18,その１!F19,その１!F24,その１!F25,その１!F30,その１!F31,その１!F41,その２!F7,その２!F12,その２!F13,その２!F23,その２!F26)</f>
        <v>8480</v>
      </c>
      <c r="G7" s="77">
        <f>SUM(その１!G10,その１!G18,その１!G19,その１!G24,その１!G25,その１!G30,その１!G31,その１!G41,その２!G7,その２!G12,その２!G13,その２!G23,その２!G26)</f>
        <v>7939</v>
      </c>
      <c r="H7" s="17">
        <f>(E7/'宮城県人口'!C5)*1000</f>
        <v>8.647190518899896</v>
      </c>
      <c r="I7" s="76">
        <f>SUM(その１!I10,その１!I18,その１!I19,その１!I24,その１!I25,その１!I30,その１!I31,その１!I41,その２!I7,その２!I12,その２!I13,その２!I23,その２!I26)</f>
        <v>1506</v>
      </c>
      <c r="J7" s="18">
        <f>(I7/E7)*100</f>
        <v>9.17230038370181</v>
      </c>
      <c r="K7" s="76">
        <f>SUM(その１!K10,その１!K18,その１!K19,その１!K24,その１!K25,その１!K30,その１!K31,その１!K41,その２!K7,その２!K12,その２!K13,その２!K23,その２!K26)</f>
        <v>15881</v>
      </c>
      <c r="L7" s="77">
        <f>SUM(その１!L10,その１!L18,その１!L19,その１!L24,その１!L25,その１!L30,その１!L31,その１!L41,その２!L7,その２!L12,その２!L13,その２!L23,その２!L26)</f>
        <v>8657</v>
      </c>
      <c r="M7" s="77">
        <f>SUM(その１!M10,その１!M18,その１!M19,その１!M24,その１!M25,その１!M30,その１!M31,その１!M41,その２!M7,その２!M12,その２!M13,その２!M23,その２!M26)</f>
        <v>7224</v>
      </c>
      <c r="N7" s="17">
        <f>(K7/'宮城県人口'!C5)*1000</f>
        <v>8.363848750267936</v>
      </c>
      <c r="O7" s="76">
        <f>SUM(その１!O10,その１!O18,その１!O19,その１!O24,その１!O25,その１!O30,その１!O31,その１!O41,その２!O7,その２!O12,その２!O13,その２!O23,その２!O26)</f>
        <v>538</v>
      </c>
      <c r="P7" s="17">
        <f>IF((O7/'宮城県人口'!C5)*1000&gt;=0,(O7/'宮城県人口'!C5)*1000,(O7/'宮城県人口'!C5)*1000+0.01)</f>
        <v>0.2833417686319596</v>
      </c>
      <c r="Q7" s="76">
        <f>SUM(その１!Q10,その１!Q18,その１!Q19,その１!Q24,その１!Q25,その１!Q30,その１!Q31,その１!Q41,その２!Q7,その２!Q12,その２!Q13,その２!Q23,その２!Q26)</f>
        <v>40</v>
      </c>
      <c r="R7" s="77">
        <f>SUM(その１!R10,その１!R18,その１!R19,その１!R24,その１!R25,その１!R30,その１!R31,その１!R41,その２!R7,その２!R12,その２!R13,その２!R23,その２!R26)</f>
        <v>16</v>
      </c>
      <c r="S7" s="77">
        <f>SUM(その１!S10,その１!S18,その１!S19,その１!S24,その１!S25,その１!S30,その１!S31,その１!S41,その２!S7,その２!S12,その２!S13,その２!S23,その２!S26)</f>
        <v>24</v>
      </c>
      <c r="T7" s="18">
        <f>(Q7/E7)*1000</f>
        <v>2.4362019611425785</v>
      </c>
      <c r="U7" s="77">
        <f>SUM(その１!U10,その１!U18,その１!U19,その１!U24,その１!U25,その１!U30,その１!U31,その１!U41,その２!U7,その２!U12,その２!U13,その２!U23,その２!U26)</f>
        <v>27</v>
      </c>
      <c r="V7" s="77">
        <f>SUM(その１!V10,その１!V18,その１!V19,その１!V24,その１!V25,その１!V30,その１!V31,その１!V41,その２!V7,その２!V12,その２!V13,その２!V23,その２!V26)</f>
        <v>9</v>
      </c>
      <c r="W7" s="77">
        <f>SUM(その１!W10,その１!W18,その１!W19,その１!W24,その１!W25,その１!W30,その１!W31,その１!W41,その２!W7,その２!W12,その２!W13,その２!W23,その２!W26)</f>
        <v>18</v>
      </c>
      <c r="X7" s="18">
        <f>(U7/E7)*1000</f>
        <v>1.6444363237712407</v>
      </c>
      <c r="Y7" s="77">
        <f>SUM(その１!Y10,その１!Y18,その１!Y19,その１!Y24,その１!Y25,その１!Y30,その１!Y31,その１!Y41,その２!Y7,その２!Y12,その２!Y13,その２!Y23,その２!Y26)</f>
        <v>24</v>
      </c>
      <c r="Z7" s="77">
        <f>SUM(その１!Z10,その１!Z18,その１!Z19,その１!Z24,その１!Z25,その１!Z30,その１!Z31,その１!Z41,その２!Z7,その２!Z12,その２!Z13,その２!Z23,その２!Z26)</f>
        <v>7</v>
      </c>
      <c r="AA7" s="77">
        <f>SUM(その１!AA10,その１!AA18,その１!AA19,その１!AA24,その１!AA25,その１!AA30,その１!AA31,その１!AA41,その２!AA7,その２!AA12,その２!AA13,その２!AA23,その２!AA26)</f>
        <v>17</v>
      </c>
      <c r="AB7" s="38">
        <f>(Y7/E7)*1000</f>
        <v>1.4617211766855474</v>
      </c>
    </row>
    <row r="8" spans="1:28" ht="12.75" customHeight="1">
      <c r="A8" s="29"/>
      <c r="B8" s="30"/>
      <c r="C8" s="31" t="s">
        <v>41</v>
      </c>
      <c r="D8" s="32"/>
      <c r="E8" s="76">
        <f>E6-E7</f>
        <v>3391</v>
      </c>
      <c r="F8" s="77">
        <f>F6-F7</f>
        <v>1798</v>
      </c>
      <c r="G8" s="77">
        <f>G6-G7</f>
        <v>1593</v>
      </c>
      <c r="H8" s="17">
        <f>(E8/'宮城県人口'!C6)*1000</f>
        <v>7.607164329106882</v>
      </c>
      <c r="I8" s="76">
        <f>I6-I7</f>
        <v>296</v>
      </c>
      <c r="J8" s="18">
        <f>(I8/E8)*100</f>
        <v>8.728988498967857</v>
      </c>
      <c r="K8" s="76">
        <f>K6-K7</f>
        <v>4466</v>
      </c>
      <c r="L8" s="77">
        <f>L6-L7</f>
        <v>2369</v>
      </c>
      <c r="M8" s="77">
        <f>M6-M7</f>
        <v>2097</v>
      </c>
      <c r="N8" s="17">
        <f>(K8/'宮城県人口'!C6)*1000</f>
        <v>10.018754318428584</v>
      </c>
      <c r="O8" s="76">
        <f>O6-O7</f>
        <v>-1075</v>
      </c>
      <c r="P8" s="17">
        <f>IF((O8/'宮城県人口'!C6)*1000&gt;=0,(O8/'宮城県人口'!C6)*1000,(O8/'宮城県人口'!C6)*1000+0.01)</f>
        <v>-2.401589989321704</v>
      </c>
      <c r="Q8" s="76">
        <f>Q6-Q7</f>
        <v>8</v>
      </c>
      <c r="R8" s="77">
        <f>R6-R7</f>
        <v>6</v>
      </c>
      <c r="S8" s="77">
        <f>S6-S7</f>
        <v>2</v>
      </c>
      <c r="T8" s="18">
        <f>(Q8/E8)*1000</f>
        <v>2.3591860808021234</v>
      </c>
      <c r="U8" s="77">
        <f>U6-U7</f>
        <v>2</v>
      </c>
      <c r="V8" s="77">
        <f>V6-V7</f>
        <v>2</v>
      </c>
      <c r="W8" s="77">
        <f>W6-W7</f>
        <v>0</v>
      </c>
      <c r="X8" s="18">
        <f>(U8/E8)*1000</f>
        <v>0.5897965202005309</v>
      </c>
      <c r="Y8" s="77">
        <f>Y6-Y7</f>
        <v>2</v>
      </c>
      <c r="Z8" s="77">
        <f>Z6-Z7</f>
        <v>2</v>
      </c>
      <c r="AA8" s="77">
        <f>AA6-AA7</f>
        <v>0</v>
      </c>
      <c r="AB8" s="38">
        <f>(Y8/E8)*1000</f>
        <v>0.5897965202005309</v>
      </c>
    </row>
    <row r="9" spans="1:28" ht="12.75" customHeight="1">
      <c r="A9" s="29"/>
      <c r="B9" s="30"/>
      <c r="C9" s="30"/>
      <c r="D9" s="32"/>
      <c r="E9" s="76"/>
      <c r="F9" s="77"/>
      <c r="G9" s="77"/>
      <c r="H9" s="17"/>
      <c r="I9" s="76"/>
      <c r="J9" s="18"/>
      <c r="K9" s="76"/>
      <c r="L9" s="77"/>
      <c r="M9" s="77"/>
      <c r="N9" s="17"/>
      <c r="O9" s="76"/>
      <c r="P9" s="17"/>
      <c r="Q9" s="76"/>
      <c r="R9" s="77"/>
      <c r="S9" s="77"/>
      <c r="T9" s="18"/>
      <c r="U9" s="77"/>
      <c r="V9" s="77"/>
      <c r="W9" s="77"/>
      <c r="X9" s="18"/>
      <c r="Y9" s="77"/>
      <c r="Z9" s="77"/>
      <c r="AA9" s="77"/>
      <c r="AB9" s="38"/>
    </row>
    <row r="10" spans="1:28" ht="12.75" customHeight="1">
      <c r="A10" s="96" t="s">
        <v>42</v>
      </c>
      <c r="B10" s="97"/>
      <c r="C10" s="97"/>
      <c r="D10" s="32"/>
      <c r="E10" s="76">
        <f>SUM(その１!E11,その１!E12,その１!E13,その１!E14,その１!E15)</f>
        <v>9450</v>
      </c>
      <c r="F10" s="77">
        <f>SUM(その１!F11,その１!F12,その１!F13,その１!F14,その１!F15)</f>
        <v>4883</v>
      </c>
      <c r="G10" s="77">
        <f>SUM(その１!G11,その１!G12,その１!G13,その１!G14,その１!G15)</f>
        <v>4567</v>
      </c>
      <c r="H10" s="85">
        <v>9.2</v>
      </c>
      <c r="I10" s="76">
        <f>SUM(その１!I11,その１!I12,その１!I13,その１!I14,その１!I15)</f>
        <v>895</v>
      </c>
      <c r="J10" s="86">
        <v>9.5</v>
      </c>
      <c r="K10" s="76">
        <f>SUM(その１!K11,その１!K12,その１!K13,その１!K14,その１!K15)</f>
        <v>6685</v>
      </c>
      <c r="L10" s="77">
        <f>SUM(その１!L11,その１!L12,その１!L13,その１!L14,その１!L15)</f>
        <v>3672</v>
      </c>
      <c r="M10" s="77">
        <f>SUM(その１!M11,その１!M12,その１!M13,その１!M14,その１!M15)</f>
        <v>3013</v>
      </c>
      <c r="N10" s="85">
        <v>6.5</v>
      </c>
      <c r="O10" s="76">
        <f>SUM(その１!O11,その１!O12,その１!O13,その１!O14,その１!O15)</f>
        <v>2765</v>
      </c>
      <c r="P10" s="85">
        <v>2.7</v>
      </c>
      <c r="Q10" s="76">
        <f>SUM(その１!Q11,その１!Q12,その１!Q13,その１!Q14,その１!Q15)</f>
        <v>21</v>
      </c>
      <c r="R10" s="77">
        <f>SUM(その１!R11,その１!R12,その１!R13,その１!R14,その１!R15)</f>
        <v>8</v>
      </c>
      <c r="S10" s="77">
        <f>SUM(その１!S11,その１!S12,その１!S13,その１!S14,その１!S15)</f>
        <v>13</v>
      </c>
      <c r="T10" s="86">
        <v>2.2</v>
      </c>
      <c r="U10" s="77">
        <f>SUM(その１!U11,その１!U12,その１!U13,その１!U14,その１!U15)</f>
        <v>15</v>
      </c>
      <c r="V10" s="77">
        <f>SUM(その１!V11,その１!V12,その１!V13,その１!V14,その１!V15)</f>
        <v>5</v>
      </c>
      <c r="W10" s="77">
        <f>SUM(その１!W11,その１!W12,その１!W13,その１!W14,その１!W15)</f>
        <v>10</v>
      </c>
      <c r="X10" s="86">
        <f>(U10/E10)*1000</f>
        <v>1.5873015873015872</v>
      </c>
      <c r="Y10" s="77">
        <f>SUM(その１!Y11,その１!Y12,その１!Y13,その１!Y14,その１!Y15)</f>
        <v>13</v>
      </c>
      <c r="Z10" s="77">
        <f>SUM(その１!Z11,その１!Z12,その１!Z13,その１!Z14,その１!Z15)</f>
        <v>4</v>
      </c>
      <c r="AA10" s="77">
        <f>SUM(その１!AA11,その１!AA12,その１!AA13,その１!AA14,その１!AA15)</f>
        <v>9</v>
      </c>
      <c r="AB10" s="87">
        <f>(Y10/E10)*1000</f>
        <v>1.3756613756613758</v>
      </c>
    </row>
    <row r="11" spans="1:28" ht="12.75" customHeight="1">
      <c r="A11" s="29"/>
      <c r="B11" s="30"/>
      <c r="C11" s="80" t="s">
        <v>43</v>
      </c>
      <c r="D11" s="32"/>
      <c r="E11" s="76">
        <v>2187</v>
      </c>
      <c r="F11" s="77">
        <v>1139</v>
      </c>
      <c r="G11" s="77">
        <v>1048</v>
      </c>
      <c r="H11" s="17">
        <v>8.1</v>
      </c>
      <c r="I11" s="76">
        <v>230</v>
      </c>
      <c r="J11" s="18">
        <v>10.52</v>
      </c>
      <c r="K11" s="76">
        <v>1973</v>
      </c>
      <c r="L11" s="77">
        <v>1048</v>
      </c>
      <c r="M11" s="77">
        <v>925</v>
      </c>
      <c r="N11" s="17">
        <v>7.31</v>
      </c>
      <c r="O11" s="76">
        <v>214</v>
      </c>
      <c r="P11" s="17">
        <v>0.79</v>
      </c>
      <c r="Q11" s="76">
        <v>5</v>
      </c>
      <c r="R11" s="77">
        <v>3</v>
      </c>
      <c r="S11" s="77">
        <v>2</v>
      </c>
      <c r="T11" s="18">
        <v>2.29</v>
      </c>
      <c r="U11" s="77">
        <v>3</v>
      </c>
      <c r="V11" s="77">
        <v>1</v>
      </c>
      <c r="W11" s="77">
        <v>2</v>
      </c>
      <c r="X11" s="18">
        <v>1.37</v>
      </c>
      <c r="Y11" s="77">
        <v>3</v>
      </c>
      <c r="Z11" s="77">
        <v>1</v>
      </c>
      <c r="AA11" s="77">
        <v>2</v>
      </c>
      <c r="AB11" s="38">
        <v>1.37</v>
      </c>
    </row>
    <row r="12" spans="1:28" ht="12.75" customHeight="1">
      <c r="A12" s="29"/>
      <c r="B12" s="30"/>
      <c r="C12" s="80" t="s">
        <v>44</v>
      </c>
      <c r="D12" s="32"/>
      <c r="E12" s="76">
        <v>2165</v>
      </c>
      <c r="F12" s="77">
        <v>1071</v>
      </c>
      <c r="G12" s="77">
        <v>1094</v>
      </c>
      <c r="H12" s="17">
        <v>11.91</v>
      </c>
      <c r="I12" s="76">
        <v>220</v>
      </c>
      <c r="J12" s="18">
        <v>10.16</v>
      </c>
      <c r="K12" s="76">
        <v>1185</v>
      </c>
      <c r="L12" s="77">
        <v>645</v>
      </c>
      <c r="M12" s="77">
        <v>540</v>
      </c>
      <c r="N12" s="17">
        <v>6.52</v>
      </c>
      <c r="O12" s="76">
        <v>980</v>
      </c>
      <c r="P12" s="17">
        <v>5.39</v>
      </c>
      <c r="Q12" s="76">
        <v>7</v>
      </c>
      <c r="R12" s="77">
        <v>2</v>
      </c>
      <c r="S12" s="77">
        <v>5</v>
      </c>
      <c r="T12" s="18">
        <v>3.23</v>
      </c>
      <c r="U12" s="77">
        <v>6</v>
      </c>
      <c r="V12" s="77">
        <v>2</v>
      </c>
      <c r="W12" s="77">
        <v>4</v>
      </c>
      <c r="X12" s="18">
        <v>2.77</v>
      </c>
      <c r="Y12" s="77">
        <v>4</v>
      </c>
      <c r="Z12" s="77">
        <v>1</v>
      </c>
      <c r="AA12" s="77">
        <v>3</v>
      </c>
      <c r="AB12" s="38">
        <v>1.85</v>
      </c>
    </row>
    <row r="13" spans="1:28" ht="12.75" customHeight="1">
      <c r="A13" s="29"/>
      <c r="B13" s="30"/>
      <c r="C13" s="80" t="s">
        <v>45</v>
      </c>
      <c r="D13" s="32"/>
      <c r="E13" s="76">
        <v>1250</v>
      </c>
      <c r="F13" s="77">
        <v>652</v>
      </c>
      <c r="G13" s="77">
        <v>598</v>
      </c>
      <c r="H13" s="17">
        <v>9.87</v>
      </c>
      <c r="I13" s="76">
        <v>92</v>
      </c>
      <c r="J13" s="18">
        <v>7.36</v>
      </c>
      <c r="K13" s="76">
        <v>907</v>
      </c>
      <c r="L13" s="77">
        <v>501</v>
      </c>
      <c r="M13" s="77">
        <v>406</v>
      </c>
      <c r="N13" s="17">
        <v>7.16</v>
      </c>
      <c r="O13" s="76">
        <v>343</v>
      </c>
      <c r="P13" s="17">
        <v>2.71</v>
      </c>
      <c r="Q13" s="76">
        <v>2</v>
      </c>
      <c r="R13" s="77">
        <v>0</v>
      </c>
      <c r="S13" s="77">
        <v>2</v>
      </c>
      <c r="T13" s="18">
        <v>1.6</v>
      </c>
      <c r="U13" s="77">
        <v>2</v>
      </c>
      <c r="V13" s="77">
        <v>0</v>
      </c>
      <c r="W13" s="77">
        <v>2</v>
      </c>
      <c r="X13" s="18">
        <v>1.6</v>
      </c>
      <c r="Y13" s="77">
        <v>2</v>
      </c>
      <c r="Z13" s="77">
        <v>0</v>
      </c>
      <c r="AA13" s="77">
        <v>2</v>
      </c>
      <c r="AB13" s="38">
        <v>1.6</v>
      </c>
    </row>
    <row r="14" spans="1:28" ht="12.75" customHeight="1">
      <c r="A14" s="29"/>
      <c r="B14" s="30"/>
      <c r="C14" s="80" t="s">
        <v>46</v>
      </c>
      <c r="D14" s="32"/>
      <c r="E14" s="76">
        <v>2025</v>
      </c>
      <c r="F14" s="77">
        <v>1091</v>
      </c>
      <c r="G14" s="77">
        <v>934</v>
      </c>
      <c r="H14" s="17">
        <v>9.24</v>
      </c>
      <c r="I14" s="76">
        <v>200</v>
      </c>
      <c r="J14" s="18">
        <v>9.88</v>
      </c>
      <c r="K14" s="76">
        <v>1525</v>
      </c>
      <c r="L14" s="77">
        <v>860</v>
      </c>
      <c r="M14" s="77">
        <v>665</v>
      </c>
      <c r="N14" s="17">
        <v>6.96</v>
      </c>
      <c r="O14" s="76">
        <v>500</v>
      </c>
      <c r="P14" s="17">
        <v>2.28</v>
      </c>
      <c r="Q14" s="76">
        <v>4</v>
      </c>
      <c r="R14" s="77">
        <v>2</v>
      </c>
      <c r="S14" s="77">
        <v>2</v>
      </c>
      <c r="T14" s="18">
        <v>1.98</v>
      </c>
      <c r="U14" s="77">
        <v>2</v>
      </c>
      <c r="V14" s="77">
        <v>2</v>
      </c>
      <c r="W14" s="77">
        <v>0</v>
      </c>
      <c r="X14" s="18">
        <v>0.99</v>
      </c>
      <c r="Y14" s="77">
        <v>2</v>
      </c>
      <c r="Z14" s="77">
        <v>2</v>
      </c>
      <c r="AA14" s="77">
        <v>0</v>
      </c>
      <c r="AB14" s="38">
        <v>0.99</v>
      </c>
    </row>
    <row r="15" spans="1:28" ht="12.75" customHeight="1">
      <c r="A15" s="29"/>
      <c r="B15" s="30"/>
      <c r="C15" s="80" t="s">
        <v>47</v>
      </c>
      <c r="D15" s="32"/>
      <c r="E15" s="76">
        <v>1823</v>
      </c>
      <c r="F15" s="77">
        <v>930</v>
      </c>
      <c r="G15" s="77">
        <v>893</v>
      </c>
      <c r="H15" s="17">
        <v>8.69</v>
      </c>
      <c r="I15" s="76">
        <v>153</v>
      </c>
      <c r="J15" s="18">
        <v>8.39</v>
      </c>
      <c r="K15" s="76">
        <v>1095</v>
      </c>
      <c r="L15" s="77">
        <v>618</v>
      </c>
      <c r="M15" s="77">
        <v>477</v>
      </c>
      <c r="N15" s="17">
        <v>5.22</v>
      </c>
      <c r="O15" s="76">
        <v>728</v>
      </c>
      <c r="P15" s="17">
        <v>3.47</v>
      </c>
      <c r="Q15" s="76">
        <v>3</v>
      </c>
      <c r="R15" s="77">
        <v>1</v>
      </c>
      <c r="S15" s="77">
        <v>2</v>
      </c>
      <c r="T15" s="18">
        <v>1.65</v>
      </c>
      <c r="U15" s="77">
        <v>2</v>
      </c>
      <c r="V15" s="77">
        <v>0</v>
      </c>
      <c r="W15" s="77">
        <v>2</v>
      </c>
      <c r="X15" s="18">
        <v>1.1</v>
      </c>
      <c r="Y15" s="77">
        <v>2</v>
      </c>
      <c r="Z15" s="77">
        <v>0</v>
      </c>
      <c r="AA15" s="77">
        <v>2</v>
      </c>
      <c r="AB15" s="38">
        <v>1.1</v>
      </c>
    </row>
    <row r="16" spans="1:28" ht="12.75" customHeight="1">
      <c r="A16" s="29"/>
      <c r="B16" s="30"/>
      <c r="C16" s="30"/>
      <c r="D16" s="32"/>
      <c r="E16" s="76"/>
      <c r="F16" s="77"/>
      <c r="G16" s="77"/>
      <c r="H16" s="17"/>
      <c r="I16" s="76"/>
      <c r="J16" s="18"/>
      <c r="K16" s="76"/>
      <c r="L16" s="77"/>
      <c r="M16" s="77"/>
      <c r="N16" s="17"/>
      <c r="O16" s="76"/>
      <c r="P16" s="17"/>
      <c r="Q16" s="76"/>
      <c r="R16" s="77"/>
      <c r="S16" s="77"/>
      <c r="T16" s="18"/>
      <c r="U16" s="77"/>
      <c r="V16" s="77"/>
      <c r="W16" s="77"/>
      <c r="X16" s="18"/>
      <c r="Y16" s="77"/>
      <c r="Z16" s="77"/>
      <c r="AA16" s="77"/>
      <c r="AB16" s="38"/>
    </row>
    <row r="17" spans="1:28" ht="12.75" customHeight="1">
      <c r="A17" s="96" t="s">
        <v>48</v>
      </c>
      <c r="B17" s="97"/>
      <c r="C17" s="97"/>
      <c r="D17" s="32"/>
      <c r="E17" s="76">
        <f>SUM(その１!E18,その１!E19,その１!E20)</f>
        <v>1726</v>
      </c>
      <c r="F17" s="77">
        <f>SUM(その１!F18,その１!F19,その１!F20)</f>
        <v>893</v>
      </c>
      <c r="G17" s="77">
        <f>SUM(その１!G18,その１!G19,その１!G20)</f>
        <v>833</v>
      </c>
      <c r="H17" s="17">
        <f>(E17/'宮城県人口'!C8)*1000</f>
        <v>7.776140853573375</v>
      </c>
      <c r="I17" s="76">
        <f>SUM(その１!I18,その１!I19,その１!I20)</f>
        <v>133</v>
      </c>
      <c r="J17" s="18">
        <f>(I17/E17)*100</f>
        <v>7.705677867902665</v>
      </c>
      <c r="K17" s="76">
        <f>SUM(その１!K18,その１!K19,その１!K20)</f>
        <v>2373</v>
      </c>
      <c r="L17" s="77">
        <f>SUM(その１!L18,その１!L19,その１!L20)</f>
        <v>1312</v>
      </c>
      <c r="M17" s="77">
        <f>SUM(その１!M18,その１!M19,その１!M20)</f>
        <v>1061</v>
      </c>
      <c r="N17" s="17">
        <f>(K17/'宮城県人口'!C8)*1000</f>
        <v>10.691067349669536</v>
      </c>
      <c r="O17" s="76">
        <f>SUM(その１!O18,その１!O19,その１!O20)</f>
        <v>-647</v>
      </c>
      <c r="P17" s="17">
        <f>IF((O17/'宮城県人口'!C8)*1000&gt;=0,(O17/'宮城県人口'!C8)*1000,(O17/'宮城県人口'!C8)*1000+0.01)</f>
        <v>-2.904926496096161</v>
      </c>
      <c r="Q17" s="76">
        <f>SUM(その１!Q18,その１!Q19,その１!Q20)</f>
        <v>3</v>
      </c>
      <c r="R17" s="77">
        <f>SUM(その１!R18,その１!R19,その１!R20)</f>
        <v>2</v>
      </c>
      <c r="S17" s="77">
        <f>SUM(その１!S18,その１!S19,その１!S20)</f>
        <v>1</v>
      </c>
      <c r="T17" s="18">
        <f>(Q17/E17)*1000</f>
        <v>1.7381228273464657</v>
      </c>
      <c r="U17" s="77">
        <f>SUM(その１!U18,その１!U19,その１!U20)</f>
        <v>2</v>
      </c>
      <c r="V17" s="77">
        <f>SUM(その１!V18,その１!V19,その１!V20)</f>
        <v>1</v>
      </c>
      <c r="W17" s="77">
        <f>SUM(その１!W18,その１!W19,その１!W20)</f>
        <v>1</v>
      </c>
      <c r="X17" s="18">
        <f>(U17/E17)*1000</f>
        <v>1.1587485515643106</v>
      </c>
      <c r="Y17" s="77">
        <f>SUM(その１!Y18,その１!Y19,その１!Y20)</f>
        <v>2</v>
      </c>
      <c r="Z17" s="77">
        <f>SUM(その１!Z18,その１!Z19,その１!Z20)</f>
        <v>1</v>
      </c>
      <c r="AA17" s="77">
        <f>SUM(その１!AA18,その１!AA19,その１!AA20)</f>
        <v>1</v>
      </c>
      <c r="AB17" s="38">
        <f>(Y17/E17)*1000</f>
        <v>1.1587485515643106</v>
      </c>
    </row>
    <row r="18" spans="1:28" ht="12.75" customHeight="1">
      <c r="A18" s="29"/>
      <c r="B18" s="30"/>
      <c r="C18" s="80" t="s">
        <v>49</v>
      </c>
      <c r="D18" s="32"/>
      <c r="E18" s="76">
        <v>1262</v>
      </c>
      <c r="F18" s="77">
        <v>642</v>
      </c>
      <c r="G18" s="77">
        <v>620</v>
      </c>
      <c r="H18" s="17">
        <v>7.54</v>
      </c>
      <c r="I18" s="76">
        <v>97</v>
      </c>
      <c r="J18" s="18">
        <v>7.69</v>
      </c>
      <c r="K18" s="76">
        <v>1805</v>
      </c>
      <c r="L18" s="77">
        <v>988</v>
      </c>
      <c r="M18" s="77">
        <v>817</v>
      </c>
      <c r="N18" s="17">
        <v>10.78</v>
      </c>
      <c r="O18" s="76">
        <v>-543</v>
      </c>
      <c r="P18" s="17">
        <v>-3.24</v>
      </c>
      <c r="Q18" s="76">
        <v>3</v>
      </c>
      <c r="R18" s="77">
        <v>2</v>
      </c>
      <c r="S18" s="77">
        <v>1</v>
      </c>
      <c r="T18" s="18">
        <v>2.38</v>
      </c>
      <c r="U18" s="77">
        <v>2</v>
      </c>
      <c r="V18" s="77">
        <v>1</v>
      </c>
      <c r="W18" s="77">
        <v>1</v>
      </c>
      <c r="X18" s="18">
        <v>1.58</v>
      </c>
      <c r="Y18" s="77">
        <v>2</v>
      </c>
      <c r="Z18" s="77">
        <v>1</v>
      </c>
      <c r="AA18" s="77">
        <v>1</v>
      </c>
      <c r="AB18" s="38">
        <v>1.58</v>
      </c>
    </row>
    <row r="19" spans="1:28" ht="12.75" customHeight="1">
      <c r="A19" s="29"/>
      <c r="B19" s="30"/>
      <c r="C19" s="80" t="s">
        <v>50</v>
      </c>
      <c r="D19" s="32"/>
      <c r="E19" s="76">
        <v>393</v>
      </c>
      <c r="F19" s="77">
        <v>214</v>
      </c>
      <c r="G19" s="77">
        <v>179</v>
      </c>
      <c r="H19" s="17">
        <v>8.97</v>
      </c>
      <c r="I19" s="76">
        <v>31</v>
      </c>
      <c r="J19" s="18">
        <v>7.89</v>
      </c>
      <c r="K19" s="76">
        <v>428</v>
      </c>
      <c r="L19" s="77">
        <v>251</v>
      </c>
      <c r="M19" s="77">
        <v>177</v>
      </c>
      <c r="N19" s="17">
        <v>9.77</v>
      </c>
      <c r="O19" s="76">
        <v>-35</v>
      </c>
      <c r="P19" s="17">
        <v>-0.8</v>
      </c>
      <c r="Q19" s="76">
        <v>0</v>
      </c>
      <c r="R19" s="77">
        <v>0</v>
      </c>
      <c r="S19" s="77">
        <v>0</v>
      </c>
      <c r="T19" s="18">
        <v>0</v>
      </c>
      <c r="U19" s="77">
        <v>0</v>
      </c>
      <c r="V19" s="77">
        <v>0</v>
      </c>
      <c r="W19" s="77">
        <v>0</v>
      </c>
      <c r="X19" s="18">
        <v>0</v>
      </c>
      <c r="Y19" s="77">
        <v>0</v>
      </c>
      <c r="Z19" s="77">
        <v>0</v>
      </c>
      <c r="AA19" s="77">
        <v>0</v>
      </c>
      <c r="AB19" s="38">
        <v>0</v>
      </c>
    </row>
    <row r="20" spans="1:28" ht="12.75" customHeight="1">
      <c r="A20" s="29"/>
      <c r="B20" s="30"/>
      <c r="C20" s="80" t="s">
        <v>51</v>
      </c>
      <c r="D20" s="32"/>
      <c r="E20" s="76">
        <v>71</v>
      </c>
      <c r="F20" s="77">
        <v>37</v>
      </c>
      <c r="G20" s="77">
        <v>34</v>
      </c>
      <c r="H20" s="17">
        <v>6.65</v>
      </c>
      <c r="I20" s="76">
        <v>5</v>
      </c>
      <c r="J20" s="18">
        <v>7.04</v>
      </c>
      <c r="K20" s="76">
        <v>140</v>
      </c>
      <c r="L20" s="77">
        <v>73</v>
      </c>
      <c r="M20" s="77">
        <v>67</v>
      </c>
      <c r="N20" s="17">
        <v>13.12</v>
      </c>
      <c r="O20" s="76">
        <v>-69</v>
      </c>
      <c r="P20" s="17">
        <v>-6.46</v>
      </c>
      <c r="Q20" s="76">
        <v>0</v>
      </c>
      <c r="R20" s="77">
        <v>0</v>
      </c>
      <c r="S20" s="77">
        <v>0</v>
      </c>
      <c r="T20" s="18">
        <v>0</v>
      </c>
      <c r="U20" s="77">
        <v>0</v>
      </c>
      <c r="V20" s="77">
        <v>0</v>
      </c>
      <c r="W20" s="77">
        <v>0</v>
      </c>
      <c r="X20" s="18">
        <v>0</v>
      </c>
      <c r="Y20" s="77">
        <v>0</v>
      </c>
      <c r="Z20" s="77">
        <v>0</v>
      </c>
      <c r="AA20" s="77">
        <v>0</v>
      </c>
      <c r="AB20" s="38">
        <v>0</v>
      </c>
    </row>
    <row r="21" spans="1:28" ht="12.75" customHeight="1">
      <c r="A21" s="29"/>
      <c r="B21" s="30"/>
      <c r="C21" s="80"/>
      <c r="D21" s="32"/>
      <c r="E21" s="76"/>
      <c r="F21" s="77"/>
      <c r="G21" s="77"/>
      <c r="H21" s="17"/>
      <c r="I21" s="76"/>
      <c r="J21" s="18"/>
      <c r="K21" s="76"/>
      <c r="L21" s="77"/>
      <c r="M21" s="77"/>
      <c r="N21" s="17"/>
      <c r="O21" s="76"/>
      <c r="P21" s="17"/>
      <c r="Q21" s="76"/>
      <c r="R21" s="77"/>
      <c r="S21" s="77"/>
      <c r="T21" s="18"/>
      <c r="U21" s="77"/>
      <c r="V21" s="77"/>
      <c r="W21" s="77"/>
      <c r="X21" s="18"/>
      <c r="Y21" s="77"/>
      <c r="Z21" s="77"/>
      <c r="AA21" s="77"/>
      <c r="AB21" s="38"/>
    </row>
    <row r="22" spans="1:28" ht="12.75" customHeight="1">
      <c r="A22" s="96" t="s">
        <v>52</v>
      </c>
      <c r="B22" s="97"/>
      <c r="C22" s="97"/>
      <c r="D22" s="32"/>
      <c r="E22" s="76">
        <f>SUM(その１!E24,その１!E25,その１!E26,その１!E27,その１!E28,その１!E30,その１!E31,その１!E32,その１!E33,その１!E35,その１!E36,その１!E37,その１!E38)</f>
        <v>3686</v>
      </c>
      <c r="F22" s="77">
        <f>SUM(その１!F24,その１!F25,その１!F26,その１!F27,その１!F28,その１!F30,その１!F31,その１!F32,その１!F33,その１!F35,その１!F36,その１!F37,その１!F38)</f>
        <v>1939</v>
      </c>
      <c r="G22" s="77">
        <f>SUM(その１!G24,その１!G25,その１!G26,その１!G27,その１!G28,その１!G30,その１!G31,その１!G32,その１!G33,その１!G35,その１!G36,その１!G37,その１!G38)</f>
        <v>1747</v>
      </c>
      <c r="H22" s="17">
        <f>(E22/'宮城県人口'!C9)*1000</f>
        <v>8.320278817373717</v>
      </c>
      <c r="I22" s="76">
        <f>SUM(その１!I24,その１!I25,その１!I26,その１!I27,その１!I28,その１!I30,その１!I31,その１!I32,その１!I33,その１!I35,その１!I36,その１!I37,その１!I38)</f>
        <v>366</v>
      </c>
      <c r="J22" s="18">
        <f>(I22/E22)*100</f>
        <v>9.92946283233858</v>
      </c>
      <c r="K22" s="76">
        <f>SUM(その１!K24,その１!K25,その１!K26,その１!K27,その１!K28,その１!K30,その１!K31,その１!K32,その１!K33,その１!K35,その１!K36,その１!K37,その１!K38)</f>
        <v>3515</v>
      </c>
      <c r="L22" s="77">
        <f>SUM(その１!L24,その１!L25,その１!L26,その１!L27,その１!L28,その１!L30,その１!L31,その１!L32,その１!L33,その１!L35,その１!L36,その１!L37,その１!L38)</f>
        <v>1896</v>
      </c>
      <c r="M22" s="77">
        <f>SUM(その１!M24,その１!M25,その１!M26,その１!M27,その１!M28,その１!M30,その１!M31,その１!M32,その１!M33,その１!M35,その１!M36,その１!M37,その１!M38)</f>
        <v>1619</v>
      </c>
      <c r="N22" s="17">
        <f>(K22/'宮城県人口'!C9)*1000</f>
        <v>7.934286501103803</v>
      </c>
      <c r="O22" s="76">
        <f>SUM(その１!O24,その１!O25,その１!O26,その１!O27,その１!O28,その１!O30,その１!O31,その１!O32,その１!O33,その１!O35,その１!O36,その１!O37,その１!O38)</f>
        <v>171</v>
      </c>
      <c r="P22" s="17">
        <f>IF((O22/'宮城県人口'!C9)*1000&gt;=0,(O22/'宮城県人口'!C9)*1000,(O22/'宮城県人口'!C9)*1000+0.01)</f>
        <v>0.3859923162699147</v>
      </c>
      <c r="Q22" s="76">
        <f>SUM(その１!Q24,その１!Q25,その１!Q26,その１!Q27,その１!Q28,その１!Q30,その１!Q31,その１!Q32,その１!Q33,その１!Q35,その１!Q36,その１!Q37,その１!Q38)</f>
        <v>8</v>
      </c>
      <c r="R22" s="77">
        <f>SUM(その１!R24,その１!R25,その１!R26,その１!R27,その１!R28,その１!R30,その１!R31,その１!R32,その１!R33,その１!R35,その１!R36,その１!R37,その１!R38)</f>
        <v>4</v>
      </c>
      <c r="S22" s="77">
        <f>SUM(その１!S24,その１!S25,その１!S26,その１!S27,その１!S28,その１!S30,その１!S31,その１!S32,その１!S33,その１!S35,その１!S36,その１!S37,その１!S38)</f>
        <v>4</v>
      </c>
      <c r="T22" s="18">
        <f>(Q22/E22)*1000</f>
        <v>2.1703743895822027</v>
      </c>
      <c r="U22" s="77">
        <f>SUM(その１!U24,その１!U25,その１!U26,その１!U27,その１!U28,その１!U30,その１!U31,その１!U32,その１!U33,その１!U35,その１!U36,その１!U37,その１!U38)</f>
        <v>3</v>
      </c>
      <c r="V22" s="77">
        <f>SUM(その１!V24,その１!V25,その１!V26,その１!V27,その１!V28,その１!V30,その１!V31,その１!V32,その１!V33,その１!V35,その１!V36,その１!V37,その１!V38)</f>
        <v>1</v>
      </c>
      <c r="W22" s="77">
        <f>SUM(その１!W24,その１!W25,その１!W26,その１!W27,その１!W28,その１!W30,その１!W31,その１!W32,その１!W33,その１!W35,その１!W36,その１!W37,その１!W38)</f>
        <v>2</v>
      </c>
      <c r="X22" s="18">
        <f>(U22/E22)*1000</f>
        <v>0.813890396093326</v>
      </c>
      <c r="Y22" s="77">
        <f>SUM(その１!Y24,その１!Y25,その１!Y26,その１!Y27,その１!Y28,その１!Y30,その１!Y31,その１!Y32,その１!Y33,その１!Y35,その１!Y36,その１!Y37,その１!Y38)</f>
        <v>3</v>
      </c>
      <c r="Z22" s="77">
        <f>SUM(その１!Z24,その１!Z25,その１!Z26,その１!Z27,その１!Z28,その１!Z30,その１!Z31,その１!Z32,その１!Z33,その１!Z35,その１!Z36,その１!Z37,その１!Z38)</f>
        <v>1</v>
      </c>
      <c r="AA22" s="77">
        <f>SUM(その１!AA24,その１!AA25,その１!AA26,その１!AA27,その１!AA28,その１!AA30,その１!AA31,その１!AA32,その１!AA33,その１!AA35,その１!AA36,その１!AA37,その１!AA38)</f>
        <v>2</v>
      </c>
      <c r="AB22" s="38">
        <f>(Y22/E22)*1000</f>
        <v>0.813890396093326</v>
      </c>
    </row>
    <row r="23" spans="1:28" ht="12.75" customHeight="1">
      <c r="A23" s="29"/>
      <c r="B23" s="98" t="s">
        <v>53</v>
      </c>
      <c r="C23" s="98"/>
      <c r="D23" s="32"/>
      <c r="E23" s="76">
        <f>SUM(その１!E24,その１!E25,その１!E26,その１!E27,その１!E28)</f>
        <v>1555</v>
      </c>
      <c r="F23" s="77">
        <f>SUM(その１!F24,その１!F25,その１!F26,その１!F27,その１!F28)</f>
        <v>808</v>
      </c>
      <c r="G23" s="77">
        <f>SUM(その１!G24,その１!G25,その１!G26,その１!G27,その１!G28)</f>
        <v>747</v>
      </c>
      <c r="H23" s="17">
        <f>(E23/'宮城県人口'!C10)*1000</f>
        <v>8.078006005257198</v>
      </c>
      <c r="I23" s="76">
        <f>SUM(その１!I24,その１!I25,その１!I26,その１!I27,その１!I28)</f>
        <v>158</v>
      </c>
      <c r="J23" s="18">
        <f>(I23/E23)*100</f>
        <v>10.160771704180064</v>
      </c>
      <c r="K23" s="76">
        <f>SUM(その１!K24,その１!K25,その１!K26,その１!K27,その１!K28)</f>
        <v>1536</v>
      </c>
      <c r="L23" s="77">
        <f>SUM(その１!L24,その１!L25,その１!L26,その１!L27,その１!L28)</f>
        <v>849</v>
      </c>
      <c r="M23" s="77">
        <f>SUM(その１!M24,その１!M25,その１!M26,その１!M27,その１!M28)</f>
        <v>687</v>
      </c>
      <c r="N23" s="17">
        <f>(K23/'宮城県人口'!C10)*1000</f>
        <v>7.979303681077205</v>
      </c>
      <c r="O23" s="76">
        <f>SUM(その１!O24,その１!O25,その１!O26,その１!O27,その１!O28)</f>
        <v>19</v>
      </c>
      <c r="P23" s="17">
        <f>IF((O23/'宮城県人口'!C10)*1000&gt;=0,(O23/'宮城県人口'!C10)*1000,(O23/'宮城県人口'!C10)*1000+0.01)</f>
        <v>0.09870232417999147</v>
      </c>
      <c r="Q23" s="76">
        <f>SUM(その１!Q24,その１!Q25,その１!Q26,その１!Q27,その１!Q28)</f>
        <v>2</v>
      </c>
      <c r="R23" s="77">
        <f>SUM(その１!R24,その１!R25,その１!R26,その１!R27,その１!R28)</f>
        <v>0</v>
      </c>
      <c r="S23" s="77">
        <f>SUM(その１!S24,その１!S25,その１!S26,その１!S27,その１!S28)</f>
        <v>2</v>
      </c>
      <c r="T23" s="18">
        <f>(Q23/E23)*1000</f>
        <v>1.2861736334405145</v>
      </c>
      <c r="U23" s="77">
        <f>SUM(その１!U24,その１!U25,その１!U26,その１!U27,その１!U28)</f>
        <v>1</v>
      </c>
      <c r="V23" s="77">
        <f>SUM(その１!V24,その１!V25,その１!V26,その１!V27,その１!V28)</f>
        <v>0</v>
      </c>
      <c r="W23" s="77">
        <f>SUM(その１!W24,その１!W25,その１!W26,その１!W27,その１!W28)</f>
        <v>1</v>
      </c>
      <c r="X23" s="18">
        <f>(U23/E23)*1000</f>
        <v>0.6430868167202572</v>
      </c>
      <c r="Y23" s="77">
        <f>SUM(その１!Y24,その１!Y25,その１!Y26,その１!Y27,その１!Y28)</f>
        <v>1</v>
      </c>
      <c r="Z23" s="77">
        <f>SUM(その１!Z24,その１!Z25,その１!Z26,その１!Z27,その１!Z28)</f>
        <v>0</v>
      </c>
      <c r="AA23" s="77">
        <f>SUM(その１!AA24,その１!AA25,その１!AA26,その１!AA27,その１!AA28)</f>
        <v>1</v>
      </c>
      <c r="AB23" s="38">
        <f>(Y23/E23)*1000</f>
        <v>0.6430868167202572</v>
      </c>
    </row>
    <row r="24" spans="1:28" ht="12.75" customHeight="1">
      <c r="A24" s="29"/>
      <c r="B24" s="30"/>
      <c r="C24" s="80" t="s">
        <v>54</v>
      </c>
      <c r="D24" s="32"/>
      <c r="E24" s="76">
        <v>353</v>
      </c>
      <c r="F24" s="77">
        <v>171</v>
      </c>
      <c r="G24" s="77">
        <v>182</v>
      </c>
      <c r="H24" s="17">
        <v>5.97</v>
      </c>
      <c r="I24" s="76">
        <v>40</v>
      </c>
      <c r="J24" s="18">
        <v>11.33</v>
      </c>
      <c r="K24" s="76">
        <v>586</v>
      </c>
      <c r="L24" s="77">
        <v>316</v>
      </c>
      <c r="M24" s="77">
        <v>270</v>
      </c>
      <c r="N24" s="17">
        <v>9.92</v>
      </c>
      <c r="O24" s="76">
        <v>-233</v>
      </c>
      <c r="P24" s="17">
        <v>-3.94</v>
      </c>
      <c r="Q24" s="76">
        <v>1</v>
      </c>
      <c r="R24" s="77">
        <v>0</v>
      </c>
      <c r="S24" s="77">
        <v>1</v>
      </c>
      <c r="T24" s="18">
        <v>2.83</v>
      </c>
      <c r="U24" s="77">
        <v>0</v>
      </c>
      <c r="V24" s="77">
        <v>0</v>
      </c>
      <c r="W24" s="77">
        <v>0</v>
      </c>
      <c r="X24" s="18">
        <v>0</v>
      </c>
      <c r="Y24" s="77">
        <v>0</v>
      </c>
      <c r="Z24" s="77">
        <v>0</v>
      </c>
      <c r="AA24" s="77">
        <v>0</v>
      </c>
      <c r="AB24" s="38">
        <v>0</v>
      </c>
    </row>
    <row r="25" spans="1:28" ht="12.75" customHeight="1">
      <c r="A25" s="29"/>
      <c r="B25" s="30"/>
      <c r="C25" s="80" t="s">
        <v>55</v>
      </c>
      <c r="D25" s="32"/>
      <c r="E25" s="76">
        <v>696</v>
      </c>
      <c r="F25" s="77">
        <v>353</v>
      </c>
      <c r="G25" s="77">
        <v>343</v>
      </c>
      <c r="H25" s="17">
        <v>11.08</v>
      </c>
      <c r="I25" s="76">
        <v>68</v>
      </c>
      <c r="J25" s="18">
        <v>9.77</v>
      </c>
      <c r="K25" s="76">
        <v>389</v>
      </c>
      <c r="L25" s="77">
        <v>224</v>
      </c>
      <c r="M25" s="77">
        <v>165</v>
      </c>
      <c r="N25" s="17">
        <v>6.19</v>
      </c>
      <c r="O25" s="76">
        <v>307</v>
      </c>
      <c r="P25" s="17">
        <v>4.89</v>
      </c>
      <c r="Q25" s="76">
        <v>1</v>
      </c>
      <c r="R25" s="77">
        <v>0</v>
      </c>
      <c r="S25" s="77">
        <v>1</v>
      </c>
      <c r="T25" s="18">
        <v>1.44</v>
      </c>
      <c r="U25" s="77">
        <v>1</v>
      </c>
      <c r="V25" s="77">
        <v>0</v>
      </c>
      <c r="W25" s="77">
        <v>1</v>
      </c>
      <c r="X25" s="18">
        <v>1.44</v>
      </c>
      <c r="Y25" s="77">
        <v>1</v>
      </c>
      <c r="Z25" s="77">
        <v>0</v>
      </c>
      <c r="AA25" s="77">
        <v>1</v>
      </c>
      <c r="AB25" s="38">
        <v>1.44</v>
      </c>
    </row>
    <row r="26" spans="1:28" ht="12.75" customHeight="1">
      <c r="A26" s="29"/>
      <c r="B26" s="30"/>
      <c r="C26" s="80" t="s">
        <v>56</v>
      </c>
      <c r="D26" s="32"/>
      <c r="E26" s="76">
        <v>85</v>
      </c>
      <c r="F26" s="77">
        <v>51</v>
      </c>
      <c r="G26" s="77">
        <v>34</v>
      </c>
      <c r="H26" s="17">
        <v>5.3</v>
      </c>
      <c r="I26" s="76">
        <v>4</v>
      </c>
      <c r="J26" s="18">
        <v>4.71</v>
      </c>
      <c r="K26" s="76">
        <v>195</v>
      </c>
      <c r="L26" s="77">
        <v>96</v>
      </c>
      <c r="M26" s="77">
        <v>99</v>
      </c>
      <c r="N26" s="17">
        <v>12.16</v>
      </c>
      <c r="O26" s="76">
        <v>-110</v>
      </c>
      <c r="P26" s="17">
        <v>-6.86</v>
      </c>
      <c r="Q26" s="76">
        <v>0</v>
      </c>
      <c r="R26" s="77">
        <v>0</v>
      </c>
      <c r="S26" s="77">
        <v>0</v>
      </c>
      <c r="T26" s="18">
        <v>0</v>
      </c>
      <c r="U26" s="77">
        <v>0</v>
      </c>
      <c r="V26" s="77">
        <v>0</v>
      </c>
      <c r="W26" s="77">
        <v>0</v>
      </c>
      <c r="X26" s="18">
        <v>0</v>
      </c>
      <c r="Y26" s="77">
        <v>0</v>
      </c>
      <c r="Z26" s="77">
        <v>0</v>
      </c>
      <c r="AA26" s="77">
        <v>0</v>
      </c>
      <c r="AB26" s="38">
        <v>0</v>
      </c>
    </row>
    <row r="27" spans="1:28" ht="12.75" customHeight="1">
      <c r="A27" s="29"/>
      <c r="B27" s="30"/>
      <c r="C27" s="80" t="s">
        <v>57</v>
      </c>
      <c r="D27" s="32"/>
      <c r="E27" s="76">
        <v>149</v>
      </c>
      <c r="F27" s="77">
        <v>81</v>
      </c>
      <c r="G27" s="77">
        <v>68</v>
      </c>
      <c r="H27" s="17">
        <v>7</v>
      </c>
      <c r="I27" s="76">
        <v>18</v>
      </c>
      <c r="J27" s="18">
        <v>12.08</v>
      </c>
      <c r="K27" s="76">
        <v>182</v>
      </c>
      <c r="L27" s="77">
        <v>102</v>
      </c>
      <c r="M27" s="77">
        <v>80</v>
      </c>
      <c r="N27" s="17">
        <v>8.55</v>
      </c>
      <c r="O27" s="76">
        <v>-33</v>
      </c>
      <c r="P27" s="17">
        <v>-1.55</v>
      </c>
      <c r="Q27" s="76">
        <v>0</v>
      </c>
      <c r="R27" s="77">
        <v>0</v>
      </c>
      <c r="S27" s="77">
        <v>0</v>
      </c>
      <c r="T27" s="18">
        <v>0</v>
      </c>
      <c r="U27" s="77">
        <v>0</v>
      </c>
      <c r="V27" s="77">
        <v>0</v>
      </c>
      <c r="W27" s="77">
        <v>0</v>
      </c>
      <c r="X27" s="18">
        <v>0</v>
      </c>
      <c r="Y27" s="77">
        <v>0</v>
      </c>
      <c r="Z27" s="77">
        <v>0</v>
      </c>
      <c r="AA27" s="77">
        <v>0</v>
      </c>
      <c r="AB27" s="38">
        <v>0</v>
      </c>
    </row>
    <row r="28" spans="1:28" ht="12.75" customHeight="1">
      <c r="A28" s="29"/>
      <c r="B28" s="30"/>
      <c r="C28" s="80" t="s">
        <v>58</v>
      </c>
      <c r="D28" s="32"/>
      <c r="E28" s="76">
        <v>272</v>
      </c>
      <c r="F28" s="77">
        <v>152</v>
      </c>
      <c r="G28" s="77">
        <v>120</v>
      </c>
      <c r="H28" s="17">
        <v>8.17</v>
      </c>
      <c r="I28" s="76">
        <v>28</v>
      </c>
      <c r="J28" s="18">
        <v>10.29</v>
      </c>
      <c r="K28" s="76">
        <v>184</v>
      </c>
      <c r="L28" s="77">
        <v>111</v>
      </c>
      <c r="M28" s="77">
        <v>73</v>
      </c>
      <c r="N28" s="17">
        <v>5.53</v>
      </c>
      <c r="O28" s="76">
        <v>88</v>
      </c>
      <c r="P28" s="17">
        <v>2.64</v>
      </c>
      <c r="Q28" s="76">
        <v>0</v>
      </c>
      <c r="R28" s="77">
        <v>0</v>
      </c>
      <c r="S28" s="77">
        <v>0</v>
      </c>
      <c r="T28" s="18">
        <v>0</v>
      </c>
      <c r="U28" s="77">
        <v>0</v>
      </c>
      <c r="V28" s="77">
        <v>0</v>
      </c>
      <c r="W28" s="77">
        <v>0</v>
      </c>
      <c r="X28" s="18">
        <v>0</v>
      </c>
      <c r="Y28" s="77">
        <v>0</v>
      </c>
      <c r="Z28" s="77">
        <v>0</v>
      </c>
      <c r="AA28" s="77">
        <v>0</v>
      </c>
      <c r="AB28" s="38">
        <v>0</v>
      </c>
    </row>
    <row r="29" spans="1:28" ht="12.75" customHeight="1">
      <c r="A29" s="29"/>
      <c r="B29" s="98" t="s">
        <v>59</v>
      </c>
      <c r="C29" s="98"/>
      <c r="D29" s="32"/>
      <c r="E29" s="76">
        <f>SUM(その１!E30,その１!E31,その１!E32,その１!E33)</f>
        <v>1338</v>
      </c>
      <c r="F29" s="77">
        <f>SUM(その１!F30,その１!F31,その１!F32,その１!F33)</f>
        <v>710</v>
      </c>
      <c r="G29" s="77">
        <f>SUM(その１!G30,その１!G31,その１!G32,その１!G33)</f>
        <v>628</v>
      </c>
      <c r="H29" s="17">
        <f>(E29/'宮城県人口'!C11)*1000</f>
        <v>8.021823196138973</v>
      </c>
      <c r="I29" s="76">
        <f>SUM(その１!I30,その１!I31,その１!I32,その１!I33)</f>
        <v>139</v>
      </c>
      <c r="J29" s="18">
        <f>(I29/E29)*100</f>
        <v>10.388639760837071</v>
      </c>
      <c r="K29" s="76">
        <f>SUM(その１!K30,その１!K31,その１!K32,その１!K33)</f>
        <v>1371</v>
      </c>
      <c r="L29" s="77">
        <f>SUM(その１!L30,その１!L31,その１!L32,その１!L33)</f>
        <v>720</v>
      </c>
      <c r="M29" s="77">
        <f>SUM(その１!M30,その１!M31,その１!M32,その１!M33)</f>
        <v>651</v>
      </c>
      <c r="N29" s="17">
        <f>(K29/'宮城県人口'!C11)*1000</f>
        <v>8.21967085344285</v>
      </c>
      <c r="O29" s="76">
        <f>SUM(その１!O30,その１!O31,その１!O32,その１!O33)</f>
        <v>-33</v>
      </c>
      <c r="P29" s="17">
        <v>-0.2</v>
      </c>
      <c r="Q29" s="76">
        <f>SUM(その１!Q30,その１!Q31,その１!Q32,その１!Q33)</f>
        <v>5</v>
      </c>
      <c r="R29" s="77">
        <f>SUM(その１!R30,その１!R31,その１!R32,その１!R33)</f>
        <v>3</v>
      </c>
      <c r="S29" s="77">
        <f>SUM(その１!S30,その１!S31,その１!S32,その１!S33)</f>
        <v>2</v>
      </c>
      <c r="T29" s="18">
        <f>(Q29/E29)*1000</f>
        <v>3.7369207772795217</v>
      </c>
      <c r="U29" s="77">
        <f>SUM(その１!U30,その１!U31,その１!U32,その１!U33)</f>
        <v>1</v>
      </c>
      <c r="V29" s="77">
        <f>SUM(その１!V30,その１!V31,その１!V32,その１!V33)</f>
        <v>0</v>
      </c>
      <c r="W29" s="77">
        <f>SUM(その１!W30,その１!W31,その１!W32,その１!W33)</f>
        <v>1</v>
      </c>
      <c r="X29" s="18">
        <f>(U29/E29)*1000</f>
        <v>0.7473841554559043</v>
      </c>
      <c r="Y29" s="77">
        <f>SUM(その１!Y30,その１!Y31,その１!Y32,その１!Y33)</f>
        <v>1</v>
      </c>
      <c r="Z29" s="77">
        <f>SUM(その１!Z30,その１!Z31,その１!Z32,その１!Z33)</f>
        <v>0</v>
      </c>
      <c r="AA29" s="77">
        <f>SUM(その１!AA30,その１!AA31,その１!AA32,その１!AA33)</f>
        <v>1</v>
      </c>
      <c r="AB29" s="38">
        <f>(Y29/E29)*1000</f>
        <v>0.7473841554559043</v>
      </c>
    </row>
    <row r="30" spans="1:28" ht="12.75" customHeight="1">
      <c r="A30" s="29"/>
      <c r="B30" s="30"/>
      <c r="C30" s="80" t="s">
        <v>60</v>
      </c>
      <c r="D30" s="32"/>
      <c r="E30" s="76">
        <v>553</v>
      </c>
      <c r="F30" s="77">
        <v>282</v>
      </c>
      <c r="G30" s="77">
        <v>271</v>
      </c>
      <c r="H30" s="17">
        <v>7.99</v>
      </c>
      <c r="I30" s="76">
        <v>64</v>
      </c>
      <c r="J30" s="18">
        <v>11.57</v>
      </c>
      <c r="K30" s="76">
        <v>530</v>
      </c>
      <c r="L30" s="77">
        <v>280</v>
      </c>
      <c r="M30" s="77">
        <v>250</v>
      </c>
      <c r="N30" s="17">
        <v>7.65</v>
      </c>
      <c r="O30" s="76">
        <v>23</v>
      </c>
      <c r="P30" s="17">
        <v>0.33</v>
      </c>
      <c r="Q30" s="76">
        <v>3</v>
      </c>
      <c r="R30" s="77">
        <v>2</v>
      </c>
      <c r="S30" s="77">
        <v>1</v>
      </c>
      <c r="T30" s="18">
        <v>5.42</v>
      </c>
      <c r="U30" s="77">
        <v>0</v>
      </c>
      <c r="V30" s="77">
        <v>0</v>
      </c>
      <c r="W30" s="77">
        <v>0</v>
      </c>
      <c r="X30" s="18">
        <v>0</v>
      </c>
      <c r="Y30" s="77">
        <v>0</v>
      </c>
      <c r="Z30" s="77">
        <v>0</v>
      </c>
      <c r="AA30" s="77">
        <v>0</v>
      </c>
      <c r="AB30" s="38">
        <v>0</v>
      </c>
    </row>
    <row r="31" spans="1:28" ht="12.75" customHeight="1">
      <c r="A31" s="29"/>
      <c r="B31" s="30"/>
      <c r="C31" s="80" t="s">
        <v>61</v>
      </c>
      <c r="D31" s="32"/>
      <c r="E31" s="76">
        <v>442</v>
      </c>
      <c r="F31" s="77">
        <v>240</v>
      </c>
      <c r="G31" s="77">
        <v>202</v>
      </c>
      <c r="H31" s="17">
        <v>9.98</v>
      </c>
      <c r="I31" s="76">
        <v>41</v>
      </c>
      <c r="J31" s="18">
        <v>9.28</v>
      </c>
      <c r="K31" s="76">
        <v>308</v>
      </c>
      <c r="L31" s="77">
        <v>165</v>
      </c>
      <c r="M31" s="77">
        <v>143</v>
      </c>
      <c r="N31" s="17">
        <v>6.95</v>
      </c>
      <c r="O31" s="76">
        <v>134</v>
      </c>
      <c r="P31" s="17">
        <v>3.03</v>
      </c>
      <c r="Q31" s="76">
        <v>1</v>
      </c>
      <c r="R31" s="77">
        <v>0</v>
      </c>
      <c r="S31" s="77">
        <v>1</v>
      </c>
      <c r="T31" s="18">
        <v>2.26</v>
      </c>
      <c r="U31" s="77">
        <v>1</v>
      </c>
      <c r="V31" s="77">
        <v>0</v>
      </c>
      <c r="W31" s="77">
        <v>1</v>
      </c>
      <c r="X31" s="18">
        <v>2.26</v>
      </c>
      <c r="Y31" s="77">
        <v>1</v>
      </c>
      <c r="Z31" s="77">
        <v>0</v>
      </c>
      <c r="AA31" s="77">
        <v>1</v>
      </c>
      <c r="AB31" s="38">
        <v>2.26</v>
      </c>
    </row>
    <row r="32" spans="1:28" ht="12.75" customHeight="1">
      <c r="A32" s="29"/>
      <c r="B32" s="30"/>
      <c r="C32" s="80" t="s">
        <v>62</v>
      </c>
      <c r="D32" s="32"/>
      <c r="E32" s="76">
        <v>254</v>
      </c>
      <c r="F32" s="77">
        <v>136</v>
      </c>
      <c r="G32" s="77">
        <v>118</v>
      </c>
      <c r="H32" s="17">
        <v>7.06</v>
      </c>
      <c r="I32" s="76">
        <v>24</v>
      </c>
      <c r="J32" s="18">
        <v>9.45</v>
      </c>
      <c r="K32" s="76">
        <v>321</v>
      </c>
      <c r="L32" s="77">
        <v>164</v>
      </c>
      <c r="M32" s="77">
        <v>157</v>
      </c>
      <c r="N32" s="17">
        <v>8.92</v>
      </c>
      <c r="O32" s="76">
        <v>-67</v>
      </c>
      <c r="P32" s="17">
        <v>-1.86</v>
      </c>
      <c r="Q32" s="76">
        <v>1</v>
      </c>
      <c r="R32" s="77">
        <v>1</v>
      </c>
      <c r="S32" s="77">
        <v>0</v>
      </c>
      <c r="T32" s="18">
        <v>3.94</v>
      </c>
      <c r="U32" s="77">
        <v>0</v>
      </c>
      <c r="V32" s="77">
        <v>0</v>
      </c>
      <c r="W32" s="77">
        <v>0</v>
      </c>
      <c r="X32" s="18">
        <v>0</v>
      </c>
      <c r="Y32" s="77">
        <v>0</v>
      </c>
      <c r="Z32" s="77">
        <v>0</v>
      </c>
      <c r="AA32" s="77">
        <v>0</v>
      </c>
      <c r="AB32" s="38">
        <v>0</v>
      </c>
    </row>
    <row r="33" spans="1:28" ht="12.75" customHeight="1">
      <c r="A33" s="29"/>
      <c r="B33" s="30"/>
      <c r="C33" s="80" t="s">
        <v>63</v>
      </c>
      <c r="D33" s="32"/>
      <c r="E33" s="76">
        <v>89</v>
      </c>
      <c r="F33" s="77">
        <v>52</v>
      </c>
      <c r="G33" s="77">
        <v>37</v>
      </c>
      <c r="H33" s="17">
        <v>5.15</v>
      </c>
      <c r="I33" s="76">
        <v>10</v>
      </c>
      <c r="J33" s="18">
        <v>11.24</v>
      </c>
      <c r="K33" s="76">
        <v>212</v>
      </c>
      <c r="L33" s="77">
        <v>111</v>
      </c>
      <c r="M33" s="77">
        <v>101</v>
      </c>
      <c r="N33" s="17">
        <v>12.27</v>
      </c>
      <c r="O33" s="76">
        <v>-123</v>
      </c>
      <c r="P33" s="17">
        <v>-7.12</v>
      </c>
      <c r="Q33" s="76">
        <v>0</v>
      </c>
      <c r="R33" s="77">
        <v>0</v>
      </c>
      <c r="S33" s="77">
        <v>0</v>
      </c>
      <c r="T33" s="18">
        <v>0</v>
      </c>
      <c r="U33" s="77">
        <v>0</v>
      </c>
      <c r="V33" s="77">
        <v>0</v>
      </c>
      <c r="W33" s="77">
        <v>0</v>
      </c>
      <c r="X33" s="18">
        <v>0</v>
      </c>
      <c r="Y33" s="77">
        <v>0</v>
      </c>
      <c r="Z33" s="77">
        <v>0</v>
      </c>
      <c r="AA33" s="77">
        <v>0</v>
      </c>
      <c r="AB33" s="38">
        <v>0</v>
      </c>
    </row>
    <row r="34" spans="1:28" ht="12.75" customHeight="1">
      <c r="A34" s="29"/>
      <c r="B34" s="98" t="s">
        <v>64</v>
      </c>
      <c r="C34" s="98"/>
      <c r="D34" s="32"/>
      <c r="E34" s="76">
        <f>SUM(その１!E35,その１!E36,その１!E37,その１!E38)</f>
        <v>793</v>
      </c>
      <c r="F34" s="77">
        <f>SUM(その１!F35,その１!F36,その１!F37,その１!F38)</f>
        <v>421</v>
      </c>
      <c r="G34" s="77">
        <f>SUM(その１!G35,その１!G36,その１!G37,その１!G38)</f>
        <v>372</v>
      </c>
      <c r="H34" s="17">
        <f>(E34/'宮城県人口'!C12)*1000</f>
        <v>9.471936551163985</v>
      </c>
      <c r="I34" s="76">
        <f>SUM(その１!I35,その１!I36,その１!I37,その１!I38)</f>
        <v>69</v>
      </c>
      <c r="J34" s="18">
        <f>(I34/E34)*100</f>
        <v>8.701134930643127</v>
      </c>
      <c r="K34" s="76">
        <f>SUM(その１!K35,その１!K36,その１!K37,その１!K38)</f>
        <v>608</v>
      </c>
      <c r="L34" s="77">
        <f>SUM(その１!L35,その１!L36,その１!L37,その１!L38)</f>
        <v>327</v>
      </c>
      <c r="M34" s="77">
        <f>SUM(その１!M35,その１!M36,その１!M37,その１!M38)</f>
        <v>281</v>
      </c>
      <c r="N34" s="17">
        <f>(K34/'宮城県人口'!C12)*1000</f>
        <v>7.262216170375414</v>
      </c>
      <c r="O34" s="76">
        <f>SUM(その１!O35,その１!O36,その１!O37,その１!O38)</f>
        <v>185</v>
      </c>
      <c r="P34" s="17">
        <f>IF((O34/'宮城県人口'!C12)*1000&gt;=0,(O34/'宮城県人口'!C12)*1000,(O34/'宮城県人口'!C12)*1000+0.01)</f>
        <v>2.2097203807885717</v>
      </c>
      <c r="Q34" s="76">
        <f>SUM(その１!Q35,その１!Q36,その１!Q37,その１!Q38)</f>
        <v>1</v>
      </c>
      <c r="R34" s="77">
        <f>SUM(その１!R35,その１!R36,その１!R37,その１!R38)</f>
        <v>1</v>
      </c>
      <c r="S34" s="77">
        <f>SUM(その１!S35,その１!S36,その１!S37,その１!S38)</f>
        <v>0</v>
      </c>
      <c r="T34" s="18">
        <f>(Q34/E34)*1000</f>
        <v>1.2610340479192939</v>
      </c>
      <c r="U34" s="77">
        <f>SUM(その１!U35,その１!U36,その１!U37,その１!U38)</f>
        <v>1</v>
      </c>
      <c r="V34" s="77">
        <f>SUM(その１!V35,その１!V36,その１!V37,その１!V38)</f>
        <v>1</v>
      </c>
      <c r="W34" s="77">
        <f>SUM(その１!W35,その１!W36,その１!W37,その１!W38)</f>
        <v>0</v>
      </c>
      <c r="X34" s="18">
        <f>(U34/E34)*1000</f>
        <v>1.2610340479192939</v>
      </c>
      <c r="Y34" s="77">
        <f>SUM(その１!Y35,その１!Y36,その１!Y37,その１!Y38)</f>
        <v>1</v>
      </c>
      <c r="Z34" s="77">
        <f>SUM(その１!Z35,その１!Z36,その１!Z37,その１!Z38)</f>
        <v>1</v>
      </c>
      <c r="AA34" s="77">
        <f>SUM(その１!AA35,その１!AA36,その１!AA37,その１!AA38)</f>
        <v>0</v>
      </c>
      <c r="AB34" s="38">
        <f>(Y34/E34)*1000</f>
        <v>1.2610340479192939</v>
      </c>
    </row>
    <row r="35" spans="1:28" ht="12.75" customHeight="1">
      <c r="A35" s="29"/>
      <c r="B35" s="30"/>
      <c r="C35" s="80" t="s">
        <v>65</v>
      </c>
      <c r="D35" s="32"/>
      <c r="E35" s="76">
        <v>237</v>
      </c>
      <c r="F35" s="77">
        <v>127</v>
      </c>
      <c r="G35" s="77">
        <v>110</v>
      </c>
      <c r="H35" s="17">
        <v>9.83</v>
      </c>
      <c r="I35" s="76">
        <v>23</v>
      </c>
      <c r="J35" s="18">
        <v>9.7</v>
      </c>
      <c r="K35" s="76">
        <v>211</v>
      </c>
      <c r="L35" s="77">
        <v>108</v>
      </c>
      <c r="M35" s="77">
        <v>103</v>
      </c>
      <c r="N35" s="17">
        <v>8.75</v>
      </c>
      <c r="O35" s="76">
        <v>26</v>
      </c>
      <c r="P35" s="17">
        <v>1.08</v>
      </c>
      <c r="Q35" s="76">
        <v>1</v>
      </c>
      <c r="R35" s="77">
        <v>1</v>
      </c>
      <c r="S35" s="77">
        <v>0</v>
      </c>
      <c r="T35" s="18">
        <v>4.22</v>
      </c>
      <c r="U35" s="77">
        <v>1</v>
      </c>
      <c r="V35" s="77">
        <v>1</v>
      </c>
      <c r="W35" s="77">
        <v>0</v>
      </c>
      <c r="X35" s="18">
        <v>4.22</v>
      </c>
      <c r="Y35" s="77">
        <v>1</v>
      </c>
      <c r="Z35" s="77">
        <v>1</v>
      </c>
      <c r="AA35" s="77">
        <v>0</v>
      </c>
      <c r="AB35" s="38">
        <v>4.22</v>
      </c>
    </row>
    <row r="36" spans="1:28" ht="12.75" customHeight="1">
      <c r="A36" s="29"/>
      <c r="B36" s="30"/>
      <c r="C36" s="80" t="s">
        <v>66</v>
      </c>
      <c r="D36" s="32"/>
      <c r="E36" s="76">
        <v>65</v>
      </c>
      <c r="F36" s="77">
        <v>37</v>
      </c>
      <c r="G36" s="77">
        <v>28</v>
      </c>
      <c r="H36" s="17">
        <v>6.93</v>
      </c>
      <c r="I36" s="76">
        <v>5</v>
      </c>
      <c r="J36" s="18">
        <v>7.69</v>
      </c>
      <c r="K36" s="76">
        <v>112</v>
      </c>
      <c r="L36" s="77">
        <v>51</v>
      </c>
      <c r="M36" s="77">
        <v>61</v>
      </c>
      <c r="N36" s="17">
        <v>11.94</v>
      </c>
      <c r="O36" s="76">
        <v>-47</v>
      </c>
      <c r="P36" s="17">
        <v>-5.01</v>
      </c>
      <c r="Q36" s="76">
        <v>0</v>
      </c>
      <c r="R36" s="77">
        <v>0</v>
      </c>
      <c r="S36" s="77">
        <v>0</v>
      </c>
      <c r="T36" s="18">
        <v>0</v>
      </c>
      <c r="U36" s="77">
        <v>0</v>
      </c>
      <c r="V36" s="77">
        <v>0</v>
      </c>
      <c r="W36" s="77">
        <v>0</v>
      </c>
      <c r="X36" s="18">
        <v>0</v>
      </c>
      <c r="Y36" s="77">
        <v>0</v>
      </c>
      <c r="Z36" s="77">
        <v>0</v>
      </c>
      <c r="AA36" s="77">
        <v>0</v>
      </c>
      <c r="AB36" s="38">
        <v>0</v>
      </c>
    </row>
    <row r="37" spans="1:28" ht="12.75" customHeight="1">
      <c r="A37" s="29"/>
      <c r="B37" s="30"/>
      <c r="C37" s="80" t="s">
        <v>67</v>
      </c>
      <c r="D37" s="32"/>
      <c r="E37" s="76">
        <v>444</v>
      </c>
      <c r="F37" s="77">
        <v>230</v>
      </c>
      <c r="G37" s="77">
        <v>214</v>
      </c>
      <c r="H37" s="17">
        <v>9.96</v>
      </c>
      <c r="I37" s="76">
        <v>39</v>
      </c>
      <c r="J37" s="18">
        <v>8.78</v>
      </c>
      <c r="K37" s="76">
        <v>211</v>
      </c>
      <c r="L37" s="77">
        <v>125</v>
      </c>
      <c r="M37" s="77">
        <v>86</v>
      </c>
      <c r="N37" s="17">
        <v>4.73</v>
      </c>
      <c r="O37" s="76">
        <v>233</v>
      </c>
      <c r="P37" s="17">
        <v>5.23</v>
      </c>
      <c r="Q37" s="76">
        <v>0</v>
      </c>
      <c r="R37" s="77">
        <v>0</v>
      </c>
      <c r="S37" s="77">
        <v>0</v>
      </c>
      <c r="T37" s="18">
        <v>0</v>
      </c>
      <c r="U37" s="77">
        <v>0</v>
      </c>
      <c r="V37" s="77">
        <v>0</v>
      </c>
      <c r="W37" s="77">
        <v>0</v>
      </c>
      <c r="X37" s="18">
        <v>0</v>
      </c>
      <c r="Y37" s="77">
        <v>0</v>
      </c>
      <c r="Z37" s="77">
        <v>0</v>
      </c>
      <c r="AA37" s="77">
        <v>0</v>
      </c>
      <c r="AB37" s="38">
        <v>0</v>
      </c>
    </row>
    <row r="38" spans="1:28" ht="12.75" customHeight="1">
      <c r="A38" s="29"/>
      <c r="B38" s="30"/>
      <c r="C38" s="80" t="s">
        <v>68</v>
      </c>
      <c r="D38" s="32"/>
      <c r="E38" s="76">
        <v>47</v>
      </c>
      <c r="F38" s="77">
        <v>27</v>
      </c>
      <c r="G38" s="77">
        <v>20</v>
      </c>
      <c r="H38" s="17">
        <v>8.32</v>
      </c>
      <c r="I38" s="76">
        <v>2</v>
      </c>
      <c r="J38" s="18">
        <v>4.26</v>
      </c>
      <c r="K38" s="76">
        <v>74</v>
      </c>
      <c r="L38" s="77">
        <v>43</v>
      </c>
      <c r="M38" s="77">
        <v>31</v>
      </c>
      <c r="N38" s="17">
        <v>13.1</v>
      </c>
      <c r="O38" s="76">
        <v>-27</v>
      </c>
      <c r="P38" s="17">
        <v>-4.78</v>
      </c>
      <c r="Q38" s="76">
        <v>0</v>
      </c>
      <c r="R38" s="77">
        <v>0</v>
      </c>
      <c r="S38" s="77">
        <v>0</v>
      </c>
      <c r="T38" s="18">
        <v>0</v>
      </c>
      <c r="U38" s="77">
        <v>0</v>
      </c>
      <c r="V38" s="77">
        <v>0</v>
      </c>
      <c r="W38" s="77">
        <v>0</v>
      </c>
      <c r="X38" s="18">
        <v>0</v>
      </c>
      <c r="Y38" s="77">
        <v>0</v>
      </c>
      <c r="Z38" s="77">
        <v>0</v>
      </c>
      <c r="AA38" s="77">
        <v>0</v>
      </c>
      <c r="AB38" s="38">
        <v>0</v>
      </c>
    </row>
    <row r="39" spans="1:28" ht="12.75" customHeight="1">
      <c r="A39" s="29"/>
      <c r="B39" s="30"/>
      <c r="C39" s="30"/>
      <c r="D39" s="32"/>
      <c r="E39" s="76"/>
      <c r="F39" s="77"/>
      <c r="G39" s="77"/>
      <c r="H39" s="17"/>
      <c r="I39" s="76"/>
      <c r="J39" s="18"/>
      <c r="K39" s="76"/>
      <c r="L39" s="77"/>
      <c r="M39" s="77"/>
      <c r="N39" s="17"/>
      <c r="O39" s="76"/>
      <c r="P39" s="17"/>
      <c r="Q39" s="76"/>
      <c r="R39" s="77"/>
      <c r="S39" s="77"/>
      <c r="T39" s="18"/>
      <c r="U39" s="77"/>
      <c r="V39" s="77"/>
      <c r="W39" s="77"/>
      <c r="X39" s="18"/>
      <c r="Y39" s="77"/>
      <c r="Z39" s="77"/>
      <c r="AA39" s="77"/>
      <c r="AB39" s="38"/>
    </row>
    <row r="40" spans="1:28" ht="12.75" customHeight="1">
      <c r="A40" s="96" t="s">
        <v>69</v>
      </c>
      <c r="B40" s="97"/>
      <c r="C40" s="97"/>
      <c r="D40" s="32"/>
      <c r="E40" s="76">
        <f>SUM(その１!E41,その１!E42,その１!E43,その１!E44,その１!E45)</f>
        <v>1751</v>
      </c>
      <c r="F40" s="77">
        <f>SUM(その１!F41,その１!F42,その１!F43,その１!F44,その１!F45)</f>
        <v>885</v>
      </c>
      <c r="G40" s="77">
        <f>SUM(その１!G41,その１!G42,その１!G43,その１!G44,その１!G45)</f>
        <v>866</v>
      </c>
      <c r="H40" s="17">
        <f>(E40/'宮城県人口'!C13)*1000</f>
        <v>8.057613547466753</v>
      </c>
      <c r="I40" s="76">
        <f>SUM(その１!I41,その１!I42,その１!I43,その１!I44,その１!I45)</f>
        <v>136</v>
      </c>
      <c r="J40" s="18">
        <f>(I40/E40)*100</f>
        <v>7.766990291262135</v>
      </c>
      <c r="K40" s="76">
        <f>SUM(その１!K41,その１!K42,その１!K43,その１!K44,その１!K45)</f>
        <v>2385</v>
      </c>
      <c r="L40" s="77">
        <f>SUM(その１!L41,その１!L42,その１!L43,その１!L44,その１!L45)</f>
        <v>1280</v>
      </c>
      <c r="M40" s="77">
        <f>SUM(その１!M41,その１!M42,その１!M43,その１!M44,その１!M45)</f>
        <v>1105</v>
      </c>
      <c r="N40" s="17">
        <f>(K40/'宮城県人口'!C13)*1000</f>
        <v>10.975104689153744</v>
      </c>
      <c r="O40" s="76">
        <f>SUM(その１!O41,その１!O42,その１!O43,その１!O44,その１!O45)</f>
        <v>-634</v>
      </c>
      <c r="P40" s="17">
        <v>-2.92</v>
      </c>
      <c r="Q40" s="76">
        <f>SUM(その１!Q41,その１!Q42,その１!Q43,その１!Q44,その１!Q45)</f>
        <v>5</v>
      </c>
      <c r="R40" s="77">
        <f>SUM(その１!R41,その１!R42,その１!R43,その１!R44,その１!R45)</f>
        <v>4</v>
      </c>
      <c r="S40" s="77">
        <f>SUM(その１!S41,その１!S42,その１!S43,その１!S44,その１!S45)</f>
        <v>1</v>
      </c>
      <c r="T40" s="18">
        <f>(Q40/E40)*1000</f>
        <v>2.8555111364934325</v>
      </c>
      <c r="U40" s="77">
        <f>SUM(その１!U41,その１!U42,その１!U43,その１!U44,その１!U45)</f>
        <v>3</v>
      </c>
      <c r="V40" s="77">
        <f>SUM(その１!V41,その１!V42,その１!V43,その１!V44,その１!V45)</f>
        <v>2</v>
      </c>
      <c r="W40" s="77">
        <f>SUM(その１!W41,その１!W42,その１!W43,その１!W44,その１!W45)</f>
        <v>1</v>
      </c>
      <c r="X40" s="18">
        <f>(U40/E40)*1000</f>
        <v>1.7133066818960594</v>
      </c>
      <c r="Y40" s="77">
        <f>SUM(その１!Y41,その１!Y42,その１!Y43,その１!Y44,その１!Y45)</f>
        <v>2</v>
      </c>
      <c r="Z40" s="77">
        <f>SUM(その１!Z41,その１!Z42,その１!Z43,その１!Z44,その１!Z45)</f>
        <v>1</v>
      </c>
      <c r="AA40" s="77">
        <f>SUM(その１!AA41,その１!AA42,その１!AA43,その１!AA44,その１!AA45)</f>
        <v>1</v>
      </c>
      <c r="AB40" s="38">
        <f>(Y40/E40)*1000</f>
        <v>1.1422044545973729</v>
      </c>
    </row>
    <row r="41" spans="1:28" ht="12.75" customHeight="1">
      <c r="A41" s="29"/>
      <c r="B41" s="30"/>
      <c r="C41" s="80" t="s">
        <v>70</v>
      </c>
      <c r="D41" s="32"/>
      <c r="E41" s="76">
        <v>1213</v>
      </c>
      <c r="F41" s="77">
        <v>615</v>
      </c>
      <c r="G41" s="77">
        <v>598</v>
      </c>
      <c r="H41" s="17">
        <v>8.8</v>
      </c>
      <c r="I41" s="76">
        <v>95</v>
      </c>
      <c r="J41" s="18">
        <v>7.83</v>
      </c>
      <c r="K41" s="76">
        <v>1381</v>
      </c>
      <c r="L41" s="77">
        <v>751</v>
      </c>
      <c r="M41" s="77">
        <v>630</v>
      </c>
      <c r="N41" s="17">
        <v>10.02</v>
      </c>
      <c r="O41" s="76">
        <v>-168</v>
      </c>
      <c r="P41" s="17">
        <v>-1.22</v>
      </c>
      <c r="Q41" s="76">
        <v>3</v>
      </c>
      <c r="R41" s="77">
        <v>2</v>
      </c>
      <c r="S41" s="77">
        <v>1</v>
      </c>
      <c r="T41" s="18">
        <v>2.47</v>
      </c>
      <c r="U41" s="77">
        <v>3</v>
      </c>
      <c r="V41" s="77">
        <v>2</v>
      </c>
      <c r="W41" s="77">
        <v>1</v>
      </c>
      <c r="X41" s="18">
        <v>2.47</v>
      </c>
      <c r="Y41" s="77">
        <v>2</v>
      </c>
      <c r="Z41" s="77">
        <v>1</v>
      </c>
      <c r="AA41" s="77">
        <v>1</v>
      </c>
      <c r="AB41" s="38">
        <v>1.65</v>
      </c>
    </row>
    <row r="42" spans="1:28" ht="12.75" customHeight="1">
      <c r="A42" s="29"/>
      <c r="B42" s="30"/>
      <c r="C42" s="80" t="s">
        <v>71</v>
      </c>
      <c r="D42" s="32"/>
      <c r="E42" s="76">
        <v>51</v>
      </c>
      <c r="F42" s="77">
        <v>25</v>
      </c>
      <c r="G42" s="77">
        <v>26</v>
      </c>
      <c r="H42" s="17">
        <v>6.55</v>
      </c>
      <c r="I42" s="76">
        <v>4</v>
      </c>
      <c r="J42" s="18">
        <v>7.84</v>
      </c>
      <c r="K42" s="76">
        <v>94</v>
      </c>
      <c r="L42" s="77">
        <v>59</v>
      </c>
      <c r="M42" s="77">
        <v>35</v>
      </c>
      <c r="N42" s="17">
        <v>12.07</v>
      </c>
      <c r="O42" s="76">
        <v>-43</v>
      </c>
      <c r="P42" s="17">
        <v>-5.52</v>
      </c>
      <c r="Q42" s="76">
        <v>0</v>
      </c>
      <c r="R42" s="77">
        <v>0</v>
      </c>
      <c r="S42" s="77">
        <v>0</v>
      </c>
      <c r="T42" s="18">
        <v>0</v>
      </c>
      <c r="U42" s="77">
        <v>0</v>
      </c>
      <c r="V42" s="77">
        <v>0</v>
      </c>
      <c r="W42" s="77">
        <v>0</v>
      </c>
      <c r="X42" s="18">
        <v>0</v>
      </c>
      <c r="Y42" s="77">
        <v>0</v>
      </c>
      <c r="Z42" s="77">
        <v>0</v>
      </c>
      <c r="AA42" s="77">
        <v>0</v>
      </c>
      <c r="AB42" s="38">
        <v>0</v>
      </c>
    </row>
    <row r="43" spans="1:28" ht="12.75" customHeight="1">
      <c r="A43" s="29"/>
      <c r="B43" s="30"/>
      <c r="C43" s="80" t="s">
        <v>72</v>
      </c>
      <c r="D43" s="32"/>
      <c r="E43" s="76">
        <v>195</v>
      </c>
      <c r="F43" s="77">
        <v>109</v>
      </c>
      <c r="G43" s="77">
        <v>86</v>
      </c>
      <c r="H43" s="17">
        <v>7.19</v>
      </c>
      <c r="I43" s="76">
        <v>11</v>
      </c>
      <c r="J43" s="18">
        <v>5.64</v>
      </c>
      <c r="K43" s="76">
        <v>356</v>
      </c>
      <c r="L43" s="77">
        <v>181</v>
      </c>
      <c r="M43" s="77">
        <v>175</v>
      </c>
      <c r="N43" s="17">
        <v>13.14</v>
      </c>
      <c r="O43" s="76">
        <v>-161</v>
      </c>
      <c r="P43" s="17">
        <v>-5.94</v>
      </c>
      <c r="Q43" s="76">
        <v>1</v>
      </c>
      <c r="R43" s="77">
        <v>1</v>
      </c>
      <c r="S43" s="77">
        <v>0</v>
      </c>
      <c r="T43" s="18">
        <v>5.13</v>
      </c>
      <c r="U43" s="77">
        <v>0</v>
      </c>
      <c r="V43" s="77">
        <v>0</v>
      </c>
      <c r="W43" s="77">
        <v>0</v>
      </c>
      <c r="X43" s="18">
        <v>0</v>
      </c>
      <c r="Y43" s="77">
        <v>0</v>
      </c>
      <c r="Z43" s="77">
        <v>0</v>
      </c>
      <c r="AA43" s="77">
        <v>0</v>
      </c>
      <c r="AB43" s="38">
        <v>0</v>
      </c>
    </row>
    <row r="44" spans="1:28" ht="12.75" customHeight="1">
      <c r="A44" s="29"/>
      <c r="B44" s="30"/>
      <c r="C44" s="80" t="s">
        <v>73</v>
      </c>
      <c r="D44" s="32"/>
      <c r="E44" s="76">
        <v>118</v>
      </c>
      <c r="F44" s="77">
        <v>51</v>
      </c>
      <c r="G44" s="77">
        <v>67</v>
      </c>
      <c r="H44" s="17">
        <v>6.45</v>
      </c>
      <c r="I44" s="76">
        <v>15</v>
      </c>
      <c r="J44" s="18">
        <v>12.71</v>
      </c>
      <c r="K44" s="76">
        <v>233</v>
      </c>
      <c r="L44" s="77">
        <v>123</v>
      </c>
      <c r="M44" s="77">
        <v>110</v>
      </c>
      <c r="N44" s="17">
        <v>12.74</v>
      </c>
      <c r="O44" s="76">
        <v>-115</v>
      </c>
      <c r="P44" s="17">
        <v>-6.29</v>
      </c>
      <c r="Q44" s="76">
        <v>1</v>
      </c>
      <c r="R44" s="77">
        <v>1</v>
      </c>
      <c r="S44" s="77">
        <v>0</v>
      </c>
      <c r="T44" s="18">
        <v>8.47</v>
      </c>
      <c r="U44" s="77">
        <v>0</v>
      </c>
      <c r="V44" s="77">
        <v>0</v>
      </c>
      <c r="W44" s="77">
        <v>0</v>
      </c>
      <c r="X44" s="18">
        <v>0</v>
      </c>
      <c r="Y44" s="77">
        <v>0</v>
      </c>
      <c r="Z44" s="77">
        <v>0</v>
      </c>
      <c r="AA44" s="77">
        <v>0</v>
      </c>
      <c r="AB44" s="38">
        <v>0</v>
      </c>
    </row>
    <row r="45" spans="1:28" ht="12.75" customHeight="1">
      <c r="A45" s="29"/>
      <c r="B45" s="30"/>
      <c r="C45" s="80" t="s">
        <v>74</v>
      </c>
      <c r="D45" s="32"/>
      <c r="E45" s="76">
        <v>174</v>
      </c>
      <c r="F45" s="77">
        <v>85</v>
      </c>
      <c r="G45" s="77">
        <v>89</v>
      </c>
      <c r="H45" s="17">
        <v>6.61</v>
      </c>
      <c r="I45" s="76">
        <v>11</v>
      </c>
      <c r="J45" s="18">
        <v>6.32</v>
      </c>
      <c r="K45" s="76">
        <v>321</v>
      </c>
      <c r="L45" s="77">
        <v>166</v>
      </c>
      <c r="M45" s="77">
        <v>155</v>
      </c>
      <c r="N45" s="17">
        <v>12.19</v>
      </c>
      <c r="O45" s="76">
        <v>-147</v>
      </c>
      <c r="P45" s="17">
        <v>-5.58</v>
      </c>
      <c r="Q45" s="76">
        <v>0</v>
      </c>
      <c r="R45" s="77">
        <v>0</v>
      </c>
      <c r="S45" s="77">
        <v>0</v>
      </c>
      <c r="T45" s="18">
        <v>0</v>
      </c>
      <c r="U45" s="77">
        <v>0</v>
      </c>
      <c r="V45" s="77">
        <v>0</v>
      </c>
      <c r="W45" s="77">
        <v>0</v>
      </c>
      <c r="X45" s="18">
        <v>0</v>
      </c>
      <c r="Y45" s="77">
        <v>0</v>
      </c>
      <c r="Z45" s="77">
        <v>0</v>
      </c>
      <c r="AA45" s="77">
        <v>0</v>
      </c>
      <c r="AB45" s="38">
        <v>0</v>
      </c>
    </row>
    <row r="46" spans="1:28" ht="12.75" customHeight="1" thickBot="1">
      <c r="A46" s="33"/>
      <c r="B46" s="34"/>
      <c r="C46" s="34"/>
      <c r="D46" s="34"/>
      <c r="E46" s="39"/>
      <c r="F46" s="40"/>
      <c r="G46" s="40"/>
      <c r="H46" s="40"/>
      <c r="I46" s="42"/>
      <c r="J46" s="40"/>
      <c r="K46" s="42"/>
      <c r="L46" s="43"/>
      <c r="M46" s="43"/>
      <c r="N46" s="40"/>
      <c r="O46" s="42"/>
      <c r="P46" s="40"/>
      <c r="Q46" s="42"/>
      <c r="R46" s="43"/>
      <c r="S46" s="43"/>
      <c r="T46" s="41"/>
      <c r="U46" s="43"/>
      <c r="V46" s="43"/>
      <c r="W46" s="43"/>
      <c r="X46" s="41"/>
      <c r="Y46" s="43"/>
      <c r="Z46" s="43"/>
      <c r="AA46" s="43"/>
      <c r="AB46" s="44"/>
    </row>
  </sheetData>
  <sheetProtection/>
  <mergeCells count="16">
    <mergeCell ref="A40:C40"/>
    <mergeCell ref="A10:C10"/>
    <mergeCell ref="A17:C17"/>
    <mergeCell ref="A22:C22"/>
    <mergeCell ref="B23:C23"/>
    <mergeCell ref="B29:C29"/>
    <mergeCell ref="B34:C34"/>
    <mergeCell ref="U3:X3"/>
    <mergeCell ref="Y3:AB3"/>
    <mergeCell ref="I1:J1"/>
    <mergeCell ref="K1:N1"/>
    <mergeCell ref="E1:H1"/>
    <mergeCell ref="R1:AB1"/>
    <mergeCell ref="I2:J2"/>
    <mergeCell ref="O1:P1"/>
    <mergeCell ref="O2:P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Ｐ明朝,標準"&amp;14第３表　　人口動態総覧（実数・率）・市町村別・保健所別　　　（その１）&amp;R平成１９年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4" sqref="H24"/>
    </sheetView>
  </sheetViews>
  <sheetFormatPr defaultColWidth="8.875" defaultRowHeight="12.75" customHeight="1"/>
  <cols>
    <col min="1" max="2" width="2.125" style="21" customWidth="1"/>
    <col min="3" max="3" width="13.625" style="21" customWidth="1"/>
    <col min="4" max="4" width="3.625" style="21" customWidth="1"/>
    <col min="5" max="28" width="7.125" style="1" customWidth="1"/>
    <col min="29" max="16384" width="8.875" style="1" customWidth="1"/>
  </cols>
  <sheetData>
    <row r="1" spans="1:28" ht="12.75" customHeight="1">
      <c r="A1" s="22"/>
      <c r="B1" s="23"/>
      <c r="C1" s="23"/>
      <c r="D1" s="23"/>
      <c r="E1" s="93" t="s">
        <v>0</v>
      </c>
      <c r="F1" s="92"/>
      <c r="G1" s="92"/>
      <c r="H1" s="94"/>
      <c r="I1" s="92" t="s">
        <v>1</v>
      </c>
      <c r="J1" s="92"/>
      <c r="K1" s="93" t="s">
        <v>2</v>
      </c>
      <c r="L1" s="92"/>
      <c r="M1" s="92"/>
      <c r="N1" s="94"/>
      <c r="O1" s="93" t="s">
        <v>3</v>
      </c>
      <c r="P1" s="92"/>
      <c r="Q1" s="45"/>
      <c r="R1" s="92" t="s">
        <v>4</v>
      </c>
      <c r="S1" s="92"/>
      <c r="T1" s="92"/>
      <c r="U1" s="92"/>
      <c r="V1" s="92"/>
      <c r="W1" s="92"/>
      <c r="X1" s="92"/>
      <c r="Y1" s="92"/>
      <c r="Z1" s="92"/>
      <c r="AA1" s="92"/>
      <c r="AB1" s="95"/>
    </row>
    <row r="2" spans="1:28" ht="12.75" customHeight="1">
      <c r="A2" s="29"/>
      <c r="B2" s="30"/>
      <c r="C2" s="30"/>
      <c r="D2" s="32"/>
      <c r="E2" s="3"/>
      <c r="F2" s="4"/>
      <c r="G2" s="4"/>
      <c r="H2" s="5"/>
      <c r="I2" s="89" t="s">
        <v>5</v>
      </c>
      <c r="J2" s="89"/>
      <c r="K2" s="7"/>
      <c r="L2" s="6"/>
      <c r="M2" s="6"/>
      <c r="N2" s="8"/>
      <c r="O2" s="88" t="s">
        <v>6</v>
      </c>
      <c r="P2" s="89"/>
      <c r="Q2" s="7"/>
      <c r="R2" s="9"/>
      <c r="S2" s="9"/>
      <c r="T2" s="9"/>
      <c r="U2" s="9"/>
      <c r="V2" s="9"/>
      <c r="W2" s="9"/>
      <c r="X2" s="9"/>
      <c r="Y2" s="9"/>
      <c r="Z2" s="9"/>
      <c r="AA2" s="9"/>
      <c r="AB2" s="36"/>
    </row>
    <row r="3" spans="1:28" ht="12.75" customHeight="1">
      <c r="A3" s="29"/>
      <c r="B3" s="30"/>
      <c r="C3" s="30"/>
      <c r="D3" s="32"/>
      <c r="E3" s="10"/>
      <c r="F3" s="10"/>
      <c r="G3" s="10"/>
      <c r="H3" s="10"/>
      <c r="I3" s="10" t="s">
        <v>7</v>
      </c>
      <c r="J3" s="10" t="s">
        <v>8</v>
      </c>
      <c r="K3" s="2"/>
      <c r="L3" s="10"/>
      <c r="M3" s="10"/>
      <c r="N3" s="10"/>
      <c r="O3" s="10"/>
      <c r="P3" s="10"/>
      <c r="Q3" s="10"/>
      <c r="R3" s="11"/>
      <c r="S3" s="11"/>
      <c r="T3" s="11"/>
      <c r="U3" s="88" t="s">
        <v>9</v>
      </c>
      <c r="V3" s="89"/>
      <c r="W3" s="89"/>
      <c r="X3" s="90"/>
      <c r="Y3" s="88" t="s">
        <v>10</v>
      </c>
      <c r="Z3" s="89"/>
      <c r="AA3" s="89"/>
      <c r="AB3" s="91"/>
    </row>
    <row r="4" spans="1:28" ht="12.75" customHeight="1">
      <c r="A4" s="25"/>
      <c r="B4" s="26"/>
      <c r="C4" s="26"/>
      <c r="D4" s="27"/>
      <c r="E4" s="12" t="s">
        <v>11</v>
      </c>
      <c r="F4" s="12" t="s">
        <v>12</v>
      </c>
      <c r="G4" s="12" t="s">
        <v>13</v>
      </c>
      <c r="H4" s="12" t="s">
        <v>8</v>
      </c>
      <c r="I4" s="12" t="s">
        <v>14</v>
      </c>
      <c r="J4" s="12" t="s">
        <v>15</v>
      </c>
      <c r="K4" s="8" t="s">
        <v>11</v>
      </c>
      <c r="L4" s="12" t="s">
        <v>12</v>
      </c>
      <c r="M4" s="12" t="s">
        <v>13</v>
      </c>
      <c r="N4" s="12" t="s">
        <v>8</v>
      </c>
      <c r="O4" s="12" t="s">
        <v>16</v>
      </c>
      <c r="P4" s="12" t="s">
        <v>8</v>
      </c>
      <c r="Q4" s="12" t="s">
        <v>11</v>
      </c>
      <c r="R4" s="12" t="s">
        <v>12</v>
      </c>
      <c r="S4" s="12" t="s">
        <v>13</v>
      </c>
      <c r="T4" s="12" t="s">
        <v>8</v>
      </c>
      <c r="U4" s="13" t="s">
        <v>11</v>
      </c>
      <c r="V4" s="13" t="s">
        <v>12</v>
      </c>
      <c r="W4" s="13" t="s">
        <v>13</v>
      </c>
      <c r="X4" s="13" t="s">
        <v>8</v>
      </c>
      <c r="Y4" s="13" t="s">
        <v>11</v>
      </c>
      <c r="Z4" s="13" t="s">
        <v>12</v>
      </c>
      <c r="AA4" s="13" t="s">
        <v>13</v>
      </c>
      <c r="AB4" s="37" t="s">
        <v>8</v>
      </c>
    </row>
    <row r="5" spans="1:28" ht="12.75" customHeight="1">
      <c r="A5" s="74"/>
      <c r="B5" s="75"/>
      <c r="C5" s="75"/>
      <c r="D5" s="28"/>
      <c r="E5" s="14"/>
      <c r="F5" s="15"/>
      <c r="G5" s="15"/>
      <c r="H5" s="16"/>
      <c r="I5" s="14"/>
      <c r="J5" s="16"/>
      <c r="K5" s="14"/>
      <c r="L5" s="15"/>
      <c r="M5" s="15"/>
      <c r="N5" s="15"/>
      <c r="O5" s="14"/>
      <c r="P5" s="15"/>
      <c r="Q5" s="19"/>
      <c r="R5" s="20"/>
      <c r="S5" s="20"/>
      <c r="T5" s="16"/>
      <c r="U5" s="20"/>
      <c r="V5" s="20"/>
      <c r="W5" s="20"/>
      <c r="X5" s="16"/>
      <c r="Y5" s="20"/>
      <c r="Z5" s="20"/>
      <c r="AA5" s="20"/>
      <c r="AB5" s="51"/>
    </row>
    <row r="6" spans="1:28" ht="12.75" customHeight="1">
      <c r="A6" s="96" t="s">
        <v>75</v>
      </c>
      <c r="B6" s="97"/>
      <c r="C6" s="97"/>
      <c r="D6" s="32"/>
      <c r="E6" s="76">
        <f>SUM(その２!E7,その２!E8,その２!E9)</f>
        <v>553</v>
      </c>
      <c r="F6" s="77">
        <f>SUM(その２!F7,その２!F8,その２!F9)</f>
        <v>294</v>
      </c>
      <c r="G6" s="77">
        <f>SUM(その２!G7,その２!G8,その２!G9)</f>
        <v>259</v>
      </c>
      <c r="H6" s="17">
        <f>(E6/'宮城県人口'!C14)*1000</f>
        <v>5.771599140000417</v>
      </c>
      <c r="I6" s="76">
        <f>SUM(その２!I7,その２!I8,その２!I9)</f>
        <v>44</v>
      </c>
      <c r="J6" s="18">
        <f>(I6/E6)*100</f>
        <v>7.956600361663653</v>
      </c>
      <c r="K6" s="76">
        <f>SUM(その２!K7,その２!K8,その２!K9)</f>
        <v>1100</v>
      </c>
      <c r="L6" s="77">
        <f>SUM(その２!L7,その２!L8,その２!L9)</f>
        <v>601</v>
      </c>
      <c r="M6" s="77">
        <f>SUM(その２!M7,その２!M8,その２!M9)</f>
        <v>499</v>
      </c>
      <c r="N6" s="17">
        <f>(K6/'宮城県人口'!C14)*1000</f>
        <v>11.480576951176237</v>
      </c>
      <c r="O6" s="76">
        <f>SUM(その２!O7,その２!O8,その２!O9)</f>
        <v>-547</v>
      </c>
      <c r="P6" s="17">
        <v>-5.71</v>
      </c>
      <c r="Q6" s="76">
        <f>SUM(その２!Q7,その２!Q8,その２!Q9)</f>
        <v>3</v>
      </c>
      <c r="R6" s="77">
        <f>SUM(その２!R7,その２!R8,その２!R9)</f>
        <v>1</v>
      </c>
      <c r="S6" s="77">
        <f>SUM(その２!S7,その２!S8,その２!S9)</f>
        <v>2</v>
      </c>
      <c r="T6" s="18">
        <f>(Q6/E6)*1000</f>
        <v>5.424954792043399</v>
      </c>
      <c r="U6" s="77">
        <f>SUM(その２!U7,その２!U8,その２!U9)</f>
        <v>2</v>
      </c>
      <c r="V6" s="77">
        <f>SUM(その２!V7,その２!V8,その２!V9)</f>
        <v>1</v>
      </c>
      <c r="W6" s="77">
        <f>SUM(その２!W7,その２!W8,その２!W9)</f>
        <v>1</v>
      </c>
      <c r="X6" s="18">
        <f>(U6/E6)*1000</f>
        <v>3.6166365280289328</v>
      </c>
      <c r="Y6" s="77">
        <f>SUM(その２!Y7,その２!Y8,その２!Y9)</f>
        <v>2</v>
      </c>
      <c r="Z6" s="77">
        <f>SUM(その２!Z7,その２!Z8,その２!Z9)</f>
        <v>1</v>
      </c>
      <c r="AA6" s="77">
        <f>SUM(その２!AA7,その２!AA8,その２!AA9)</f>
        <v>1</v>
      </c>
      <c r="AB6" s="38">
        <f>(Y6/E6)*1000</f>
        <v>3.6166365280289328</v>
      </c>
    </row>
    <row r="7" spans="1:28" ht="12.75" customHeight="1">
      <c r="A7" s="29"/>
      <c r="B7" s="30"/>
      <c r="C7" s="80" t="s">
        <v>76</v>
      </c>
      <c r="D7" s="32"/>
      <c r="E7" s="76">
        <v>378</v>
      </c>
      <c r="F7" s="77">
        <v>198</v>
      </c>
      <c r="G7" s="77">
        <v>180</v>
      </c>
      <c r="H7" s="17">
        <v>5.74</v>
      </c>
      <c r="I7" s="76">
        <v>32</v>
      </c>
      <c r="J7" s="18">
        <v>8.47</v>
      </c>
      <c r="K7" s="76">
        <v>737</v>
      </c>
      <c r="L7" s="77">
        <v>420</v>
      </c>
      <c r="M7" s="77">
        <v>317</v>
      </c>
      <c r="N7" s="17">
        <v>11.2</v>
      </c>
      <c r="O7" s="76">
        <v>-359</v>
      </c>
      <c r="P7" s="17">
        <v>-5.45</v>
      </c>
      <c r="Q7" s="76">
        <v>1</v>
      </c>
      <c r="R7" s="77">
        <v>0</v>
      </c>
      <c r="S7" s="77">
        <v>1</v>
      </c>
      <c r="T7" s="18">
        <v>2.65</v>
      </c>
      <c r="U7" s="77">
        <v>1</v>
      </c>
      <c r="V7" s="77">
        <v>0</v>
      </c>
      <c r="W7" s="77">
        <v>1</v>
      </c>
      <c r="X7" s="18">
        <v>2.65</v>
      </c>
      <c r="Y7" s="77">
        <v>1</v>
      </c>
      <c r="Z7" s="77">
        <v>0</v>
      </c>
      <c r="AA7" s="77">
        <v>1</v>
      </c>
      <c r="AB7" s="38">
        <v>2.65</v>
      </c>
    </row>
    <row r="8" spans="1:28" ht="12.75" customHeight="1">
      <c r="A8" s="29"/>
      <c r="B8" s="30"/>
      <c r="C8" s="80" t="s">
        <v>77</v>
      </c>
      <c r="D8" s="32"/>
      <c r="E8" s="76">
        <v>67</v>
      </c>
      <c r="F8" s="77">
        <v>37</v>
      </c>
      <c r="G8" s="77">
        <v>30</v>
      </c>
      <c r="H8" s="17">
        <v>5.81</v>
      </c>
      <c r="I8" s="76">
        <v>3</v>
      </c>
      <c r="J8" s="18">
        <v>4.48</v>
      </c>
      <c r="K8" s="76">
        <v>162</v>
      </c>
      <c r="L8" s="77">
        <v>76</v>
      </c>
      <c r="M8" s="77">
        <v>86</v>
      </c>
      <c r="N8" s="17">
        <v>14.05</v>
      </c>
      <c r="O8" s="76">
        <v>-95</v>
      </c>
      <c r="P8" s="17">
        <v>-8.24</v>
      </c>
      <c r="Q8" s="76">
        <v>0</v>
      </c>
      <c r="R8" s="77">
        <v>0</v>
      </c>
      <c r="S8" s="77">
        <v>0</v>
      </c>
      <c r="T8" s="18">
        <v>0</v>
      </c>
      <c r="U8" s="77">
        <v>0</v>
      </c>
      <c r="V8" s="77">
        <v>0</v>
      </c>
      <c r="W8" s="77">
        <v>0</v>
      </c>
      <c r="X8" s="18">
        <v>0</v>
      </c>
      <c r="Y8" s="77">
        <v>0</v>
      </c>
      <c r="Z8" s="77">
        <v>0</v>
      </c>
      <c r="AA8" s="77">
        <v>0</v>
      </c>
      <c r="AB8" s="38">
        <v>0</v>
      </c>
    </row>
    <row r="9" spans="1:28" ht="12.75" customHeight="1">
      <c r="A9" s="29"/>
      <c r="B9" s="30"/>
      <c r="C9" s="80" t="s">
        <v>78</v>
      </c>
      <c r="D9" s="32"/>
      <c r="E9" s="76">
        <v>108</v>
      </c>
      <c r="F9" s="77">
        <v>59</v>
      </c>
      <c r="G9" s="77">
        <v>49</v>
      </c>
      <c r="H9" s="17">
        <v>5.85</v>
      </c>
      <c r="I9" s="76">
        <v>9</v>
      </c>
      <c r="J9" s="18">
        <v>8.33</v>
      </c>
      <c r="K9" s="76">
        <v>201</v>
      </c>
      <c r="L9" s="77">
        <v>105</v>
      </c>
      <c r="M9" s="77">
        <v>96</v>
      </c>
      <c r="N9" s="17">
        <v>10.88</v>
      </c>
      <c r="O9" s="76">
        <v>-93</v>
      </c>
      <c r="P9" s="17">
        <v>-5.03</v>
      </c>
      <c r="Q9" s="76">
        <v>2</v>
      </c>
      <c r="R9" s="77">
        <v>1</v>
      </c>
      <c r="S9" s="77">
        <v>1</v>
      </c>
      <c r="T9" s="18">
        <v>18.52</v>
      </c>
      <c r="U9" s="77">
        <v>1</v>
      </c>
      <c r="V9" s="77">
        <v>1</v>
      </c>
      <c r="W9" s="77">
        <v>0</v>
      </c>
      <c r="X9" s="18">
        <v>9.26</v>
      </c>
      <c r="Y9" s="77">
        <v>1</v>
      </c>
      <c r="Z9" s="77">
        <v>1</v>
      </c>
      <c r="AA9" s="77">
        <v>0</v>
      </c>
      <c r="AB9" s="38">
        <v>9.26</v>
      </c>
    </row>
    <row r="10" spans="1:28" ht="12.75" customHeight="1">
      <c r="A10" s="81"/>
      <c r="B10" s="82"/>
      <c r="C10" s="82"/>
      <c r="D10" s="32"/>
      <c r="E10" s="76"/>
      <c r="F10" s="77"/>
      <c r="G10" s="77"/>
      <c r="H10" s="17"/>
      <c r="I10" s="76"/>
      <c r="J10" s="18"/>
      <c r="K10" s="76"/>
      <c r="L10" s="77"/>
      <c r="M10" s="77"/>
      <c r="N10" s="17"/>
      <c r="O10" s="76"/>
      <c r="P10" s="17"/>
      <c r="Q10" s="76"/>
      <c r="R10" s="77"/>
      <c r="S10" s="77"/>
      <c r="T10" s="18"/>
      <c r="U10" s="77"/>
      <c r="V10" s="77"/>
      <c r="W10" s="77"/>
      <c r="X10" s="18"/>
      <c r="Y10" s="77"/>
      <c r="Z10" s="77"/>
      <c r="AA10" s="77"/>
      <c r="AB10" s="38"/>
    </row>
    <row r="11" spans="1:28" ht="12.75" customHeight="1">
      <c r="A11" s="96" t="s">
        <v>79</v>
      </c>
      <c r="B11" s="97"/>
      <c r="C11" s="97"/>
      <c r="D11" s="32"/>
      <c r="E11" s="76">
        <f>SUM(その２!E12,その２!E13,その２!E14,その２!E15,その２!E16,その２!E17,その２!E18,その２!E19,その２!E20)</f>
        <v>1493</v>
      </c>
      <c r="F11" s="77">
        <f>SUM(その２!F12,その２!F13,その２!F14,その２!F15,その２!F16,その２!F17,その２!F18,その２!F19,その２!F20)</f>
        <v>775</v>
      </c>
      <c r="G11" s="77">
        <f>SUM(その２!G12,その２!G13,その２!G14,その２!G15,その２!G16,その２!G17,その２!G18,その２!G19,その２!G20)</f>
        <v>718</v>
      </c>
      <c r="H11" s="17">
        <f>(E11/'宮城県人口'!C15)*1000</f>
        <v>7.8602941950700735</v>
      </c>
      <c r="I11" s="76">
        <f>SUM(その２!I12,その２!I13,その２!I14,その２!I15,その２!I16,その２!I17,その２!I18,その２!I19,その２!I20)</f>
        <v>135</v>
      </c>
      <c r="J11" s="18">
        <f>(I11/E11)*100</f>
        <v>9.042196918955124</v>
      </c>
      <c r="K11" s="76">
        <f>SUM(その２!K12,その２!K13,その２!K14,その２!K15,その２!K16,その２!K17,その２!K18,その２!K19,その２!K20)</f>
        <v>2056</v>
      </c>
      <c r="L11" s="77">
        <f>SUM(その２!L12,その２!L13,その２!L14,その２!L15,その２!L16,その２!L17,その２!L18,その２!L19,その２!L20)</f>
        <v>1099</v>
      </c>
      <c r="M11" s="77">
        <f>SUM(その２!M12,その２!M13,その２!M14,その２!M15,その２!M16,その２!M17,その２!M18,その２!M19,その２!M20)</f>
        <v>957</v>
      </c>
      <c r="N11" s="17">
        <f>(K11/'宮城県人口'!C15)*1000</f>
        <v>10.824356908951154</v>
      </c>
      <c r="O11" s="76">
        <f>SUM(その２!O12,その２!O13,その２!O14,その２!O15,その２!O16,その２!O17,その２!O18,その２!O19,その２!O20)</f>
        <v>-563</v>
      </c>
      <c r="P11" s="17">
        <v>-2.96</v>
      </c>
      <c r="Q11" s="76">
        <f>SUM(その２!Q12,その２!Q13,その２!Q14,その２!Q15,その２!Q16,その２!Q17,その２!Q18,その２!Q19,その２!Q20)</f>
        <v>3</v>
      </c>
      <c r="R11" s="77">
        <f>SUM(その２!R12,その２!R13,その２!R14,その２!R15,その２!R16,その２!R17,その２!R18,その２!R19,その２!R20)</f>
        <v>2</v>
      </c>
      <c r="S11" s="77">
        <f>SUM(その２!S12,その２!S13,その２!S14,その２!S15,その２!S16,その２!S17,その２!S18,その２!S19,その２!S20)</f>
        <v>1</v>
      </c>
      <c r="T11" s="18">
        <f>(Q11/E11)*1000</f>
        <v>2.0093770931011385</v>
      </c>
      <c r="U11" s="77">
        <f>SUM(その２!U12,その２!U13,その２!U14,その２!U15,その２!U16,その２!U17,その２!U18,その２!U19,その２!U20)</f>
        <v>1</v>
      </c>
      <c r="V11" s="77">
        <f>SUM(その２!V12,その２!V13,その２!V14,その２!V15,その２!V16,その２!V17,その２!V18,その２!V19,その２!V20)</f>
        <v>1</v>
      </c>
      <c r="W11" s="77">
        <f>SUM(その２!W12,その２!W13,その２!W14,その２!W15,その２!W16,その２!W17,その２!W18,その２!W19,その２!W20)</f>
        <v>0</v>
      </c>
      <c r="X11" s="18">
        <f>(U11/E11)*1000</f>
        <v>0.6697923643670461</v>
      </c>
      <c r="Y11" s="77">
        <f>SUM(その２!Y12,その２!Y13,その２!Y14,その２!Y15,その２!Y16,その２!Y17,その２!Y18,その２!Y19,その２!Y20)</f>
        <v>1</v>
      </c>
      <c r="Z11" s="77">
        <f>SUM(その２!Z12,その２!Z13,その２!Z14,その２!Z15,その２!Z16,その２!Z17,その２!Z18,その２!Z19,その２!Z20)</f>
        <v>1</v>
      </c>
      <c r="AA11" s="77">
        <f>SUM(その２!AA12,その２!AA13,その２!AA14,その２!AA15,その２!AA16,その２!AA17,その２!AA18,その２!AA19,その２!AA20)</f>
        <v>0</v>
      </c>
      <c r="AB11" s="38">
        <f>(Y11/E11)*1000</f>
        <v>0.6697923643670461</v>
      </c>
    </row>
    <row r="12" spans="1:28" ht="12.75" customHeight="1">
      <c r="A12" s="29"/>
      <c r="B12" s="30"/>
      <c r="C12" s="80" t="s">
        <v>80</v>
      </c>
      <c r="D12" s="32"/>
      <c r="E12" s="76">
        <v>277</v>
      </c>
      <c r="F12" s="77">
        <v>151</v>
      </c>
      <c r="G12" s="77">
        <v>126</v>
      </c>
      <c r="H12" s="17">
        <v>7.08</v>
      </c>
      <c r="I12" s="76">
        <v>19</v>
      </c>
      <c r="J12" s="18">
        <v>6.86</v>
      </c>
      <c r="K12" s="76">
        <v>453</v>
      </c>
      <c r="L12" s="77">
        <v>239</v>
      </c>
      <c r="M12" s="77">
        <v>214</v>
      </c>
      <c r="N12" s="17">
        <v>11.59</v>
      </c>
      <c r="O12" s="76">
        <v>-176</v>
      </c>
      <c r="P12" s="17">
        <v>-4.5</v>
      </c>
      <c r="Q12" s="76">
        <v>0</v>
      </c>
      <c r="R12" s="77">
        <v>0</v>
      </c>
      <c r="S12" s="77">
        <v>0</v>
      </c>
      <c r="T12" s="18">
        <v>0</v>
      </c>
      <c r="U12" s="77">
        <v>0</v>
      </c>
      <c r="V12" s="77">
        <v>0</v>
      </c>
      <c r="W12" s="77">
        <v>0</v>
      </c>
      <c r="X12" s="18">
        <v>0</v>
      </c>
      <c r="Y12" s="77">
        <v>0</v>
      </c>
      <c r="Z12" s="77">
        <v>0</v>
      </c>
      <c r="AA12" s="77">
        <v>0</v>
      </c>
      <c r="AB12" s="38">
        <v>0</v>
      </c>
    </row>
    <row r="13" spans="1:28" ht="12.75" customHeight="1">
      <c r="A13" s="29"/>
      <c r="B13" s="30"/>
      <c r="C13" s="80" t="s">
        <v>81</v>
      </c>
      <c r="D13" s="32"/>
      <c r="E13" s="76">
        <v>251</v>
      </c>
      <c r="F13" s="77">
        <v>122</v>
      </c>
      <c r="G13" s="77">
        <v>129</v>
      </c>
      <c r="H13" s="17">
        <v>7.64</v>
      </c>
      <c r="I13" s="76">
        <v>31</v>
      </c>
      <c r="J13" s="18">
        <v>12.35</v>
      </c>
      <c r="K13" s="76">
        <v>346</v>
      </c>
      <c r="L13" s="77">
        <v>185</v>
      </c>
      <c r="M13" s="77">
        <v>161</v>
      </c>
      <c r="N13" s="17">
        <v>10.54</v>
      </c>
      <c r="O13" s="76">
        <v>-95</v>
      </c>
      <c r="P13" s="17">
        <v>-2.89</v>
      </c>
      <c r="Q13" s="76">
        <v>1</v>
      </c>
      <c r="R13" s="77">
        <v>1</v>
      </c>
      <c r="S13" s="77">
        <v>0</v>
      </c>
      <c r="T13" s="18">
        <v>3.98</v>
      </c>
      <c r="U13" s="77">
        <v>1</v>
      </c>
      <c r="V13" s="77">
        <v>1</v>
      </c>
      <c r="W13" s="77">
        <v>0</v>
      </c>
      <c r="X13" s="18">
        <v>3.98</v>
      </c>
      <c r="Y13" s="77">
        <v>1</v>
      </c>
      <c r="Z13" s="77">
        <v>1</v>
      </c>
      <c r="AA13" s="77">
        <v>0</v>
      </c>
      <c r="AB13" s="38">
        <v>3.98</v>
      </c>
    </row>
    <row r="14" spans="1:28" ht="12.75" customHeight="1">
      <c r="A14" s="29"/>
      <c r="B14" s="30"/>
      <c r="C14" s="80" t="s">
        <v>82</v>
      </c>
      <c r="D14" s="32"/>
      <c r="E14" s="76">
        <v>87</v>
      </c>
      <c r="F14" s="77">
        <v>43</v>
      </c>
      <c r="G14" s="77">
        <v>44</v>
      </c>
      <c r="H14" s="17">
        <v>6.44</v>
      </c>
      <c r="I14" s="76">
        <v>9</v>
      </c>
      <c r="J14" s="18">
        <v>10.34</v>
      </c>
      <c r="K14" s="76">
        <v>159</v>
      </c>
      <c r="L14" s="77">
        <v>78</v>
      </c>
      <c r="M14" s="77">
        <v>81</v>
      </c>
      <c r="N14" s="17">
        <v>11.77</v>
      </c>
      <c r="O14" s="76">
        <v>-72</v>
      </c>
      <c r="P14" s="17">
        <v>-5.33</v>
      </c>
      <c r="Q14" s="76">
        <v>0</v>
      </c>
      <c r="R14" s="77">
        <v>0</v>
      </c>
      <c r="S14" s="77">
        <v>0</v>
      </c>
      <c r="T14" s="18">
        <v>0</v>
      </c>
      <c r="U14" s="77">
        <v>0</v>
      </c>
      <c r="V14" s="77">
        <v>0</v>
      </c>
      <c r="W14" s="77">
        <v>0</v>
      </c>
      <c r="X14" s="18">
        <v>0</v>
      </c>
      <c r="Y14" s="77">
        <v>0</v>
      </c>
      <c r="Z14" s="77">
        <v>0</v>
      </c>
      <c r="AA14" s="77">
        <v>0</v>
      </c>
      <c r="AB14" s="38">
        <v>0</v>
      </c>
    </row>
    <row r="15" spans="1:28" ht="12.75" customHeight="1">
      <c r="A15" s="29"/>
      <c r="B15" s="30"/>
      <c r="C15" s="80" t="s">
        <v>83</v>
      </c>
      <c r="D15" s="32"/>
      <c r="E15" s="76">
        <v>9</v>
      </c>
      <c r="F15" s="77">
        <v>5</v>
      </c>
      <c r="G15" s="77">
        <v>4</v>
      </c>
      <c r="H15" s="17">
        <v>4.75</v>
      </c>
      <c r="I15" s="76">
        <v>0</v>
      </c>
      <c r="J15" s="18">
        <v>0</v>
      </c>
      <c r="K15" s="76">
        <v>34</v>
      </c>
      <c r="L15" s="77">
        <v>20</v>
      </c>
      <c r="M15" s="77">
        <v>14</v>
      </c>
      <c r="N15" s="17">
        <v>17.96</v>
      </c>
      <c r="O15" s="76">
        <v>-25</v>
      </c>
      <c r="P15" s="17">
        <v>-13.21</v>
      </c>
      <c r="Q15" s="76">
        <v>0</v>
      </c>
      <c r="R15" s="77">
        <v>0</v>
      </c>
      <c r="S15" s="77">
        <v>0</v>
      </c>
      <c r="T15" s="18">
        <v>0</v>
      </c>
      <c r="U15" s="77">
        <v>0</v>
      </c>
      <c r="V15" s="77">
        <v>0</v>
      </c>
      <c r="W15" s="77">
        <v>0</v>
      </c>
      <c r="X15" s="18">
        <v>0</v>
      </c>
      <c r="Y15" s="77">
        <v>0</v>
      </c>
      <c r="Z15" s="77">
        <v>0</v>
      </c>
      <c r="AA15" s="77">
        <v>0</v>
      </c>
      <c r="AB15" s="38">
        <v>0</v>
      </c>
    </row>
    <row r="16" spans="1:28" ht="12.75" customHeight="1">
      <c r="A16" s="29"/>
      <c r="B16" s="30"/>
      <c r="C16" s="80" t="s">
        <v>84</v>
      </c>
      <c r="D16" s="32"/>
      <c r="E16" s="76">
        <v>275</v>
      </c>
      <c r="F16" s="77">
        <v>155</v>
      </c>
      <c r="G16" s="77">
        <v>120</v>
      </c>
      <c r="H16" s="17">
        <v>11.63</v>
      </c>
      <c r="I16" s="76">
        <v>25</v>
      </c>
      <c r="J16" s="18">
        <v>9.09</v>
      </c>
      <c r="K16" s="76">
        <v>219</v>
      </c>
      <c r="L16" s="77">
        <v>124</v>
      </c>
      <c r="M16" s="77">
        <v>95</v>
      </c>
      <c r="N16" s="17">
        <v>9.26</v>
      </c>
      <c r="O16" s="76">
        <v>56</v>
      </c>
      <c r="P16" s="17">
        <v>2.37</v>
      </c>
      <c r="Q16" s="76">
        <v>1</v>
      </c>
      <c r="R16" s="77">
        <v>0</v>
      </c>
      <c r="S16" s="77">
        <v>1</v>
      </c>
      <c r="T16" s="18">
        <v>3.64</v>
      </c>
      <c r="U16" s="77">
        <v>0</v>
      </c>
      <c r="V16" s="77">
        <v>0</v>
      </c>
      <c r="W16" s="77">
        <v>0</v>
      </c>
      <c r="X16" s="18">
        <v>0</v>
      </c>
      <c r="Y16" s="77">
        <v>0</v>
      </c>
      <c r="Z16" s="77">
        <v>0</v>
      </c>
      <c r="AA16" s="77">
        <v>0</v>
      </c>
      <c r="AB16" s="38">
        <v>0</v>
      </c>
    </row>
    <row r="17" spans="1:28" ht="12.75" customHeight="1">
      <c r="A17" s="29"/>
      <c r="B17" s="30"/>
      <c r="C17" s="80" t="s">
        <v>85</v>
      </c>
      <c r="D17" s="32"/>
      <c r="E17" s="76">
        <v>113</v>
      </c>
      <c r="F17" s="77">
        <v>56</v>
      </c>
      <c r="G17" s="77">
        <v>57</v>
      </c>
      <c r="H17" s="17">
        <v>8.94</v>
      </c>
      <c r="I17" s="76">
        <v>8</v>
      </c>
      <c r="J17" s="18">
        <v>7.08</v>
      </c>
      <c r="K17" s="76">
        <v>134</v>
      </c>
      <c r="L17" s="77">
        <v>62</v>
      </c>
      <c r="M17" s="77">
        <v>72</v>
      </c>
      <c r="N17" s="17">
        <v>10.6</v>
      </c>
      <c r="O17" s="76">
        <v>-21</v>
      </c>
      <c r="P17" s="17">
        <v>-1.66</v>
      </c>
      <c r="Q17" s="76">
        <v>0</v>
      </c>
      <c r="R17" s="77">
        <v>0</v>
      </c>
      <c r="S17" s="77">
        <v>0</v>
      </c>
      <c r="T17" s="18">
        <v>0</v>
      </c>
      <c r="U17" s="77">
        <v>0</v>
      </c>
      <c r="V17" s="77">
        <v>0</v>
      </c>
      <c r="W17" s="77">
        <v>0</v>
      </c>
      <c r="X17" s="18">
        <v>0</v>
      </c>
      <c r="Y17" s="77">
        <v>0</v>
      </c>
      <c r="Z17" s="77">
        <v>0</v>
      </c>
      <c r="AA17" s="77">
        <v>0</v>
      </c>
      <c r="AB17" s="38">
        <v>0</v>
      </c>
    </row>
    <row r="18" spans="1:28" ht="12.75" customHeight="1">
      <c r="A18" s="29"/>
      <c r="B18" s="30"/>
      <c r="C18" s="80" t="s">
        <v>86</v>
      </c>
      <c r="D18" s="32"/>
      <c r="E18" s="76">
        <v>316</v>
      </c>
      <c r="F18" s="77">
        <v>151</v>
      </c>
      <c r="G18" s="77">
        <v>165</v>
      </c>
      <c r="H18" s="17">
        <v>8.07</v>
      </c>
      <c r="I18" s="76">
        <v>23</v>
      </c>
      <c r="J18" s="18">
        <v>7.28</v>
      </c>
      <c r="K18" s="76">
        <v>361</v>
      </c>
      <c r="L18" s="77">
        <v>201</v>
      </c>
      <c r="M18" s="77">
        <v>160</v>
      </c>
      <c r="N18" s="17">
        <v>9.22</v>
      </c>
      <c r="O18" s="76">
        <v>-45</v>
      </c>
      <c r="P18" s="17">
        <v>-1.15</v>
      </c>
      <c r="Q18" s="76">
        <v>1</v>
      </c>
      <c r="R18" s="77">
        <v>1</v>
      </c>
      <c r="S18" s="77">
        <v>0</v>
      </c>
      <c r="T18" s="18">
        <v>3.16</v>
      </c>
      <c r="U18" s="77">
        <v>0</v>
      </c>
      <c r="V18" s="77">
        <v>0</v>
      </c>
      <c r="W18" s="77">
        <v>0</v>
      </c>
      <c r="X18" s="18">
        <v>0</v>
      </c>
      <c r="Y18" s="77">
        <v>0</v>
      </c>
      <c r="Z18" s="77">
        <v>0</v>
      </c>
      <c r="AA18" s="77">
        <v>0</v>
      </c>
      <c r="AB18" s="38">
        <v>0</v>
      </c>
    </row>
    <row r="19" spans="1:28" ht="12.75" customHeight="1">
      <c r="A19" s="29"/>
      <c r="B19" s="30"/>
      <c r="C19" s="80" t="s">
        <v>87</v>
      </c>
      <c r="D19" s="32"/>
      <c r="E19" s="76">
        <v>64</v>
      </c>
      <c r="F19" s="77">
        <v>36</v>
      </c>
      <c r="G19" s="77">
        <v>28</v>
      </c>
      <c r="H19" s="17">
        <v>6.1</v>
      </c>
      <c r="I19" s="76">
        <v>10</v>
      </c>
      <c r="J19" s="18">
        <v>15.63</v>
      </c>
      <c r="K19" s="76">
        <v>139</v>
      </c>
      <c r="L19" s="77">
        <v>78</v>
      </c>
      <c r="M19" s="77">
        <v>61</v>
      </c>
      <c r="N19" s="17">
        <v>13.24</v>
      </c>
      <c r="O19" s="76">
        <v>-75</v>
      </c>
      <c r="P19" s="17">
        <v>-7.15</v>
      </c>
      <c r="Q19" s="76">
        <v>0</v>
      </c>
      <c r="R19" s="77">
        <v>0</v>
      </c>
      <c r="S19" s="77">
        <v>0</v>
      </c>
      <c r="T19" s="18">
        <v>0</v>
      </c>
      <c r="U19" s="77">
        <v>0</v>
      </c>
      <c r="V19" s="77">
        <v>0</v>
      </c>
      <c r="W19" s="77">
        <v>0</v>
      </c>
      <c r="X19" s="18">
        <v>0</v>
      </c>
      <c r="Y19" s="77">
        <v>0</v>
      </c>
      <c r="Z19" s="77">
        <v>0</v>
      </c>
      <c r="AA19" s="77">
        <v>0</v>
      </c>
      <c r="AB19" s="38">
        <v>0</v>
      </c>
    </row>
    <row r="20" spans="1:28" ht="12.75" customHeight="1">
      <c r="A20" s="29"/>
      <c r="B20" s="30"/>
      <c r="C20" s="80" t="s">
        <v>88</v>
      </c>
      <c r="D20" s="32"/>
      <c r="E20" s="76">
        <v>101</v>
      </c>
      <c r="F20" s="77">
        <v>56</v>
      </c>
      <c r="G20" s="77">
        <v>45</v>
      </c>
      <c r="H20" s="17">
        <v>6.06</v>
      </c>
      <c r="I20" s="76">
        <v>10</v>
      </c>
      <c r="J20" s="18">
        <v>9.9</v>
      </c>
      <c r="K20" s="76">
        <v>211</v>
      </c>
      <c r="L20" s="77">
        <v>112</v>
      </c>
      <c r="M20" s="77">
        <v>99</v>
      </c>
      <c r="N20" s="17">
        <v>12.66</v>
      </c>
      <c r="O20" s="76">
        <v>-110</v>
      </c>
      <c r="P20" s="17">
        <v>-6.6</v>
      </c>
      <c r="Q20" s="76">
        <v>0</v>
      </c>
      <c r="R20" s="77">
        <v>0</v>
      </c>
      <c r="S20" s="77">
        <v>0</v>
      </c>
      <c r="T20" s="18">
        <v>0</v>
      </c>
      <c r="U20" s="77">
        <v>0</v>
      </c>
      <c r="V20" s="77">
        <v>0</v>
      </c>
      <c r="W20" s="77">
        <v>0</v>
      </c>
      <c r="X20" s="18">
        <v>0</v>
      </c>
      <c r="Y20" s="77">
        <v>0</v>
      </c>
      <c r="Z20" s="77">
        <v>0</v>
      </c>
      <c r="AA20" s="77">
        <v>0</v>
      </c>
      <c r="AB20" s="38">
        <v>0</v>
      </c>
    </row>
    <row r="21" spans="1:28" ht="12.75" customHeight="1">
      <c r="A21" s="81"/>
      <c r="B21" s="82"/>
      <c r="C21" s="82"/>
      <c r="D21" s="32"/>
      <c r="E21" s="76"/>
      <c r="F21" s="77"/>
      <c r="G21" s="77"/>
      <c r="H21" s="17"/>
      <c r="I21" s="76"/>
      <c r="J21" s="18"/>
      <c r="K21" s="76"/>
      <c r="L21" s="77"/>
      <c r="M21" s="77"/>
      <c r="N21" s="17"/>
      <c r="O21" s="76"/>
      <c r="P21" s="17"/>
      <c r="Q21" s="76"/>
      <c r="R21" s="77"/>
      <c r="S21" s="77"/>
      <c r="T21" s="18"/>
      <c r="U21" s="77"/>
      <c r="V21" s="77"/>
      <c r="W21" s="77"/>
      <c r="X21" s="18"/>
      <c r="Y21" s="77"/>
      <c r="Z21" s="77"/>
      <c r="AA21" s="77"/>
      <c r="AB21" s="38"/>
    </row>
    <row r="22" spans="1:28" ht="12.75" customHeight="1">
      <c r="A22" s="96" t="s">
        <v>89</v>
      </c>
      <c r="B22" s="97"/>
      <c r="C22" s="97"/>
      <c r="D22" s="32"/>
      <c r="E22" s="76">
        <f>SUM(その２!E23)</f>
        <v>512</v>
      </c>
      <c r="F22" s="77">
        <f>SUM(その２!F23)</f>
        <v>268</v>
      </c>
      <c r="G22" s="77">
        <f>SUM(その２!G23)</f>
        <v>244</v>
      </c>
      <c r="H22" s="17">
        <f>(E22/'宮城県人口'!C16)*1000</f>
        <v>6.392728271591065</v>
      </c>
      <c r="I22" s="76">
        <f>SUM(その２!I23)</f>
        <v>36</v>
      </c>
      <c r="J22" s="18">
        <f>(I22/E22)*100</f>
        <v>7.03125</v>
      </c>
      <c r="K22" s="76">
        <f>SUM(その２!K23)</f>
        <v>1056</v>
      </c>
      <c r="L22" s="77">
        <f>SUM(その２!L23)</f>
        <v>548</v>
      </c>
      <c r="M22" s="77">
        <f>SUM(その２!M23)</f>
        <v>508</v>
      </c>
      <c r="N22" s="17">
        <f>(K22/'宮城県人口'!C16)*1000</f>
        <v>13.185002060156572</v>
      </c>
      <c r="O22" s="76">
        <f>SUM(その２!O23)</f>
        <v>-544</v>
      </c>
      <c r="P22" s="17">
        <v>-6.79</v>
      </c>
      <c r="Q22" s="76">
        <f>SUM(その２!Q23)</f>
        <v>2</v>
      </c>
      <c r="R22" s="77">
        <f>SUM(その２!R23)</f>
        <v>1</v>
      </c>
      <c r="S22" s="77">
        <f>SUM(その２!S23)</f>
        <v>1</v>
      </c>
      <c r="T22" s="18">
        <f>(Q22/E22)*1000</f>
        <v>3.90625</v>
      </c>
      <c r="U22" s="77">
        <f>SUM(その２!U23)</f>
        <v>1</v>
      </c>
      <c r="V22" s="77">
        <f>SUM(その２!V23)</f>
        <v>0</v>
      </c>
      <c r="W22" s="77">
        <f>SUM(その２!W23)</f>
        <v>1</v>
      </c>
      <c r="X22" s="18">
        <f>(U22/E22)*1000</f>
        <v>1.953125</v>
      </c>
      <c r="Y22" s="77">
        <f>SUM(その２!Y23)</f>
        <v>1</v>
      </c>
      <c r="Z22" s="77">
        <f>SUM(その２!Z23)</f>
        <v>0</v>
      </c>
      <c r="AA22" s="77">
        <f>SUM(その２!AA23)</f>
        <v>1</v>
      </c>
      <c r="AB22" s="38">
        <f>(Y22/E22)*1000</f>
        <v>1.953125</v>
      </c>
    </row>
    <row r="23" spans="1:28" ht="12.75" customHeight="1">
      <c r="A23" s="29"/>
      <c r="B23" s="30"/>
      <c r="C23" s="80" t="s">
        <v>90</v>
      </c>
      <c r="D23" s="32"/>
      <c r="E23" s="76">
        <v>512</v>
      </c>
      <c r="F23" s="77">
        <v>268</v>
      </c>
      <c r="G23" s="77">
        <v>244</v>
      </c>
      <c r="H23" s="17">
        <v>6.39</v>
      </c>
      <c r="I23" s="76">
        <v>36</v>
      </c>
      <c r="J23" s="18">
        <v>7.03</v>
      </c>
      <c r="K23" s="76">
        <v>1056</v>
      </c>
      <c r="L23" s="77">
        <v>548</v>
      </c>
      <c r="M23" s="77">
        <v>508</v>
      </c>
      <c r="N23" s="17">
        <v>13.19</v>
      </c>
      <c r="O23" s="76">
        <v>-544</v>
      </c>
      <c r="P23" s="17">
        <v>-6.79</v>
      </c>
      <c r="Q23" s="76">
        <v>2</v>
      </c>
      <c r="R23" s="77">
        <v>1</v>
      </c>
      <c r="S23" s="77">
        <v>1</v>
      </c>
      <c r="T23" s="18">
        <v>3.91</v>
      </c>
      <c r="U23" s="77">
        <v>1</v>
      </c>
      <c r="V23" s="77">
        <v>0</v>
      </c>
      <c r="W23" s="77">
        <v>1</v>
      </c>
      <c r="X23" s="18">
        <v>1.95</v>
      </c>
      <c r="Y23" s="77">
        <v>1</v>
      </c>
      <c r="Z23" s="77">
        <v>0</v>
      </c>
      <c r="AA23" s="77">
        <v>1</v>
      </c>
      <c r="AB23" s="38">
        <v>1.95</v>
      </c>
    </row>
    <row r="24" spans="1:28" ht="12.75" customHeight="1">
      <c r="A24" s="81"/>
      <c r="B24" s="82"/>
      <c r="C24" s="82"/>
      <c r="D24" s="32"/>
      <c r="E24" s="76"/>
      <c r="F24" s="77"/>
      <c r="G24" s="77"/>
      <c r="H24" s="17"/>
      <c r="I24" s="76"/>
      <c r="J24" s="18"/>
      <c r="K24" s="76"/>
      <c r="L24" s="77"/>
      <c r="M24" s="77"/>
      <c r="N24" s="17"/>
      <c r="O24" s="76"/>
      <c r="P24" s="17"/>
      <c r="Q24" s="76"/>
      <c r="R24" s="77"/>
      <c r="S24" s="77"/>
      <c r="T24" s="18"/>
      <c r="U24" s="77"/>
      <c r="V24" s="77"/>
      <c r="W24" s="77"/>
      <c r="X24" s="18"/>
      <c r="Y24" s="77"/>
      <c r="Z24" s="77"/>
      <c r="AA24" s="77"/>
      <c r="AB24" s="38"/>
    </row>
    <row r="25" spans="1:28" ht="12.75" customHeight="1">
      <c r="A25" s="96" t="s">
        <v>91</v>
      </c>
      <c r="B25" s="97"/>
      <c r="C25" s="97"/>
      <c r="D25" s="32"/>
      <c r="E25" s="76">
        <f>SUM(その２!E26)</f>
        <v>639</v>
      </c>
      <c r="F25" s="77">
        <f>SUM(その２!F26)</f>
        <v>341</v>
      </c>
      <c r="G25" s="77">
        <f>SUM(その２!G26)</f>
        <v>298</v>
      </c>
      <c r="H25" s="17">
        <f>(E25/'宮城県人口'!C17)*1000</f>
        <v>7.182842112362582</v>
      </c>
      <c r="I25" s="76">
        <f>SUM(その２!I26)</f>
        <v>57</v>
      </c>
      <c r="J25" s="18">
        <f>(I25/E25)*100</f>
        <v>8.92018779342723</v>
      </c>
      <c r="K25" s="76">
        <f>SUM(その２!K26)</f>
        <v>1177</v>
      </c>
      <c r="L25" s="77">
        <f>SUM(その２!L26)</f>
        <v>618</v>
      </c>
      <c r="M25" s="77">
        <f>SUM(その２!M26)</f>
        <v>559</v>
      </c>
      <c r="N25" s="17">
        <f>(K25/'宮城県人口'!C17)*1000</f>
        <v>13.230368022301656</v>
      </c>
      <c r="O25" s="76">
        <f>SUM(その２!O26)</f>
        <v>-538</v>
      </c>
      <c r="P25" s="17">
        <v>-6.05</v>
      </c>
      <c r="Q25" s="76">
        <f>SUM(その２!Q26)</f>
        <v>3</v>
      </c>
      <c r="R25" s="77">
        <f>SUM(その２!R26)</f>
        <v>0</v>
      </c>
      <c r="S25" s="77">
        <f>SUM(その２!S26)</f>
        <v>3</v>
      </c>
      <c r="T25" s="18">
        <f>(Q25/E25)*1000</f>
        <v>4.694835680751174</v>
      </c>
      <c r="U25" s="77">
        <f>SUM(その２!U26)</f>
        <v>2</v>
      </c>
      <c r="V25" s="77">
        <f>SUM(その２!V26)</f>
        <v>0</v>
      </c>
      <c r="W25" s="77">
        <f>SUM(その２!W26)</f>
        <v>2</v>
      </c>
      <c r="X25" s="18">
        <f>(U25/E25)*1000</f>
        <v>3.1298904538341157</v>
      </c>
      <c r="Y25" s="77">
        <f>SUM(その２!Y26)</f>
        <v>2</v>
      </c>
      <c r="Z25" s="77">
        <f>SUM(その２!Z26)</f>
        <v>0</v>
      </c>
      <c r="AA25" s="77">
        <f>SUM(その２!AA26)</f>
        <v>2</v>
      </c>
      <c r="AB25" s="38">
        <f>(Y25/E25)*1000</f>
        <v>3.1298904538341157</v>
      </c>
    </row>
    <row r="26" spans="1:28" ht="12.75" customHeight="1">
      <c r="A26" s="29"/>
      <c r="B26" s="30"/>
      <c r="C26" s="80" t="s">
        <v>92</v>
      </c>
      <c r="D26" s="32"/>
      <c r="E26" s="76">
        <v>639</v>
      </c>
      <c r="F26" s="77">
        <v>341</v>
      </c>
      <c r="G26" s="77">
        <v>298</v>
      </c>
      <c r="H26" s="17">
        <v>7.18</v>
      </c>
      <c r="I26" s="76">
        <v>57</v>
      </c>
      <c r="J26" s="18">
        <v>8.92</v>
      </c>
      <c r="K26" s="76">
        <v>1177</v>
      </c>
      <c r="L26" s="77">
        <v>618</v>
      </c>
      <c r="M26" s="77">
        <v>559</v>
      </c>
      <c r="N26" s="17">
        <v>13.23</v>
      </c>
      <c r="O26" s="76">
        <v>-538</v>
      </c>
      <c r="P26" s="17">
        <v>-6.05</v>
      </c>
      <c r="Q26" s="76">
        <v>3</v>
      </c>
      <c r="R26" s="77">
        <v>0</v>
      </c>
      <c r="S26" s="77">
        <v>3</v>
      </c>
      <c r="T26" s="18">
        <v>4.69</v>
      </c>
      <c r="U26" s="77">
        <v>2</v>
      </c>
      <c r="V26" s="77">
        <v>0</v>
      </c>
      <c r="W26" s="77">
        <v>2</v>
      </c>
      <c r="X26" s="18">
        <v>3.13</v>
      </c>
      <c r="Y26" s="77">
        <v>2</v>
      </c>
      <c r="Z26" s="77">
        <v>0</v>
      </c>
      <c r="AA26" s="77">
        <v>2</v>
      </c>
      <c r="AB26" s="38">
        <v>3.13</v>
      </c>
    </row>
    <row r="27" spans="1:28" ht="12.75" customHeight="1" thickBot="1">
      <c r="A27" s="33"/>
      <c r="B27" s="34"/>
      <c r="C27" s="34"/>
      <c r="D27" s="34"/>
      <c r="E27" s="42"/>
      <c r="F27" s="43"/>
      <c r="G27" s="43"/>
      <c r="H27" s="41"/>
      <c r="I27" s="42"/>
      <c r="J27" s="41"/>
      <c r="K27" s="42"/>
      <c r="L27" s="43"/>
      <c r="M27" s="43"/>
      <c r="N27" s="40"/>
      <c r="O27" s="42"/>
      <c r="P27" s="40"/>
      <c r="Q27" s="42"/>
      <c r="R27" s="43"/>
      <c r="S27" s="43"/>
      <c r="T27" s="41"/>
      <c r="U27" s="43"/>
      <c r="V27" s="43"/>
      <c r="W27" s="43"/>
      <c r="X27" s="41"/>
      <c r="Y27" s="43"/>
      <c r="Z27" s="43"/>
      <c r="AA27" s="43"/>
      <c r="AB27" s="44"/>
    </row>
  </sheetData>
  <sheetProtection/>
  <mergeCells count="13">
    <mergeCell ref="A6:C6"/>
    <mergeCell ref="A11:C11"/>
    <mergeCell ref="A22:C22"/>
    <mergeCell ref="A25:C25"/>
    <mergeCell ref="R1:AB1"/>
    <mergeCell ref="I2:J2"/>
    <mergeCell ref="U3:X3"/>
    <mergeCell ref="Y3:AB3"/>
    <mergeCell ref="O2:P2"/>
    <mergeCell ref="E1:H1"/>
    <mergeCell ref="I1:J1"/>
    <mergeCell ref="K1:N1"/>
    <mergeCell ref="O1:P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Ｐ明朝,標準"&amp;14第３表　　人口動態総覧（実数・率）・市町村別・保健所別　　　（その２）&amp;R　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B1">
      <pane xSplit="3" ySplit="4" topLeftCell="E5" activePane="bottomRight" state="frozen"/>
      <selection pane="topLeft" activeCell="B1" sqref="B1"/>
      <selection pane="topRight" activeCell="E1" sqref="E1"/>
      <selection pane="bottomLeft" activeCell="B5" sqref="B5"/>
      <selection pane="bottomRight" activeCell="F25" sqref="F25"/>
    </sheetView>
  </sheetViews>
  <sheetFormatPr defaultColWidth="8.875" defaultRowHeight="12.75" customHeight="1"/>
  <cols>
    <col min="1" max="2" width="2.125" style="21" customWidth="1"/>
    <col min="3" max="3" width="13.625" style="21" customWidth="1"/>
    <col min="4" max="4" width="3.625" style="21" customWidth="1"/>
    <col min="5" max="21" width="9.625" style="1" customWidth="1"/>
    <col min="22" max="16384" width="8.875" style="1" customWidth="1"/>
  </cols>
  <sheetData>
    <row r="1" spans="1:21" ht="12.75" customHeight="1">
      <c r="A1" s="22"/>
      <c r="B1" s="23"/>
      <c r="C1" s="23"/>
      <c r="D1" s="24"/>
      <c r="E1" s="104" t="s">
        <v>32</v>
      </c>
      <c r="F1" s="107"/>
      <c r="G1" s="107"/>
      <c r="H1" s="107"/>
      <c r="I1" s="107"/>
      <c r="J1" s="107"/>
      <c r="K1" s="105"/>
      <c r="L1" s="45"/>
      <c r="M1" s="46"/>
      <c r="N1" s="107" t="s">
        <v>28</v>
      </c>
      <c r="O1" s="107"/>
      <c r="P1" s="46"/>
      <c r="Q1" s="47"/>
      <c r="R1" s="104" t="s">
        <v>29</v>
      </c>
      <c r="S1" s="105"/>
      <c r="T1" s="104" t="s">
        <v>30</v>
      </c>
      <c r="U1" s="111"/>
    </row>
    <row r="2" spans="1:21" ht="12.75" customHeight="1">
      <c r="A2" s="29"/>
      <c r="B2" s="30"/>
      <c r="C2" s="30"/>
      <c r="D2" s="32"/>
      <c r="E2" s="55"/>
      <c r="F2" s="99" t="s">
        <v>22</v>
      </c>
      <c r="G2" s="99"/>
      <c r="H2" s="56"/>
      <c r="I2" s="100" t="s">
        <v>31</v>
      </c>
      <c r="J2" s="99"/>
      <c r="K2" s="101"/>
      <c r="L2" s="52"/>
      <c r="M2" s="53" t="s">
        <v>27</v>
      </c>
      <c r="N2" s="54"/>
      <c r="O2" s="52"/>
      <c r="P2" s="53" t="s">
        <v>21</v>
      </c>
      <c r="Q2" s="54"/>
      <c r="R2" s="102" t="s">
        <v>33</v>
      </c>
      <c r="S2" s="102" t="s">
        <v>21</v>
      </c>
      <c r="T2" s="102" t="s">
        <v>33</v>
      </c>
      <c r="U2" s="108" t="s">
        <v>21</v>
      </c>
    </row>
    <row r="3" spans="1:21" ht="12.75" customHeight="1">
      <c r="A3" s="29"/>
      <c r="B3" s="30"/>
      <c r="C3" s="30"/>
      <c r="D3" s="32"/>
      <c r="E3" s="102" t="s">
        <v>11</v>
      </c>
      <c r="F3" s="102" t="s">
        <v>17</v>
      </c>
      <c r="G3" s="102" t="s">
        <v>18</v>
      </c>
      <c r="H3" s="102" t="s">
        <v>19</v>
      </c>
      <c r="I3" s="102" t="s">
        <v>20</v>
      </c>
      <c r="J3" s="102" t="s">
        <v>17</v>
      </c>
      <c r="K3" s="102" t="s">
        <v>18</v>
      </c>
      <c r="L3" s="49"/>
      <c r="M3" s="50" t="s">
        <v>23</v>
      </c>
      <c r="N3" s="2" t="s">
        <v>25</v>
      </c>
      <c r="O3" s="49"/>
      <c r="P3" s="50" t="s">
        <v>23</v>
      </c>
      <c r="Q3" s="2" t="s">
        <v>25</v>
      </c>
      <c r="R3" s="106"/>
      <c r="S3" s="106"/>
      <c r="T3" s="106"/>
      <c r="U3" s="109"/>
    </row>
    <row r="4" spans="1:21" ht="12.75" customHeight="1">
      <c r="A4" s="25"/>
      <c r="B4" s="26"/>
      <c r="C4" s="35"/>
      <c r="D4" s="27"/>
      <c r="E4" s="103"/>
      <c r="F4" s="103"/>
      <c r="G4" s="103"/>
      <c r="H4" s="103"/>
      <c r="I4" s="103"/>
      <c r="J4" s="103"/>
      <c r="K4" s="103"/>
      <c r="L4" s="7" t="s">
        <v>20</v>
      </c>
      <c r="M4" s="6" t="s">
        <v>24</v>
      </c>
      <c r="N4" s="8" t="s">
        <v>26</v>
      </c>
      <c r="O4" s="7" t="s">
        <v>20</v>
      </c>
      <c r="P4" s="6" t="s">
        <v>24</v>
      </c>
      <c r="Q4" s="8" t="s">
        <v>26</v>
      </c>
      <c r="R4" s="103"/>
      <c r="S4" s="103"/>
      <c r="T4" s="103"/>
      <c r="U4" s="110"/>
    </row>
    <row r="5" spans="1:21" ht="12.75" customHeight="1">
      <c r="A5" s="74"/>
      <c r="B5" s="75"/>
      <c r="C5" s="83"/>
      <c r="D5" s="28"/>
      <c r="E5" s="19"/>
      <c r="F5" s="20"/>
      <c r="G5" s="20"/>
      <c r="H5" s="57"/>
      <c r="I5" s="14"/>
      <c r="J5" s="15"/>
      <c r="K5" s="16"/>
      <c r="L5" s="19"/>
      <c r="M5" s="20"/>
      <c r="N5" s="57"/>
      <c r="O5" s="15"/>
      <c r="P5" s="15"/>
      <c r="Q5" s="15"/>
      <c r="R5" s="19"/>
      <c r="S5" s="15"/>
      <c r="T5" s="19"/>
      <c r="U5" s="51"/>
    </row>
    <row r="6" spans="1:21" ht="12.75" customHeight="1">
      <c r="A6" s="29"/>
      <c r="B6" s="30"/>
      <c r="C6" s="31" t="s">
        <v>39</v>
      </c>
      <c r="D6" s="32"/>
      <c r="E6" s="76">
        <f>SUM(その３!E10,その３!E17,その３!E22,その３!E40,その４!E6,その４!E11,その４!E22,その４!E25)</f>
        <v>579</v>
      </c>
      <c r="F6" s="77">
        <f>SUM(その３!F10,その３!F17,その３!F22,その３!F40,その４!F6,その４!F11,その４!F22,その４!F25)</f>
        <v>251</v>
      </c>
      <c r="G6" s="77">
        <f>SUM(その３!G10,その３!G17,その３!G22,その３!G40,その４!G6,その４!G11,その４!G22,その４!G25)</f>
        <v>328</v>
      </c>
      <c r="H6" s="77">
        <f>SUM(その３!H10,その３!H17,その３!H22,その３!H40,その４!H6,その４!H11,その４!H22,その４!H25)</f>
        <v>0</v>
      </c>
      <c r="I6" s="84">
        <f>(E6/(E6+その１!E6))*1000</f>
        <v>28.397665407817943</v>
      </c>
      <c r="J6" s="85">
        <f>(F6/(E6+その１!E6))*1000</f>
        <v>12.310559615478933</v>
      </c>
      <c r="K6" s="86">
        <f>(G6/(E6+その１!E6))*1000</f>
        <v>16.087105792339006</v>
      </c>
      <c r="L6" s="76">
        <f>SUM(その３!L10,その３!L17,その３!L22,その３!L40,その４!L6,その４!L11,その４!L22,その４!L25)</f>
        <v>104</v>
      </c>
      <c r="M6" s="77">
        <f>SUM(その３!M10,その３!M17,その３!M22,その３!M40,その４!M6,その４!M11,その４!M22,その４!M25)</f>
        <v>26</v>
      </c>
      <c r="N6" s="78">
        <f>SUM(その３!N10,その３!N17,その３!N22,その３!N40,その４!N6,その４!N11,その４!N22,その４!N25)</f>
        <v>78</v>
      </c>
      <c r="O6" s="85">
        <f>(L6/(その１!E6+N6))*1000</f>
        <v>5.229283990345937</v>
      </c>
      <c r="P6" s="85">
        <f>(M6/その１!E6)*1000</f>
        <v>1.3124684502776374</v>
      </c>
      <c r="Q6" s="85">
        <f>(N6/(N6+その１!E6))*1000</f>
        <v>3.921962992759453</v>
      </c>
      <c r="R6" s="76">
        <f>SUM(その３!R10,その３!R17,その３!R22,その３!R40,その４!R6,その４!R11,その４!R22,その４!R25)</f>
        <v>12824</v>
      </c>
      <c r="S6" s="85">
        <f>(R6/'宮城県人口'!C4)*1000</f>
        <v>5.469750666551221</v>
      </c>
      <c r="T6" s="76">
        <f>SUM(その３!T10,その３!T17,その３!T22,その３!T40,その４!T6,その４!T11,その４!T22,その４!T25)</f>
        <v>4665</v>
      </c>
      <c r="U6" s="38">
        <v>2</v>
      </c>
    </row>
    <row r="7" spans="1:21" ht="12.75" customHeight="1">
      <c r="A7" s="29"/>
      <c r="B7" s="30"/>
      <c r="C7" s="31" t="s">
        <v>40</v>
      </c>
      <c r="D7" s="32"/>
      <c r="E7" s="76">
        <f>SUM(その３!E10,その３!E18,その３!E19,その３!E24,その３!E25,その３!E30,その３!E31,その３!E41,その４!E7,その４!E12,その４!E13,その４!E23,その４!E26)</f>
        <v>471</v>
      </c>
      <c r="F7" s="77">
        <f>SUM(その３!F10,その３!F18,その３!F19,その３!F24,その３!F25,その３!F30,その３!F31,その３!F41,その４!F7,その４!F12,その４!F13,その４!F23,その４!F26)</f>
        <v>211</v>
      </c>
      <c r="G7" s="77">
        <f>SUM(その３!G10,その３!G18,その３!G19,その３!G24,その３!G25,その３!G30,その３!G31,その３!G41,その４!G7,その４!G12,その４!G13,その４!G23,その４!G26)</f>
        <v>260</v>
      </c>
      <c r="H7" s="77">
        <f>SUM(その３!H10,その３!H18,その３!H19,その３!H24,その３!H25,その３!H30,その３!H31,その３!H41,その４!H7,その４!H12,その４!H13,その４!H23,その４!H26)</f>
        <v>0</v>
      </c>
      <c r="I7" s="79">
        <f>(E7/(E7+その１!E7))*1000</f>
        <v>27.886323268206038</v>
      </c>
      <c r="J7" s="17">
        <f>(F7/(E7+その１!E7))*1000</f>
        <v>12.492599171107162</v>
      </c>
      <c r="K7" s="18">
        <f>(G7/(E7+その１!E7))*1000</f>
        <v>15.393724097098875</v>
      </c>
      <c r="L7" s="76">
        <f>SUM(その３!L10,その３!L18,その３!L19,その３!L24,その３!L25,その３!L30,その３!L31,その３!L41,その４!L7,その４!L12,その４!L13,その４!L23,その４!L26)</f>
        <v>86</v>
      </c>
      <c r="M7" s="77">
        <f>SUM(その３!M10,その３!M18,その３!M19,その３!M24,その３!M25,その３!M30,その３!M31,その３!M41,その４!M7,その４!M12,その４!M13,その４!M23,その４!M26)</f>
        <v>24</v>
      </c>
      <c r="N7" s="78">
        <f>SUM(その３!N10,その３!N18,その３!N19,その３!N24,その３!N25,その３!N30,その３!N31,その３!N41,その４!N7,その４!N12,その４!N13,その４!N23,その４!N26)</f>
        <v>62</v>
      </c>
      <c r="O7" s="17">
        <f>(L7/(その１!E7+N7))*1000</f>
        <v>5.218129967841757</v>
      </c>
      <c r="P7" s="17">
        <f>(M7/その１!E7)*1000</f>
        <v>1.4617211766855474</v>
      </c>
      <c r="Q7" s="17">
        <f>(N7/(N7+その１!E7))*1000</f>
        <v>3.761907651234755</v>
      </c>
      <c r="R7" s="76">
        <f>SUM(その３!R10,その３!R18,その３!R19,その３!R24,その３!R25,その３!R30,その３!R31,その３!R41,その４!R7,その４!R12,その４!R13,その４!R23,その４!R26)</f>
        <v>10916</v>
      </c>
      <c r="S7" s="17">
        <f>(R7/'宮城県人口'!C5)*1000</f>
        <v>5.748993952391209</v>
      </c>
      <c r="T7" s="76">
        <f>SUM(その３!T10,その３!T18,その３!T19,その３!T24,その３!T25,その３!T30,その３!T31,その３!T41,その４!T7,その４!T12,その４!T13,その４!T23,その４!T26)</f>
        <v>3840</v>
      </c>
      <c r="U7" s="38">
        <f>(T7/'宮城県人口'!C5)*1000</f>
        <v>2.0223650400496744</v>
      </c>
    </row>
    <row r="8" spans="1:21" ht="12.75" customHeight="1">
      <c r="A8" s="29"/>
      <c r="B8" s="30"/>
      <c r="C8" s="31" t="s">
        <v>41</v>
      </c>
      <c r="D8" s="32"/>
      <c r="E8" s="76">
        <f>E6-E7</f>
        <v>108</v>
      </c>
      <c r="F8" s="77">
        <f>F6-F7</f>
        <v>40</v>
      </c>
      <c r="G8" s="77">
        <f>G6-G7</f>
        <v>68</v>
      </c>
      <c r="H8" s="77">
        <f>H6-H7</f>
        <v>0</v>
      </c>
      <c r="I8" s="79">
        <f>(E8/(E8+その１!E8))*1000</f>
        <v>30.86596170334381</v>
      </c>
      <c r="J8" s="17">
        <f>(F8/(E8+その１!E8))*1000</f>
        <v>11.431837667905116</v>
      </c>
      <c r="K8" s="18">
        <f>(G8/(E8+その１!E8))*1000</f>
        <v>19.434124035438696</v>
      </c>
      <c r="L8" s="76">
        <f>L6-L7</f>
        <v>18</v>
      </c>
      <c r="M8" s="77">
        <f>M6-M7</f>
        <v>2</v>
      </c>
      <c r="N8" s="78">
        <f>N6-N7</f>
        <v>16</v>
      </c>
      <c r="O8" s="17">
        <f>(L8/(その１!E8+N8))*1000</f>
        <v>5.283240387437629</v>
      </c>
      <c r="P8" s="17">
        <f>(M8/その１!E8)*1000</f>
        <v>0.5897965202005309</v>
      </c>
      <c r="Q8" s="17">
        <f>(N8/(N8+その１!E8))*1000</f>
        <v>4.696213677722336</v>
      </c>
      <c r="R8" s="76">
        <f>R6-R7</f>
        <v>1908</v>
      </c>
      <c r="S8" s="17">
        <f>(R8/'宮城県人口'!C6)*1000</f>
        <v>4.280291813605405</v>
      </c>
      <c r="T8" s="76">
        <f>T6-T7</f>
        <v>825</v>
      </c>
      <c r="U8" s="38">
        <f>(T8/'宮城県人口'!C6)*1000</f>
        <v>1.8507551080840983</v>
      </c>
    </row>
    <row r="9" spans="1:21" ht="12.75" customHeight="1">
      <c r="A9" s="29"/>
      <c r="B9" s="30"/>
      <c r="C9" s="30"/>
      <c r="D9" s="32"/>
      <c r="E9" s="76"/>
      <c r="F9" s="77"/>
      <c r="G9" s="77"/>
      <c r="H9" s="78"/>
      <c r="I9" s="79"/>
      <c r="J9" s="17"/>
      <c r="K9" s="18"/>
      <c r="L9" s="76"/>
      <c r="M9" s="77"/>
      <c r="N9" s="78"/>
      <c r="O9" s="17"/>
      <c r="P9" s="17"/>
      <c r="Q9" s="17"/>
      <c r="R9" s="76"/>
      <c r="S9" s="17"/>
      <c r="T9" s="76"/>
      <c r="U9" s="38"/>
    </row>
    <row r="10" spans="1:21" ht="12.75" customHeight="1">
      <c r="A10" s="112" t="s">
        <v>42</v>
      </c>
      <c r="B10" s="113"/>
      <c r="C10" s="113"/>
      <c r="D10" s="32"/>
      <c r="E10" s="76">
        <f>SUM(その３!E11,その３!E12,その３!E13,その３!E14,その３!E15)</f>
        <v>273</v>
      </c>
      <c r="F10" s="77">
        <f>SUM(その３!F11,その３!F12,その３!F13,その３!F14,その３!F15)</f>
        <v>121</v>
      </c>
      <c r="G10" s="77">
        <f>SUM(その３!G11,その３!G12,その３!G13,その３!G14,その３!G15)</f>
        <v>152</v>
      </c>
      <c r="H10" s="77">
        <f>SUM(その３!H11,その３!H12,その３!H13,その３!H14,その３!H15)</f>
        <v>0</v>
      </c>
      <c r="I10" s="84">
        <f>(E10/(E10+その１!E10))*1000</f>
        <v>28.077753779697623</v>
      </c>
      <c r="J10" s="85">
        <f>(F10/(E10+その１!E10))*1000</f>
        <v>12.444718708217628</v>
      </c>
      <c r="K10" s="86">
        <f>(G10/(E10+その１!E10))*1000</f>
        <v>15.633035071479995</v>
      </c>
      <c r="L10" s="76">
        <f>SUM(その３!L11,その３!L12,その３!L13,その３!L14,その３!L15)</f>
        <v>45</v>
      </c>
      <c r="M10" s="77">
        <f>SUM(その３!M11,その３!M12,その３!M13,その３!M14,その３!M15)</f>
        <v>13</v>
      </c>
      <c r="N10" s="78">
        <f>SUM(その３!N11,その３!N12,その３!N13,その３!N14,その３!N15)</f>
        <v>32</v>
      </c>
      <c r="O10" s="85">
        <f>(L10/(その１!E10+N10))*1000</f>
        <v>4.745834212191521</v>
      </c>
      <c r="P10" s="85">
        <f>(M10/その１!E10)*1000</f>
        <v>1.3756613756613758</v>
      </c>
      <c r="Q10" s="85">
        <f>(N10/(N10+その１!E10))*1000</f>
        <v>3.374815439780637</v>
      </c>
      <c r="R10" s="76">
        <f>SUM(その３!R11,その３!R12,その３!R13,その３!R14,その３!R15)</f>
        <v>6679</v>
      </c>
      <c r="S10" s="85">
        <v>6.5</v>
      </c>
      <c r="T10" s="76">
        <f>SUM(その３!T11,その３!T12,その３!T13,その３!T14,その３!T15)</f>
        <v>2034</v>
      </c>
      <c r="U10" s="38">
        <v>1.98</v>
      </c>
    </row>
    <row r="11" spans="1:21" ht="12.75" customHeight="1">
      <c r="A11" s="29"/>
      <c r="B11" s="30"/>
      <c r="C11" s="80" t="s">
        <v>43</v>
      </c>
      <c r="D11" s="32"/>
      <c r="E11" s="76">
        <v>83</v>
      </c>
      <c r="F11" s="77">
        <v>35</v>
      </c>
      <c r="G11" s="77">
        <v>48</v>
      </c>
      <c r="H11" s="78">
        <v>0</v>
      </c>
      <c r="I11" s="79">
        <v>36.56</v>
      </c>
      <c r="J11" s="17">
        <v>15.42</v>
      </c>
      <c r="K11" s="18">
        <v>21.15</v>
      </c>
      <c r="L11" s="76">
        <v>12</v>
      </c>
      <c r="M11" s="77">
        <v>3</v>
      </c>
      <c r="N11" s="78">
        <v>9</v>
      </c>
      <c r="O11" s="17">
        <v>5.46</v>
      </c>
      <c r="P11" s="17">
        <v>1.37</v>
      </c>
      <c r="Q11" s="17">
        <v>4.1</v>
      </c>
      <c r="R11" s="76">
        <v>1764</v>
      </c>
      <c r="S11" s="17">
        <v>6.53</v>
      </c>
      <c r="T11" s="76">
        <v>477</v>
      </c>
      <c r="U11" s="38">
        <v>1.77</v>
      </c>
    </row>
    <row r="12" spans="1:21" ht="12.75" customHeight="1">
      <c r="A12" s="29"/>
      <c r="B12" s="30"/>
      <c r="C12" s="80" t="s">
        <v>44</v>
      </c>
      <c r="D12" s="32"/>
      <c r="E12" s="76">
        <v>49</v>
      </c>
      <c r="F12" s="77">
        <v>21</v>
      </c>
      <c r="G12" s="77">
        <v>28</v>
      </c>
      <c r="H12" s="78">
        <v>0</v>
      </c>
      <c r="I12" s="79">
        <v>22.13</v>
      </c>
      <c r="J12" s="17">
        <v>9.49</v>
      </c>
      <c r="K12" s="18">
        <v>12.65</v>
      </c>
      <c r="L12" s="76">
        <v>8</v>
      </c>
      <c r="M12" s="77">
        <v>4</v>
      </c>
      <c r="N12" s="78">
        <v>4</v>
      </c>
      <c r="O12" s="17">
        <v>3.69</v>
      </c>
      <c r="P12" s="17">
        <v>1.85</v>
      </c>
      <c r="Q12" s="17">
        <v>1.84</v>
      </c>
      <c r="R12" s="76">
        <v>1558</v>
      </c>
      <c r="S12" s="17">
        <v>8.57</v>
      </c>
      <c r="T12" s="76">
        <v>446</v>
      </c>
      <c r="U12" s="38">
        <v>2.45</v>
      </c>
    </row>
    <row r="13" spans="1:21" ht="12.75" customHeight="1">
      <c r="A13" s="29"/>
      <c r="B13" s="30"/>
      <c r="C13" s="80" t="s">
        <v>45</v>
      </c>
      <c r="D13" s="32"/>
      <c r="E13" s="76">
        <v>32</v>
      </c>
      <c r="F13" s="77">
        <v>14</v>
      </c>
      <c r="G13" s="77">
        <v>18</v>
      </c>
      <c r="H13" s="78">
        <v>0</v>
      </c>
      <c r="I13" s="79">
        <v>24.96</v>
      </c>
      <c r="J13" s="17">
        <v>10.92</v>
      </c>
      <c r="K13" s="18">
        <v>14.04</v>
      </c>
      <c r="L13" s="76">
        <v>5</v>
      </c>
      <c r="M13" s="77">
        <v>2</v>
      </c>
      <c r="N13" s="78">
        <v>3</v>
      </c>
      <c r="O13" s="17">
        <v>3.99</v>
      </c>
      <c r="P13" s="17">
        <v>1.6</v>
      </c>
      <c r="Q13" s="17">
        <v>2.39</v>
      </c>
      <c r="R13" s="76">
        <v>873</v>
      </c>
      <c r="S13" s="17">
        <v>6.89</v>
      </c>
      <c r="T13" s="76">
        <v>271</v>
      </c>
      <c r="U13" s="38">
        <v>2.14</v>
      </c>
    </row>
    <row r="14" spans="1:21" ht="12.75" customHeight="1">
      <c r="A14" s="29"/>
      <c r="B14" s="30"/>
      <c r="C14" s="80" t="s">
        <v>46</v>
      </c>
      <c r="D14" s="32"/>
      <c r="E14" s="76">
        <v>52</v>
      </c>
      <c r="F14" s="77">
        <v>22</v>
      </c>
      <c r="G14" s="77">
        <v>30</v>
      </c>
      <c r="H14" s="78">
        <v>0</v>
      </c>
      <c r="I14" s="79">
        <v>25.04</v>
      </c>
      <c r="J14" s="17">
        <v>10.59</v>
      </c>
      <c r="K14" s="18">
        <v>14.44</v>
      </c>
      <c r="L14" s="76">
        <v>10</v>
      </c>
      <c r="M14" s="77">
        <v>2</v>
      </c>
      <c r="N14" s="78">
        <v>8</v>
      </c>
      <c r="O14" s="17">
        <v>4.92</v>
      </c>
      <c r="P14" s="17">
        <v>0.99</v>
      </c>
      <c r="Q14" s="17">
        <v>3.94</v>
      </c>
      <c r="R14" s="76">
        <v>1365</v>
      </c>
      <c r="S14" s="17">
        <v>6.23</v>
      </c>
      <c r="T14" s="76">
        <v>442</v>
      </c>
      <c r="U14" s="38">
        <v>2.02</v>
      </c>
    </row>
    <row r="15" spans="1:21" ht="12.75" customHeight="1">
      <c r="A15" s="29"/>
      <c r="B15" s="30"/>
      <c r="C15" s="80" t="s">
        <v>47</v>
      </c>
      <c r="D15" s="32"/>
      <c r="E15" s="76">
        <v>57</v>
      </c>
      <c r="F15" s="77">
        <v>29</v>
      </c>
      <c r="G15" s="77">
        <v>28</v>
      </c>
      <c r="H15" s="78">
        <v>0</v>
      </c>
      <c r="I15" s="79">
        <v>30.32</v>
      </c>
      <c r="J15" s="17">
        <v>15.43</v>
      </c>
      <c r="K15" s="18">
        <v>14.89</v>
      </c>
      <c r="L15" s="76">
        <v>10</v>
      </c>
      <c r="M15" s="77">
        <v>2</v>
      </c>
      <c r="N15" s="78">
        <v>8</v>
      </c>
      <c r="O15" s="17">
        <v>5.46</v>
      </c>
      <c r="P15" s="17">
        <v>1.1</v>
      </c>
      <c r="Q15" s="17">
        <v>4.37</v>
      </c>
      <c r="R15" s="76">
        <v>1119</v>
      </c>
      <c r="S15" s="17">
        <v>5.33</v>
      </c>
      <c r="T15" s="76">
        <v>398</v>
      </c>
      <c r="U15" s="38">
        <v>1.9</v>
      </c>
    </row>
    <row r="16" spans="1:21" ht="12.75" customHeight="1">
      <c r="A16" s="29"/>
      <c r="B16" s="30"/>
      <c r="C16" s="30"/>
      <c r="D16" s="32"/>
      <c r="E16" s="76"/>
      <c r="F16" s="77"/>
      <c r="G16" s="77"/>
      <c r="H16" s="78"/>
      <c r="I16" s="79"/>
      <c r="J16" s="17"/>
      <c r="K16" s="18"/>
      <c r="L16" s="76"/>
      <c r="M16" s="77"/>
      <c r="N16" s="78"/>
      <c r="O16" s="17"/>
      <c r="P16" s="17"/>
      <c r="Q16" s="17"/>
      <c r="R16" s="76"/>
      <c r="S16" s="17"/>
      <c r="T16" s="76"/>
      <c r="U16" s="38"/>
    </row>
    <row r="17" spans="1:21" ht="12.75" customHeight="1">
      <c r="A17" s="96" t="s">
        <v>48</v>
      </c>
      <c r="B17" s="97"/>
      <c r="C17" s="97"/>
      <c r="D17" s="32"/>
      <c r="E17" s="76">
        <f>SUM(その３!E18,その３!E19,その３!E20)</f>
        <v>50</v>
      </c>
      <c r="F17" s="77">
        <f>SUM(その３!F18,その３!F19,その３!F20)</f>
        <v>25</v>
      </c>
      <c r="G17" s="77">
        <f>SUM(その３!G18,その３!G19,その３!G20)</f>
        <v>25</v>
      </c>
      <c r="H17" s="77">
        <f>SUM(その３!H18,その３!H19,その３!H20)</f>
        <v>0</v>
      </c>
      <c r="I17" s="79">
        <f>(E17/(E17+その１!E17))*1000</f>
        <v>28.153153153153152</v>
      </c>
      <c r="J17" s="17">
        <f>(F17/(E17+その１!E17))*1000</f>
        <v>14.076576576576576</v>
      </c>
      <c r="K17" s="18">
        <f>(G17/(E17+その１!E17))*1000</f>
        <v>14.076576576576576</v>
      </c>
      <c r="L17" s="76">
        <f>SUM(その３!L18,その３!L19,その３!L20)</f>
        <v>10</v>
      </c>
      <c r="M17" s="77">
        <f>SUM(その３!M18,その３!M19,その３!M20)</f>
        <v>2</v>
      </c>
      <c r="N17" s="78">
        <f>SUM(その３!N18,その３!N19,その３!N20)</f>
        <v>8</v>
      </c>
      <c r="O17" s="17">
        <f>(L17/(その１!E17+N17))*1000</f>
        <v>5.767012687427912</v>
      </c>
      <c r="P17" s="17">
        <f>(M17/その１!E17)*1000</f>
        <v>1.1587485515643106</v>
      </c>
      <c r="Q17" s="17">
        <f>(N17/(N17+その１!E17))*1000</f>
        <v>4.61361014994233</v>
      </c>
      <c r="R17" s="76">
        <f>SUM(その３!R18,その３!R19,その３!R20)</f>
        <v>1006</v>
      </c>
      <c r="S17" s="17">
        <f>(R17/'宮城県人口'!C8)*1000</f>
        <v>4.53232775127162</v>
      </c>
      <c r="T17" s="76">
        <f>SUM(その３!T18,その３!T19,その３!T20)</f>
        <v>449</v>
      </c>
      <c r="U17" s="38">
        <f>(T17/'宮城県人口'!C8)*1000</f>
        <v>2.0228778929631783</v>
      </c>
    </row>
    <row r="18" spans="1:21" ht="12.75" customHeight="1">
      <c r="A18" s="29"/>
      <c r="B18" s="30"/>
      <c r="C18" s="80" t="s">
        <v>49</v>
      </c>
      <c r="D18" s="32"/>
      <c r="E18" s="76">
        <v>40</v>
      </c>
      <c r="F18" s="77">
        <v>18</v>
      </c>
      <c r="G18" s="77">
        <v>22</v>
      </c>
      <c r="H18" s="78">
        <v>0</v>
      </c>
      <c r="I18" s="79">
        <v>30.72</v>
      </c>
      <c r="J18" s="17">
        <v>13.82</v>
      </c>
      <c r="K18" s="18">
        <v>16.9</v>
      </c>
      <c r="L18" s="76">
        <v>8</v>
      </c>
      <c r="M18" s="77">
        <v>2</v>
      </c>
      <c r="N18" s="78">
        <v>6</v>
      </c>
      <c r="O18" s="17">
        <v>6.31</v>
      </c>
      <c r="P18" s="17">
        <v>1.58</v>
      </c>
      <c r="Q18" s="17">
        <v>4.73</v>
      </c>
      <c r="R18" s="76">
        <v>741</v>
      </c>
      <c r="S18" s="17">
        <v>4.42</v>
      </c>
      <c r="T18" s="76">
        <v>326</v>
      </c>
      <c r="U18" s="38">
        <v>1.95</v>
      </c>
    </row>
    <row r="19" spans="1:21" ht="12.75" customHeight="1">
      <c r="A19" s="29"/>
      <c r="B19" s="30"/>
      <c r="C19" s="80" t="s">
        <v>50</v>
      </c>
      <c r="D19" s="32"/>
      <c r="E19" s="76">
        <v>10</v>
      </c>
      <c r="F19" s="77">
        <v>7</v>
      </c>
      <c r="G19" s="77">
        <v>3</v>
      </c>
      <c r="H19" s="78">
        <v>0</v>
      </c>
      <c r="I19" s="79">
        <v>24.81</v>
      </c>
      <c r="J19" s="17">
        <v>17.37</v>
      </c>
      <c r="K19" s="18">
        <v>7.44</v>
      </c>
      <c r="L19" s="76">
        <v>2</v>
      </c>
      <c r="M19" s="77">
        <v>0</v>
      </c>
      <c r="N19" s="78">
        <v>2</v>
      </c>
      <c r="O19" s="17">
        <v>5.06</v>
      </c>
      <c r="P19" s="17">
        <v>0</v>
      </c>
      <c r="Q19" s="17">
        <v>5.06</v>
      </c>
      <c r="R19" s="76">
        <v>228</v>
      </c>
      <c r="S19" s="17">
        <v>5.2</v>
      </c>
      <c r="T19" s="76">
        <v>108</v>
      </c>
      <c r="U19" s="38">
        <v>2.46</v>
      </c>
    </row>
    <row r="20" spans="1:21" ht="12.75" customHeight="1">
      <c r="A20" s="29"/>
      <c r="B20" s="30"/>
      <c r="C20" s="80" t="s">
        <v>51</v>
      </c>
      <c r="D20" s="32"/>
      <c r="E20" s="76">
        <v>0</v>
      </c>
      <c r="F20" s="77">
        <v>0</v>
      </c>
      <c r="G20" s="77">
        <v>0</v>
      </c>
      <c r="H20" s="78">
        <v>0</v>
      </c>
      <c r="I20" s="79">
        <v>0</v>
      </c>
      <c r="J20" s="17">
        <v>0</v>
      </c>
      <c r="K20" s="18">
        <v>0</v>
      </c>
      <c r="L20" s="76">
        <v>0</v>
      </c>
      <c r="M20" s="77">
        <v>0</v>
      </c>
      <c r="N20" s="78">
        <v>0</v>
      </c>
      <c r="O20" s="17">
        <v>0</v>
      </c>
      <c r="P20" s="17">
        <v>0</v>
      </c>
      <c r="Q20" s="17">
        <v>0</v>
      </c>
      <c r="R20" s="76">
        <v>37</v>
      </c>
      <c r="S20" s="17">
        <v>3.47</v>
      </c>
      <c r="T20" s="76">
        <v>15</v>
      </c>
      <c r="U20" s="38">
        <v>1.41</v>
      </c>
    </row>
    <row r="21" spans="1:21" ht="12.75" customHeight="1">
      <c r="A21" s="29"/>
      <c r="B21" s="30"/>
      <c r="C21" s="30"/>
      <c r="D21" s="32"/>
      <c r="E21" s="76"/>
      <c r="F21" s="77"/>
      <c r="G21" s="77"/>
      <c r="H21" s="78"/>
      <c r="I21" s="79"/>
      <c r="J21" s="17"/>
      <c r="K21" s="18"/>
      <c r="L21" s="76"/>
      <c r="M21" s="77"/>
      <c r="N21" s="78"/>
      <c r="O21" s="17"/>
      <c r="P21" s="17"/>
      <c r="Q21" s="17"/>
      <c r="R21" s="76"/>
      <c r="S21" s="17"/>
      <c r="T21" s="76"/>
      <c r="U21" s="38"/>
    </row>
    <row r="22" spans="1:21" ht="12.75" customHeight="1">
      <c r="A22" s="96" t="s">
        <v>52</v>
      </c>
      <c r="B22" s="97"/>
      <c r="C22" s="97"/>
      <c r="D22" s="32"/>
      <c r="E22" s="76">
        <f>SUM(その３!E24,その３!E25,その３!E26,その３!E27,その３!E28,その３!E30,その３!E31,その３!E32,その３!E33,その３!E35,その３!E36,その３!E37,その３!E38)</f>
        <v>110</v>
      </c>
      <c r="F22" s="77">
        <f>SUM(その３!F24,その３!F25,その３!F26,その３!F27,その３!F28,その３!F30,その３!F31,その３!F32,その３!F33,その３!F35,その３!F36,その３!F37,その３!F38)</f>
        <v>46</v>
      </c>
      <c r="G22" s="77">
        <f>SUM(その３!G24,その３!G25,その３!G26,その３!G27,その３!G28,その３!G30,その３!G31,その３!G32,その３!G33,その３!G35,その３!G36,その３!G37,その３!G38)</f>
        <v>64</v>
      </c>
      <c r="H22" s="77">
        <f>SUM(その３!H24,その３!H25,その３!H26,その３!H27,その３!H28,その３!H30,その３!H31,その３!H32,その３!H33,その３!H35,その３!H36,その３!H37,その３!H38)</f>
        <v>0</v>
      </c>
      <c r="I22" s="79">
        <f>(E22/(E22+その１!E22))*1000</f>
        <v>28.977871443624867</v>
      </c>
      <c r="J22" s="17">
        <f>(F22/(E22+その１!E22))*1000</f>
        <v>12.118018967334036</v>
      </c>
      <c r="K22" s="18">
        <f>(G22/(E22+その１!E22))*1000</f>
        <v>16.859852476290833</v>
      </c>
      <c r="L22" s="76">
        <f>SUM(その３!L24,その３!L25,その３!L26,その３!L27,その３!L28,その３!L30,その３!L31,その３!L32,その３!L33,その３!L35,その３!L36,その３!L37,その３!L38)</f>
        <v>21</v>
      </c>
      <c r="M22" s="77">
        <f>SUM(その３!M24,その３!M25,その３!M26,その３!M27,その３!M28,その３!M30,その３!M31,その３!M32,その３!M33,その３!M35,その３!M36,その３!M37,その３!M38)</f>
        <v>3</v>
      </c>
      <c r="N22" s="78">
        <f>SUM(その３!N24,その３!N25,その３!N26,その３!N27,その３!N28,その３!N30,その３!N31,その３!N32,その３!N33,その３!N35,その３!N36,その３!N37,その３!N38)</f>
        <v>18</v>
      </c>
      <c r="O22" s="17">
        <f>(L22/(その１!E22+N22))*1000</f>
        <v>5.669546436285097</v>
      </c>
      <c r="P22" s="17">
        <f>(M22/その１!E22)*1000</f>
        <v>0.813890396093326</v>
      </c>
      <c r="Q22" s="17">
        <f>(N22/(N22+その１!E22))*1000</f>
        <v>4.859611231101512</v>
      </c>
      <c r="R22" s="76">
        <f>SUM(その３!R24,その３!R25,その３!R26,その３!R27,その３!R28,その３!R30,その３!R31,その３!R32,その３!R33,その３!R35,その３!R36,その３!R37,その３!R38)</f>
        <v>2170</v>
      </c>
      <c r="S22" s="17">
        <f>(R22/'宮城県人口'!C9)*1000</f>
        <v>4.898265066115292</v>
      </c>
      <c r="T22" s="76">
        <f>SUM(その３!T24,その３!T25,その３!T26,その３!T27,その３!T28,その３!T30,その３!T31,その３!T32,その３!T33,その３!T35,その３!T36,その３!T37,その３!T38)</f>
        <v>856</v>
      </c>
      <c r="U22" s="38">
        <f>(T22/'宮城県人口'!C9)*1000</f>
        <v>1.932218846357</v>
      </c>
    </row>
    <row r="23" spans="1:21" ht="12.75" customHeight="1">
      <c r="A23" s="29"/>
      <c r="B23" s="98" t="s">
        <v>53</v>
      </c>
      <c r="C23" s="98"/>
      <c r="D23" s="32"/>
      <c r="E23" s="76">
        <f>SUM(その３!E24,その３!E25,その３!E26,その３!E27,その３!E28)</f>
        <v>45</v>
      </c>
      <c r="F23" s="77">
        <f>SUM(その３!F24,その３!F25,その３!F26,その３!F27,その３!F28)</f>
        <v>16</v>
      </c>
      <c r="G23" s="77">
        <f>SUM(その３!G24,その３!G25,その３!G26,その３!G27,その３!G28)</f>
        <v>29</v>
      </c>
      <c r="H23" s="77">
        <f>SUM(その３!H24,その３!H25,その３!H26,その３!H27,その３!H28)</f>
        <v>0</v>
      </c>
      <c r="I23" s="79">
        <f>(E23/(E23+その１!E23))*1000</f>
        <v>28.125</v>
      </c>
      <c r="J23" s="17">
        <f>(F23/(E23+その１!E23))*1000</f>
        <v>10</v>
      </c>
      <c r="K23" s="18">
        <f>(G23/(E23+その１!E23))*1000</f>
        <v>18.125</v>
      </c>
      <c r="L23" s="76">
        <f>SUM(その３!L24,その３!L25,その３!L26,その３!L27,その３!L28)</f>
        <v>7</v>
      </c>
      <c r="M23" s="77">
        <f>SUM(その３!M24,その３!M25,その３!M26,その３!M27,その３!M28)</f>
        <v>1</v>
      </c>
      <c r="N23" s="78">
        <f>SUM(その３!N24,その３!N25,その３!N26,その３!N27,その３!N28)</f>
        <v>6</v>
      </c>
      <c r="O23" s="17">
        <f>(L23/(その１!E23+N23))*1000</f>
        <v>4.484304932735426</v>
      </c>
      <c r="P23" s="17">
        <f>(M23/その１!E23)*1000</f>
        <v>0.6430868167202572</v>
      </c>
      <c r="Q23" s="17">
        <f>(N23/(N23+その１!E23))*1000</f>
        <v>3.843689942344651</v>
      </c>
      <c r="R23" s="76">
        <f>SUM(その３!R24,その３!R25,その３!R26,その３!R27,その３!R28)</f>
        <v>959</v>
      </c>
      <c r="S23" s="17">
        <f>(R23/'宮城県人口'!C10)*1000</f>
        <v>4.981869941505886</v>
      </c>
      <c r="T23" s="76">
        <f>SUM(その３!T24,その３!T25,その３!T26,その３!T27,その３!T28)</f>
        <v>388</v>
      </c>
      <c r="U23" s="38">
        <f>(T23/'宮城県人口'!C10)*1000</f>
        <v>2.0156053569387735</v>
      </c>
    </row>
    <row r="24" spans="1:21" ht="12.75" customHeight="1">
      <c r="A24" s="29"/>
      <c r="B24" s="30"/>
      <c r="C24" s="80" t="s">
        <v>54</v>
      </c>
      <c r="D24" s="32"/>
      <c r="E24" s="76">
        <v>14</v>
      </c>
      <c r="F24" s="77">
        <v>5</v>
      </c>
      <c r="G24" s="77">
        <v>9</v>
      </c>
      <c r="H24" s="78">
        <v>0</v>
      </c>
      <c r="I24" s="79">
        <v>38.15</v>
      </c>
      <c r="J24" s="17">
        <v>13.62</v>
      </c>
      <c r="K24" s="18">
        <v>24.52</v>
      </c>
      <c r="L24" s="76">
        <v>1</v>
      </c>
      <c r="M24" s="77">
        <v>0</v>
      </c>
      <c r="N24" s="78">
        <v>1</v>
      </c>
      <c r="O24" s="17">
        <v>2.82</v>
      </c>
      <c r="P24" s="17">
        <v>0</v>
      </c>
      <c r="Q24" s="17">
        <v>2.82</v>
      </c>
      <c r="R24" s="76">
        <v>237</v>
      </c>
      <c r="S24" s="17">
        <v>4.01</v>
      </c>
      <c r="T24" s="76">
        <v>134</v>
      </c>
      <c r="U24" s="38">
        <v>2.27</v>
      </c>
    </row>
    <row r="25" spans="1:21" ht="12.75" customHeight="1">
      <c r="A25" s="29"/>
      <c r="B25" s="30"/>
      <c r="C25" s="80" t="s">
        <v>55</v>
      </c>
      <c r="D25" s="32"/>
      <c r="E25" s="76">
        <v>16</v>
      </c>
      <c r="F25" s="77">
        <v>4</v>
      </c>
      <c r="G25" s="77">
        <v>12</v>
      </c>
      <c r="H25" s="78">
        <v>0</v>
      </c>
      <c r="I25" s="79">
        <v>22.47</v>
      </c>
      <c r="J25" s="17">
        <v>5.62</v>
      </c>
      <c r="K25" s="18">
        <v>16.85</v>
      </c>
      <c r="L25" s="76">
        <v>3</v>
      </c>
      <c r="M25" s="77">
        <v>1</v>
      </c>
      <c r="N25" s="78">
        <v>2</v>
      </c>
      <c r="O25" s="17">
        <v>4.3</v>
      </c>
      <c r="P25" s="17">
        <v>1.44</v>
      </c>
      <c r="Q25" s="17">
        <v>2.87</v>
      </c>
      <c r="R25" s="76">
        <v>433</v>
      </c>
      <c r="S25" s="17">
        <v>6.89</v>
      </c>
      <c r="T25" s="76">
        <v>132</v>
      </c>
      <c r="U25" s="38">
        <v>2.1</v>
      </c>
    </row>
    <row r="26" spans="1:21" ht="12.75" customHeight="1">
      <c r="A26" s="29"/>
      <c r="B26" s="30"/>
      <c r="C26" s="80" t="s">
        <v>56</v>
      </c>
      <c r="D26" s="32"/>
      <c r="E26" s="76">
        <v>4</v>
      </c>
      <c r="F26" s="77">
        <v>2</v>
      </c>
      <c r="G26" s="77">
        <v>2</v>
      </c>
      <c r="H26" s="78">
        <v>0</v>
      </c>
      <c r="I26" s="79">
        <v>44.94</v>
      </c>
      <c r="J26" s="17">
        <v>22.47</v>
      </c>
      <c r="K26" s="18">
        <v>22.47</v>
      </c>
      <c r="L26" s="76">
        <v>0</v>
      </c>
      <c r="M26" s="77">
        <v>0</v>
      </c>
      <c r="N26" s="78">
        <v>0</v>
      </c>
      <c r="O26" s="17">
        <v>0</v>
      </c>
      <c r="P26" s="17">
        <v>0</v>
      </c>
      <c r="Q26" s="17">
        <v>0</v>
      </c>
      <c r="R26" s="76">
        <v>68</v>
      </c>
      <c r="S26" s="17">
        <v>4.24</v>
      </c>
      <c r="T26" s="76">
        <v>28</v>
      </c>
      <c r="U26" s="38">
        <v>1.75</v>
      </c>
    </row>
    <row r="27" spans="1:21" ht="12.75" customHeight="1">
      <c r="A27" s="29"/>
      <c r="B27" s="30"/>
      <c r="C27" s="80" t="s">
        <v>57</v>
      </c>
      <c r="D27" s="32"/>
      <c r="E27" s="76">
        <v>3</v>
      </c>
      <c r="F27" s="77">
        <v>1</v>
      </c>
      <c r="G27" s="77">
        <v>2</v>
      </c>
      <c r="H27" s="78">
        <v>0</v>
      </c>
      <c r="I27" s="79">
        <v>19.74</v>
      </c>
      <c r="J27" s="17">
        <v>6.58</v>
      </c>
      <c r="K27" s="18">
        <v>13.16</v>
      </c>
      <c r="L27" s="76">
        <v>0</v>
      </c>
      <c r="M27" s="77">
        <v>0</v>
      </c>
      <c r="N27" s="78">
        <v>0</v>
      </c>
      <c r="O27" s="17">
        <v>0</v>
      </c>
      <c r="P27" s="17">
        <v>0</v>
      </c>
      <c r="Q27" s="17">
        <v>0</v>
      </c>
      <c r="R27" s="76">
        <v>78</v>
      </c>
      <c r="S27" s="17">
        <v>3.66</v>
      </c>
      <c r="T27" s="76">
        <v>25</v>
      </c>
      <c r="U27" s="38">
        <v>1.17</v>
      </c>
    </row>
    <row r="28" spans="1:21" ht="12.75" customHeight="1">
      <c r="A28" s="29"/>
      <c r="B28" s="30"/>
      <c r="C28" s="80" t="s">
        <v>58</v>
      </c>
      <c r="D28" s="32"/>
      <c r="E28" s="76">
        <v>8</v>
      </c>
      <c r="F28" s="77">
        <v>4</v>
      </c>
      <c r="G28" s="77">
        <v>4</v>
      </c>
      <c r="H28" s="78">
        <v>0</v>
      </c>
      <c r="I28" s="79">
        <v>28.57</v>
      </c>
      <c r="J28" s="17">
        <v>14.29</v>
      </c>
      <c r="K28" s="18">
        <v>14.29</v>
      </c>
      <c r="L28" s="76">
        <v>3</v>
      </c>
      <c r="M28" s="77">
        <v>0</v>
      </c>
      <c r="N28" s="78">
        <v>3</v>
      </c>
      <c r="O28" s="17">
        <v>10.91</v>
      </c>
      <c r="P28" s="17">
        <v>0</v>
      </c>
      <c r="Q28" s="17">
        <v>10.91</v>
      </c>
      <c r="R28" s="76">
        <v>143</v>
      </c>
      <c r="S28" s="17">
        <v>4.3</v>
      </c>
      <c r="T28" s="76">
        <v>69</v>
      </c>
      <c r="U28" s="38">
        <v>2.07</v>
      </c>
    </row>
    <row r="29" spans="1:21" ht="12.75" customHeight="1">
      <c r="A29" s="29"/>
      <c r="B29" s="98" t="s">
        <v>59</v>
      </c>
      <c r="C29" s="98"/>
      <c r="D29" s="32"/>
      <c r="E29" s="76">
        <f>SUM(その３!E30,その３!E31,その３!E32,その３!E33)</f>
        <v>39</v>
      </c>
      <c r="F29" s="77">
        <f>SUM(その３!F30,その３!F31,その３!F32,その３!F33)</f>
        <v>19</v>
      </c>
      <c r="G29" s="77">
        <f>SUM(その３!G30,その３!G31,その３!G32,その３!G33)</f>
        <v>20</v>
      </c>
      <c r="H29" s="77">
        <f>SUM(その３!H30,その３!H31,その３!H32,その３!H33)</f>
        <v>0</v>
      </c>
      <c r="I29" s="79">
        <f>(E29/(E29+その１!E29))*1000</f>
        <v>28.322440087145967</v>
      </c>
      <c r="J29" s="17">
        <f>(F29/(E29+その１!E29))*1000</f>
        <v>13.798111837327523</v>
      </c>
      <c r="K29" s="18">
        <f>(G29/(E29+その１!E29))*1000</f>
        <v>14.524328249818447</v>
      </c>
      <c r="L29" s="76">
        <f>SUM(その３!L30,その３!L31,その３!L32,その３!L33)</f>
        <v>8</v>
      </c>
      <c r="M29" s="77">
        <f>SUM(その３!M30,その３!M31,その３!M32,その３!M33)</f>
        <v>1</v>
      </c>
      <c r="N29" s="78">
        <f>SUM(その３!N30,その３!N31,その３!N32,その３!N33)</f>
        <v>7</v>
      </c>
      <c r="O29" s="17">
        <f>(L29/(その１!E29+N29))*1000</f>
        <v>5.947955390334572</v>
      </c>
      <c r="P29" s="17">
        <f>(M29/その１!E29)*1000</f>
        <v>0.7473841554559043</v>
      </c>
      <c r="Q29" s="17">
        <f>(N29/(N29+その１!E29))*1000</f>
        <v>5.204460966542751</v>
      </c>
      <c r="R29" s="76">
        <f>SUM(その３!R30,その３!R31,その３!R32,その３!R33)</f>
        <v>842</v>
      </c>
      <c r="S29" s="17">
        <f>(R29/'宮城県人口'!C11)*1000</f>
        <v>5.04811295302617</v>
      </c>
      <c r="T29" s="76">
        <f>SUM(その３!T30,その３!T31,その３!T32,その３!T33)</f>
        <v>298</v>
      </c>
      <c r="U29" s="38">
        <f>(T29/'宮城県人口'!C11)*1000</f>
        <v>1.7866242992895471</v>
      </c>
    </row>
    <row r="30" spans="1:21" ht="12.75" customHeight="1">
      <c r="A30" s="29"/>
      <c r="B30" s="30"/>
      <c r="C30" s="80" t="s">
        <v>60</v>
      </c>
      <c r="D30" s="32"/>
      <c r="E30" s="76">
        <v>9</v>
      </c>
      <c r="F30" s="77">
        <v>5</v>
      </c>
      <c r="G30" s="77">
        <v>4</v>
      </c>
      <c r="H30" s="78">
        <v>0</v>
      </c>
      <c r="I30" s="79">
        <v>16.01</v>
      </c>
      <c r="J30" s="17">
        <v>8.9</v>
      </c>
      <c r="K30" s="18">
        <v>7.12</v>
      </c>
      <c r="L30" s="76">
        <v>1</v>
      </c>
      <c r="M30" s="77">
        <v>0</v>
      </c>
      <c r="N30" s="78">
        <v>1</v>
      </c>
      <c r="O30" s="17">
        <v>1.81</v>
      </c>
      <c r="P30" s="17">
        <v>0</v>
      </c>
      <c r="Q30" s="17">
        <v>1.81</v>
      </c>
      <c r="R30" s="76">
        <v>379</v>
      </c>
      <c r="S30" s="17">
        <v>5.47</v>
      </c>
      <c r="T30" s="76">
        <v>132</v>
      </c>
      <c r="U30" s="38">
        <v>1.91</v>
      </c>
    </row>
    <row r="31" spans="1:21" ht="12.75" customHeight="1">
      <c r="A31" s="29"/>
      <c r="B31" s="30"/>
      <c r="C31" s="80" t="s">
        <v>61</v>
      </c>
      <c r="D31" s="32"/>
      <c r="E31" s="76">
        <v>13</v>
      </c>
      <c r="F31" s="77">
        <v>9</v>
      </c>
      <c r="G31" s="77">
        <v>4</v>
      </c>
      <c r="H31" s="78">
        <v>0</v>
      </c>
      <c r="I31" s="79">
        <v>28.57</v>
      </c>
      <c r="J31" s="17">
        <v>19.78</v>
      </c>
      <c r="K31" s="18">
        <v>8.79</v>
      </c>
      <c r="L31" s="76">
        <v>4</v>
      </c>
      <c r="M31" s="77">
        <v>1</v>
      </c>
      <c r="N31" s="78">
        <v>3</v>
      </c>
      <c r="O31" s="17">
        <v>8.99</v>
      </c>
      <c r="P31" s="17">
        <v>2.26</v>
      </c>
      <c r="Q31" s="17">
        <v>6.74</v>
      </c>
      <c r="R31" s="76">
        <v>244</v>
      </c>
      <c r="S31" s="17">
        <v>5.51</v>
      </c>
      <c r="T31" s="76">
        <v>70</v>
      </c>
      <c r="U31" s="38">
        <v>1.58</v>
      </c>
    </row>
    <row r="32" spans="1:21" ht="12.75" customHeight="1">
      <c r="A32" s="29"/>
      <c r="B32" s="30"/>
      <c r="C32" s="80" t="s">
        <v>62</v>
      </c>
      <c r="D32" s="32"/>
      <c r="E32" s="76">
        <v>12</v>
      </c>
      <c r="F32" s="77">
        <v>3</v>
      </c>
      <c r="G32" s="77">
        <v>9</v>
      </c>
      <c r="H32" s="78">
        <v>0</v>
      </c>
      <c r="I32" s="79">
        <v>45.11</v>
      </c>
      <c r="J32" s="17">
        <v>11.28</v>
      </c>
      <c r="K32" s="18">
        <v>33.83</v>
      </c>
      <c r="L32" s="76">
        <v>2</v>
      </c>
      <c r="M32" s="77">
        <v>0</v>
      </c>
      <c r="N32" s="78">
        <v>2</v>
      </c>
      <c r="O32" s="17">
        <v>7.81</v>
      </c>
      <c r="P32" s="17">
        <v>0</v>
      </c>
      <c r="Q32" s="17">
        <v>7.81</v>
      </c>
      <c r="R32" s="76">
        <v>149</v>
      </c>
      <c r="S32" s="17">
        <v>4.14</v>
      </c>
      <c r="T32" s="76">
        <v>76</v>
      </c>
      <c r="U32" s="38">
        <v>2.11</v>
      </c>
    </row>
    <row r="33" spans="1:21" ht="12.75" customHeight="1">
      <c r="A33" s="29"/>
      <c r="B33" s="30"/>
      <c r="C33" s="80" t="s">
        <v>63</v>
      </c>
      <c r="D33" s="32"/>
      <c r="E33" s="76">
        <v>5</v>
      </c>
      <c r="F33" s="77">
        <v>2</v>
      </c>
      <c r="G33" s="77">
        <v>3</v>
      </c>
      <c r="H33" s="78">
        <v>0</v>
      </c>
      <c r="I33" s="79">
        <v>53.19</v>
      </c>
      <c r="J33" s="17">
        <v>21.28</v>
      </c>
      <c r="K33" s="18">
        <v>31.91</v>
      </c>
      <c r="L33" s="76">
        <v>1</v>
      </c>
      <c r="M33" s="77">
        <v>0</v>
      </c>
      <c r="N33" s="78">
        <v>1</v>
      </c>
      <c r="O33" s="17">
        <v>11.11</v>
      </c>
      <c r="P33" s="17">
        <v>0</v>
      </c>
      <c r="Q33" s="17">
        <v>11.11</v>
      </c>
      <c r="R33" s="76">
        <v>70</v>
      </c>
      <c r="S33" s="17">
        <v>4.05</v>
      </c>
      <c r="T33" s="76">
        <v>20</v>
      </c>
      <c r="U33" s="38">
        <v>1.16</v>
      </c>
    </row>
    <row r="34" spans="1:21" ht="12.75" customHeight="1">
      <c r="A34" s="29"/>
      <c r="B34" s="98" t="s">
        <v>64</v>
      </c>
      <c r="C34" s="98"/>
      <c r="D34" s="32"/>
      <c r="E34" s="76">
        <f>SUM(その３!E35,その３!E36,その３!E37,その３!E38)</f>
        <v>26</v>
      </c>
      <c r="F34" s="77">
        <f>SUM(その３!F35,その３!F36,その３!F37,その３!F38)</f>
        <v>11</v>
      </c>
      <c r="G34" s="77">
        <f>SUM(その３!G35,その３!G36,その３!G37,その３!G38)</f>
        <v>15</v>
      </c>
      <c r="H34" s="77">
        <f>SUM(その３!H35,その３!H36,その３!H37,その３!H38)</f>
        <v>0</v>
      </c>
      <c r="I34" s="79">
        <f>(E34/(E34+その１!E34))*1000</f>
        <v>31.746031746031743</v>
      </c>
      <c r="J34" s="17">
        <f>(F34/(E34+その１!E34))*1000</f>
        <v>13.431013431013431</v>
      </c>
      <c r="K34" s="18">
        <f>(G34/(E34+その１!E34))*1000</f>
        <v>18.315018315018317</v>
      </c>
      <c r="L34" s="76">
        <f>SUM(その３!L35,その３!L36,その３!L37,その３!L38)</f>
        <v>6</v>
      </c>
      <c r="M34" s="77">
        <f>SUM(その３!M35,その３!M36,その３!M37,その３!M38)</f>
        <v>1</v>
      </c>
      <c r="N34" s="78">
        <f>SUM(その３!N35,その３!N36,その３!N37,その３!N38)</f>
        <v>5</v>
      </c>
      <c r="O34" s="17">
        <f>(L34/(その１!E34+N34))*1000</f>
        <v>7.518796992481203</v>
      </c>
      <c r="P34" s="17">
        <f>(M34/その１!E34)*1000</f>
        <v>1.2610340479192939</v>
      </c>
      <c r="Q34" s="17">
        <f>(N34/(N34+その１!E34))*1000</f>
        <v>6.265664160401002</v>
      </c>
      <c r="R34" s="76">
        <f>SUM(その３!R35,その３!R36,その３!R37,その３!R38)</f>
        <v>369</v>
      </c>
      <c r="S34" s="17">
        <f>(R34/'宮城県人口'!C12)*1000</f>
        <v>4.407496327086394</v>
      </c>
      <c r="T34" s="76">
        <f>SUM(その３!T35,その３!T36,その３!T37,その３!T38)</f>
        <v>170</v>
      </c>
      <c r="U34" s="38">
        <f>(T34/'宮城県人口'!C12)*1000</f>
        <v>2.030553863427336</v>
      </c>
    </row>
    <row r="35" spans="1:21" ht="12.75" customHeight="1">
      <c r="A35" s="29"/>
      <c r="B35" s="30"/>
      <c r="C35" s="80" t="s">
        <v>65</v>
      </c>
      <c r="D35" s="32"/>
      <c r="E35" s="76">
        <v>6</v>
      </c>
      <c r="F35" s="77">
        <v>2</v>
      </c>
      <c r="G35" s="77">
        <v>4</v>
      </c>
      <c r="H35" s="78">
        <v>0</v>
      </c>
      <c r="I35" s="79">
        <v>24.69</v>
      </c>
      <c r="J35" s="17">
        <v>8.23</v>
      </c>
      <c r="K35" s="18">
        <v>16.46</v>
      </c>
      <c r="L35" s="76">
        <v>3</v>
      </c>
      <c r="M35" s="77">
        <v>1</v>
      </c>
      <c r="N35" s="78">
        <v>2</v>
      </c>
      <c r="O35" s="17">
        <v>12.55</v>
      </c>
      <c r="P35" s="17">
        <v>4.18</v>
      </c>
      <c r="Q35" s="17">
        <v>8.37</v>
      </c>
      <c r="R35" s="76">
        <v>120</v>
      </c>
      <c r="S35" s="17">
        <v>4.98</v>
      </c>
      <c r="T35" s="76">
        <v>53</v>
      </c>
      <c r="U35" s="38">
        <v>2.2</v>
      </c>
    </row>
    <row r="36" spans="1:21" ht="12.75" customHeight="1">
      <c r="A36" s="29"/>
      <c r="B36" s="30"/>
      <c r="C36" s="80" t="s">
        <v>66</v>
      </c>
      <c r="D36" s="32"/>
      <c r="E36" s="76">
        <v>6</v>
      </c>
      <c r="F36" s="77">
        <v>3</v>
      </c>
      <c r="G36" s="77">
        <v>3</v>
      </c>
      <c r="H36" s="78">
        <v>0</v>
      </c>
      <c r="I36" s="79">
        <v>84.51</v>
      </c>
      <c r="J36" s="17">
        <v>42.25</v>
      </c>
      <c r="K36" s="18">
        <v>42.25</v>
      </c>
      <c r="L36" s="76">
        <v>1</v>
      </c>
      <c r="M36" s="77">
        <v>0</v>
      </c>
      <c r="N36" s="78">
        <v>1</v>
      </c>
      <c r="O36" s="17">
        <v>15.15</v>
      </c>
      <c r="P36" s="17">
        <v>0</v>
      </c>
      <c r="Q36" s="17">
        <v>15.15</v>
      </c>
      <c r="R36" s="76">
        <v>41</v>
      </c>
      <c r="S36" s="17">
        <v>4.37</v>
      </c>
      <c r="T36" s="76">
        <v>20</v>
      </c>
      <c r="U36" s="38">
        <v>2.13</v>
      </c>
    </row>
    <row r="37" spans="1:21" ht="12.75" customHeight="1">
      <c r="A37" s="29"/>
      <c r="B37" s="30"/>
      <c r="C37" s="80" t="s">
        <v>67</v>
      </c>
      <c r="D37" s="32"/>
      <c r="E37" s="76">
        <v>13</v>
      </c>
      <c r="F37" s="77">
        <v>6</v>
      </c>
      <c r="G37" s="77">
        <v>7</v>
      </c>
      <c r="H37" s="78">
        <v>0</v>
      </c>
      <c r="I37" s="79">
        <v>28.45</v>
      </c>
      <c r="J37" s="17">
        <v>13.13</v>
      </c>
      <c r="K37" s="18">
        <v>15.32</v>
      </c>
      <c r="L37" s="76">
        <v>2</v>
      </c>
      <c r="M37" s="77">
        <v>0</v>
      </c>
      <c r="N37" s="78">
        <v>2</v>
      </c>
      <c r="O37" s="17">
        <v>4.48</v>
      </c>
      <c r="P37" s="17">
        <v>0</v>
      </c>
      <c r="Q37" s="17">
        <v>4.48</v>
      </c>
      <c r="R37" s="76">
        <v>188</v>
      </c>
      <c r="S37" s="17">
        <v>4.22</v>
      </c>
      <c r="T37" s="76">
        <v>83</v>
      </c>
      <c r="U37" s="38">
        <v>1.86</v>
      </c>
    </row>
    <row r="38" spans="1:21" ht="12.75" customHeight="1">
      <c r="A38" s="29"/>
      <c r="B38" s="30"/>
      <c r="C38" s="80" t="s">
        <v>68</v>
      </c>
      <c r="D38" s="32"/>
      <c r="E38" s="76">
        <v>1</v>
      </c>
      <c r="F38" s="77">
        <v>0</v>
      </c>
      <c r="G38" s="77">
        <v>1</v>
      </c>
      <c r="H38" s="78">
        <v>0</v>
      </c>
      <c r="I38" s="79">
        <v>20.83</v>
      </c>
      <c r="J38" s="17">
        <v>0</v>
      </c>
      <c r="K38" s="18">
        <v>20.83</v>
      </c>
      <c r="L38" s="76">
        <v>0</v>
      </c>
      <c r="M38" s="77">
        <v>0</v>
      </c>
      <c r="N38" s="78">
        <v>0</v>
      </c>
      <c r="O38" s="17">
        <v>0</v>
      </c>
      <c r="P38" s="17">
        <v>0</v>
      </c>
      <c r="Q38" s="17">
        <v>0</v>
      </c>
      <c r="R38" s="76">
        <v>20</v>
      </c>
      <c r="S38" s="17">
        <v>3.54</v>
      </c>
      <c r="T38" s="76">
        <v>14</v>
      </c>
      <c r="U38" s="38">
        <v>2.48</v>
      </c>
    </row>
    <row r="39" spans="1:21" ht="12.75" customHeight="1">
      <c r="A39" s="29"/>
      <c r="B39" s="30"/>
      <c r="C39" s="30"/>
      <c r="D39" s="32"/>
      <c r="E39" s="76"/>
      <c r="F39" s="77"/>
      <c r="G39" s="77"/>
      <c r="H39" s="78"/>
      <c r="I39" s="79"/>
      <c r="J39" s="17"/>
      <c r="K39" s="18"/>
      <c r="L39" s="76"/>
      <c r="M39" s="77"/>
      <c r="N39" s="78"/>
      <c r="O39" s="17"/>
      <c r="P39" s="17"/>
      <c r="Q39" s="17"/>
      <c r="R39" s="76"/>
      <c r="S39" s="17"/>
      <c r="T39" s="76"/>
      <c r="U39" s="38"/>
    </row>
    <row r="40" spans="1:21" ht="12.75" customHeight="1">
      <c r="A40" s="96" t="s">
        <v>69</v>
      </c>
      <c r="B40" s="97"/>
      <c r="C40" s="97"/>
      <c r="D40" s="32"/>
      <c r="E40" s="76">
        <f>SUM(その３!E41,その３!E42,その３!E43,その３!E44,その３!E45)</f>
        <v>51</v>
      </c>
      <c r="F40" s="77">
        <f>SUM(その３!F41,その３!F42,その３!F43,その３!F44,その３!F45)</f>
        <v>21</v>
      </c>
      <c r="G40" s="77">
        <f>SUM(その３!G41,その３!G42,その３!G43,その３!G44,その３!G45)</f>
        <v>30</v>
      </c>
      <c r="H40" s="77">
        <f>SUM(その３!H41,その３!H42,その３!H43,その３!H44,その３!H45)</f>
        <v>0</v>
      </c>
      <c r="I40" s="79">
        <f>(E40/(E40+その１!E40))*1000</f>
        <v>28.30188679245283</v>
      </c>
      <c r="J40" s="17">
        <f>(F40/(E40+その１!E40))*1000</f>
        <v>11.653718091009988</v>
      </c>
      <c r="K40" s="18">
        <f>(G40/(E40+その１!E40))*1000</f>
        <v>16.64816870144284</v>
      </c>
      <c r="L40" s="76">
        <f>SUM(その３!L41,その３!L42,その３!L43,その３!L44,その３!L45)</f>
        <v>6</v>
      </c>
      <c r="M40" s="77">
        <f>SUM(その３!M41,その３!M42,その３!M43,その３!M44,その３!M45)</f>
        <v>2</v>
      </c>
      <c r="N40" s="78">
        <f>SUM(その３!N41,その３!N42,その３!N43,その３!N44,その３!N45)</f>
        <v>4</v>
      </c>
      <c r="O40" s="17">
        <f>(L40/(その１!E40+N40))*1000</f>
        <v>3.4188034188034186</v>
      </c>
      <c r="P40" s="17">
        <f>(M40/その１!E40)*1000</f>
        <v>1.1422044545973729</v>
      </c>
      <c r="Q40" s="17">
        <f>(N40/(N40+その１!E40))*1000</f>
        <v>2.2792022792022792</v>
      </c>
      <c r="R40" s="76">
        <f>SUM(その３!R41,その３!R42,その３!R43,その３!R44,その３!R45)</f>
        <v>1047</v>
      </c>
      <c r="S40" s="17">
        <f>(R40/'宮城県人口'!C13)*1000</f>
        <v>4.818001932722838</v>
      </c>
      <c r="T40" s="76">
        <f>SUM(その３!T41,その３!T42,その３!T43,その３!T44,その３!T45)</f>
        <v>440</v>
      </c>
      <c r="U40" s="38">
        <f>(T40/'宮城県人口'!C13)*1000</f>
        <v>2.024757259214946</v>
      </c>
    </row>
    <row r="41" spans="1:21" ht="12.75" customHeight="1">
      <c r="A41" s="29"/>
      <c r="B41" s="30"/>
      <c r="C41" s="80" t="s">
        <v>70</v>
      </c>
      <c r="D41" s="32"/>
      <c r="E41" s="76">
        <v>34</v>
      </c>
      <c r="F41" s="77">
        <v>15</v>
      </c>
      <c r="G41" s="77">
        <v>19</v>
      </c>
      <c r="H41" s="78">
        <v>0</v>
      </c>
      <c r="I41" s="79">
        <v>27.27</v>
      </c>
      <c r="J41" s="17">
        <v>12.03</v>
      </c>
      <c r="K41" s="18">
        <v>15.24</v>
      </c>
      <c r="L41" s="76">
        <v>5</v>
      </c>
      <c r="M41" s="77">
        <v>2</v>
      </c>
      <c r="N41" s="78">
        <v>3</v>
      </c>
      <c r="O41" s="17">
        <v>4.11</v>
      </c>
      <c r="P41" s="17">
        <v>1.65</v>
      </c>
      <c r="Q41" s="17">
        <v>2.47</v>
      </c>
      <c r="R41" s="76">
        <v>726</v>
      </c>
      <c r="S41" s="17">
        <v>5.27</v>
      </c>
      <c r="T41" s="76">
        <v>299</v>
      </c>
      <c r="U41" s="38">
        <v>2.17</v>
      </c>
    </row>
    <row r="42" spans="1:21" ht="12.75" customHeight="1">
      <c r="A42" s="29"/>
      <c r="B42" s="30"/>
      <c r="C42" s="80" t="s">
        <v>71</v>
      </c>
      <c r="D42" s="32"/>
      <c r="E42" s="76">
        <v>0</v>
      </c>
      <c r="F42" s="77">
        <v>0</v>
      </c>
      <c r="G42" s="77">
        <v>0</v>
      </c>
      <c r="H42" s="78">
        <v>0</v>
      </c>
      <c r="I42" s="79">
        <v>0</v>
      </c>
      <c r="J42" s="17">
        <v>0</v>
      </c>
      <c r="K42" s="18">
        <v>0</v>
      </c>
      <c r="L42" s="76">
        <v>0</v>
      </c>
      <c r="M42" s="77">
        <v>0</v>
      </c>
      <c r="N42" s="78">
        <v>0</v>
      </c>
      <c r="O42" s="17">
        <v>0</v>
      </c>
      <c r="P42" s="17">
        <v>0</v>
      </c>
      <c r="Q42" s="17">
        <v>0</v>
      </c>
      <c r="R42" s="76">
        <v>30</v>
      </c>
      <c r="S42" s="17">
        <v>3.85</v>
      </c>
      <c r="T42" s="76">
        <v>15</v>
      </c>
      <c r="U42" s="38">
        <v>1.93</v>
      </c>
    </row>
    <row r="43" spans="1:21" ht="12.75" customHeight="1">
      <c r="A43" s="29"/>
      <c r="B43" s="30"/>
      <c r="C43" s="80" t="s">
        <v>72</v>
      </c>
      <c r="D43" s="32"/>
      <c r="E43" s="76">
        <v>6</v>
      </c>
      <c r="F43" s="77">
        <v>3</v>
      </c>
      <c r="G43" s="77">
        <v>3</v>
      </c>
      <c r="H43" s="78">
        <v>0</v>
      </c>
      <c r="I43" s="79">
        <v>29.85</v>
      </c>
      <c r="J43" s="17">
        <v>14.93</v>
      </c>
      <c r="K43" s="18">
        <v>14.93</v>
      </c>
      <c r="L43" s="76">
        <v>1</v>
      </c>
      <c r="M43" s="77">
        <v>0</v>
      </c>
      <c r="N43" s="78">
        <v>1</v>
      </c>
      <c r="O43" s="17">
        <v>5.1</v>
      </c>
      <c r="P43" s="17">
        <v>0</v>
      </c>
      <c r="Q43" s="17">
        <v>5.1</v>
      </c>
      <c r="R43" s="76">
        <v>116</v>
      </c>
      <c r="S43" s="17">
        <v>4.28</v>
      </c>
      <c r="T43" s="76">
        <v>41</v>
      </c>
      <c r="U43" s="38">
        <v>1.51</v>
      </c>
    </row>
    <row r="44" spans="1:21" ht="12.75" customHeight="1">
      <c r="A44" s="29"/>
      <c r="B44" s="30"/>
      <c r="C44" s="80" t="s">
        <v>73</v>
      </c>
      <c r="D44" s="32"/>
      <c r="E44" s="76">
        <v>6</v>
      </c>
      <c r="F44" s="77">
        <v>1</v>
      </c>
      <c r="G44" s="77">
        <v>5</v>
      </c>
      <c r="H44" s="78">
        <v>0</v>
      </c>
      <c r="I44" s="79">
        <v>48.39</v>
      </c>
      <c r="J44" s="17">
        <v>8.06</v>
      </c>
      <c r="K44" s="18">
        <v>40.32</v>
      </c>
      <c r="L44" s="76">
        <v>0</v>
      </c>
      <c r="M44" s="77">
        <v>0</v>
      </c>
      <c r="N44" s="78">
        <v>0</v>
      </c>
      <c r="O44" s="17">
        <v>0</v>
      </c>
      <c r="P44" s="17">
        <v>0</v>
      </c>
      <c r="Q44" s="17">
        <v>0</v>
      </c>
      <c r="R44" s="76">
        <v>66</v>
      </c>
      <c r="S44" s="17">
        <v>3.61</v>
      </c>
      <c r="T44" s="76">
        <v>37</v>
      </c>
      <c r="U44" s="38">
        <v>2.02</v>
      </c>
    </row>
    <row r="45" spans="1:21" ht="12.75" customHeight="1">
      <c r="A45" s="29"/>
      <c r="B45" s="30"/>
      <c r="C45" s="80" t="s">
        <v>74</v>
      </c>
      <c r="D45" s="32"/>
      <c r="E45" s="76">
        <v>5</v>
      </c>
      <c r="F45" s="77">
        <v>2</v>
      </c>
      <c r="G45" s="77">
        <v>3</v>
      </c>
      <c r="H45" s="78">
        <v>0</v>
      </c>
      <c r="I45" s="79">
        <v>27.93</v>
      </c>
      <c r="J45" s="17">
        <v>11.17</v>
      </c>
      <c r="K45" s="18">
        <v>16.76</v>
      </c>
      <c r="L45" s="76">
        <v>0</v>
      </c>
      <c r="M45" s="77">
        <v>0</v>
      </c>
      <c r="N45" s="78">
        <v>0</v>
      </c>
      <c r="O45" s="17">
        <v>0</v>
      </c>
      <c r="P45" s="17">
        <v>0</v>
      </c>
      <c r="Q45" s="17">
        <v>0</v>
      </c>
      <c r="R45" s="76">
        <v>109</v>
      </c>
      <c r="S45" s="17">
        <v>4.14</v>
      </c>
      <c r="T45" s="76">
        <v>48</v>
      </c>
      <c r="U45" s="38">
        <v>1.82</v>
      </c>
    </row>
    <row r="46" spans="1:21" ht="12.75" customHeight="1" thickBot="1">
      <c r="A46" s="33"/>
      <c r="B46" s="34"/>
      <c r="C46" s="34"/>
      <c r="D46" s="34"/>
      <c r="E46" s="42"/>
      <c r="F46" s="43"/>
      <c r="G46" s="43"/>
      <c r="H46" s="48"/>
      <c r="I46" s="39"/>
      <c r="J46" s="40"/>
      <c r="K46" s="41"/>
      <c r="L46" s="42"/>
      <c r="M46" s="43"/>
      <c r="N46" s="48"/>
      <c r="O46" s="40"/>
      <c r="P46" s="40"/>
      <c r="Q46" s="40"/>
      <c r="R46" s="42"/>
      <c r="S46" s="40"/>
      <c r="T46" s="42"/>
      <c r="U46" s="44"/>
    </row>
  </sheetData>
  <sheetProtection/>
  <mergeCells count="24">
    <mergeCell ref="A40:C40"/>
    <mergeCell ref="A10:C10"/>
    <mergeCell ref="A17:C17"/>
    <mergeCell ref="A22:C22"/>
    <mergeCell ref="B23:C23"/>
    <mergeCell ref="B29:C29"/>
    <mergeCell ref="B34:C34"/>
    <mergeCell ref="T2:T4"/>
    <mergeCell ref="U2:U4"/>
    <mergeCell ref="T1:U1"/>
    <mergeCell ref="E1:K1"/>
    <mergeCell ref="E3:E4"/>
    <mergeCell ref="F3:F4"/>
    <mergeCell ref="G3:G4"/>
    <mergeCell ref="H3:H4"/>
    <mergeCell ref="I3:I4"/>
    <mergeCell ref="J3:J4"/>
    <mergeCell ref="F2:G2"/>
    <mergeCell ref="I2:K2"/>
    <mergeCell ref="K3:K4"/>
    <mergeCell ref="R1:S1"/>
    <mergeCell ref="R2:R4"/>
    <mergeCell ref="S2:S4"/>
    <mergeCell ref="N1:O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Ｐ明朝,標準"&amp;14第３表　　人口動態総覧（実数・率）・市町村別・保健所別　　　（その３）&amp;R　　　　　　　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22" sqref="H22"/>
    </sheetView>
  </sheetViews>
  <sheetFormatPr defaultColWidth="8.875" defaultRowHeight="12.75" customHeight="1"/>
  <cols>
    <col min="1" max="2" width="2.125" style="21" customWidth="1"/>
    <col min="3" max="3" width="13.625" style="21" customWidth="1"/>
    <col min="4" max="4" width="3.625" style="21" customWidth="1"/>
    <col min="5" max="21" width="9.625" style="1" customWidth="1"/>
    <col min="22" max="16384" width="8.875" style="1" customWidth="1"/>
  </cols>
  <sheetData>
    <row r="1" spans="1:21" ht="12.75" customHeight="1">
      <c r="A1" s="22"/>
      <c r="B1" s="23"/>
      <c r="C1" s="23"/>
      <c r="D1" s="23"/>
      <c r="E1" s="104" t="s">
        <v>32</v>
      </c>
      <c r="F1" s="107"/>
      <c r="G1" s="107"/>
      <c r="H1" s="107"/>
      <c r="I1" s="107"/>
      <c r="J1" s="107"/>
      <c r="K1" s="105"/>
      <c r="L1" s="45"/>
      <c r="M1" s="46"/>
      <c r="N1" s="107" t="s">
        <v>28</v>
      </c>
      <c r="O1" s="107"/>
      <c r="P1" s="46"/>
      <c r="Q1" s="47"/>
      <c r="R1" s="104" t="s">
        <v>29</v>
      </c>
      <c r="S1" s="105"/>
      <c r="T1" s="104" t="s">
        <v>30</v>
      </c>
      <c r="U1" s="111"/>
    </row>
    <row r="2" spans="1:21" ht="12.75" customHeight="1">
      <c r="A2" s="29"/>
      <c r="B2" s="30"/>
      <c r="C2" s="30"/>
      <c r="D2" s="32"/>
      <c r="E2" s="55"/>
      <c r="F2" s="99" t="s">
        <v>22</v>
      </c>
      <c r="G2" s="99"/>
      <c r="H2" s="56"/>
      <c r="I2" s="100" t="s">
        <v>31</v>
      </c>
      <c r="J2" s="99"/>
      <c r="K2" s="101"/>
      <c r="L2" s="52"/>
      <c r="M2" s="53" t="s">
        <v>27</v>
      </c>
      <c r="N2" s="54"/>
      <c r="O2" s="52"/>
      <c r="P2" s="53" t="s">
        <v>21</v>
      </c>
      <c r="Q2" s="54"/>
      <c r="R2" s="102" t="s">
        <v>33</v>
      </c>
      <c r="S2" s="102" t="s">
        <v>21</v>
      </c>
      <c r="T2" s="102" t="s">
        <v>33</v>
      </c>
      <c r="U2" s="108" t="s">
        <v>21</v>
      </c>
    </row>
    <row r="3" spans="1:21" ht="12.75" customHeight="1">
      <c r="A3" s="29"/>
      <c r="B3" s="30"/>
      <c r="C3" s="30"/>
      <c r="D3" s="32"/>
      <c r="E3" s="102" t="s">
        <v>11</v>
      </c>
      <c r="F3" s="102" t="s">
        <v>17</v>
      </c>
      <c r="G3" s="102" t="s">
        <v>18</v>
      </c>
      <c r="H3" s="102" t="s">
        <v>19</v>
      </c>
      <c r="I3" s="102" t="s">
        <v>20</v>
      </c>
      <c r="J3" s="102" t="s">
        <v>17</v>
      </c>
      <c r="K3" s="102" t="s">
        <v>18</v>
      </c>
      <c r="L3" s="49"/>
      <c r="M3" s="50" t="s">
        <v>23</v>
      </c>
      <c r="N3" s="2" t="s">
        <v>25</v>
      </c>
      <c r="O3" s="49"/>
      <c r="P3" s="50" t="s">
        <v>23</v>
      </c>
      <c r="Q3" s="2" t="s">
        <v>25</v>
      </c>
      <c r="R3" s="106"/>
      <c r="S3" s="106"/>
      <c r="T3" s="106"/>
      <c r="U3" s="109"/>
    </row>
    <row r="4" spans="1:21" ht="12.75" customHeight="1">
      <c r="A4" s="25"/>
      <c r="B4" s="26"/>
      <c r="C4" s="26"/>
      <c r="D4" s="27"/>
      <c r="E4" s="103"/>
      <c r="F4" s="103"/>
      <c r="G4" s="103"/>
      <c r="H4" s="103"/>
      <c r="I4" s="103"/>
      <c r="J4" s="103"/>
      <c r="K4" s="103"/>
      <c r="L4" s="7" t="s">
        <v>20</v>
      </c>
      <c r="M4" s="6" t="s">
        <v>24</v>
      </c>
      <c r="N4" s="8" t="s">
        <v>26</v>
      </c>
      <c r="O4" s="7" t="s">
        <v>20</v>
      </c>
      <c r="P4" s="6" t="s">
        <v>24</v>
      </c>
      <c r="Q4" s="8" t="s">
        <v>26</v>
      </c>
      <c r="R4" s="103"/>
      <c r="S4" s="103"/>
      <c r="T4" s="103"/>
      <c r="U4" s="110"/>
    </row>
    <row r="5" spans="1:21" ht="12.75" customHeight="1">
      <c r="A5" s="74"/>
      <c r="B5" s="75"/>
      <c r="C5" s="75"/>
      <c r="D5" s="28"/>
      <c r="E5" s="19"/>
      <c r="F5" s="20"/>
      <c r="G5" s="20"/>
      <c r="H5" s="57"/>
      <c r="I5" s="14"/>
      <c r="J5" s="15"/>
      <c r="K5" s="16"/>
      <c r="L5" s="20"/>
      <c r="M5" s="20"/>
      <c r="N5" s="20"/>
      <c r="O5" s="14"/>
      <c r="P5" s="15"/>
      <c r="Q5" s="16"/>
      <c r="R5" s="19"/>
      <c r="S5" s="15"/>
      <c r="T5" s="19"/>
      <c r="U5" s="51"/>
    </row>
    <row r="6" spans="1:21" ht="12.75" customHeight="1">
      <c r="A6" s="96" t="s">
        <v>75</v>
      </c>
      <c r="B6" s="97"/>
      <c r="C6" s="97"/>
      <c r="D6" s="32"/>
      <c r="E6" s="76">
        <f>SUM(その４!E7,その４!E8,その４!E9)</f>
        <v>18</v>
      </c>
      <c r="F6" s="77">
        <f>SUM(その４!F7,その４!F8,その４!F9)</f>
        <v>11</v>
      </c>
      <c r="G6" s="77">
        <f>SUM(その４!G7,その４!G8,その４!G9)</f>
        <v>7</v>
      </c>
      <c r="H6" s="78">
        <f>SUM(その４!H7,その４!H8,その４!H9)</f>
        <v>0</v>
      </c>
      <c r="I6" s="79">
        <f>(E6/(E6+その２!E6))*1000</f>
        <v>31.523642732049037</v>
      </c>
      <c r="J6" s="17">
        <f>(F6/(E6+その２!E6))*1000</f>
        <v>19.26444833625219</v>
      </c>
      <c r="K6" s="18">
        <f>(G6/(E6+その２!E6))*1000</f>
        <v>12.259194395796849</v>
      </c>
      <c r="L6" s="77">
        <f>SUM(その４!L7,その４!L8,その４!L9)</f>
        <v>7</v>
      </c>
      <c r="M6" s="77">
        <f>SUM(その４!M7,その４!M8,その４!M9)</f>
        <v>2</v>
      </c>
      <c r="N6" s="77">
        <f>SUM(その４!N7,その４!N8,その４!N9)</f>
        <v>5</v>
      </c>
      <c r="O6" s="79">
        <f>(L6/(その２!E6+N6))*1000</f>
        <v>12.544802867383513</v>
      </c>
      <c r="P6" s="17">
        <v>3.58</v>
      </c>
      <c r="Q6" s="18">
        <f>(N6/(N6+その２!E6))*1000</f>
        <v>8.960573476702509</v>
      </c>
      <c r="R6" s="76">
        <f>SUM(その４!R7,その４!R8,その４!R9)</f>
        <v>314</v>
      </c>
      <c r="S6" s="17">
        <f>(R6/'宮城県人口'!C14)*1000</f>
        <v>3.2771828751539442</v>
      </c>
      <c r="T6" s="76">
        <f>SUM(その４!T7,その４!T8,その４!T9)</f>
        <v>176</v>
      </c>
      <c r="U6" s="38">
        <f>(T6/'宮城県人口'!C14)*1000</f>
        <v>1.836892312188198</v>
      </c>
    </row>
    <row r="7" spans="1:21" ht="12.75" customHeight="1">
      <c r="A7" s="29"/>
      <c r="B7" s="30"/>
      <c r="C7" s="80" t="s">
        <v>76</v>
      </c>
      <c r="D7" s="32"/>
      <c r="E7" s="76">
        <v>13</v>
      </c>
      <c r="F7" s="77">
        <v>10</v>
      </c>
      <c r="G7" s="77">
        <v>3</v>
      </c>
      <c r="H7" s="78">
        <v>0</v>
      </c>
      <c r="I7" s="79">
        <v>33.25</v>
      </c>
      <c r="J7" s="17">
        <v>25.58</v>
      </c>
      <c r="K7" s="18">
        <v>7.67</v>
      </c>
      <c r="L7" s="77">
        <v>6</v>
      </c>
      <c r="M7" s="77">
        <v>1</v>
      </c>
      <c r="N7" s="77">
        <v>5</v>
      </c>
      <c r="O7" s="79">
        <v>15.67</v>
      </c>
      <c r="P7" s="17">
        <v>2.61</v>
      </c>
      <c r="Q7" s="18">
        <v>13.05</v>
      </c>
      <c r="R7" s="76">
        <v>234</v>
      </c>
      <c r="S7" s="17">
        <v>3.56</v>
      </c>
      <c r="T7" s="76">
        <v>134</v>
      </c>
      <c r="U7" s="38">
        <v>2.04</v>
      </c>
    </row>
    <row r="8" spans="1:21" ht="12.75" customHeight="1">
      <c r="A8" s="29"/>
      <c r="B8" s="30"/>
      <c r="C8" s="80" t="s">
        <v>77</v>
      </c>
      <c r="D8" s="32"/>
      <c r="E8" s="76">
        <v>1</v>
      </c>
      <c r="F8" s="77">
        <v>1</v>
      </c>
      <c r="G8" s="77">
        <v>0</v>
      </c>
      <c r="H8" s="78">
        <v>0</v>
      </c>
      <c r="I8" s="79">
        <v>14.71</v>
      </c>
      <c r="J8" s="17">
        <v>14.71</v>
      </c>
      <c r="K8" s="18">
        <v>0</v>
      </c>
      <c r="L8" s="77">
        <v>0</v>
      </c>
      <c r="M8" s="77">
        <v>0</v>
      </c>
      <c r="N8" s="77">
        <v>0</v>
      </c>
      <c r="O8" s="79">
        <v>0</v>
      </c>
      <c r="P8" s="17">
        <v>0</v>
      </c>
      <c r="Q8" s="18">
        <v>0</v>
      </c>
      <c r="R8" s="76">
        <v>33</v>
      </c>
      <c r="S8" s="17">
        <v>2.86</v>
      </c>
      <c r="T8" s="76">
        <v>14</v>
      </c>
      <c r="U8" s="38">
        <v>1.21</v>
      </c>
    </row>
    <row r="9" spans="1:21" ht="12.75" customHeight="1">
      <c r="A9" s="29"/>
      <c r="B9" s="30"/>
      <c r="C9" s="80" t="s">
        <v>78</v>
      </c>
      <c r="D9" s="32"/>
      <c r="E9" s="76">
        <v>4</v>
      </c>
      <c r="F9" s="77">
        <v>0</v>
      </c>
      <c r="G9" s="77">
        <v>4</v>
      </c>
      <c r="H9" s="77">
        <v>0</v>
      </c>
      <c r="I9" s="79">
        <v>35.71</v>
      </c>
      <c r="J9" s="17">
        <v>0</v>
      </c>
      <c r="K9" s="18">
        <v>35.71</v>
      </c>
      <c r="L9" s="77">
        <v>1</v>
      </c>
      <c r="M9" s="77">
        <v>1</v>
      </c>
      <c r="N9" s="77">
        <v>0</v>
      </c>
      <c r="O9" s="79">
        <v>9.26</v>
      </c>
      <c r="P9" s="17">
        <v>9.26</v>
      </c>
      <c r="Q9" s="18">
        <v>0</v>
      </c>
      <c r="R9" s="76">
        <v>47</v>
      </c>
      <c r="S9" s="17">
        <v>2.54</v>
      </c>
      <c r="T9" s="76">
        <v>28</v>
      </c>
      <c r="U9" s="38">
        <v>1.52</v>
      </c>
    </row>
    <row r="10" spans="1:21" ht="12.75" customHeight="1">
      <c r="A10" s="81"/>
      <c r="B10" s="82"/>
      <c r="C10" s="82"/>
      <c r="D10" s="32"/>
      <c r="E10" s="76"/>
      <c r="F10" s="77"/>
      <c r="G10" s="77"/>
      <c r="H10" s="78"/>
      <c r="I10" s="79"/>
      <c r="J10" s="17"/>
      <c r="K10" s="18"/>
      <c r="L10" s="77"/>
      <c r="M10" s="77"/>
      <c r="N10" s="77"/>
      <c r="O10" s="79"/>
      <c r="P10" s="17"/>
      <c r="Q10" s="18"/>
      <c r="R10" s="76"/>
      <c r="S10" s="17"/>
      <c r="T10" s="76"/>
      <c r="U10" s="38"/>
    </row>
    <row r="11" spans="1:21" ht="12.75" customHeight="1">
      <c r="A11" s="96" t="s">
        <v>79</v>
      </c>
      <c r="B11" s="97"/>
      <c r="C11" s="97"/>
      <c r="D11" s="32"/>
      <c r="E11" s="76">
        <f>SUM(その４!E12,その４!E13,その４!E14,その４!E15,その４!E16,その４!E17,その４!E18,その４!E19,その４!E20)</f>
        <v>41</v>
      </c>
      <c r="F11" s="77">
        <f>SUM(その４!F12,その４!F13,その４!F14,その４!F15,その４!F16,その４!F17,その４!F18,その４!F19,その４!F20)</f>
        <v>13</v>
      </c>
      <c r="G11" s="77">
        <f>SUM(その４!G12,その４!G13,その４!G14,その４!G15,その４!G16,その４!G17,その４!G18,その４!G19,その４!G20)</f>
        <v>28</v>
      </c>
      <c r="H11" s="78">
        <f>SUM(その４!H12,その４!H13,その４!H14,その４!H15,その４!H16,その４!H17,その４!H18,その４!H19,その４!H20)</f>
        <v>0</v>
      </c>
      <c r="I11" s="79">
        <f>(E11/(E11+その２!E11))*1000</f>
        <v>26.727509778357238</v>
      </c>
      <c r="J11" s="17">
        <f>(F11/(E11+その２!E11))*1000</f>
        <v>8.474576271186441</v>
      </c>
      <c r="K11" s="18">
        <f>(G11/(E11+その２!E11))*1000</f>
        <v>18.252933507170795</v>
      </c>
      <c r="L11" s="77">
        <f>SUM(その４!L12,その４!L13,その４!L14,その４!L15,その４!L16,その４!L17,その４!L18,その４!L19,その４!L20)</f>
        <v>7</v>
      </c>
      <c r="M11" s="77">
        <f>SUM(その４!M12,その４!M13,その４!M14,その４!M15,その４!M16,その４!M17,その４!M18,その４!M19,その４!M20)</f>
        <v>1</v>
      </c>
      <c r="N11" s="77">
        <f>SUM(その４!N12,その４!N13,その４!N14,その４!N15,その４!N16,その４!N17,その４!N18,その４!N19,その４!N20)</f>
        <v>6</v>
      </c>
      <c r="O11" s="79">
        <f>(L11/(その２!E11+N11))*1000</f>
        <v>4.66977985323549</v>
      </c>
      <c r="P11" s="17">
        <f>(M11/その２!E11)*1000</f>
        <v>0.6697923643670461</v>
      </c>
      <c r="Q11" s="18">
        <f>(N11/(N11+その２!E11))*1000</f>
        <v>4.0026684456304205</v>
      </c>
      <c r="R11" s="76">
        <f>SUM(その４!R12,その４!R13,その４!R14,その４!R15,その４!R16,その４!R17,その４!R18,その４!R19,その４!R20)</f>
        <v>928</v>
      </c>
      <c r="S11" s="17">
        <f>(R11/'宮城県人口'!C15)*1000</f>
        <v>4.885701951121922</v>
      </c>
      <c r="T11" s="76">
        <f>SUM(その４!T12,その４!T13,その４!T14,その４!T15,その４!T16,その４!T17,その４!T18,その４!T19,その４!T20)</f>
        <v>386</v>
      </c>
      <c r="U11" s="38">
        <f>(T11/'宮城県人口'!C15)*1000</f>
        <v>2.0321993029451098</v>
      </c>
    </row>
    <row r="12" spans="1:21" ht="12.75" customHeight="1">
      <c r="A12" s="29"/>
      <c r="B12" s="30"/>
      <c r="C12" s="80" t="s">
        <v>80</v>
      </c>
      <c r="D12" s="32"/>
      <c r="E12" s="76">
        <v>6</v>
      </c>
      <c r="F12" s="77">
        <v>1</v>
      </c>
      <c r="G12" s="77">
        <v>5</v>
      </c>
      <c r="H12" s="78">
        <v>0</v>
      </c>
      <c r="I12" s="79">
        <v>21.2</v>
      </c>
      <c r="J12" s="17">
        <v>3.53</v>
      </c>
      <c r="K12" s="18">
        <v>17.67</v>
      </c>
      <c r="L12" s="77">
        <v>1</v>
      </c>
      <c r="M12" s="77">
        <v>0</v>
      </c>
      <c r="N12" s="77">
        <v>1</v>
      </c>
      <c r="O12" s="79">
        <v>3.6</v>
      </c>
      <c r="P12" s="17">
        <v>0</v>
      </c>
      <c r="Q12" s="18">
        <v>3.6</v>
      </c>
      <c r="R12" s="76">
        <v>186</v>
      </c>
      <c r="S12" s="17">
        <v>4.76</v>
      </c>
      <c r="T12" s="76">
        <v>81</v>
      </c>
      <c r="U12" s="38">
        <v>2.07</v>
      </c>
    </row>
    <row r="13" spans="1:21" ht="12.75" customHeight="1">
      <c r="A13" s="29"/>
      <c r="B13" s="30"/>
      <c r="C13" s="80" t="s">
        <v>81</v>
      </c>
      <c r="D13" s="32"/>
      <c r="E13" s="76">
        <v>7</v>
      </c>
      <c r="F13" s="77">
        <v>2</v>
      </c>
      <c r="G13" s="77">
        <v>5</v>
      </c>
      <c r="H13" s="78">
        <v>0</v>
      </c>
      <c r="I13" s="79">
        <v>27.13</v>
      </c>
      <c r="J13" s="17">
        <v>7.75</v>
      </c>
      <c r="K13" s="18">
        <v>19.38</v>
      </c>
      <c r="L13" s="77">
        <v>2</v>
      </c>
      <c r="M13" s="77">
        <v>1</v>
      </c>
      <c r="N13" s="77">
        <v>1</v>
      </c>
      <c r="O13" s="79">
        <v>7.94</v>
      </c>
      <c r="P13" s="17">
        <v>3.98</v>
      </c>
      <c r="Q13" s="18">
        <v>3.97</v>
      </c>
      <c r="R13" s="76">
        <v>149</v>
      </c>
      <c r="S13" s="17">
        <v>4.54</v>
      </c>
      <c r="T13" s="76">
        <v>66</v>
      </c>
      <c r="U13" s="38">
        <v>2.01</v>
      </c>
    </row>
    <row r="14" spans="1:21" ht="12.75" customHeight="1">
      <c r="A14" s="29"/>
      <c r="B14" s="30"/>
      <c r="C14" s="80" t="s">
        <v>82</v>
      </c>
      <c r="D14" s="32"/>
      <c r="E14" s="76">
        <v>6</v>
      </c>
      <c r="F14" s="77">
        <v>3</v>
      </c>
      <c r="G14" s="77">
        <v>3</v>
      </c>
      <c r="H14" s="78">
        <v>0</v>
      </c>
      <c r="I14" s="79">
        <v>64.52</v>
      </c>
      <c r="J14" s="17">
        <v>32.26</v>
      </c>
      <c r="K14" s="18">
        <v>32.26</v>
      </c>
      <c r="L14" s="77">
        <v>1</v>
      </c>
      <c r="M14" s="77">
        <v>0</v>
      </c>
      <c r="N14" s="77">
        <v>1</v>
      </c>
      <c r="O14" s="79">
        <v>11.36</v>
      </c>
      <c r="P14" s="17">
        <v>0</v>
      </c>
      <c r="Q14" s="18">
        <v>11.36</v>
      </c>
      <c r="R14" s="76">
        <v>45</v>
      </c>
      <c r="S14" s="17">
        <v>3.33</v>
      </c>
      <c r="T14" s="76">
        <v>32</v>
      </c>
      <c r="U14" s="38">
        <v>2.37</v>
      </c>
    </row>
    <row r="15" spans="1:21" ht="12.75" customHeight="1">
      <c r="A15" s="29"/>
      <c r="B15" s="30"/>
      <c r="C15" s="80" t="s">
        <v>83</v>
      </c>
      <c r="D15" s="32"/>
      <c r="E15" s="76">
        <v>0</v>
      </c>
      <c r="F15" s="77">
        <v>0</v>
      </c>
      <c r="G15" s="77">
        <v>0</v>
      </c>
      <c r="H15" s="78">
        <v>0</v>
      </c>
      <c r="I15" s="79">
        <v>0</v>
      </c>
      <c r="J15" s="17">
        <v>0</v>
      </c>
      <c r="K15" s="18">
        <v>0</v>
      </c>
      <c r="L15" s="77">
        <v>0</v>
      </c>
      <c r="M15" s="77">
        <v>0</v>
      </c>
      <c r="N15" s="77">
        <v>0</v>
      </c>
      <c r="O15" s="79">
        <v>0</v>
      </c>
      <c r="P15" s="17">
        <v>0</v>
      </c>
      <c r="Q15" s="18">
        <v>0</v>
      </c>
      <c r="R15" s="76">
        <v>8</v>
      </c>
      <c r="S15" s="17">
        <v>4.23</v>
      </c>
      <c r="T15" s="76">
        <v>6</v>
      </c>
      <c r="U15" s="38">
        <v>3.17</v>
      </c>
    </row>
    <row r="16" spans="1:21" ht="12.75" customHeight="1">
      <c r="A16" s="29"/>
      <c r="B16" s="30"/>
      <c r="C16" s="80" t="s">
        <v>84</v>
      </c>
      <c r="D16" s="32"/>
      <c r="E16" s="76">
        <v>5</v>
      </c>
      <c r="F16" s="77">
        <v>1</v>
      </c>
      <c r="G16" s="77">
        <v>4</v>
      </c>
      <c r="H16" s="78">
        <v>0</v>
      </c>
      <c r="I16" s="79">
        <v>17.86</v>
      </c>
      <c r="J16" s="17">
        <v>3.57</v>
      </c>
      <c r="K16" s="18">
        <v>14.29</v>
      </c>
      <c r="L16" s="77">
        <v>1</v>
      </c>
      <c r="M16" s="77">
        <v>0</v>
      </c>
      <c r="N16" s="77">
        <v>1</v>
      </c>
      <c r="O16" s="79">
        <v>3.62</v>
      </c>
      <c r="P16" s="17">
        <v>0</v>
      </c>
      <c r="Q16" s="18">
        <v>3.62</v>
      </c>
      <c r="R16" s="76">
        <v>137</v>
      </c>
      <c r="S16" s="17">
        <v>5.79</v>
      </c>
      <c r="T16" s="76">
        <v>53</v>
      </c>
      <c r="U16" s="38">
        <v>2.24</v>
      </c>
    </row>
    <row r="17" spans="1:21" ht="12.75" customHeight="1">
      <c r="A17" s="29"/>
      <c r="B17" s="30"/>
      <c r="C17" s="80" t="s">
        <v>85</v>
      </c>
      <c r="D17" s="32"/>
      <c r="E17" s="76">
        <v>3</v>
      </c>
      <c r="F17" s="77">
        <v>2</v>
      </c>
      <c r="G17" s="77">
        <v>1</v>
      </c>
      <c r="H17" s="78">
        <v>0</v>
      </c>
      <c r="I17" s="79">
        <v>25.86</v>
      </c>
      <c r="J17" s="17">
        <v>17.24</v>
      </c>
      <c r="K17" s="18">
        <v>8.62</v>
      </c>
      <c r="L17" s="77">
        <v>1</v>
      </c>
      <c r="M17" s="77">
        <v>0</v>
      </c>
      <c r="N17" s="77">
        <v>1</v>
      </c>
      <c r="O17" s="79">
        <v>8.77</v>
      </c>
      <c r="P17" s="17">
        <v>0</v>
      </c>
      <c r="Q17" s="18">
        <v>8.77</v>
      </c>
      <c r="R17" s="76">
        <v>59</v>
      </c>
      <c r="S17" s="17">
        <v>4.67</v>
      </c>
      <c r="T17" s="76">
        <v>27</v>
      </c>
      <c r="U17" s="38">
        <v>2.14</v>
      </c>
    </row>
    <row r="18" spans="1:21" ht="12.75" customHeight="1">
      <c r="A18" s="29"/>
      <c r="B18" s="30"/>
      <c r="C18" s="80" t="s">
        <v>86</v>
      </c>
      <c r="D18" s="32"/>
      <c r="E18" s="76">
        <v>10</v>
      </c>
      <c r="F18" s="77">
        <v>4</v>
      </c>
      <c r="G18" s="77">
        <v>6</v>
      </c>
      <c r="H18" s="78">
        <v>0</v>
      </c>
      <c r="I18" s="79">
        <v>30.67</v>
      </c>
      <c r="J18" s="17">
        <v>12.27</v>
      </c>
      <c r="K18" s="18">
        <v>18.4</v>
      </c>
      <c r="L18" s="77">
        <v>1</v>
      </c>
      <c r="M18" s="77">
        <v>0</v>
      </c>
      <c r="N18" s="77">
        <v>1</v>
      </c>
      <c r="O18" s="79">
        <v>3.15</v>
      </c>
      <c r="P18" s="17">
        <v>0</v>
      </c>
      <c r="Q18" s="18">
        <v>3.15</v>
      </c>
      <c r="R18" s="76">
        <v>230</v>
      </c>
      <c r="S18" s="17">
        <v>5.87</v>
      </c>
      <c r="T18" s="76">
        <v>74</v>
      </c>
      <c r="U18" s="38">
        <v>1.89</v>
      </c>
    </row>
    <row r="19" spans="1:21" ht="12.75" customHeight="1">
      <c r="A19" s="29"/>
      <c r="B19" s="30"/>
      <c r="C19" s="80" t="s">
        <v>87</v>
      </c>
      <c r="D19" s="32"/>
      <c r="E19" s="76">
        <v>1</v>
      </c>
      <c r="F19" s="77">
        <v>0</v>
      </c>
      <c r="G19" s="77">
        <v>1</v>
      </c>
      <c r="H19" s="77">
        <v>0</v>
      </c>
      <c r="I19" s="79">
        <v>15.38</v>
      </c>
      <c r="J19" s="17">
        <v>0</v>
      </c>
      <c r="K19" s="18">
        <v>15.38</v>
      </c>
      <c r="L19" s="77">
        <v>0</v>
      </c>
      <c r="M19" s="77">
        <v>0</v>
      </c>
      <c r="N19" s="77">
        <v>0</v>
      </c>
      <c r="O19" s="79">
        <v>0</v>
      </c>
      <c r="P19" s="17">
        <v>0</v>
      </c>
      <c r="Q19" s="18">
        <v>0</v>
      </c>
      <c r="R19" s="76">
        <v>48</v>
      </c>
      <c r="S19" s="17">
        <v>4.57</v>
      </c>
      <c r="T19" s="76">
        <v>20</v>
      </c>
      <c r="U19" s="38">
        <v>1.91</v>
      </c>
    </row>
    <row r="20" spans="1:21" ht="12.75" customHeight="1">
      <c r="A20" s="29"/>
      <c r="B20" s="30"/>
      <c r="C20" s="80" t="s">
        <v>88</v>
      </c>
      <c r="D20" s="32"/>
      <c r="E20" s="76">
        <v>3</v>
      </c>
      <c r="F20" s="77">
        <v>0</v>
      </c>
      <c r="G20" s="77">
        <v>3</v>
      </c>
      <c r="H20" s="77">
        <v>0</v>
      </c>
      <c r="I20" s="79">
        <v>28.85</v>
      </c>
      <c r="J20" s="17">
        <v>0</v>
      </c>
      <c r="K20" s="18">
        <v>28.85</v>
      </c>
      <c r="L20" s="77">
        <v>0</v>
      </c>
      <c r="M20" s="77">
        <v>0</v>
      </c>
      <c r="N20" s="77">
        <v>0</v>
      </c>
      <c r="O20" s="79">
        <v>0</v>
      </c>
      <c r="P20" s="17">
        <v>0</v>
      </c>
      <c r="Q20" s="18">
        <v>0</v>
      </c>
      <c r="R20" s="76">
        <v>66</v>
      </c>
      <c r="S20" s="17">
        <v>3.96</v>
      </c>
      <c r="T20" s="76">
        <v>27</v>
      </c>
      <c r="U20" s="38">
        <v>1.62</v>
      </c>
    </row>
    <row r="21" spans="1:21" ht="12.75" customHeight="1">
      <c r="A21" s="81"/>
      <c r="B21" s="82"/>
      <c r="C21" s="82"/>
      <c r="D21" s="32"/>
      <c r="E21" s="76"/>
      <c r="F21" s="77"/>
      <c r="G21" s="77"/>
      <c r="H21" s="78"/>
      <c r="I21" s="79"/>
      <c r="J21" s="17"/>
      <c r="K21" s="18"/>
      <c r="L21" s="77"/>
      <c r="M21" s="77"/>
      <c r="N21" s="77"/>
      <c r="O21" s="79"/>
      <c r="P21" s="17"/>
      <c r="Q21" s="18"/>
      <c r="R21" s="76"/>
      <c r="S21" s="17"/>
      <c r="T21" s="76"/>
      <c r="U21" s="38"/>
    </row>
    <row r="22" spans="1:21" ht="12.75" customHeight="1">
      <c r="A22" s="96" t="s">
        <v>89</v>
      </c>
      <c r="B22" s="97"/>
      <c r="C22" s="97"/>
      <c r="D22" s="32"/>
      <c r="E22" s="76">
        <f>SUM(その４!E23)</f>
        <v>17</v>
      </c>
      <c r="F22" s="77">
        <f>SUM(その４!F23)</f>
        <v>7</v>
      </c>
      <c r="G22" s="77">
        <f>SUM(その４!G23)</f>
        <v>10</v>
      </c>
      <c r="H22" s="78">
        <f>SUM(その４!H23)</f>
        <v>0</v>
      </c>
      <c r="I22" s="79">
        <f>(E22/(E22+その２!E22))*1000</f>
        <v>32.136105860113425</v>
      </c>
      <c r="J22" s="17">
        <f>(F22/(E22+その２!E22))*1000</f>
        <v>13.232514177693762</v>
      </c>
      <c r="K22" s="18">
        <f>(G22/(E22+その２!E22))*1000</f>
        <v>18.90359168241966</v>
      </c>
      <c r="L22" s="77">
        <f>SUM(その４!L23)</f>
        <v>5</v>
      </c>
      <c r="M22" s="77">
        <f>SUM(その４!M23)</f>
        <v>1</v>
      </c>
      <c r="N22" s="77">
        <f>SUM(その４!N23)</f>
        <v>4</v>
      </c>
      <c r="O22" s="79">
        <f>(L22/(その２!E22+N22))*1000</f>
        <v>9.689922480620154</v>
      </c>
      <c r="P22" s="17">
        <f>(M22/その２!E22)*1000</f>
        <v>1.953125</v>
      </c>
      <c r="Q22" s="18">
        <f>(N22/(N22+その２!E22))*1000</f>
        <v>7.751937984496124</v>
      </c>
      <c r="R22" s="76">
        <f>SUM(その４!R23)</f>
        <v>303</v>
      </c>
      <c r="S22" s="17">
        <f>(R22/'宮城県人口'!C16)*1000</f>
        <v>3.783196613851744</v>
      </c>
      <c r="T22" s="76">
        <f>SUM(その４!T23)</f>
        <v>144</v>
      </c>
      <c r="U22" s="38">
        <f>(T22/'宮城県人口'!C16)*1000</f>
        <v>1.7979548263849872</v>
      </c>
    </row>
    <row r="23" spans="1:21" ht="12.75" customHeight="1">
      <c r="A23" s="29"/>
      <c r="B23" s="30"/>
      <c r="C23" s="80" t="s">
        <v>90</v>
      </c>
      <c r="D23" s="32"/>
      <c r="E23" s="76">
        <v>17</v>
      </c>
      <c r="F23" s="77">
        <v>7</v>
      </c>
      <c r="G23" s="77">
        <v>10</v>
      </c>
      <c r="H23" s="78">
        <v>0</v>
      </c>
      <c r="I23" s="79">
        <v>32.14</v>
      </c>
      <c r="J23" s="17">
        <v>13.23</v>
      </c>
      <c r="K23" s="18">
        <v>18.9</v>
      </c>
      <c r="L23" s="77">
        <v>5</v>
      </c>
      <c r="M23" s="77">
        <v>1</v>
      </c>
      <c r="N23" s="77">
        <v>4</v>
      </c>
      <c r="O23" s="79">
        <v>9.69</v>
      </c>
      <c r="P23" s="17">
        <v>1.95</v>
      </c>
      <c r="Q23" s="18">
        <v>7.75</v>
      </c>
      <c r="R23" s="76">
        <v>303</v>
      </c>
      <c r="S23" s="17">
        <v>3.78</v>
      </c>
      <c r="T23" s="76">
        <v>144</v>
      </c>
      <c r="U23" s="38">
        <v>1.8</v>
      </c>
    </row>
    <row r="24" spans="1:21" ht="12.75" customHeight="1">
      <c r="A24" s="81"/>
      <c r="B24" s="82"/>
      <c r="C24" s="82"/>
      <c r="D24" s="32"/>
      <c r="E24" s="76"/>
      <c r="F24" s="77"/>
      <c r="G24" s="77"/>
      <c r="H24" s="78"/>
      <c r="I24" s="79"/>
      <c r="J24" s="17"/>
      <c r="K24" s="18"/>
      <c r="L24" s="77"/>
      <c r="M24" s="77"/>
      <c r="N24" s="77"/>
      <c r="O24" s="79"/>
      <c r="P24" s="17"/>
      <c r="Q24" s="18"/>
      <c r="R24" s="76"/>
      <c r="S24" s="17"/>
      <c r="T24" s="76"/>
      <c r="U24" s="38"/>
    </row>
    <row r="25" spans="1:21" ht="12.75" customHeight="1">
      <c r="A25" s="96" t="s">
        <v>91</v>
      </c>
      <c r="B25" s="97"/>
      <c r="C25" s="97"/>
      <c r="D25" s="32"/>
      <c r="E25" s="76">
        <f>SUM(その４!E26)</f>
        <v>19</v>
      </c>
      <c r="F25" s="77">
        <f>SUM(その４!F26)</f>
        <v>7</v>
      </c>
      <c r="G25" s="77">
        <f>SUM(その４!G26)</f>
        <v>12</v>
      </c>
      <c r="H25" s="78">
        <f>SUM(その４!H26)</f>
        <v>0</v>
      </c>
      <c r="I25" s="79">
        <f>(E25/(E25+その２!E25))*1000</f>
        <v>28.875379939209726</v>
      </c>
      <c r="J25" s="17">
        <f>(F25/(E25+その２!E25))*1000</f>
        <v>10.638297872340425</v>
      </c>
      <c r="K25" s="18">
        <f>(G25/(E25+その２!E25))*1000</f>
        <v>18.2370820668693</v>
      </c>
      <c r="L25" s="77">
        <f>SUM(その４!L26)</f>
        <v>3</v>
      </c>
      <c r="M25" s="77">
        <f>SUM(その４!M26)</f>
        <v>2</v>
      </c>
      <c r="N25" s="77">
        <f>SUM(その４!N26)</f>
        <v>1</v>
      </c>
      <c r="O25" s="79">
        <f>(L25/(その２!E25+N25))*1000</f>
        <v>4.6875</v>
      </c>
      <c r="P25" s="17">
        <f>(M25/その２!E25)*1000</f>
        <v>3.1298904538341157</v>
      </c>
      <c r="Q25" s="18">
        <f>(N25/(N25+その２!E25))*1000</f>
        <v>1.5625</v>
      </c>
      <c r="R25" s="76">
        <f>SUM(その４!R26)</f>
        <v>377</v>
      </c>
      <c r="S25" s="17">
        <f>(R25/'宮城県人口'!C17)*1000</f>
        <v>4.237764438749129</v>
      </c>
      <c r="T25" s="76">
        <f>SUM(その４!T26)</f>
        <v>180</v>
      </c>
      <c r="U25" s="38">
        <f>(T25/'宮城県人口'!C17)*1000</f>
        <v>2.0233358062993188</v>
      </c>
    </row>
    <row r="26" spans="1:21" ht="12.75" customHeight="1">
      <c r="A26" s="29"/>
      <c r="B26" s="30"/>
      <c r="C26" s="80" t="s">
        <v>92</v>
      </c>
      <c r="D26" s="32"/>
      <c r="E26" s="76">
        <v>19</v>
      </c>
      <c r="F26" s="77">
        <v>7</v>
      </c>
      <c r="G26" s="77">
        <v>12</v>
      </c>
      <c r="H26" s="78">
        <v>0</v>
      </c>
      <c r="I26" s="79">
        <v>28.88</v>
      </c>
      <c r="J26" s="17">
        <v>10.64</v>
      </c>
      <c r="K26" s="18">
        <v>18.24</v>
      </c>
      <c r="L26" s="77">
        <v>3</v>
      </c>
      <c r="M26" s="77">
        <v>2</v>
      </c>
      <c r="N26" s="77">
        <v>1</v>
      </c>
      <c r="O26" s="79">
        <v>4.69</v>
      </c>
      <c r="P26" s="17">
        <v>3.13</v>
      </c>
      <c r="Q26" s="18">
        <v>1.56</v>
      </c>
      <c r="R26" s="76">
        <v>377</v>
      </c>
      <c r="S26" s="17">
        <v>4.24</v>
      </c>
      <c r="T26" s="76">
        <v>180</v>
      </c>
      <c r="U26" s="38">
        <v>2.02</v>
      </c>
    </row>
    <row r="27" spans="1:21" ht="12.75" customHeight="1" thickBot="1">
      <c r="A27" s="33"/>
      <c r="B27" s="34"/>
      <c r="C27" s="34"/>
      <c r="D27" s="34"/>
      <c r="E27" s="42"/>
      <c r="F27" s="43"/>
      <c r="G27" s="43"/>
      <c r="H27" s="48"/>
      <c r="I27" s="39"/>
      <c r="J27" s="40"/>
      <c r="K27" s="41"/>
      <c r="L27" s="43"/>
      <c r="M27" s="43"/>
      <c r="N27" s="43"/>
      <c r="O27" s="39"/>
      <c r="P27" s="40"/>
      <c r="Q27" s="41"/>
      <c r="R27" s="42"/>
      <c r="S27" s="40"/>
      <c r="T27" s="42"/>
      <c r="U27" s="44"/>
    </row>
  </sheetData>
  <sheetProtection/>
  <mergeCells count="21">
    <mergeCell ref="S2:S4"/>
    <mergeCell ref="J3:J4"/>
    <mergeCell ref="R2:R4"/>
    <mergeCell ref="G3:G4"/>
    <mergeCell ref="H3:H4"/>
    <mergeCell ref="K3:K4"/>
    <mergeCell ref="I2:K2"/>
    <mergeCell ref="A6:C6"/>
    <mergeCell ref="A11:C11"/>
    <mergeCell ref="A22:C22"/>
    <mergeCell ref="A25:C25"/>
    <mergeCell ref="T2:T4"/>
    <mergeCell ref="I3:I4"/>
    <mergeCell ref="E1:K1"/>
    <mergeCell ref="N1:O1"/>
    <mergeCell ref="R1:S1"/>
    <mergeCell ref="T1:U1"/>
    <mergeCell ref="F2:G2"/>
    <mergeCell ref="U2:U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r:id="rId1"/>
  <headerFooter alignWithMargins="0">
    <oddHeader>&amp;C&amp;"ＭＳ Ｐ明朝,標準"&amp;14第３表　　人口動態総覧（実数・率）・市町村別・保健所別　　　（その４）&amp;R　　　　　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2.625" style="0" customWidth="1"/>
    <col min="2" max="2" width="12.375" style="0" bestFit="1" customWidth="1"/>
    <col min="3" max="5" width="9.25390625" style="68" bestFit="1" customWidth="1"/>
  </cols>
  <sheetData>
    <row r="1" spans="1:5" ht="13.5">
      <c r="A1" s="116" t="s">
        <v>34</v>
      </c>
      <c r="B1" s="117"/>
      <c r="C1" s="114" t="s">
        <v>38</v>
      </c>
      <c r="D1" s="114"/>
      <c r="E1" s="115"/>
    </row>
    <row r="2" spans="1:5" ht="13.5">
      <c r="A2" s="118"/>
      <c r="B2" s="119"/>
      <c r="C2" s="60" t="s">
        <v>35</v>
      </c>
      <c r="D2" s="60" t="s">
        <v>36</v>
      </c>
      <c r="E2" s="61" t="s">
        <v>37</v>
      </c>
    </row>
    <row r="3" spans="1:5" ht="13.5">
      <c r="A3" s="120"/>
      <c r="B3" s="121"/>
      <c r="C3" s="62"/>
      <c r="D3" s="63"/>
      <c r="E3" s="64"/>
    </row>
    <row r="4" spans="1:5" ht="13.5" customHeight="1">
      <c r="A4" s="122" t="s">
        <v>93</v>
      </c>
      <c r="B4" s="123"/>
      <c r="C4" s="70">
        <f>SUM(D4+E4)</f>
        <v>2344531</v>
      </c>
      <c r="D4" s="71">
        <v>1141779</v>
      </c>
      <c r="E4" s="72">
        <v>1202752</v>
      </c>
    </row>
    <row r="5" spans="1:5" ht="13.5" customHeight="1">
      <c r="A5" s="122" t="s">
        <v>94</v>
      </c>
      <c r="B5" s="123"/>
      <c r="C5" s="70">
        <f aca="true" t="shared" si="0" ref="C5:C13">SUM(D5+E5)</f>
        <v>1898767</v>
      </c>
      <c r="D5" s="71">
        <v>922883</v>
      </c>
      <c r="E5" s="72">
        <v>975884</v>
      </c>
    </row>
    <row r="6" spans="1:21" ht="13.5" customHeight="1">
      <c r="A6" s="122" t="s">
        <v>95</v>
      </c>
      <c r="B6" s="123"/>
      <c r="C6" s="70">
        <f t="shared" si="0"/>
        <v>445764</v>
      </c>
      <c r="D6" s="71">
        <v>218896</v>
      </c>
      <c r="E6" s="72">
        <v>226868</v>
      </c>
      <c r="I6" s="59"/>
      <c r="J6" s="59"/>
      <c r="K6" s="59"/>
      <c r="O6" s="59"/>
      <c r="P6" s="59"/>
      <c r="Q6" s="59"/>
      <c r="S6" s="59"/>
      <c r="U6" s="59"/>
    </row>
    <row r="7" spans="1:21" ht="13.5" customHeight="1">
      <c r="A7" s="122" t="s">
        <v>96</v>
      </c>
      <c r="B7" s="123"/>
      <c r="C7" s="70">
        <f t="shared" si="0"/>
        <v>1007437</v>
      </c>
      <c r="D7" s="71">
        <v>489104</v>
      </c>
      <c r="E7" s="72">
        <v>518333</v>
      </c>
      <c r="I7" s="59"/>
      <c r="J7" s="59"/>
      <c r="K7" s="59"/>
      <c r="O7" s="59"/>
      <c r="P7" s="59"/>
      <c r="Q7" s="59"/>
      <c r="S7" s="59"/>
      <c r="U7" s="59"/>
    </row>
    <row r="8" spans="1:21" ht="13.5" customHeight="1">
      <c r="A8" s="122" t="s">
        <v>97</v>
      </c>
      <c r="B8" s="123"/>
      <c r="C8" s="70">
        <f t="shared" si="0"/>
        <v>221961</v>
      </c>
      <c r="D8" s="71">
        <v>107395</v>
      </c>
      <c r="E8" s="72">
        <v>114566</v>
      </c>
      <c r="G8" s="58"/>
      <c r="I8" s="59"/>
      <c r="J8" s="59"/>
      <c r="K8" s="59"/>
      <c r="O8" s="59"/>
      <c r="P8" s="59"/>
      <c r="Q8" s="59"/>
      <c r="S8" s="59"/>
      <c r="U8" s="59"/>
    </row>
    <row r="9" spans="1:21" ht="13.5" customHeight="1">
      <c r="A9" s="122" t="s">
        <v>102</v>
      </c>
      <c r="B9" s="123"/>
      <c r="C9" s="70">
        <f t="shared" si="0"/>
        <v>443014</v>
      </c>
      <c r="D9" s="71">
        <v>217663</v>
      </c>
      <c r="E9" s="72">
        <v>225351</v>
      </c>
      <c r="I9" s="59"/>
      <c r="J9" s="59"/>
      <c r="K9" s="59"/>
      <c r="O9" s="59"/>
      <c r="P9" s="59"/>
      <c r="Q9" s="59"/>
      <c r="S9" s="59"/>
      <c r="U9" s="59"/>
    </row>
    <row r="10" spans="1:21" ht="13.5">
      <c r="A10" s="69"/>
      <c r="B10" s="73" t="s">
        <v>98</v>
      </c>
      <c r="C10" s="70">
        <f t="shared" si="0"/>
        <v>192498</v>
      </c>
      <c r="D10" s="71">
        <v>94504</v>
      </c>
      <c r="E10" s="72">
        <v>97994</v>
      </c>
      <c r="I10" s="59"/>
      <c r="J10" s="59"/>
      <c r="K10" s="59"/>
      <c r="O10" s="59"/>
      <c r="P10" s="59"/>
      <c r="Q10" s="59"/>
      <c r="S10" s="59"/>
      <c r="U10" s="59"/>
    </row>
    <row r="11" spans="1:21" ht="13.5">
      <c r="A11" s="69"/>
      <c r="B11" s="73" t="s">
        <v>99</v>
      </c>
      <c r="C11" s="70">
        <f t="shared" si="0"/>
        <v>166795</v>
      </c>
      <c r="D11" s="71">
        <v>81702</v>
      </c>
      <c r="E11" s="72">
        <v>85093</v>
      </c>
      <c r="I11" s="59"/>
      <c r="J11" s="59"/>
      <c r="K11" s="59"/>
      <c r="O11" s="59"/>
      <c r="P11" s="59"/>
      <c r="Q11" s="59"/>
      <c r="S11" s="59"/>
      <c r="U11" s="59"/>
    </row>
    <row r="12" spans="1:21" ht="13.5">
      <c r="A12" s="69"/>
      <c r="B12" s="73" t="s">
        <v>100</v>
      </c>
      <c r="C12" s="70">
        <f t="shared" si="0"/>
        <v>83721</v>
      </c>
      <c r="D12" s="71">
        <v>41457</v>
      </c>
      <c r="E12" s="72">
        <v>42264</v>
      </c>
      <c r="I12" s="59"/>
      <c r="J12" s="59"/>
      <c r="K12" s="59"/>
      <c r="O12" s="59"/>
      <c r="P12" s="59"/>
      <c r="Q12" s="59"/>
      <c r="S12" s="59"/>
      <c r="U12" s="59"/>
    </row>
    <row r="13" spans="1:21" ht="13.5" customHeight="1">
      <c r="A13" s="122" t="s">
        <v>101</v>
      </c>
      <c r="B13" s="123"/>
      <c r="C13" s="70">
        <f t="shared" si="0"/>
        <v>217310</v>
      </c>
      <c r="D13" s="71">
        <v>105709</v>
      </c>
      <c r="E13" s="72">
        <v>111601</v>
      </c>
      <c r="G13" s="58"/>
      <c r="I13" s="59"/>
      <c r="J13" s="59"/>
      <c r="K13" s="59"/>
      <c r="O13" s="59"/>
      <c r="P13" s="59"/>
      <c r="Q13" s="59"/>
      <c r="S13" s="59"/>
      <c r="U13" s="59"/>
    </row>
    <row r="14" spans="1:21" ht="13.5" customHeight="1">
      <c r="A14" s="122" t="s">
        <v>103</v>
      </c>
      <c r="B14" s="123"/>
      <c r="C14" s="70">
        <f>SUM(D14+E14)</f>
        <v>95814</v>
      </c>
      <c r="D14" s="71">
        <v>46446</v>
      </c>
      <c r="E14" s="72">
        <v>49368</v>
      </c>
      <c r="I14" s="59"/>
      <c r="J14" s="59"/>
      <c r="K14" s="59"/>
      <c r="O14" s="59"/>
      <c r="P14" s="59"/>
      <c r="Q14" s="59"/>
      <c r="S14" s="59"/>
      <c r="U14" s="59"/>
    </row>
    <row r="15" spans="1:21" ht="13.5" customHeight="1">
      <c r="A15" s="122" t="s">
        <v>104</v>
      </c>
      <c r="B15" s="123"/>
      <c r="C15" s="70">
        <f>SUM(D15+E15)</f>
        <v>189942</v>
      </c>
      <c r="D15" s="71">
        <v>93692</v>
      </c>
      <c r="E15" s="72">
        <v>96250</v>
      </c>
      <c r="I15" s="59"/>
      <c r="J15" s="59"/>
      <c r="K15" s="59"/>
      <c r="O15" s="59"/>
      <c r="P15" s="59"/>
      <c r="Q15" s="59"/>
      <c r="S15" s="59"/>
      <c r="U15" s="59"/>
    </row>
    <row r="16" spans="1:21" ht="13.5" customHeight="1">
      <c r="A16" s="122" t="s">
        <v>105</v>
      </c>
      <c r="B16" s="123"/>
      <c r="C16" s="70">
        <f>SUM(D16+E16)</f>
        <v>80091</v>
      </c>
      <c r="D16" s="71">
        <v>38638</v>
      </c>
      <c r="E16" s="72">
        <v>41453</v>
      </c>
      <c r="I16" s="59"/>
      <c r="J16" s="59"/>
      <c r="K16" s="59"/>
      <c r="O16" s="59"/>
      <c r="P16" s="59"/>
      <c r="Q16" s="59"/>
      <c r="S16" s="59"/>
      <c r="U16" s="59"/>
    </row>
    <row r="17" spans="1:21" ht="14.25" thickBot="1">
      <c r="A17" s="124" t="s">
        <v>106</v>
      </c>
      <c r="B17" s="125"/>
      <c r="C17" s="65">
        <f>SUM(D17+E17)</f>
        <v>88962</v>
      </c>
      <c r="D17" s="66">
        <v>43132</v>
      </c>
      <c r="E17" s="67">
        <v>45830</v>
      </c>
      <c r="I17" s="59"/>
      <c r="J17" s="59"/>
      <c r="K17" s="59"/>
      <c r="O17" s="59"/>
      <c r="P17" s="59"/>
      <c r="Q17" s="59"/>
      <c r="S17" s="59"/>
      <c r="U17" s="59"/>
    </row>
    <row r="18" spans="9:21" ht="13.5">
      <c r="I18" s="59"/>
      <c r="J18" s="59"/>
      <c r="K18" s="59"/>
      <c r="O18" s="59"/>
      <c r="P18" s="59"/>
      <c r="Q18" s="59"/>
      <c r="S18" s="59"/>
      <c r="U18" s="59"/>
    </row>
    <row r="19" spans="9:21" ht="13.5">
      <c r="I19" s="59"/>
      <c r="J19" s="59"/>
      <c r="K19" s="59"/>
      <c r="O19" s="59"/>
      <c r="P19" s="59"/>
      <c r="Q19" s="59"/>
      <c r="S19" s="59"/>
      <c r="U19" s="59"/>
    </row>
    <row r="20" spans="9:21" ht="13.5">
      <c r="I20" s="59"/>
      <c r="J20" s="59"/>
      <c r="K20" s="59"/>
      <c r="O20" s="59"/>
      <c r="P20" s="59"/>
      <c r="Q20" s="59"/>
      <c r="S20" s="59"/>
      <c r="U20" s="59"/>
    </row>
    <row r="21" spans="9:21" ht="13.5">
      <c r="I21" s="59"/>
      <c r="J21" s="59"/>
      <c r="K21" s="59"/>
      <c r="O21" s="59"/>
      <c r="P21" s="59"/>
      <c r="Q21" s="59"/>
      <c r="S21" s="59"/>
      <c r="U21" s="59"/>
    </row>
    <row r="22" spans="9:21" ht="13.5">
      <c r="I22" s="59"/>
      <c r="J22" s="59"/>
      <c r="K22" s="59"/>
      <c r="O22" s="59"/>
      <c r="P22" s="59"/>
      <c r="Q22" s="59"/>
      <c r="S22" s="59"/>
      <c r="U22" s="59"/>
    </row>
    <row r="23" spans="9:21" ht="13.5">
      <c r="I23" s="59"/>
      <c r="J23" s="59"/>
      <c r="K23" s="59"/>
      <c r="O23" s="59"/>
      <c r="P23" s="59"/>
      <c r="Q23" s="59"/>
      <c r="S23" s="59"/>
      <c r="U23" s="59"/>
    </row>
    <row r="24" spans="9:21" ht="13.5">
      <c r="I24" s="59"/>
      <c r="J24" s="59"/>
      <c r="K24" s="59"/>
      <c r="O24" s="59"/>
      <c r="P24" s="59"/>
      <c r="Q24" s="59"/>
      <c r="S24" s="59"/>
      <c r="U24" s="59"/>
    </row>
    <row r="25" spans="9:21" ht="13.5">
      <c r="I25" s="59"/>
      <c r="J25" s="59"/>
      <c r="K25" s="59"/>
      <c r="O25" s="59"/>
      <c r="P25" s="59"/>
      <c r="Q25" s="59"/>
      <c r="S25" s="59"/>
      <c r="U25" s="59"/>
    </row>
    <row r="26" spans="9:21" ht="13.5">
      <c r="I26" s="59"/>
      <c r="J26" s="59"/>
      <c r="K26" s="59"/>
      <c r="O26" s="59"/>
      <c r="P26" s="59"/>
      <c r="Q26" s="59"/>
      <c r="S26" s="59"/>
      <c r="U26" s="59"/>
    </row>
    <row r="27" spans="9:21" ht="13.5">
      <c r="I27" s="59"/>
      <c r="J27" s="59"/>
      <c r="K27" s="59"/>
      <c r="O27" s="59"/>
      <c r="P27" s="59"/>
      <c r="Q27" s="59"/>
      <c r="S27" s="59"/>
      <c r="U27" s="59"/>
    </row>
    <row r="28" spans="9:21" ht="13.5">
      <c r="I28" s="59"/>
      <c r="J28" s="59"/>
      <c r="K28" s="59"/>
      <c r="O28" s="59"/>
      <c r="P28" s="59"/>
      <c r="Q28" s="59"/>
      <c r="S28" s="59"/>
      <c r="U28" s="59"/>
    </row>
    <row r="29" spans="9:21" ht="13.5">
      <c r="I29" s="59"/>
      <c r="J29" s="59"/>
      <c r="K29" s="59"/>
      <c r="O29" s="59"/>
      <c r="P29" s="59"/>
      <c r="Q29" s="59"/>
      <c r="S29" s="59"/>
      <c r="U29" s="59"/>
    </row>
    <row r="30" spans="9:21" ht="13.5">
      <c r="I30" s="59"/>
      <c r="J30" s="59"/>
      <c r="K30" s="59"/>
      <c r="O30" s="59"/>
      <c r="P30" s="59"/>
      <c r="Q30" s="59"/>
      <c r="S30" s="59"/>
      <c r="U30" s="59"/>
    </row>
    <row r="31" spans="9:21" ht="13.5">
      <c r="I31" s="59"/>
      <c r="J31" s="59"/>
      <c r="K31" s="59"/>
      <c r="O31" s="59"/>
      <c r="P31" s="59"/>
      <c r="Q31" s="59"/>
      <c r="S31" s="59"/>
      <c r="U31" s="59"/>
    </row>
    <row r="32" spans="9:21" ht="13.5">
      <c r="I32" s="59"/>
      <c r="J32" s="59"/>
      <c r="K32" s="59"/>
      <c r="O32" s="59"/>
      <c r="P32" s="59"/>
      <c r="Q32" s="59"/>
      <c r="S32" s="59"/>
      <c r="U32" s="59"/>
    </row>
    <row r="33" spans="9:21" ht="13.5">
      <c r="I33" s="59"/>
      <c r="J33" s="59"/>
      <c r="K33" s="59"/>
      <c r="O33" s="59"/>
      <c r="P33" s="59"/>
      <c r="Q33" s="59"/>
      <c r="S33" s="59"/>
      <c r="U33" s="59"/>
    </row>
    <row r="34" spans="9:21" ht="13.5">
      <c r="I34" s="59"/>
      <c r="J34" s="59"/>
      <c r="K34" s="59"/>
      <c r="O34" s="59"/>
      <c r="P34" s="59"/>
      <c r="Q34" s="59"/>
      <c r="S34" s="59"/>
      <c r="U34" s="59"/>
    </row>
    <row r="35" spans="9:21" ht="13.5">
      <c r="I35" s="59"/>
      <c r="J35" s="59"/>
      <c r="K35" s="59"/>
      <c r="O35" s="59"/>
      <c r="P35" s="59"/>
      <c r="Q35" s="59"/>
      <c r="S35" s="59"/>
      <c r="U35" s="59"/>
    </row>
    <row r="36" spans="9:21" ht="13.5">
      <c r="I36" s="59"/>
      <c r="J36" s="59"/>
      <c r="K36" s="59"/>
      <c r="O36" s="59"/>
      <c r="P36" s="59"/>
      <c r="Q36" s="59"/>
      <c r="S36" s="59"/>
      <c r="U36" s="59"/>
    </row>
    <row r="37" spans="9:21" ht="13.5">
      <c r="I37" s="59"/>
      <c r="J37" s="59"/>
      <c r="K37" s="59"/>
      <c r="O37" s="59"/>
      <c r="P37" s="59"/>
      <c r="Q37" s="59"/>
      <c r="S37" s="59"/>
      <c r="U37" s="59"/>
    </row>
    <row r="38" spans="9:21" ht="13.5">
      <c r="I38" s="59"/>
      <c r="J38" s="59"/>
      <c r="K38" s="59"/>
      <c r="O38" s="59"/>
      <c r="P38" s="59"/>
      <c r="Q38" s="59"/>
      <c r="S38" s="59"/>
      <c r="U38" s="59"/>
    </row>
    <row r="39" spans="9:21" ht="13.5">
      <c r="I39" s="59"/>
      <c r="J39" s="59"/>
      <c r="K39" s="59"/>
      <c r="O39" s="59"/>
      <c r="P39" s="59"/>
      <c r="Q39" s="59"/>
      <c r="S39" s="59"/>
      <c r="U39" s="59"/>
    </row>
    <row r="40" spans="9:21" ht="13.5">
      <c r="I40" s="59"/>
      <c r="J40" s="59"/>
      <c r="K40" s="59"/>
      <c r="O40" s="59"/>
      <c r="P40" s="59"/>
      <c r="Q40" s="59"/>
      <c r="S40" s="59"/>
      <c r="U40" s="59"/>
    </row>
    <row r="41" spans="9:21" ht="13.5">
      <c r="I41" s="59"/>
      <c r="J41" s="59"/>
      <c r="K41" s="59"/>
      <c r="O41" s="59"/>
      <c r="P41" s="59"/>
      <c r="Q41" s="59"/>
      <c r="S41" s="59"/>
      <c r="U41" s="59"/>
    </row>
    <row r="42" spans="9:21" ht="13.5">
      <c r="I42" s="59"/>
      <c r="J42" s="59"/>
      <c r="K42" s="59"/>
      <c r="O42" s="59"/>
      <c r="P42" s="59"/>
      <c r="Q42" s="59"/>
      <c r="S42" s="59"/>
      <c r="U42" s="59"/>
    </row>
    <row r="43" spans="9:21" ht="13.5">
      <c r="I43" s="59"/>
      <c r="J43" s="59"/>
      <c r="K43" s="59"/>
      <c r="O43" s="59"/>
      <c r="P43" s="59"/>
      <c r="Q43" s="59"/>
      <c r="S43" s="59"/>
      <c r="U43" s="59"/>
    </row>
    <row r="44" spans="9:21" ht="13.5">
      <c r="I44" s="59"/>
      <c r="J44" s="59"/>
      <c r="K44" s="59"/>
      <c r="O44" s="59"/>
      <c r="P44" s="59"/>
      <c r="Q44" s="59"/>
      <c r="S44" s="59"/>
      <c r="U44" s="59"/>
    </row>
    <row r="45" spans="9:21" ht="13.5">
      <c r="I45" s="59"/>
      <c r="J45" s="59"/>
      <c r="K45" s="59"/>
      <c r="O45" s="59"/>
      <c r="P45" s="59"/>
      <c r="Q45" s="59"/>
      <c r="S45" s="59"/>
      <c r="U45" s="59"/>
    </row>
    <row r="46" spans="9:21" ht="13.5">
      <c r="I46" s="59"/>
      <c r="J46" s="59"/>
      <c r="K46" s="59"/>
      <c r="O46" s="59"/>
      <c r="P46" s="59"/>
      <c r="Q46" s="59"/>
      <c r="S46" s="59"/>
      <c r="U46" s="59"/>
    </row>
    <row r="47" spans="9:21" ht="13.5">
      <c r="I47" s="59"/>
      <c r="J47" s="59"/>
      <c r="K47" s="59"/>
      <c r="O47" s="59"/>
      <c r="P47" s="59"/>
      <c r="Q47" s="59"/>
      <c r="S47" s="59"/>
      <c r="U47" s="59"/>
    </row>
    <row r="48" spans="9:21" ht="13.5">
      <c r="I48" s="59"/>
      <c r="J48" s="59"/>
      <c r="K48" s="59"/>
      <c r="O48" s="59"/>
      <c r="P48" s="59"/>
      <c r="Q48" s="59"/>
      <c r="S48" s="59"/>
      <c r="U48" s="59"/>
    </row>
    <row r="49" spans="9:21" ht="13.5">
      <c r="I49" s="59"/>
      <c r="J49" s="59"/>
      <c r="K49" s="59"/>
      <c r="O49" s="59"/>
      <c r="P49" s="59"/>
      <c r="Q49" s="59"/>
      <c r="S49" s="59"/>
      <c r="U49" s="59"/>
    </row>
    <row r="50" spans="9:21" ht="13.5">
      <c r="I50" s="59"/>
      <c r="J50" s="59"/>
      <c r="K50" s="59"/>
      <c r="O50" s="59"/>
      <c r="P50" s="59"/>
      <c r="Q50" s="59"/>
      <c r="S50" s="59"/>
      <c r="U50" s="59"/>
    </row>
    <row r="51" spans="9:21" ht="13.5">
      <c r="I51" s="59"/>
      <c r="J51" s="59"/>
      <c r="K51" s="59"/>
      <c r="O51" s="59"/>
      <c r="P51" s="59"/>
      <c r="Q51" s="59"/>
      <c r="S51" s="59"/>
      <c r="U51" s="59"/>
    </row>
    <row r="52" spans="9:21" ht="13.5">
      <c r="I52" s="59"/>
      <c r="J52" s="59"/>
      <c r="K52" s="59"/>
      <c r="O52" s="59"/>
      <c r="P52" s="59"/>
      <c r="Q52" s="59"/>
      <c r="S52" s="59"/>
      <c r="U52" s="59"/>
    </row>
    <row r="53" spans="9:21" ht="13.5">
      <c r="I53" s="59"/>
      <c r="J53" s="59"/>
      <c r="K53" s="59"/>
      <c r="O53" s="59"/>
      <c r="P53" s="59"/>
      <c r="Q53" s="59"/>
      <c r="S53" s="59"/>
      <c r="U53" s="59"/>
    </row>
    <row r="54" spans="9:21" ht="13.5">
      <c r="I54" s="59"/>
      <c r="J54" s="59"/>
      <c r="K54" s="59"/>
      <c r="O54" s="59"/>
      <c r="P54" s="59"/>
      <c r="Q54" s="59"/>
      <c r="S54" s="59"/>
      <c r="U54" s="59"/>
    </row>
  </sheetData>
  <sheetProtection/>
  <mergeCells count="14">
    <mergeCell ref="A16:B16"/>
    <mergeCell ref="A17:B17"/>
    <mergeCell ref="A7:B7"/>
    <mergeCell ref="A8:B8"/>
    <mergeCell ref="A13:B13"/>
    <mergeCell ref="A9:B9"/>
    <mergeCell ref="A14:B14"/>
    <mergeCell ref="A15:B15"/>
    <mergeCell ref="C1:E1"/>
    <mergeCell ref="A1:B2"/>
    <mergeCell ref="A3:B3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&amp;R平成19年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2009-07-29T10:23:14Z</cp:lastPrinted>
  <dcterms:created xsi:type="dcterms:W3CDTF">1999-10-12T07:54:31Z</dcterms:created>
  <dcterms:modified xsi:type="dcterms:W3CDTF">2009-07-29T10:23:17Z</dcterms:modified>
  <cp:category/>
  <cp:version/>
  <cp:contentType/>
  <cp:contentStatus/>
</cp:coreProperties>
</file>