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1"/>
  </bookViews>
  <sheets>
    <sheet name="支援対象者管理シート" sheetId="2" r:id="rId1"/>
    <sheet name="記載例" sheetId="5" r:id="rId2"/>
  </sheets>
  <definedNames>
    <definedName name="_xlnm.Print_Area" localSheetId="1">記載例!$A$1:$AF$42</definedName>
    <definedName name="_xlnm.Print_Area" localSheetId="0">支援対象者管理シート!$A$1:$AF$42</definedName>
    <definedName name="_xlnm.Print_Titles" localSheetId="1">記載例!$7:$8</definedName>
    <definedName name="_xlnm.Print_Titles" localSheetId="0">支援対象者管理シート!$7:$8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8" i="5" l="1"/>
  <c r="T28" i="5"/>
  <c r="V28" i="2"/>
  <c r="T28" i="2"/>
  <c r="AZ20" i="5"/>
  <c r="AT20" i="5"/>
  <c r="AN20" i="5"/>
  <c r="AH20" i="5"/>
  <c r="BC19" i="5"/>
  <c r="BA19" i="5"/>
  <c r="AY19" i="5"/>
  <c r="BD19" i="5" s="1"/>
  <c r="AU19" i="5"/>
  <c r="AS19" i="5"/>
  <c r="AX19" i="5" s="1"/>
  <c r="AO19" i="5"/>
  <c r="AM19" i="5"/>
  <c r="AR19" i="5" s="1"/>
  <c r="AI19" i="5"/>
  <c r="AG19" i="5"/>
  <c r="AL19" i="5" s="1"/>
  <c r="BD18" i="5"/>
  <c r="BA18" i="5"/>
  <c r="AY18" i="5"/>
  <c r="BC18" i="5" s="1"/>
  <c r="BB18" i="5" s="1"/>
  <c r="AX18" i="5"/>
  <c r="AW18" i="5"/>
  <c r="AV18" i="5" s="1"/>
  <c r="AU18" i="5"/>
  <c r="AS18" i="5"/>
  <c r="AO18" i="5"/>
  <c r="AM18" i="5"/>
  <c r="AR18" i="5" s="1"/>
  <c r="AL18" i="5"/>
  <c r="AK18" i="5"/>
  <c r="AJ18" i="5" s="1"/>
  <c r="AI18" i="5"/>
  <c r="AG18" i="5"/>
  <c r="BC17" i="5"/>
  <c r="BA17" i="5"/>
  <c r="AY17" i="5"/>
  <c r="BD17" i="5" s="1"/>
  <c r="BB17" i="5" s="1"/>
  <c r="AU17" i="5"/>
  <c r="AS17" i="5"/>
  <c r="AX17" i="5" s="1"/>
  <c r="AR17" i="5"/>
  <c r="AQ17" i="5"/>
  <c r="AP17" i="5" s="1"/>
  <c r="AO17" i="5"/>
  <c r="AM17" i="5"/>
  <c r="AI17" i="5"/>
  <c r="AG17" i="5"/>
  <c r="AL17" i="5" s="1"/>
  <c r="BD16" i="5"/>
  <c r="BA16" i="5"/>
  <c r="AY16" i="5"/>
  <c r="BC16" i="5" s="1"/>
  <c r="BB16" i="5" s="1"/>
  <c r="AX16" i="5"/>
  <c r="AW16" i="5"/>
  <c r="AV16" i="5" s="1"/>
  <c r="AU16" i="5"/>
  <c r="AS16" i="5"/>
  <c r="AO16" i="5"/>
  <c r="AM16" i="5"/>
  <c r="AR16" i="5" s="1"/>
  <c r="AL16" i="5"/>
  <c r="AK16" i="5"/>
  <c r="AJ16" i="5" s="1"/>
  <c r="AI16" i="5"/>
  <c r="AG16" i="5"/>
  <c r="BC15" i="5"/>
  <c r="BA15" i="5"/>
  <c r="AY15" i="5"/>
  <c r="BD15" i="5" s="1"/>
  <c r="BB15" i="5" s="1"/>
  <c r="AU15" i="5"/>
  <c r="AS15" i="5"/>
  <c r="AX15" i="5" s="1"/>
  <c r="AR15" i="5"/>
  <c r="AQ15" i="5"/>
  <c r="AP15" i="5" s="1"/>
  <c r="AP39" i="5" s="1"/>
  <c r="AO15" i="5"/>
  <c r="AM15" i="5"/>
  <c r="AI15" i="5"/>
  <c r="AG15" i="5"/>
  <c r="AL15" i="5" s="1"/>
  <c r="BD14" i="5"/>
  <c r="BA14" i="5"/>
  <c r="AY14" i="5"/>
  <c r="BC14" i="5" s="1"/>
  <c r="BB14" i="5" s="1"/>
  <c r="AX14" i="5"/>
  <c r="AW14" i="5"/>
  <c r="AV14" i="5" s="1"/>
  <c r="AU14" i="5"/>
  <c r="AS14" i="5"/>
  <c r="AO14" i="5"/>
  <c r="AM14" i="5"/>
  <c r="AR14" i="5" s="1"/>
  <c r="AL14" i="5"/>
  <c r="AK14" i="5"/>
  <c r="AJ14" i="5" s="1"/>
  <c r="AJ38" i="5" s="1"/>
  <c r="AI14" i="5"/>
  <c r="AG14" i="5"/>
  <c r="BC13" i="5"/>
  <c r="BA13" i="5"/>
  <c r="AY13" i="5"/>
  <c r="BD13" i="5" s="1"/>
  <c r="BB13" i="5" s="1"/>
  <c r="AU13" i="5"/>
  <c r="AS13" i="5"/>
  <c r="AX13" i="5" s="1"/>
  <c r="AR13" i="5"/>
  <c r="AQ13" i="5"/>
  <c r="AP13" i="5" s="1"/>
  <c r="AR38" i="5" s="1"/>
  <c r="AO13" i="5"/>
  <c r="AM13" i="5"/>
  <c r="AI13" i="5"/>
  <c r="AG13" i="5"/>
  <c r="AL13" i="5" s="1"/>
  <c r="BD12" i="5"/>
  <c r="BA12" i="5"/>
  <c r="AY12" i="5"/>
  <c r="BC12" i="5" s="1"/>
  <c r="BB12" i="5" s="1"/>
  <c r="AX12" i="5"/>
  <c r="AW12" i="5"/>
  <c r="AV12" i="5" s="1"/>
  <c r="AU12" i="5"/>
  <c r="AS12" i="5"/>
  <c r="AO12" i="5"/>
  <c r="AM12" i="5"/>
  <c r="AR12" i="5" s="1"/>
  <c r="AL12" i="5"/>
  <c r="AK12" i="5"/>
  <c r="AJ12" i="5" s="1"/>
  <c r="AI12" i="5"/>
  <c r="AG12" i="5"/>
  <c r="BC11" i="5"/>
  <c r="BA11" i="5"/>
  <c r="AY11" i="5"/>
  <c r="BD11" i="5" s="1"/>
  <c r="BB11" i="5" s="1"/>
  <c r="AU11" i="5"/>
  <c r="AS11" i="5"/>
  <c r="AX11" i="5" s="1"/>
  <c r="AR11" i="5"/>
  <c r="AQ11" i="5"/>
  <c r="AP11" i="5" s="1"/>
  <c r="AO11" i="5"/>
  <c r="AM11" i="5"/>
  <c r="AI11" i="5"/>
  <c r="AG11" i="5"/>
  <c r="AL11" i="5" s="1"/>
  <c r="BD10" i="5"/>
  <c r="BA10" i="5"/>
  <c r="BA20" i="5" s="1"/>
  <c r="AY10" i="5"/>
  <c r="BC10" i="5" s="1"/>
  <c r="AX10" i="5"/>
  <c r="AX20" i="5" s="1"/>
  <c r="AW10" i="5"/>
  <c r="AU10" i="5"/>
  <c r="AU20" i="5" s="1"/>
  <c r="AS10" i="5"/>
  <c r="AO10" i="5"/>
  <c r="AO20" i="5" s="1"/>
  <c r="AM10" i="5"/>
  <c r="AR10" i="5" s="1"/>
  <c r="AL10" i="5"/>
  <c r="AK10" i="5"/>
  <c r="AI10" i="5"/>
  <c r="AI20" i="5" s="1"/>
  <c r="AG10" i="5"/>
  <c r="CG39" i="5"/>
  <c r="CA39" i="5"/>
  <c r="BU39" i="5"/>
  <c r="BO39" i="5"/>
  <c r="BI39" i="5"/>
  <c r="BC39" i="5"/>
  <c r="AW39" i="5"/>
  <c r="AQ39" i="5"/>
  <c r="AK39" i="5"/>
  <c r="CH37" i="5"/>
  <c r="CG37" i="5"/>
  <c r="CF37" i="5"/>
  <c r="CB37" i="5"/>
  <c r="CA37" i="5"/>
  <c r="BZ37" i="5"/>
  <c r="BV37" i="5"/>
  <c r="BU37" i="5"/>
  <c r="BT37" i="5"/>
  <c r="BP37" i="5"/>
  <c r="BO37" i="5"/>
  <c r="BN37" i="5"/>
  <c r="BJ37" i="5"/>
  <c r="BI37" i="5"/>
  <c r="BH37" i="5"/>
  <c r="BD37" i="5"/>
  <c r="BC37" i="5"/>
  <c r="BB37" i="5"/>
  <c r="AX37" i="5"/>
  <c r="AW37" i="5"/>
  <c r="AV37" i="5"/>
  <c r="AR37" i="5"/>
  <c r="AQ37" i="5"/>
  <c r="AP37" i="5"/>
  <c r="AL37" i="5"/>
  <c r="AK37" i="5"/>
  <c r="AJ37" i="5"/>
  <c r="CH36" i="5"/>
  <c r="CG36" i="5"/>
  <c r="CE36" i="5"/>
  <c r="CB36" i="5"/>
  <c r="CA36" i="5"/>
  <c r="BY36" i="5"/>
  <c r="BV36" i="5"/>
  <c r="BU36" i="5"/>
  <c r="BS36" i="5"/>
  <c r="BP36" i="5"/>
  <c r="BO36" i="5"/>
  <c r="BM36" i="5"/>
  <c r="BJ36" i="5"/>
  <c r="BI36" i="5"/>
  <c r="BG36" i="5"/>
  <c r="BD36" i="5"/>
  <c r="BC36" i="5"/>
  <c r="BA36" i="5"/>
  <c r="AX36" i="5"/>
  <c r="AW36" i="5"/>
  <c r="AU36" i="5"/>
  <c r="AR36" i="5"/>
  <c r="AQ36" i="5"/>
  <c r="AO36" i="5"/>
  <c r="AL36" i="5"/>
  <c r="AK36" i="5"/>
  <c r="AI36" i="5"/>
  <c r="AA30" i="5"/>
  <c r="Z30" i="5"/>
  <c r="Y30" i="5"/>
  <c r="X30" i="5"/>
  <c r="U28" i="5"/>
  <c r="S28" i="5"/>
  <c r="P28" i="5"/>
  <c r="O28" i="5"/>
  <c r="N28" i="5"/>
  <c r="M28" i="5"/>
  <c r="V27" i="5"/>
  <c r="U27" i="5"/>
  <c r="T27" i="5"/>
  <c r="S27" i="5"/>
  <c r="P27" i="5"/>
  <c r="O27" i="5"/>
  <c r="N27" i="5"/>
  <c r="M27" i="5"/>
  <c r="V26" i="5"/>
  <c r="U26" i="5"/>
  <c r="T26" i="5"/>
  <c r="S26" i="5"/>
  <c r="P26" i="5"/>
  <c r="O26" i="5"/>
  <c r="N26" i="5"/>
  <c r="M26" i="5"/>
  <c r="AA25" i="5"/>
  <c r="Z25" i="5"/>
  <c r="Y25" i="5"/>
  <c r="X25" i="5"/>
  <c r="V25" i="5"/>
  <c r="U25" i="5"/>
  <c r="T25" i="5"/>
  <c r="S25" i="5"/>
  <c r="P25" i="5"/>
  <c r="O25" i="5"/>
  <c r="N25" i="5"/>
  <c r="M25" i="5"/>
  <c r="CD20" i="5"/>
  <c r="BX20" i="5"/>
  <c r="BR20" i="5"/>
  <c r="BL20" i="5"/>
  <c r="BF20" i="5"/>
  <c r="AF20" i="5"/>
  <c r="AE20" i="5"/>
  <c r="AB20" i="5"/>
  <c r="Z20" i="5"/>
  <c r="Y20" i="5"/>
  <c r="X20" i="5"/>
  <c r="R20" i="5"/>
  <c r="P20" i="5"/>
  <c r="O20" i="5"/>
  <c r="N20" i="5"/>
  <c r="H20" i="5"/>
  <c r="CE19" i="5"/>
  <c r="CC19" i="5"/>
  <c r="BY19" i="5"/>
  <c r="BW19" i="5"/>
  <c r="BS19" i="5"/>
  <c r="BQ19" i="5"/>
  <c r="BV19" i="5" s="1"/>
  <c r="BP19" i="5"/>
  <c r="BO19" i="5"/>
  <c r="BN19" i="5" s="1"/>
  <c r="BN36" i="5" s="1"/>
  <c r="BM19" i="5"/>
  <c r="BK19" i="5"/>
  <c r="BG19" i="5"/>
  <c r="BE19" i="5"/>
  <c r="AC19" i="5"/>
  <c r="AA19" i="5"/>
  <c r="W19" i="5"/>
  <c r="V19" i="5"/>
  <c r="T19" i="5"/>
  <c r="Q19" i="5"/>
  <c r="CE18" i="5"/>
  <c r="CC18" i="5"/>
  <c r="BY18" i="5"/>
  <c r="CB18" i="5" s="1"/>
  <c r="BW18" i="5"/>
  <c r="BS18" i="5"/>
  <c r="BV18" i="5" s="1"/>
  <c r="BQ18" i="5"/>
  <c r="BM18" i="5"/>
  <c r="BK18" i="5"/>
  <c r="BJ18" i="5"/>
  <c r="BI18" i="5"/>
  <c r="BH18" i="5" s="1"/>
  <c r="BG39" i="5" s="1"/>
  <c r="BG18" i="5"/>
  <c r="BE18" i="5"/>
  <c r="AC18" i="5"/>
  <c r="AA18" i="5"/>
  <c r="W18" i="5"/>
  <c r="T18" i="5"/>
  <c r="V18" i="5" s="1"/>
  <c r="Q18" i="5"/>
  <c r="CH17" i="5"/>
  <c r="CG17" i="5"/>
  <c r="CF17" i="5" s="1"/>
  <c r="CE37" i="5" s="1"/>
  <c r="CE17" i="5"/>
  <c r="CC17" i="5"/>
  <c r="BY17" i="5"/>
  <c r="BW17" i="5"/>
  <c r="CA17" i="5" s="1"/>
  <c r="BS17" i="5"/>
  <c r="BQ17" i="5"/>
  <c r="BP17" i="5"/>
  <c r="BO17" i="5"/>
  <c r="BN17" i="5"/>
  <c r="BM37" i="5" s="1"/>
  <c r="BM17" i="5"/>
  <c r="BK17" i="5"/>
  <c r="BI17" i="5"/>
  <c r="BG17" i="5"/>
  <c r="BE17" i="5"/>
  <c r="AC17" i="5"/>
  <c r="AA17" i="5"/>
  <c r="W17" i="5"/>
  <c r="V17" i="5"/>
  <c r="T17" i="5"/>
  <c r="Q17" i="5"/>
  <c r="CH16" i="5"/>
  <c r="CE16" i="5"/>
  <c r="CC16" i="5"/>
  <c r="CG16" i="5" s="1"/>
  <c r="CF16" i="5" s="1"/>
  <c r="BY16" i="5"/>
  <c r="BW16" i="5"/>
  <c r="BV16" i="5"/>
  <c r="BU16" i="5"/>
  <c r="BT16" i="5" s="1"/>
  <c r="BS16" i="5"/>
  <c r="BQ16" i="5"/>
  <c r="BM16" i="5"/>
  <c r="BK16" i="5"/>
  <c r="BP16" i="5" s="1"/>
  <c r="BJ16" i="5"/>
  <c r="BG16" i="5"/>
  <c r="BE16" i="5"/>
  <c r="BI16" i="5" s="1"/>
  <c r="AC16" i="5"/>
  <c r="AA16" i="5"/>
  <c r="W16" i="5"/>
  <c r="T16" i="5"/>
  <c r="V16" i="5" s="1"/>
  <c r="Q16" i="5"/>
  <c r="CE15" i="5"/>
  <c r="CC15" i="5"/>
  <c r="CB15" i="5"/>
  <c r="CA15" i="5"/>
  <c r="BZ15" i="5"/>
  <c r="BZ39" i="5" s="1"/>
  <c r="BY15" i="5"/>
  <c r="BW15" i="5"/>
  <c r="BS15" i="5"/>
  <c r="BQ15" i="5"/>
  <c r="BP15" i="5"/>
  <c r="BM15" i="5"/>
  <c r="BK15" i="5"/>
  <c r="BO15" i="5" s="1"/>
  <c r="BG15" i="5"/>
  <c r="BJ15" i="5" s="1"/>
  <c r="BE15" i="5"/>
  <c r="AC15" i="5"/>
  <c r="AA15" i="5"/>
  <c r="W15" i="5"/>
  <c r="T15" i="5"/>
  <c r="V15" i="5" s="1"/>
  <c r="Q15" i="5"/>
  <c r="CH14" i="5"/>
  <c r="CG14" i="5"/>
  <c r="CF14" i="5" s="1"/>
  <c r="CF38" i="5" s="1"/>
  <c r="CE14" i="5"/>
  <c r="CC14" i="5"/>
  <c r="BY14" i="5"/>
  <c r="BW14" i="5"/>
  <c r="CB14" i="5" s="1"/>
  <c r="BV14" i="5"/>
  <c r="BS14" i="5"/>
  <c r="BQ14" i="5"/>
  <c r="BU14" i="5" s="1"/>
  <c r="BP14" i="5"/>
  <c r="BO14" i="5"/>
  <c r="BN14" i="5" s="1"/>
  <c r="BN38" i="5" s="1"/>
  <c r="BM14" i="5"/>
  <c r="BK14" i="5"/>
  <c r="BG14" i="5"/>
  <c r="BE14" i="5"/>
  <c r="AC14" i="5"/>
  <c r="AA14" i="5"/>
  <c r="W14" i="5"/>
  <c r="T14" i="5"/>
  <c r="V14" i="5" s="1"/>
  <c r="Q14" i="5"/>
  <c r="CE13" i="5"/>
  <c r="CG13" i="5" s="1"/>
  <c r="CC13" i="5"/>
  <c r="BY13" i="5"/>
  <c r="BW13" i="5"/>
  <c r="CA13" i="5" s="1"/>
  <c r="BS13" i="5"/>
  <c r="BV13" i="5" s="1"/>
  <c r="BQ13" i="5"/>
  <c r="BM13" i="5"/>
  <c r="BK13" i="5"/>
  <c r="BG13" i="5"/>
  <c r="BE13" i="5"/>
  <c r="BJ13" i="5" s="1"/>
  <c r="AC13" i="5"/>
  <c r="AA13" i="5"/>
  <c r="W13" i="5"/>
  <c r="T13" i="5"/>
  <c r="V13" i="5" s="1"/>
  <c r="Q13" i="5"/>
  <c r="Q20" i="5" s="1"/>
  <c r="CE12" i="5"/>
  <c r="CC12" i="5"/>
  <c r="CB12" i="5"/>
  <c r="CA12" i="5"/>
  <c r="BZ12" i="5" s="1"/>
  <c r="BY12" i="5"/>
  <c r="BW12" i="5"/>
  <c r="BS12" i="5"/>
  <c r="BQ12" i="5"/>
  <c r="BV12" i="5" s="1"/>
  <c r="BM12" i="5"/>
  <c r="BK12" i="5"/>
  <c r="BP12" i="5" s="1"/>
  <c r="BG12" i="5"/>
  <c r="BJ12" i="5" s="1"/>
  <c r="BE12" i="5"/>
  <c r="AC12" i="5"/>
  <c r="AA12" i="5"/>
  <c r="W12" i="5"/>
  <c r="V12" i="5"/>
  <c r="T12" i="5"/>
  <c r="Q12" i="5"/>
  <c r="CG11" i="5"/>
  <c r="CF11" i="5" s="1"/>
  <c r="CG38" i="5" s="1"/>
  <c r="CE11" i="5"/>
  <c r="CH11" i="5" s="1"/>
  <c r="CC11" i="5"/>
  <c r="BY11" i="5"/>
  <c r="BW11" i="5"/>
  <c r="CB11" i="5" s="1"/>
  <c r="BS11" i="5"/>
  <c r="BU11" i="5" s="1"/>
  <c r="BQ11" i="5"/>
  <c r="BM11" i="5"/>
  <c r="BM20" i="5" s="1"/>
  <c r="BK11" i="5"/>
  <c r="BP11" i="5" s="1"/>
  <c r="BI11" i="5"/>
  <c r="BG11" i="5"/>
  <c r="BE11" i="5"/>
  <c r="AC11" i="5"/>
  <c r="AA11" i="5"/>
  <c r="W11" i="5"/>
  <c r="V11" i="5"/>
  <c r="T11" i="5"/>
  <c r="Q11" i="5"/>
  <c r="CE10" i="5"/>
  <c r="CE20" i="5" s="1"/>
  <c r="CC10" i="5"/>
  <c r="BY10" i="5"/>
  <c r="BW10" i="5"/>
  <c r="CB10" i="5" s="1"/>
  <c r="BV10" i="5"/>
  <c r="BU10" i="5"/>
  <c r="BT10" i="5"/>
  <c r="BS10" i="5"/>
  <c r="BQ10" i="5"/>
  <c r="BM10" i="5"/>
  <c r="BK10" i="5"/>
  <c r="BP10" i="5" s="1"/>
  <c r="BJ10" i="5"/>
  <c r="BG10" i="5"/>
  <c r="BG20" i="5" s="1"/>
  <c r="BE10" i="5"/>
  <c r="BI10" i="5" s="1"/>
  <c r="AC10" i="5"/>
  <c r="AA10" i="5"/>
  <c r="W10" i="5"/>
  <c r="T10" i="5"/>
  <c r="T20" i="5" s="1"/>
  <c r="Q10" i="5"/>
  <c r="W14" i="2"/>
  <c r="T15" i="2"/>
  <c r="T16" i="2"/>
  <c r="AQ19" i="5" l="1"/>
  <c r="AP19" i="5" s="1"/>
  <c r="AR39" i="5" s="1"/>
  <c r="AR40" i="5" s="1"/>
  <c r="M29" i="5"/>
  <c r="BP39" i="5"/>
  <c r="AR20" i="5"/>
  <c r="BD20" i="5"/>
  <c r="BU19" i="5"/>
  <c r="BT19" i="5" s="1"/>
  <c r="AC20" i="5"/>
  <c r="AF21" i="5" s="1"/>
  <c r="AB30" i="5"/>
  <c r="BB19" i="5"/>
  <c r="CH19" i="5"/>
  <c r="AA20" i="5"/>
  <c r="U29" i="5"/>
  <c r="N29" i="5"/>
  <c r="S29" i="5"/>
  <c r="V29" i="5"/>
  <c r="CG19" i="5"/>
  <c r="CA18" i="5"/>
  <c r="BY20" i="5"/>
  <c r="BC20" i="5"/>
  <c r="BB10" i="5"/>
  <c r="AL20" i="5"/>
  <c r="AV10" i="5"/>
  <c r="AK11" i="5"/>
  <c r="AJ11" i="5" s="1"/>
  <c r="AK13" i="5"/>
  <c r="AJ13" i="5" s="1"/>
  <c r="AL38" i="5" s="1"/>
  <c r="AK15" i="5"/>
  <c r="AJ15" i="5" s="1"/>
  <c r="AK17" i="5"/>
  <c r="AJ17" i="5" s="1"/>
  <c r="AI37" i="5" s="1"/>
  <c r="AK19" i="5"/>
  <c r="AJ19" i="5" s="1"/>
  <c r="AL39" i="5" s="1"/>
  <c r="AQ10" i="5"/>
  <c r="AQ12" i="5"/>
  <c r="AP12" i="5" s="1"/>
  <c r="AQ14" i="5"/>
  <c r="AP14" i="5" s="1"/>
  <c r="AQ16" i="5"/>
  <c r="AP16" i="5" s="1"/>
  <c r="AQ18" i="5"/>
  <c r="AP18" i="5" s="1"/>
  <c r="AO39" i="5" s="1"/>
  <c r="AW11" i="5"/>
  <c r="AV11" i="5" s="1"/>
  <c r="AW38" i="5" s="1"/>
  <c r="AW40" i="5" s="1"/>
  <c r="AW13" i="5"/>
  <c r="AV13" i="5" s="1"/>
  <c r="AW15" i="5"/>
  <c r="AV15" i="5" s="1"/>
  <c r="AW17" i="5"/>
  <c r="AV17" i="5" s="1"/>
  <c r="AU37" i="5" s="1"/>
  <c r="AW19" i="5"/>
  <c r="AV19" i="5" s="1"/>
  <c r="AX39" i="5" s="1"/>
  <c r="AJ10" i="5"/>
  <c r="BH10" i="5"/>
  <c r="Z21" i="5"/>
  <c r="AE21" i="5"/>
  <c r="AU39" i="5"/>
  <c r="CG10" i="5"/>
  <c r="BV11" i="5"/>
  <c r="BV20" i="5" s="1"/>
  <c r="BI12" i="5"/>
  <c r="BH12" i="5" s="1"/>
  <c r="CG12" i="5"/>
  <c r="BI13" i="5"/>
  <c r="BH13" i="5" s="1"/>
  <c r="BJ38" i="5" s="1"/>
  <c r="BU13" i="5"/>
  <c r="BT13" i="5" s="1"/>
  <c r="BV38" i="5" s="1"/>
  <c r="BV15" i="5"/>
  <c r="CB16" i="5"/>
  <c r="CA16" i="5"/>
  <c r="BU18" i="5"/>
  <c r="BT18" i="5" s="1"/>
  <c r="BS39" i="5" s="1"/>
  <c r="AB25" i="5"/>
  <c r="CG40" i="5"/>
  <c r="BU12" i="5"/>
  <c r="BT12" i="5" s="1"/>
  <c r="BO10" i="5"/>
  <c r="CH10" i="5"/>
  <c r="V10" i="5"/>
  <c r="V20" i="5" s="1"/>
  <c r="BC38" i="5"/>
  <c r="BC40" i="5" s="1"/>
  <c r="BP13" i="5"/>
  <c r="BP20" i="5" s="1"/>
  <c r="BO13" i="5"/>
  <c r="BN13" i="5" s="1"/>
  <c r="BP38" i="5" s="1"/>
  <c r="BP40" i="5" s="1"/>
  <c r="AV38" i="5"/>
  <c r="BO16" i="5"/>
  <c r="BN16" i="5" s="1"/>
  <c r="W20" i="5"/>
  <c r="CA10" i="5"/>
  <c r="BO11" i="5"/>
  <c r="BN11" i="5" s="1"/>
  <c r="BO38" i="5" s="1"/>
  <c r="BO40" i="5" s="1"/>
  <c r="CH12" i="5"/>
  <c r="AV39" i="5"/>
  <c r="BI15" i="5"/>
  <c r="BH15" i="5" s="1"/>
  <c r="BH39" i="5" s="1"/>
  <c r="BU15" i="5"/>
  <c r="BT15" i="5" s="1"/>
  <c r="BT39" i="5" s="1"/>
  <c r="CB17" i="5"/>
  <c r="BZ17" i="5" s="1"/>
  <c r="BY37" i="5" s="1"/>
  <c r="BP18" i="5"/>
  <c r="BO18" i="5"/>
  <c r="AV36" i="5"/>
  <c r="P29" i="5"/>
  <c r="CH15" i="5"/>
  <c r="CG15" i="5"/>
  <c r="AO37" i="5"/>
  <c r="BA37" i="5"/>
  <c r="BJ19" i="5"/>
  <c r="BI19" i="5"/>
  <c r="O29" i="5"/>
  <c r="BJ11" i="5"/>
  <c r="BH11" i="5" s="1"/>
  <c r="CA11" i="5"/>
  <c r="BZ11" i="5" s="1"/>
  <c r="CA38" i="5" s="1"/>
  <c r="CA40" i="5" s="1"/>
  <c r="BO12" i="5"/>
  <c r="BN12" i="5" s="1"/>
  <c r="BD38" i="5"/>
  <c r="CB13" i="5"/>
  <c r="BZ13" i="5" s="1"/>
  <c r="CB38" i="5" s="1"/>
  <c r="BH16" i="5"/>
  <c r="BJ17" i="5"/>
  <c r="BH17" i="5" s="1"/>
  <c r="BG37" i="5" s="1"/>
  <c r="BZ18" i="5"/>
  <c r="BY39" i="5" s="1"/>
  <c r="CB19" i="5"/>
  <c r="CA19" i="5"/>
  <c r="BZ19" i="5" s="1"/>
  <c r="CH18" i="5"/>
  <c r="CG18" i="5"/>
  <c r="BS20" i="5"/>
  <c r="CH13" i="5"/>
  <c r="CF13" i="5" s="1"/>
  <c r="CH38" i="5" s="1"/>
  <c r="BB38" i="5"/>
  <c r="CA14" i="5"/>
  <c r="BZ14" i="5" s="1"/>
  <c r="BZ38" i="5" s="1"/>
  <c r="BN15" i="5"/>
  <c r="BN39" i="5" s="1"/>
  <c r="BN40" i="5" s="1"/>
  <c r="BV17" i="5"/>
  <c r="BU17" i="5"/>
  <c r="BT17" i="5" s="1"/>
  <c r="BS37" i="5" s="1"/>
  <c r="BA39" i="5"/>
  <c r="AP36" i="5"/>
  <c r="AA21" i="5"/>
  <c r="T29" i="5"/>
  <c r="BS38" i="5"/>
  <c r="CI13" i="5"/>
  <c r="CJ13" i="5" s="1"/>
  <c r="BJ14" i="5"/>
  <c r="BI14" i="5"/>
  <c r="BH14" i="5" s="1"/>
  <c r="BH38" i="5" s="1"/>
  <c r="BT14" i="5"/>
  <c r="BT38" i="5" s="1"/>
  <c r="Q19" i="2"/>
  <c r="T19" i="2"/>
  <c r="V19" i="2" s="1"/>
  <c r="W19" i="2"/>
  <c r="BJ20" i="5" l="1"/>
  <c r="S30" i="5"/>
  <c r="AL40" i="5"/>
  <c r="CF19" i="5"/>
  <c r="BT36" i="5"/>
  <c r="BT40" i="5" s="1"/>
  <c r="BV39" i="5"/>
  <c r="BV40" i="5" s="1"/>
  <c r="BB36" i="5"/>
  <c r="BD39" i="5"/>
  <c r="BD40" i="5" s="1"/>
  <c r="BZ36" i="5"/>
  <c r="CB39" i="5"/>
  <c r="CB40" i="5" s="1"/>
  <c r="BB20" i="5"/>
  <c r="M30" i="5"/>
  <c r="BS40" i="5"/>
  <c r="AJ20" i="5"/>
  <c r="AV20" i="5"/>
  <c r="AQ20" i="5"/>
  <c r="AP10" i="5"/>
  <c r="AK20" i="5"/>
  <c r="AW20" i="5"/>
  <c r="CI18" i="5"/>
  <c r="CJ18" i="5" s="1"/>
  <c r="AI39" i="5"/>
  <c r="CF18" i="5"/>
  <c r="CE39" i="5" s="1"/>
  <c r="BH19" i="5"/>
  <c r="BI27" i="5" s="1"/>
  <c r="BT11" i="5"/>
  <c r="AX38" i="5"/>
  <c r="AX40" i="5" s="1"/>
  <c r="BB39" i="5"/>
  <c r="CF12" i="5"/>
  <c r="AV40" i="5"/>
  <c r="AJ39" i="5"/>
  <c r="CI15" i="5"/>
  <c r="CJ15" i="5" s="1"/>
  <c r="BN10" i="5"/>
  <c r="BO20" i="5"/>
  <c r="CI16" i="5"/>
  <c r="CJ16" i="5" s="1"/>
  <c r="CB20" i="5"/>
  <c r="CI10" i="5"/>
  <c r="BI38" i="5"/>
  <c r="BI40" i="5" s="1"/>
  <c r="AJ36" i="5"/>
  <c r="CI19" i="5"/>
  <c r="CJ19" i="5" s="1"/>
  <c r="CI17" i="5"/>
  <c r="CJ17" i="5" s="1"/>
  <c r="AP38" i="5"/>
  <c r="AP40" i="5" s="1"/>
  <c r="CI11" i="5"/>
  <c r="CJ11" i="5" s="1"/>
  <c r="AJ27" i="5"/>
  <c r="CF15" i="5"/>
  <c r="CF39" i="5" s="1"/>
  <c r="BN18" i="5"/>
  <c r="BM39" i="5" s="1"/>
  <c r="AI38" i="5"/>
  <c r="AI40" i="5" s="1"/>
  <c r="CI12" i="5"/>
  <c r="CJ12" i="5" s="1"/>
  <c r="CH20" i="5"/>
  <c r="BZ16" i="5"/>
  <c r="CF10" i="5"/>
  <c r="CG20" i="5"/>
  <c r="BU20" i="5"/>
  <c r="BZ40" i="5"/>
  <c r="BG29" i="5"/>
  <c r="BJ27" i="5"/>
  <c r="BJ30" i="5"/>
  <c r="BG38" i="5"/>
  <c r="BG40" i="5" s="1"/>
  <c r="BG27" i="5"/>
  <c r="BG30" i="5"/>
  <c r="BI29" i="5"/>
  <c r="BZ10" i="5"/>
  <c r="CA20" i="5"/>
  <c r="CI14" i="5"/>
  <c r="CJ14" i="5" s="1"/>
  <c r="BI20" i="5"/>
  <c r="AC19" i="2"/>
  <c r="AC16" i="2"/>
  <c r="AC17" i="2"/>
  <c r="AC18" i="2"/>
  <c r="AC11" i="2"/>
  <c r="AC12" i="2"/>
  <c r="AC13" i="2"/>
  <c r="AC14" i="2"/>
  <c r="AC15" i="2"/>
  <c r="AC10" i="2"/>
  <c r="AA12" i="2"/>
  <c r="AA13" i="2"/>
  <c r="AA14" i="2"/>
  <c r="AA15" i="2"/>
  <c r="AA16" i="2"/>
  <c r="AA17" i="2"/>
  <c r="AA18" i="2"/>
  <c r="AA19" i="2"/>
  <c r="AA11" i="2"/>
  <c r="AA10" i="2"/>
  <c r="BH30" i="5" l="1"/>
  <c r="BG26" i="5"/>
  <c r="BH27" i="5"/>
  <c r="BH26" i="5"/>
  <c r="BH31" i="5" s="1"/>
  <c r="BH29" i="5"/>
  <c r="BI30" i="5"/>
  <c r="BH20" i="5"/>
  <c r="BJ26" i="5" s="1"/>
  <c r="BB40" i="5"/>
  <c r="BJ29" i="5"/>
  <c r="AJ40" i="5"/>
  <c r="CF36" i="5"/>
  <c r="CF40" i="5" s="1"/>
  <c r="CH39" i="5"/>
  <c r="CH40" i="5" s="1"/>
  <c r="BH36" i="5"/>
  <c r="BH40" i="5" s="1"/>
  <c r="BJ39" i="5"/>
  <c r="BJ40" i="5" s="1"/>
  <c r="BJ31" i="5"/>
  <c r="AP20" i="5"/>
  <c r="AO38" i="5"/>
  <c r="AO40" i="5" s="1"/>
  <c r="CE29" i="5"/>
  <c r="CE26" i="5"/>
  <c r="CH27" i="5"/>
  <c r="CH30" i="5"/>
  <c r="CG27" i="5"/>
  <c r="CG30" i="5"/>
  <c r="CF27" i="5"/>
  <c r="CE38" i="5"/>
  <c r="CE40" i="5" s="1"/>
  <c r="CF30" i="5"/>
  <c r="CE27" i="5"/>
  <c r="CE30" i="5"/>
  <c r="CH29" i="5"/>
  <c r="CH26" i="5"/>
  <c r="CG29" i="5"/>
  <c r="CG26" i="5"/>
  <c r="CF29" i="5"/>
  <c r="CF26" i="5"/>
  <c r="CF20" i="5"/>
  <c r="AK29" i="5"/>
  <c r="AL30" i="5"/>
  <c r="BY38" i="5"/>
  <c r="BY40" i="5" s="1"/>
  <c r="BY41" i="5" s="1"/>
  <c r="BZ30" i="5"/>
  <c r="BY30" i="5"/>
  <c r="CB29" i="5"/>
  <c r="CB26" i="5"/>
  <c r="CA29" i="5"/>
  <c r="CA26" i="5"/>
  <c r="BZ29" i="5"/>
  <c r="BY29" i="5"/>
  <c r="BY26" i="5"/>
  <c r="CB27" i="5"/>
  <c r="CB30" i="5"/>
  <c r="CA27" i="5"/>
  <c r="CA30" i="5"/>
  <c r="BZ27" i="5"/>
  <c r="BZ20" i="5"/>
  <c r="BZ26" i="5"/>
  <c r="AL26" i="5"/>
  <c r="AL27" i="5"/>
  <c r="BA38" i="5"/>
  <c r="BA40" i="5" s="1"/>
  <c r="BB30" i="5"/>
  <c r="BA27" i="5"/>
  <c r="BA30" i="5"/>
  <c r="BD29" i="5"/>
  <c r="BD26" i="5"/>
  <c r="BC29" i="5"/>
  <c r="BC26" i="5"/>
  <c r="BB29" i="5"/>
  <c r="BA29" i="5"/>
  <c r="BA26" i="5"/>
  <c r="BD27" i="5"/>
  <c r="BD30" i="5"/>
  <c r="BC27" i="5"/>
  <c r="BC30" i="5"/>
  <c r="BB27" i="5"/>
  <c r="BB26" i="5"/>
  <c r="CI20" i="5"/>
  <c r="CJ10" i="5"/>
  <c r="CJ20" i="5" s="1"/>
  <c r="AI30" i="5"/>
  <c r="AI26" i="5"/>
  <c r="AI27" i="5"/>
  <c r="AI29" i="5"/>
  <c r="AJ30" i="5"/>
  <c r="BU38" i="5"/>
  <c r="BU40" i="5" s="1"/>
  <c r="BS41" i="5" s="1"/>
  <c r="BT26" i="5"/>
  <c r="BU27" i="5"/>
  <c r="BV26" i="5"/>
  <c r="BU29" i="5"/>
  <c r="BU30" i="5"/>
  <c r="BU26" i="5"/>
  <c r="BT29" i="5"/>
  <c r="BT27" i="5"/>
  <c r="BS26" i="5"/>
  <c r="BT20" i="5"/>
  <c r="BS27" i="5"/>
  <c r="BS30" i="5"/>
  <c r="BT30" i="5"/>
  <c r="BV27" i="5"/>
  <c r="BV30" i="5"/>
  <c r="BV29" i="5"/>
  <c r="BS29" i="5"/>
  <c r="AJ26" i="5"/>
  <c r="BI26" i="5"/>
  <c r="BI31" i="5" s="1"/>
  <c r="BM38" i="5"/>
  <c r="BM40" i="5" s="1"/>
  <c r="BM41" i="5" s="1"/>
  <c r="BN30" i="5"/>
  <c r="BM27" i="5"/>
  <c r="BM30" i="5"/>
  <c r="BP29" i="5"/>
  <c r="BP26" i="5"/>
  <c r="BO29" i="5"/>
  <c r="BO26" i="5"/>
  <c r="BN29" i="5"/>
  <c r="BM29" i="5"/>
  <c r="BM26" i="5"/>
  <c r="BP27" i="5"/>
  <c r="BP30" i="5"/>
  <c r="BO27" i="5"/>
  <c r="BO30" i="5"/>
  <c r="BN27" i="5"/>
  <c r="BN20" i="5"/>
  <c r="BN26" i="5"/>
  <c r="AQ38" i="5"/>
  <c r="AQ40" i="5" s="1"/>
  <c r="AO41" i="5" s="1"/>
  <c r="AQ27" i="5"/>
  <c r="AQ29" i="5"/>
  <c r="AQ30" i="5"/>
  <c r="AQ26" i="5"/>
  <c r="AP27" i="5"/>
  <c r="AP30" i="5"/>
  <c r="AP29" i="5"/>
  <c r="AP26" i="5"/>
  <c r="AO27" i="5"/>
  <c r="AO29" i="5"/>
  <c r="AO30" i="5"/>
  <c r="AO26" i="5"/>
  <c r="AR29" i="5"/>
  <c r="AR27" i="5"/>
  <c r="AR26" i="5"/>
  <c r="AR30" i="5"/>
  <c r="BG31" i="5"/>
  <c r="AK38" i="5"/>
  <c r="AK40" i="5" s="1"/>
  <c r="AI41" i="5" s="1"/>
  <c r="AK27" i="5"/>
  <c r="AL29" i="5"/>
  <c r="AK26" i="5"/>
  <c r="AU29" i="5"/>
  <c r="AU26" i="5"/>
  <c r="AX27" i="5"/>
  <c r="AX30" i="5"/>
  <c r="AW27" i="5"/>
  <c r="AW30" i="5"/>
  <c r="AV27" i="5"/>
  <c r="AU38" i="5"/>
  <c r="AU40" i="5" s="1"/>
  <c r="AU41" i="5" s="1"/>
  <c r="AV30" i="5"/>
  <c r="AU27" i="5"/>
  <c r="AU30" i="5"/>
  <c r="AX29" i="5"/>
  <c r="AX26" i="5"/>
  <c r="AW29" i="5"/>
  <c r="AW26" i="5"/>
  <c r="AV29" i="5"/>
  <c r="AV26" i="5"/>
  <c r="AJ29" i="5"/>
  <c r="AK30" i="5"/>
  <c r="Q16" i="2"/>
  <c r="V16" i="2"/>
  <c r="W16" i="2"/>
  <c r="AS11" i="2"/>
  <c r="BQ16" i="2"/>
  <c r="BW15" i="2"/>
  <c r="CC15" i="2"/>
  <c r="BE16" i="2"/>
  <c r="AY15" i="2"/>
  <c r="AS16" i="2"/>
  <c r="AM16" i="2"/>
  <c r="AG15" i="2"/>
  <c r="AG10" i="2"/>
  <c r="CC10" i="2"/>
  <c r="CC19" i="2"/>
  <c r="CC18" i="2"/>
  <c r="CC17" i="2"/>
  <c r="CC16" i="2"/>
  <c r="CC14" i="2"/>
  <c r="CC13" i="2"/>
  <c r="CC12" i="2"/>
  <c r="CC11" i="2"/>
  <c r="BW19" i="2"/>
  <c r="BW18" i="2"/>
  <c r="BW17" i="2"/>
  <c r="BW16" i="2"/>
  <c r="BW14" i="2"/>
  <c r="BW13" i="2"/>
  <c r="BW12" i="2"/>
  <c r="BW11" i="2"/>
  <c r="BW10" i="2"/>
  <c r="BQ19" i="2"/>
  <c r="BQ18" i="2"/>
  <c r="BQ17" i="2"/>
  <c r="BQ15" i="2"/>
  <c r="BQ14" i="2"/>
  <c r="BQ13" i="2"/>
  <c r="BQ12" i="2"/>
  <c r="BQ11" i="2"/>
  <c r="BQ10" i="2"/>
  <c r="BK19" i="2"/>
  <c r="BK18" i="2"/>
  <c r="BK17" i="2"/>
  <c r="BK16" i="2"/>
  <c r="BK15" i="2"/>
  <c r="BK14" i="2"/>
  <c r="BK13" i="2"/>
  <c r="BK12" i="2"/>
  <c r="BK11" i="2"/>
  <c r="BK10" i="2"/>
  <c r="BE19" i="2"/>
  <c r="BE18" i="2"/>
  <c r="BE17" i="2"/>
  <c r="BE15" i="2"/>
  <c r="BE14" i="2"/>
  <c r="BE13" i="2"/>
  <c r="BE12" i="2"/>
  <c r="BE11" i="2"/>
  <c r="BE10" i="2"/>
  <c r="AY19" i="2"/>
  <c r="AY18" i="2"/>
  <c r="AY17" i="2"/>
  <c r="AY16" i="2"/>
  <c r="AY14" i="2"/>
  <c r="AY13" i="2"/>
  <c r="AY12" i="2"/>
  <c r="AY11" i="2"/>
  <c r="AY10" i="2"/>
  <c r="AS10" i="2"/>
  <c r="AS19" i="2"/>
  <c r="AS18" i="2"/>
  <c r="AS17" i="2"/>
  <c r="AS15" i="2"/>
  <c r="AS14" i="2"/>
  <c r="AS13" i="2"/>
  <c r="AS12" i="2"/>
  <c r="AI17" i="2"/>
  <c r="AO13" i="2"/>
  <c r="AM14" i="2"/>
  <c r="BG41" i="5" l="1"/>
  <c r="BP31" i="5"/>
  <c r="BA41" i="5"/>
  <c r="CE41" i="5"/>
  <c r="BG32" i="5"/>
  <c r="BN31" i="5"/>
  <c r="CA31" i="5"/>
  <c r="AK31" i="5"/>
  <c r="AJ31" i="5"/>
  <c r="AX31" i="5"/>
  <c r="AL31" i="5"/>
  <c r="BY27" i="5"/>
  <c r="BY31" i="5" s="1"/>
  <c r="AW31" i="5"/>
  <c r="AI31" i="5"/>
  <c r="BD31" i="5"/>
  <c r="BZ31" i="5"/>
  <c r="CH31" i="5"/>
  <c r="AO31" i="5"/>
  <c r="AQ31" i="5"/>
  <c r="BO31" i="5"/>
  <c r="BV31" i="5"/>
  <c r="BS31" i="5"/>
  <c r="BT31" i="5"/>
  <c r="BA31" i="5"/>
  <c r="CE31" i="5"/>
  <c r="CB31" i="5"/>
  <c r="CF31" i="5"/>
  <c r="AU31" i="5"/>
  <c r="AP31" i="5"/>
  <c r="BB31" i="5"/>
  <c r="AV31" i="5"/>
  <c r="AR31" i="5"/>
  <c r="BM31" i="5"/>
  <c r="BU31" i="5"/>
  <c r="BC31" i="5"/>
  <c r="CG31" i="5"/>
  <c r="AM19" i="2"/>
  <c r="AM18" i="2"/>
  <c r="AM17" i="2"/>
  <c r="AM15" i="2"/>
  <c r="AM13" i="2"/>
  <c r="AM12" i="2"/>
  <c r="AM11" i="2"/>
  <c r="AM10" i="2"/>
  <c r="AG11" i="2"/>
  <c r="AG12" i="2"/>
  <c r="AG13" i="2"/>
  <c r="AG14" i="2"/>
  <c r="AG16" i="2"/>
  <c r="AG17" i="2"/>
  <c r="AK17" i="2" s="1"/>
  <c r="AG18" i="2"/>
  <c r="AG19" i="2"/>
  <c r="BY32" i="5" l="1"/>
  <c r="BM32" i="5"/>
  <c r="AI32" i="5"/>
  <c r="CE32" i="5"/>
  <c r="BA32" i="5"/>
  <c r="BS32" i="5"/>
  <c r="AU32" i="5"/>
  <c r="AO32" i="5"/>
  <c r="AI10" i="2"/>
  <c r="CD20" i="2"/>
  <c r="BX20" i="2"/>
  <c r="BR20" i="2"/>
  <c r="BL20" i="2"/>
  <c r="BF20" i="2"/>
  <c r="AZ20" i="2"/>
  <c r="AT20" i="2"/>
  <c r="AN20" i="2"/>
  <c r="AH20" i="2"/>
  <c r="AL37" i="2"/>
  <c r="BY19" i="2"/>
  <c r="BY18" i="2"/>
  <c r="CB18" i="2" s="1"/>
  <c r="BY17" i="2"/>
  <c r="CB17" i="2" s="1"/>
  <c r="BY16" i="2"/>
  <c r="BY15" i="2"/>
  <c r="BY14" i="2"/>
  <c r="CB14" i="2" s="1"/>
  <c r="BY13" i="2"/>
  <c r="CB13" i="2" s="1"/>
  <c r="BY12" i="2"/>
  <c r="CB12" i="2" s="1"/>
  <c r="BY11" i="2"/>
  <c r="CB11" i="2" s="1"/>
  <c r="BS19" i="2"/>
  <c r="BS18" i="2"/>
  <c r="BS17" i="2"/>
  <c r="BV17" i="2" s="1"/>
  <c r="BS16" i="2"/>
  <c r="BS15" i="2"/>
  <c r="BV15" i="2" s="1"/>
  <c r="BS14" i="2"/>
  <c r="BV14" i="2" s="1"/>
  <c r="BS13" i="2"/>
  <c r="BS12" i="2"/>
  <c r="BV12" i="2" s="1"/>
  <c r="BS11" i="2"/>
  <c r="BV11" i="2" s="1"/>
  <c r="BM19" i="2"/>
  <c r="BP19" i="2" s="1"/>
  <c r="BM18" i="2"/>
  <c r="BP18" i="2" s="1"/>
  <c r="BM17" i="2"/>
  <c r="BP17" i="2" s="1"/>
  <c r="BM16" i="2"/>
  <c r="BM15" i="2"/>
  <c r="BM14" i="2"/>
  <c r="BM13" i="2"/>
  <c r="BM12" i="2"/>
  <c r="BP12" i="2" s="1"/>
  <c r="BM11" i="2"/>
  <c r="BP11" i="2" s="1"/>
  <c r="BG19" i="2"/>
  <c r="BG18" i="2"/>
  <c r="BG17" i="2"/>
  <c r="BJ17" i="2" s="1"/>
  <c r="BG16" i="2"/>
  <c r="BJ16" i="2" s="1"/>
  <c r="BG15" i="2"/>
  <c r="BJ15" i="2" s="1"/>
  <c r="BG14" i="2"/>
  <c r="BJ14" i="2" s="1"/>
  <c r="BG13" i="2"/>
  <c r="BG12" i="2"/>
  <c r="BG11" i="2"/>
  <c r="BJ11" i="2" s="1"/>
  <c r="BA19" i="2"/>
  <c r="BA18" i="2"/>
  <c r="BD18" i="2" s="1"/>
  <c r="BA17" i="2"/>
  <c r="BD17" i="2" s="1"/>
  <c r="BA16" i="2"/>
  <c r="BA15" i="2"/>
  <c r="BA14" i="2"/>
  <c r="BC14" i="2" s="1"/>
  <c r="BA13" i="2"/>
  <c r="BD13" i="2" s="1"/>
  <c r="BA12" i="2"/>
  <c r="BD12" i="2" s="1"/>
  <c r="BA11" i="2"/>
  <c r="BD11" i="2" s="1"/>
  <c r="AU19" i="2"/>
  <c r="AU18" i="2"/>
  <c r="AU17" i="2"/>
  <c r="AX17" i="2" s="1"/>
  <c r="AU16" i="2"/>
  <c r="AX16" i="2" s="1"/>
  <c r="AU15" i="2"/>
  <c r="AX15" i="2" s="1"/>
  <c r="AU14" i="2"/>
  <c r="AX14" i="2" s="1"/>
  <c r="AU13" i="2"/>
  <c r="AX13" i="2" s="1"/>
  <c r="AU12" i="2"/>
  <c r="AU11" i="2"/>
  <c r="AX11" i="2" s="1"/>
  <c r="AO19" i="2"/>
  <c r="AR19" i="2" s="1"/>
  <c r="AO18" i="2"/>
  <c r="AQ18" i="2" s="1"/>
  <c r="AO17" i="2"/>
  <c r="AR17" i="2" s="1"/>
  <c r="AO16" i="2"/>
  <c r="AR16" i="2" s="1"/>
  <c r="AO15" i="2"/>
  <c r="AO14" i="2"/>
  <c r="AQ13" i="2"/>
  <c r="AO12" i="2"/>
  <c r="AQ12" i="2" s="1"/>
  <c r="AO11" i="2"/>
  <c r="AR11" i="2" s="1"/>
  <c r="BY10" i="2"/>
  <c r="BS10" i="2"/>
  <c r="BM10" i="2"/>
  <c r="BP10" i="2" s="1"/>
  <c r="BG10" i="2"/>
  <c r="BA10" i="2"/>
  <c r="BD10" i="2" s="1"/>
  <c r="AU10" i="2"/>
  <c r="AO10" i="2"/>
  <c r="AR10" i="2" s="1"/>
  <c r="AK37" i="2"/>
  <c r="AJ37" i="2"/>
  <c r="CH37" i="2"/>
  <c r="CG37" i="2"/>
  <c r="CF37" i="2"/>
  <c r="CE19" i="2"/>
  <c r="CG19" i="2" s="1"/>
  <c r="CE18" i="2"/>
  <c r="CG18" i="2" s="1"/>
  <c r="CE17" i="2"/>
  <c r="CH17" i="2" s="1"/>
  <c r="CE16" i="2"/>
  <c r="CH16" i="2" s="1"/>
  <c r="CE15" i="2"/>
  <c r="CG15" i="2" s="1"/>
  <c r="CE14" i="2"/>
  <c r="CH14" i="2" s="1"/>
  <c r="CE13" i="2"/>
  <c r="CG13" i="2" s="1"/>
  <c r="CE12" i="2"/>
  <c r="CG12" i="2" s="1"/>
  <c r="CE11" i="2"/>
  <c r="CH11" i="2" s="1"/>
  <c r="CE10" i="2"/>
  <c r="CH10" i="2" s="1"/>
  <c r="CB37" i="2"/>
  <c r="CA37" i="2"/>
  <c r="BZ37" i="2"/>
  <c r="BV37" i="2"/>
  <c r="BU37" i="2"/>
  <c r="BT37" i="2"/>
  <c r="BP37" i="2"/>
  <c r="BO37" i="2"/>
  <c r="BN37" i="2"/>
  <c r="BJ37" i="2"/>
  <c r="BI37" i="2"/>
  <c r="BH37" i="2"/>
  <c r="CB19" i="2"/>
  <c r="BV19" i="2"/>
  <c r="BJ19" i="2"/>
  <c r="BV18" i="2"/>
  <c r="BJ18" i="2"/>
  <c r="CB16" i="2"/>
  <c r="BV16" i="2"/>
  <c r="BP16" i="2"/>
  <c r="CB15" i="2"/>
  <c r="BP15" i="2"/>
  <c r="BP14" i="2"/>
  <c r="BV13" i="2"/>
  <c r="BP13" i="2"/>
  <c r="BJ13" i="2"/>
  <c r="BJ12" i="2"/>
  <c r="BD37" i="2"/>
  <c r="BC37" i="2"/>
  <c r="BB37" i="2"/>
  <c r="AX37" i="2"/>
  <c r="AW37" i="2"/>
  <c r="AV37" i="2"/>
  <c r="BD19" i="2"/>
  <c r="AX19" i="2"/>
  <c r="AX18" i="2"/>
  <c r="BD16" i="2"/>
  <c r="BD15" i="2"/>
  <c r="AX12" i="2"/>
  <c r="AR37" i="2"/>
  <c r="AQ37" i="2"/>
  <c r="AP37" i="2"/>
  <c r="AQ15" i="2"/>
  <c r="AR14" i="2"/>
  <c r="AR13" i="2"/>
  <c r="AI11" i="2"/>
  <c r="AI12" i="2"/>
  <c r="AK12" i="2" s="1"/>
  <c r="AI13" i="2"/>
  <c r="AL13" i="2" s="1"/>
  <c r="AI14" i="2"/>
  <c r="AL14" i="2" s="1"/>
  <c r="AI15" i="2"/>
  <c r="AL15" i="2" s="1"/>
  <c r="AI16" i="2"/>
  <c r="AI18" i="2"/>
  <c r="AI19" i="2"/>
  <c r="BD14" i="2" l="1"/>
  <c r="BB14" i="2" s="1"/>
  <c r="AU20" i="2"/>
  <c r="BM20" i="2"/>
  <c r="BG20" i="2"/>
  <c r="BS20" i="2"/>
  <c r="BA20" i="2"/>
  <c r="AX10" i="2"/>
  <c r="AX20" i="2" s="1"/>
  <c r="BY20" i="2"/>
  <c r="BD20" i="2"/>
  <c r="BP20" i="2"/>
  <c r="AP13" i="2"/>
  <c r="AL11" i="2"/>
  <c r="AK11" i="2"/>
  <c r="AL10" i="2"/>
  <c r="AK10" i="2"/>
  <c r="AO20" i="2"/>
  <c r="CE20" i="2"/>
  <c r="CH19" i="2"/>
  <c r="CF19" i="2" s="1"/>
  <c r="CF36" i="2" s="1"/>
  <c r="CG16" i="2"/>
  <c r="CF16" i="2" s="1"/>
  <c r="CG10" i="2"/>
  <c r="CH13" i="2"/>
  <c r="CF13" i="2" s="1"/>
  <c r="CH38" i="2" s="1"/>
  <c r="AQ16" i="2"/>
  <c r="AP16" i="2" s="1"/>
  <c r="CH12" i="2"/>
  <c r="CF12" i="2" s="1"/>
  <c r="CH15" i="2"/>
  <c r="CF15" i="2" s="1"/>
  <c r="CH18" i="2"/>
  <c r="CF18" i="2" s="1"/>
  <c r="BO10" i="2"/>
  <c r="BI11" i="2"/>
  <c r="BH11" i="2" s="1"/>
  <c r="BI38" i="2" s="1"/>
  <c r="CA11" i="2"/>
  <c r="BZ11" i="2" s="1"/>
  <c r="CA38" i="2" s="1"/>
  <c r="BU12" i="2"/>
  <c r="BT12" i="2" s="1"/>
  <c r="BO13" i="2"/>
  <c r="BN13" i="2" s="1"/>
  <c r="BP38" i="2" s="1"/>
  <c r="BI14" i="2"/>
  <c r="BH14" i="2" s="1"/>
  <c r="CA14" i="2"/>
  <c r="BZ14" i="2" s="1"/>
  <c r="BU15" i="2"/>
  <c r="BT15" i="2" s="1"/>
  <c r="BO16" i="2"/>
  <c r="BN16" i="2" s="1"/>
  <c r="BI17" i="2"/>
  <c r="BH17" i="2" s="1"/>
  <c r="BG37" i="2" s="1"/>
  <c r="CA17" i="2"/>
  <c r="BZ17" i="2" s="1"/>
  <c r="BY37" i="2" s="1"/>
  <c r="BU18" i="2"/>
  <c r="BT18" i="2" s="1"/>
  <c r="BO19" i="2"/>
  <c r="BN19" i="2" s="1"/>
  <c r="CG11" i="2"/>
  <c r="CF11" i="2" s="1"/>
  <c r="CG38" i="2" s="1"/>
  <c r="CG14" i="2"/>
  <c r="CF14" i="2" s="1"/>
  <c r="CG17" i="2"/>
  <c r="CF17" i="2" s="1"/>
  <c r="CE37" i="2" s="1"/>
  <c r="BI10" i="2"/>
  <c r="CA10" i="2"/>
  <c r="BU11" i="2"/>
  <c r="BT11" i="2" s="1"/>
  <c r="BU38" i="2" s="1"/>
  <c r="BO12" i="2"/>
  <c r="BN12" i="2" s="1"/>
  <c r="BI13" i="2"/>
  <c r="BH13" i="2" s="1"/>
  <c r="BJ38" i="2" s="1"/>
  <c r="CA13" i="2"/>
  <c r="BZ13" i="2" s="1"/>
  <c r="CB38" i="2" s="1"/>
  <c r="BU14" i="2"/>
  <c r="BT14" i="2" s="1"/>
  <c r="BO15" i="2"/>
  <c r="BN15" i="2" s="1"/>
  <c r="BI16" i="2"/>
  <c r="BH16" i="2" s="1"/>
  <c r="CA16" i="2"/>
  <c r="BZ16" i="2" s="1"/>
  <c r="BU17" i="2"/>
  <c r="BT17" i="2" s="1"/>
  <c r="BS37" i="2" s="1"/>
  <c r="BO18" i="2"/>
  <c r="BN18" i="2" s="1"/>
  <c r="BI19" i="2"/>
  <c r="BH19" i="2" s="1"/>
  <c r="CA19" i="2"/>
  <c r="BZ19" i="2" s="1"/>
  <c r="BJ10" i="2"/>
  <c r="BJ20" i="2" s="1"/>
  <c r="CB10" i="2"/>
  <c r="CB20" i="2" s="1"/>
  <c r="BU10" i="2"/>
  <c r="BO11" i="2"/>
  <c r="BI12" i="2"/>
  <c r="BH12" i="2" s="1"/>
  <c r="CA12" i="2"/>
  <c r="BZ12" i="2" s="1"/>
  <c r="BU13" i="2"/>
  <c r="BT13" i="2" s="1"/>
  <c r="BV38" i="2" s="1"/>
  <c r="BO14" i="2"/>
  <c r="BN14" i="2" s="1"/>
  <c r="BI15" i="2"/>
  <c r="BH15" i="2" s="1"/>
  <c r="CA15" i="2"/>
  <c r="BZ15" i="2" s="1"/>
  <c r="BU16" i="2"/>
  <c r="BT16" i="2" s="1"/>
  <c r="BO17" i="2"/>
  <c r="BN17" i="2" s="1"/>
  <c r="BM37" i="2" s="1"/>
  <c r="BI18" i="2"/>
  <c r="BH18" i="2" s="1"/>
  <c r="CA18" i="2"/>
  <c r="BZ18" i="2" s="1"/>
  <c r="BU19" i="2"/>
  <c r="BT19" i="2" s="1"/>
  <c r="BT36" i="2" s="1"/>
  <c r="BV10" i="2"/>
  <c r="BV20" i="2" s="1"/>
  <c r="AW10" i="2"/>
  <c r="BC11" i="2"/>
  <c r="BB11" i="2" s="1"/>
  <c r="BC38" i="2" s="1"/>
  <c r="AW16" i="2"/>
  <c r="AW13" i="2"/>
  <c r="AV13" i="2" s="1"/>
  <c r="AX38" i="2" s="1"/>
  <c r="BC17" i="2"/>
  <c r="BB17" i="2" s="1"/>
  <c r="BA37" i="2" s="1"/>
  <c r="AW11" i="2"/>
  <c r="AV11" i="2" s="1"/>
  <c r="AW38" i="2" s="1"/>
  <c r="BC12" i="2"/>
  <c r="BB12" i="2" s="1"/>
  <c r="AW14" i="2"/>
  <c r="AV14" i="2" s="1"/>
  <c r="BC15" i="2"/>
  <c r="BB15" i="2" s="1"/>
  <c r="AW17" i="2"/>
  <c r="AV17" i="2" s="1"/>
  <c r="AU37" i="2" s="1"/>
  <c r="BC18" i="2"/>
  <c r="BB18" i="2" s="1"/>
  <c r="AQ10" i="2"/>
  <c r="AQ19" i="2"/>
  <c r="AP19" i="2" s="1"/>
  <c r="AP36" i="2" s="1"/>
  <c r="BC10" i="2"/>
  <c r="AW12" i="2"/>
  <c r="AV12" i="2" s="1"/>
  <c r="BC13" i="2"/>
  <c r="BB13" i="2" s="1"/>
  <c r="BD38" i="2" s="1"/>
  <c r="AW15" i="2"/>
  <c r="AV15" i="2" s="1"/>
  <c r="BC16" i="2"/>
  <c r="BB16" i="2" s="1"/>
  <c r="AW18" i="2"/>
  <c r="AV18" i="2" s="1"/>
  <c r="BC19" i="2"/>
  <c r="BB19" i="2" s="1"/>
  <c r="BB36" i="2" s="1"/>
  <c r="AW19" i="2"/>
  <c r="AV19" i="2" s="1"/>
  <c r="AV36" i="2" s="1"/>
  <c r="AR12" i="2"/>
  <c r="AP12" i="2" s="1"/>
  <c r="AR15" i="2"/>
  <c r="AP15" i="2" s="1"/>
  <c r="AR18" i="2"/>
  <c r="AP18" i="2" s="1"/>
  <c r="AQ11" i="2"/>
  <c r="AP11" i="2" s="1"/>
  <c r="AQ38" i="2" s="1"/>
  <c r="AQ14" i="2"/>
  <c r="AP14" i="2" s="1"/>
  <c r="AR38" i="2" s="1"/>
  <c r="AQ17" i="2"/>
  <c r="AP17" i="2" s="1"/>
  <c r="AO37" i="2" s="1"/>
  <c r="AI20" i="2"/>
  <c r="AK15" i="2"/>
  <c r="AJ15" i="2" s="1"/>
  <c r="AK13" i="2"/>
  <c r="AJ13" i="2" s="1"/>
  <c r="AK14" i="2"/>
  <c r="AJ14" i="2" s="1"/>
  <c r="AL12" i="2"/>
  <c r="AJ12" i="2" s="1"/>
  <c r="BZ36" i="2" l="1"/>
  <c r="BG36" i="2"/>
  <c r="BJ39" i="2"/>
  <c r="AO36" i="2"/>
  <c r="AR39" i="2"/>
  <c r="BY36" i="2"/>
  <c r="CB39" i="2"/>
  <c r="BM36" i="2"/>
  <c r="BP39" i="2"/>
  <c r="BS36" i="2"/>
  <c r="BV39" i="2"/>
  <c r="AU36" i="2"/>
  <c r="AX39" i="2"/>
  <c r="BA36" i="2"/>
  <c r="BD39" i="2"/>
  <c r="CE36" i="2"/>
  <c r="CH39" i="2"/>
  <c r="BH36" i="2"/>
  <c r="BN36" i="2"/>
  <c r="AW36" i="2"/>
  <c r="AX36" i="2"/>
  <c r="AQ36" i="2"/>
  <c r="AR36" i="2"/>
  <c r="CG36" i="2"/>
  <c r="CH36" i="2"/>
  <c r="CH40" i="2" s="1"/>
  <c r="CA36" i="2"/>
  <c r="CB36" i="2"/>
  <c r="BI36" i="2"/>
  <c r="BJ36" i="2"/>
  <c r="BJ40" i="2" s="1"/>
  <c r="BO36" i="2"/>
  <c r="BP36" i="2"/>
  <c r="BP40" i="2" s="1"/>
  <c r="BU36" i="2"/>
  <c r="BV36" i="2"/>
  <c r="BC36" i="2"/>
  <c r="BD36" i="2"/>
  <c r="BH38" i="2"/>
  <c r="AJ11" i="2"/>
  <c r="AK38" i="2" s="1"/>
  <c r="BC20" i="2"/>
  <c r="BI20" i="2"/>
  <c r="AV10" i="2"/>
  <c r="AU39" i="2" s="1"/>
  <c r="AW20" i="2"/>
  <c r="BN10" i="2"/>
  <c r="BM39" i="2" s="1"/>
  <c r="BO20" i="2"/>
  <c r="CF10" i="2"/>
  <c r="CF20" i="2" s="1"/>
  <c r="CG20" i="2"/>
  <c r="AP10" i="2"/>
  <c r="AP39" i="2" s="1"/>
  <c r="AQ20" i="2"/>
  <c r="BU20" i="2"/>
  <c r="CA20" i="2"/>
  <c r="CH20" i="2"/>
  <c r="AR20" i="2"/>
  <c r="CF38" i="2"/>
  <c r="BB38" i="2"/>
  <c r="BT38" i="2"/>
  <c r="BN38" i="2"/>
  <c r="AV16" i="2"/>
  <c r="AU38" i="2" s="1"/>
  <c r="CI15" i="2"/>
  <c r="BZ38" i="2"/>
  <c r="AL38" i="2"/>
  <c r="CI13" i="2"/>
  <c r="CI12" i="2"/>
  <c r="CI11" i="2"/>
  <c r="CI10" i="2"/>
  <c r="CI14" i="2"/>
  <c r="BZ10" i="2"/>
  <c r="BY39" i="2" s="1"/>
  <c r="BY38" i="2"/>
  <c r="BH10" i="2"/>
  <c r="BI39" i="2" s="1"/>
  <c r="BG38" i="2"/>
  <c r="BM38" i="2"/>
  <c r="BN11" i="2"/>
  <c r="BT10" i="2"/>
  <c r="BU39" i="2" s="1"/>
  <c r="AV38" i="2"/>
  <c r="AO38" i="2"/>
  <c r="BA38" i="2"/>
  <c r="BB10" i="2"/>
  <c r="BC39" i="2" s="1"/>
  <c r="AP38" i="2"/>
  <c r="AJ10" i="2"/>
  <c r="M25" i="2"/>
  <c r="AR40" i="2" l="1"/>
  <c r="AX40" i="2"/>
  <c r="BV40" i="2"/>
  <c r="BD40" i="2"/>
  <c r="CB40" i="2"/>
  <c r="BO39" i="2"/>
  <c r="BO38" i="2"/>
  <c r="BS38" i="2"/>
  <c r="CE38" i="2"/>
  <c r="BT39" i="2"/>
  <c r="BT40" i="2" s="1"/>
  <c r="BN39" i="2"/>
  <c r="BN40" i="2" s="1"/>
  <c r="BZ39" i="2"/>
  <c r="BZ40" i="2" s="1"/>
  <c r="CF39" i="2"/>
  <c r="CF40" i="2" s="1"/>
  <c r="BH39" i="2"/>
  <c r="BH40" i="2" s="1"/>
  <c r="BB39" i="2"/>
  <c r="BB40" i="2" s="1"/>
  <c r="AV39" i="2"/>
  <c r="AV40" i="2" s="1"/>
  <c r="BC40" i="2"/>
  <c r="CA39" i="2"/>
  <c r="CA40" i="2" s="1"/>
  <c r="AQ39" i="2"/>
  <c r="AQ40" i="2" s="1"/>
  <c r="BU40" i="2"/>
  <c r="AW39" i="2"/>
  <c r="AW40" i="2" s="1"/>
  <c r="CG39" i="2"/>
  <c r="CG40" i="2" s="1"/>
  <c r="BI40" i="2"/>
  <c r="AO39" i="2"/>
  <c r="CE26" i="2"/>
  <c r="CE29" i="2"/>
  <c r="CF27" i="2"/>
  <c r="CF30" i="2"/>
  <c r="CE27" i="2"/>
  <c r="CG27" i="2"/>
  <c r="CH29" i="2"/>
  <c r="AP40" i="2"/>
  <c r="CH30" i="2"/>
  <c r="CG30" i="2"/>
  <c r="CH26" i="2"/>
  <c r="CG26" i="2"/>
  <c r="CF26" i="2"/>
  <c r="CE39" i="2"/>
  <c r="CE40" i="2" s="1"/>
  <c r="CF29" i="2"/>
  <c r="CH27" i="2"/>
  <c r="CE30" i="2"/>
  <c r="CG29" i="2"/>
  <c r="AL18" i="2"/>
  <c r="AK18" i="2"/>
  <c r="AL19" i="2"/>
  <c r="AK19" i="2"/>
  <c r="AK16" i="2"/>
  <c r="AL16" i="2"/>
  <c r="AL17" i="2"/>
  <c r="AR27" i="2"/>
  <c r="AQ26" i="2"/>
  <c r="AP26" i="2"/>
  <c r="AO26" i="2"/>
  <c r="AP20" i="2"/>
  <c r="AR26" i="2"/>
  <c r="AQ30" i="2"/>
  <c r="AP30" i="2"/>
  <c r="AO30" i="2"/>
  <c r="AR30" i="2"/>
  <c r="AQ29" i="2"/>
  <c r="AP29" i="2"/>
  <c r="AO29" i="2"/>
  <c r="AR29" i="2"/>
  <c r="AQ27" i="2"/>
  <c r="AP27" i="2"/>
  <c r="AO27" i="2"/>
  <c r="BP26" i="2"/>
  <c r="BN30" i="2"/>
  <c r="BM30" i="2"/>
  <c r="BN20" i="2"/>
  <c r="BO29" i="2"/>
  <c r="BP30" i="2"/>
  <c r="BO30" i="2"/>
  <c r="BN29" i="2"/>
  <c r="BM29" i="2"/>
  <c r="BP29" i="2"/>
  <c r="BO27" i="2"/>
  <c r="BN27" i="2"/>
  <c r="BM27" i="2"/>
  <c r="BP27" i="2"/>
  <c r="BO26" i="2"/>
  <c r="BN26" i="2"/>
  <c r="BM26" i="2"/>
  <c r="BG39" i="2"/>
  <c r="BG40" i="2" s="1"/>
  <c r="BH26" i="2"/>
  <c r="BG26" i="2"/>
  <c r="BJ27" i="2"/>
  <c r="BI27" i="2"/>
  <c r="BH30" i="2"/>
  <c r="BG30" i="2"/>
  <c r="BJ30" i="2"/>
  <c r="BH20" i="2"/>
  <c r="BH29" i="2"/>
  <c r="BG29" i="2"/>
  <c r="BJ29" i="2"/>
  <c r="BI30" i="2"/>
  <c r="BH27" i="2"/>
  <c r="BG27" i="2"/>
  <c r="BI29" i="2"/>
  <c r="CB27" i="2"/>
  <c r="CA27" i="2"/>
  <c r="BZ27" i="2"/>
  <c r="BY29" i="2"/>
  <c r="CB26" i="2"/>
  <c r="CA26" i="2"/>
  <c r="BZ26" i="2"/>
  <c r="CB30" i="2"/>
  <c r="CA30" i="2"/>
  <c r="BZ30" i="2"/>
  <c r="BY26" i="2"/>
  <c r="BZ20" i="2"/>
  <c r="CB29" i="2"/>
  <c r="CA29" i="2"/>
  <c r="BZ29" i="2"/>
  <c r="BY30" i="2"/>
  <c r="BA30" i="2"/>
  <c r="BB30" i="2"/>
  <c r="BD27" i="2"/>
  <c r="BB29" i="2"/>
  <c r="BA26" i="2"/>
  <c r="BB26" i="2"/>
  <c r="BD26" i="2"/>
  <c r="BB27" i="2"/>
  <c r="BC29" i="2"/>
  <c r="BD30" i="2"/>
  <c r="BC30" i="2"/>
  <c r="BA29" i="2"/>
  <c r="BB20" i="2"/>
  <c r="BC27" i="2"/>
  <c r="BD29" i="2"/>
  <c r="BC26" i="2"/>
  <c r="BA27" i="2"/>
  <c r="BT20" i="2"/>
  <c r="BV26" i="2"/>
  <c r="BU26" i="2"/>
  <c r="BT26" i="2"/>
  <c r="BS26" i="2"/>
  <c r="BV30" i="2"/>
  <c r="BU30" i="2"/>
  <c r="BT30" i="2"/>
  <c r="BS30" i="2"/>
  <c r="BV29" i="2"/>
  <c r="BU29" i="2"/>
  <c r="BT29" i="2"/>
  <c r="BS29" i="2"/>
  <c r="BV27" i="2"/>
  <c r="BU27" i="2"/>
  <c r="BT27" i="2"/>
  <c r="BS27" i="2"/>
  <c r="AV20" i="2"/>
  <c r="AX26" i="2"/>
  <c r="AW26" i="2"/>
  <c r="AV26" i="2"/>
  <c r="AU26" i="2"/>
  <c r="AX30" i="2"/>
  <c r="AW30" i="2"/>
  <c r="AV30" i="2"/>
  <c r="AU30" i="2"/>
  <c r="AX29" i="2"/>
  <c r="AW29" i="2"/>
  <c r="AV29" i="2"/>
  <c r="AU29" i="2"/>
  <c r="AX27" i="2"/>
  <c r="AW27" i="2"/>
  <c r="AV27" i="2"/>
  <c r="AU27" i="2"/>
  <c r="AU40" i="2"/>
  <c r="BY40" i="2"/>
  <c r="CJ10" i="2"/>
  <c r="BM40" i="2"/>
  <c r="BS39" i="2"/>
  <c r="BS40" i="2" s="1"/>
  <c r="AO40" i="2"/>
  <c r="BA39" i="2"/>
  <c r="BA40" i="2" s="1"/>
  <c r="AF20" i="2"/>
  <c r="AE20" i="2"/>
  <c r="W10" i="2"/>
  <c r="W11" i="2"/>
  <c r="W12" i="2"/>
  <c r="W13" i="2"/>
  <c r="W15" i="2"/>
  <c r="W17" i="2"/>
  <c r="W18" i="2"/>
  <c r="X30" i="2"/>
  <c r="BO40" i="2" l="1"/>
  <c r="BM41" i="2" s="1"/>
  <c r="BA41" i="2"/>
  <c r="BS41" i="2"/>
  <c r="AU41" i="2"/>
  <c r="BG41" i="2"/>
  <c r="BY41" i="2"/>
  <c r="CE41" i="2"/>
  <c r="AO41" i="2"/>
  <c r="CE31" i="2"/>
  <c r="AJ18" i="2"/>
  <c r="CH31" i="2"/>
  <c r="AJ17" i="2"/>
  <c r="CG31" i="2"/>
  <c r="CI19" i="2"/>
  <c r="CJ19" i="2" s="1"/>
  <c r="AJ19" i="2"/>
  <c r="AJ16" i="2"/>
  <c r="CF31" i="2"/>
  <c r="BO31" i="2"/>
  <c r="AL20" i="2"/>
  <c r="CI16" i="2"/>
  <c r="AK20" i="2"/>
  <c r="AI36" i="2"/>
  <c r="CI18" i="2"/>
  <c r="CI17" i="2"/>
  <c r="BN31" i="2"/>
  <c r="CB31" i="2"/>
  <c r="AO31" i="2"/>
  <c r="AV31" i="2"/>
  <c r="BT31" i="2"/>
  <c r="BA31" i="2"/>
  <c r="BH31" i="2"/>
  <c r="AW31" i="2"/>
  <c r="BU31" i="2"/>
  <c r="BC31" i="2"/>
  <c r="BY27" i="2"/>
  <c r="BY31" i="2" s="1"/>
  <c r="BZ31" i="2"/>
  <c r="BJ26" i="2"/>
  <c r="BJ31" i="2" s="1"/>
  <c r="BI26" i="2"/>
  <c r="BI31" i="2" s="1"/>
  <c r="AP31" i="2"/>
  <c r="AX31" i="2"/>
  <c r="BV31" i="2"/>
  <c r="BD31" i="2"/>
  <c r="CA31" i="2"/>
  <c r="BM31" i="2"/>
  <c r="BP31" i="2"/>
  <c r="AR31" i="2"/>
  <c r="AQ31" i="2"/>
  <c r="AU31" i="2"/>
  <c r="BS31" i="2"/>
  <c r="BB31" i="2"/>
  <c r="BG31" i="2"/>
  <c r="AA30" i="2"/>
  <c r="Z30" i="2"/>
  <c r="Y30" i="2"/>
  <c r="AA25" i="2"/>
  <c r="Z25" i="2"/>
  <c r="Y25" i="2"/>
  <c r="X25" i="2"/>
  <c r="T12" i="2"/>
  <c r="CJ11" i="2"/>
  <c r="CJ13" i="2"/>
  <c r="X20" i="2"/>
  <c r="T27" i="2"/>
  <c r="T26" i="2"/>
  <c r="T25" i="2"/>
  <c r="S28" i="2"/>
  <c r="S27" i="2"/>
  <c r="S26" i="2"/>
  <c r="S25" i="2"/>
  <c r="M28" i="2"/>
  <c r="M27" i="2"/>
  <c r="M26" i="2"/>
  <c r="N28" i="2"/>
  <c r="N27" i="2"/>
  <c r="N26" i="2"/>
  <c r="N25" i="2"/>
  <c r="R20" i="2"/>
  <c r="P20" i="2"/>
  <c r="O20" i="2"/>
  <c r="N20" i="2"/>
  <c r="V27" i="2"/>
  <c r="V26" i="2"/>
  <c r="V25" i="2"/>
  <c r="U28" i="2"/>
  <c r="U27" i="2"/>
  <c r="U26" i="2"/>
  <c r="U25" i="2"/>
  <c r="P28" i="2"/>
  <c r="P27" i="2"/>
  <c r="P26" i="2"/>
  <c r="P25" i="2"/>
  <c r="O26" i="2"/>
  <c r="O27" i="2"/>
  <c r="O28" i="2"/>
  <c r="O25" i="2"/>
  <c r="AK39" i="2" l="1"/>
  <c r="AL39" i="2"/>
  <c r="AI39" i="2"/>
  <c r="AJ39" i="2"/>
  <c r="AL36" i="2"/>
  <c r="AJ36" i="2"/>
  <c r="AJ38" i="2"/>
  <c r="AK36" i="2"/>
  <c r="BS32" i="2"/>
  <c r="CE32" i="2"/>
  <c r="AO32" i="2"/>
  <c r="CI20" i="2"/>
  <c r="AI38" i="2"/>
  <c r="AJ20" i="2"/>
  <c r="AK26" i="2" s="1"/>
  <c r="AI37" i="2"/>
  <c r="AL26" i="2"/>
  <c r="AK30" i="2"/>
  <c r="AJ29" i="2"/>
  <c r="AI27" i="2"/>
  <c r="AI30" i="2"/>
  <c r="AL30" i="2"/>
  <c r="AK29" i="2"/>
  <c r="AJ26" i="2"/>
  <c r="AJ30" i="2"/>
  <c r="AI29" i="2"/>
  <c r="AI26" i="2"/>
  <c r="AL27" i="2"/>
  <c r="AJ27" i="2"/>
  <c r="BY32" i="2"/>
  <c r="AU32" i="2"/>
  <c r="BM32" i="2"/>
  <c r="BA32" i="2"/>
  <c r="BG32" i="2"/>
  <c r="AC20" i="2"/>
  <c r="AF21" i="2" s="1"/>
  <c r="AB25" i="2"/>
  <c r="O29" i="2"/>
  <c r="AA20" i="2"/>
  <c r="AE21" i="2" s="1"/>
  <c r="AB30" i="2"/>
  <c r="T29" i="2"/>
  <c r="S29" i="2"/>
  <c r="N29" i="2"/>
  <c r="M29" i="2"/>
  <c r="V29" i="2"/>
  <c r="U29" i="2"/>
  <c r="P29" i="2"/>
  <c r="AL40" i="2" l="1"/>
  <c r="AK40" i="2"/>
  <c r="AJ40" i="2"/>
  <c r="AI40" i="2"/>
  <c r="AK27" i="2"/>
  <c r="AK31" i="2" s="1"/>
  <c r="AL29" i="2"/>
  <c r="AL31" i="2" s="1"/>
  <c r="Z21" i="2"/>
  <c r="M30" i="2"/>
  <c r="S30" i="2"/>
  <c r="AI41" i="2" l="1"/>
  <c r="T18" i="2"/>
  <c r="V18" i="2" s="1"/>
  <c r="T17" i="2"/>
  <c r="V17" i="2" s="1"/>
  <c r="V15" i="2"/>
  <c r="T14" i="2"/>
  <c r="V14" i="2" s="1"/>
  <c r="T13" i="2"/>
  <c r="V13" i="2" s="1"/>
  <c r="T11" i="2"/>
  <c r="V11" i="2" s="1"/>
  <c r="T10" i="2"/>
  <c r="V12" i="2"/>
  <c r="Q13" i="2"/>
  <c r="Q11" i="2"/>
  <c r="H20" i="2"/>
  <c r="AB20" i="2"/>
  <c r="Z20" i="2"/>
  <c r="Y20" i="2"/>
  <c r="AA21" i="2" s="1"/>
  <c r="T20" i="2" l="1"/>
  <c r="V10" i="2"/>
  <c r="V20" i="2" s="1"/>
  <c r="CJ12" i="2" l="1"/>
  <c r="CJ14" i="2"/>
  <c r="CJ15" i="2"/>
  <c r="CJ16" i="2"/>
  <c r="CJ17" i="2"/>
  <c r="CJ18" i="2"/>
  <c r="CJ20" i="2" l="1"/>
  <c r="Q18" i="2"/>
  <c r="Q17" i="2"/>
  <c r="Q15" i="2"/>
  <c r="Q14" i="2"/>
  <c r="Q12" i="2"/>
  <c r="Q10" i="2"/>
  <c r="Q20" i="2" l="1"/>
  <c r="W20" i="2"/>
  <c r="AJ31" i="2" l="1"/>
  <c r="AI31" i="2" l="1"/>
  <c r="AI32" i="2" s="1"/>
</calcChain>
</file>

<file path=xl/comments1.xml><?xml version="1.0" encoding="utf-8"?>
<comments xmlns="http://schemas.openxmlformats.org/spreadsheetml/2006/main">
  <authors>
    <author>作成者</author>
  </authors>
  <commentList>
    <comment ref="AA9" authorId="0" shapeId="0">
      <text>
        <r>
          <rPr>
            <sz val="11"/>
            <color indexed="81"/>
            <rFont val="ＭＳ ゴシック"/>
            <family val="3"/>
            <charset val="128"/>
          </rPr>
          <t>Ａ重油への換算係数
　灯油：0.939
　LPガス：1.299
　LNG：1.560</t>
        </r>
      </text>
    </comment>
  </commentList>
</comments>
</file>

<file path=xl/comments2.xml><?xml version="1.0" encoding="utf-8"?>
<comments xmlns="http://schemas.openxmlformats.org/spreadsheetml/2006/main">
  <authors>
    <author>作成者</author>
  </authors>
  <commentList>
    <comment ref="AA9" authorId="0" shapeId="0">
      <text>
        <r>
          <rPr>
            <sz val="11"/>
            <color indexed="81"/>
            <rFont val="ＭＳ ゴシック"/>
            <family val="3"/>
            <charset val="128"/>
          </rPr>
          <t>Ａ重油への換算係数
　灯油：0.939
　LPガス：1.299
　LNG：1.560</t>
        </r>
      </text>
    </comment>
  </commentList>
</comments>
</file>

<file path=xl/sharedStrings.xml><?xml version="1.0" encoding="utf-8"?>
<sst xmlns="http://schemas.openxmlformats.org/spreadsheetml/2006/main" count="899" uniqueCount="126">
  <si>
    <t>氏名</t>
    <rPh sb="0" eb="2">
      <t>シメイ</t>
    </rPh>
    <phoneticPr fontId="1"/>
  </si>
  <si>
    <t>コース</t>
    <phoneticPr fontId="1"/>
  </si>
  <si>
    <t>現在</t>
    <rPh sb="0" eb="2">
      <t>ゲンザイ</t>
    </rPh>
    <phoneticPr fontId="1"/>
  </si>
  <si>
    <t>目標</t>
    <rPh sb="0" eb="2">
      <t>モクヒョウ</t>
    </rPh>
    <phoneticPr fontId="1"/>
  </si>
  <si>
    <t>170%</t>
  </si>
  <si>
    <t>Ａ重油</t>
    <rPh sb="1" eb="3">
      <t>ジュウユ</t>
    </rPh>
    <phoneticPr fontId="1"/>
  </si>
  <si>
    <t>150%</t>
  </si>
  <si>
    <t>灯油</t>
    <rPh sb="0" eb="2">
      <t>トウユ</t>
    </rPh>
    <phoneticPr fontId="1"/>
  </si>
  <si>
    <t>130%</t>
  </si>
  <si>
    <t>合計</t>
    <rPh sb="0" eb="2">
      <t>ゴウケイ</t>
    </rPh>
    <phoneticPr fontId="1"/>
  </si>
  <si>
    <t>温室面積（a）</t>
    <rPh sb="0" eb="2">
      <t>オンシツ</t>
    </rPh>
    <rPh sb="2" eb="4">
      <t>メンセキ</t>
    </rPh>
    <phoneticPr fontId="1"/>
  </si>
  <si>
    <t>10月～翌5月</t>
    <rPh sb="2" eb="3">
      <t>ガツ</t>
    </rPh>
    <rPh sb="4" eb="5">
      <t>ヨク</t>
    </rPh>
    <rPh sb="6" eb="7">
      <t>ガツ</t>
    </rPh>
    <phoneticPr fontId="1"/>
  </si>
  <si>
    <t>農家
番号</t>
    <rPh sb="0" eb="2">
      <t>ノウカ</t>
    </rPh>
    <rPh sb="3" eb="5">
      <t>バンゴウ</t>
    </rPh>
    <phoneticPr fontId="1"/>
  </si>
  <si>
    <t>支援
対象者
番号</t>
    <rPh sb="0" eb="2">
      <t>シエン</t>
    </rPh>
    <rPh sb="3" eb="6">
      <t>タイショウシャ</t>
    </rPh>
    <rPh sb="7" eb="9">
      <t>バンゴウ</t>
    </rPh>
    <phoneticPr fontId="1"/>
  </si>
  <si>
    <t>住所</t>
    <rPh sb="0" eb="2">
      <t>ジュウショ</t>
    </rPh>
    <phoneticPr fontId="1"/>
  </si>
  <si>
    <t>補助金
所要見込額
（円）</t>
    <rPh sb="0" eb="3">
      <t>ホジョキン</t>
    </rPh>
    <rPh sb="4" eb="6">
      <t>ショヨウ</t>
    </rPh>
    <rPh sb="6" eb="8">
      <t>ミコミ</t>
    </rPh>
    <rPh sb="8" eb="9">
      <t>ガク</t>
    </rPh>
    <rPh sb="11" eb="12">
      <t>エン</t>
    </rPh>
    <phoneticPr fontId="1"/>
  </si>
  <si>
    <t>納付日</t>
    <rPh sb="0" eb="2">
      <t>ノウフ</t>
    </rPh>
    <rPh sb="2" eb="3">
      <t>ビ</t>
    </rPh>
    <phoneticPr fontId="1"/>
  </si>
  <si>
    <t>納付日</t>
    <rPh sb="0" eb="3">
      <t>ノウフビ</t>
    </rPh>
    <phoneticPr fontId="1"/>
  </si>
  <si>
    <t>代表者役職・氏名</t>
    <rPh sb="0" eb="3">
      <t>ダイヒョウシャ</t>
    </rPh>
    <rPh sb="3" eb="5">
      <t>ヤクショク</t>
    </rPh>
    <rPh sb="6" eb="8">
      <t>シメイ</t>
    </rPh>
    <phoneticPr fontId="1"/>
  </si>
  <si>
    <t>郵便番号</t>
    <rPh sb="0" eb="4">
      <t>ユウビンバンゴウ</t>
    </rPh>
    <phoneticPr fontId="1"/>
  </si>
  <si>
    <t>＜農業者件数＞</t>
  </si>
  <si>
    <t>農家積立金残額</t>
    <rPh sb="0" eb="2">
      <t>ノウカ</t>
    </rPh>
    <rPh sb="2" eb="5">
      <t>ツミタテキン</t>
    </rPh>
    <rPh sb="5" eb="7">
      <t>ザンガク</t>
    </rPh>
    <phoneticPr fontId="1"/>
  </si>
  <si>
    <t>〒000-0000</t>
    <phoneticPr fontId="1"/>
  </si>
  <si>
    <t>ＬＰガス</t>
  </si>
  <si>
    <t>ＬＰガス</t>
    <phoneticPr fontId="1"/>
  </si>
  <si>
    <t>R5積立金額
（円）</t>
    <rPh sb="2" eb="4">
      <t>ツミタテ</t>
    </rPh>
    <rPh sb="4" eb="6">
      <t>キンガク</t>
    </rPh>
    <rPh sb="8" eb="9">
      <t>エン</t>
    </rPh>
    <phoneticPr fontId="1"/>
  </si>
  <si>
    <t>ＬＮＧ</t>
    <phoneticPr fontId="1"/>
  </si>
  <si>
    <t>R4末残高
（円）
①</t>
    <rPh sb="2" eb="3">
      <t>マツ</t>
    </rPh>
    <rPh sb="3" eb="5">
      <t>ザンダカ</t>
    </rPh>
    <rPh sb="7" eb="8">
      <t>エン</t>
    </rPh>
    <phoneticPr fontId="1"/>
  </si>
  <si>
    <t>第１回納付
（円）②</t>
    <rPh sb="0" eb="1">
      <t>ダイ</t>
    </rPh>
    <rPh sb="2" eb="3">
      <t>カイ</t>
    </rPh>
    <rPh sb="3" eb="5">
      <t>ノウフ</t>
    </rPh>
    <rPh sb="7" eb="8">
      <t>エン</t>
    </rPh>
    <phoneticPr fontId="1"/>
  </si>
  <si>
    <t>第２回納付
（円）③</t>
    <phoneticPr fontId="1"/>
  </si>
  <si>
    <t>積立金納付額
①+②+③</t>
    <rPh sb="0" eb="3">
      <t>ツミタテキン</t>
    </rPh>
    <rPh sb="3" eb="5">
      <t>ノウフ</t>
    </rPh>
    <rPh sb="5" eb="6">
      <t>ガク</t>
    </rPh>
    <phoneticPr fontId="1"/>
  </si>
  <si>
    <t>R5事業年度　施設園芸セーフティネット構築事業管理シート</t>
    <rPh sb="2" eb="6">
      <t>ジギョウネンド</t>
    </rPh>
    <rPh sb="7" eb="9">
      <t>シセツ</t>
    </rPh>
    <rPh sb="9" eb="11">
      <t>エンゲイ</t>
    </rPh>
    <rPh sb="19" eb="23">
      <t>コウチクジギョウ</t>
    </rPh>
    <rPh sb="23" eb="25">
      <t>カンリ</t>
    </rPh>
    <phoneticPr fontId="1"/>
  </si>
  <si>
    <t>ＬＰガス</t>
    <phoneticPr fontId="1"/>
  </si>
  <si>
    <t>ＬＮＧ</t>
    <phoneticPr fontId="1"/>
  </si>
  <si>
    <t>協議会</t>
    <rPh sb="0" eb="3">
      <t>キョウギカイ</t>
    </rPh>
    <phoneticPr fontId="1"/>
  </si>
  <si>
    <t>計</t>
    <rPh sb="0" eb="1">
      <t>ケイ</t>
    </rPh>
    <phoneticPr fontId="1"/>
  </si>
  <si>
    <t>10月分補填金交付</t>
    <rPh sb="2" eb="3">
      <t>ガツ</t>
    </rPh>
    <rPh sb="3" eb="4">
      <t>ブン</t>
    </rPh>
    <rPh sb="4" eb="7">
      <t>ホテンキン</t>
    </rPh>
    <rPh sb="7" eb="9">
      <t>コウフ</t>
    </rPh>
    <phoneticPr fontId="1"/>
  </si>
  <si>
    <t>11月分補填金交付</t>
    <rPh sb="2" eb="3">
      <t>ガツ</t>
    </rPh>
    <rPh sb="3" eb="4">
      <t>ブン</t>
    </rPh>
    <rPh sb="4" eb="7">
      <t>ホテンキン</t>
    </rPh>
    <rPh sb="7" eb="9">
      <t>コウフ</t>
    </rPh>
    <phoneticPr fontId="1"/>
  </si>
  <si>
    <t>燃料購入
予定数量
（ﾘｯﾄﾙ、㎏、㎥)</t>
    <rPh sb="0" eb="2">
      <t>ネンリョウ</t>
    </rPh>
    <rPh sb="2" eb="4">
      <t>コウニュウ</t>
    </rPh>
    <rPh sb="5" eb="7">
      <t>ヨテイ</t>
    </rPh>
    <rPh sb="7" eb="9">
      <t>スウリョウ</t>
    </rPh>
    <phoneticPr fontId="1"/>
  </si>
  <si>
    <t>計</t>
    <rPh sb="0" eb="1">
      <t>ケイ</t>
    </rPh>
    <phoneticPr fontId="1"/>
  </si>
  <si>
    <t>合計</t>
    <rPh sb="0" eb="2">
      <t>ゴウケイ</t>
    </rPh>
    <phoneticPr fontId="1"/>
  </si>
  <si>
    <t>補填金合計</t>
    <rPh sb="0" eb="3">
      <t>ホテンキン</t>
    </rPh>
    <rPh sb="3" eb="5">
      <t>ゴウケイ</t>
    </rPh>
    <phoneticPr fontId="1"/>
  </si>
  <si>
    <t>＜交付額＞</t>
    <rPh sb="1" eb="4">
      <t>コウフガク</t>
    </rPh>
    <phoneticPr fontId="1"/>
  </si>
  <si>
    <t>小計</t>
    <rPh sb="0" eb="2">
      <t>ショウケイ</t>
    </rPh>
    <phoneticPr fontId="1"/>
  </si>
  <si>
    <t>補填金交付額
のうち
農家積立金額
（10～6月）</t>
    <rPh sb="0" eb="3">
      <t>ホテンキン</t>
    </rPh>
    <rPh sb="3" eb="5">
      <t>コウフ</t>
    </rPh>
    <rPh sb="5" eb="6">
      <t>ガク</t>
    </rPh>
    <rPh sb="11" eb="13">
      <t>ノウカ</t>
    </rPh>
    <rPh sb="13" eb="16">
      <t>ツミタテキン</t>
    </rPh>
    <rPh sb="16" eb="17">
      <t>ガク</t>
    </rPh>
    <rPh sb="23" eb="24">
      <t>ガツ</t>
    </rPh>
    <phoneticPr fontId="1"/>
  </si>
  <si>
    <t>Ａ重油換算値
（ﾘｯﾄﾙ)</t>
    <rPh sb="0" eb="3">
      <t>アジュウユ</t>
    </rPh>
    <rPh sb="3" eb="5">
      <t>カンザン</t>
    </rPh>
    <rPh sb="5" eb="6">
      <t>チ</t>
    </rPh>
    <phoneticPr fontId="1"/>
  </si>
  <si>
    <t>燃料使用量</t>
    <rPh sb="0" eb="2">
      <t>ネンリョウ</t>
    </rPh>
    <rPh sb="2" eb="5">
      <t>シヨウリョウ</t>
    </rPh>
    <phoneticPr fontId="1"/>
  </si>
  <si>
    <t>現在（ﾘｯﾄﾙ、㎏、㎥)</t>
    <rPh sb="0" eb="2">
      <t>ゲンザイ</t>
    </rPh>
    <phoneticPr fontId="1"/>
  </si>
  <si>
    <t>目標（ﾘｯﾄﾙ、㎏、㎥)</t>
    <rPh sb="0" eb="2">
      <t>モクヒョウ</t>
    </rPh>
    <phoneticPr fontId="1"/>
  </si>
  <si>
    <t>＜燃料使用量：現在値＞</t>
    <rPh sb="1" eb="3">
      <t>ネンリョウ</t>
    </rPh>
    <rPh sb="3" eb="6">
      <t>シヨウリョウ</t>
    </rPh>
    <rPh sb="7" eb="10">
      <t>ゲンザイチ</t>
    </rPh>
    <phoneticPr fontId="1"/>
  </si>
  <si>
    <t>＜燃料使用量：目標＞</t>
    <rPh sb="1" eb="3">
      <t>ネンリョウ</t>
    </rPh>
    <rPh sb="3" eb="6">
      <t>シヨウリョウ</t>
    </rPh>
    <rPh sb="7" eb="9">
      <t>モクヒョウ</t>
    </rPh>
    <phoneticPr fontId="1"/>
  </si>
  <si>
    <t>対象期間</t>
    <rPh sb="0" eb="2">
      <t>タイショウ</t>
    </rPh>
    <rPh sb="2" eb="4">
      <t>キカン</t>
    </rPh>
    <phoneticPr fontId="1"/>
  </si>
  <si>
    <t>＜燃料購入予定数量＞</t>
    <rPh sb="1" eb="3">
      <t>ネンリョウ</t>
    </rPh>
    <rPh sb="3" eb="9">
      <t>コウニュウヨテイスウリョウ</t>
    </rPh>
    <phoneticPr fontId="1"/>
  </si>
  <si>
    <t>＜積立金額＞</t>
    <rPh sb="1" eb="3">
      <t>ツミタテ</t>
    </rPh>
    <rPh sb="3" eb="4">
      <t>キン</t>
    </rPh>
    <rPh sb="4" eb="5">
      <t>ガク</t>
    </rPh>
    <phoneticPr fontId="1"/>
  </si>
  <si>
    <t>追加等整理欄</t>
    <rPh sb="0" eb="3">
      <t>ツイカトウ</t>
    </rPh>
    <rPh sb="3" eb="6">
      <t>セイリラン</t>
    </rPh>
    <phoneticPr fontId="1"/>
  </si>
  <si>
    <t>生産量</t>
    <rPh sb="0" eb="3">
      <t>セイサンリョウ</t>
    </rPh>
    <phoneticPr fontId="1"/>
  </si>
  <si>
    <t>品目</t>
    <rPh sb="0" eb="2">
      <t>ヒンモク</t>
    </rPh>
    <phoneticPr fontId="1"/>
  </si>
  <si>
    <t>現在（㎏）</t>
    <rPh sb="0" eb="2">
      <t>ゲンザイ</t>
    </rPh>
    <phoneticPr fontId="1"/>
  </si>
  <si>
    <t>目標（㎏）</t>
    <rPh sb="0" eb="2">
      <t>モクヒョウ</t>
    </rPh>
    <phoneticPr fontId="1"/>
  </si>
  <si>
    <t>10a当たり</t>
  </si>
  <si>
    <t>単位生産量当たり</t>
  </si>
  <si>
    <t>（記入の留意事項）</t>
    <rPh sb="1" eb="3">
      <t>キニュウ</t>
    </rPh>
    <rPh sb="4" eb="6">
      <t>リュウイ</t>
    </rPh>
    <rPh sb="6" eb="8">
      <t>ジコウ</t>
    </rPh>
    <phoneticPr fontId="13"/>
  </si>
  <si>
    <t>・セーフティネットで複数燃料を対象にする農家は２行にわたって記載。２行目はセーフティネットの当該燃料に係る必要事項のみの記入で可。</t>
    <rPh sb="10" eb="12">
      <t>フクスウ</t>
    </rPh>
    <rPh sb="12" eb="14">
      <t>ネンリョウ</t>
    </rPh>
    <rPh sb="15" eb="17">
      <t>タイショウ</t>
    </rPh>
    <rPh sb="20" eb="22">
      <t>ノウカ</t>
    </rPh>
    <rPh sb="24" eb="25">
      <t>ギョウ</t>
    </rPh>
    <rPh sb="30" eb="32">
      <t>キサイ</t>
    </rPh>
    <rPh sb="34" eb="36">
      <t>ギョウメ</t>
    </rPh>
    <rPh sb="46" eb="48">
      <t>トウガイ</t>
    </rPh>
    <rPh sb="48" eb="50">
      <t>ネンリョウ</t>
    </rPh>
    <rPh sb="51" eb="52">
      <t>カカ</t>
    </rPh>
    <rPh sb="53" eb="55">
      <t>ヒツヨウ</t>
    </rPh>
    <rPh sb="55" eb="57">
      <t>ジコウ</t>
    </rPh>
    <rPh sb="60" eb="62">
      <t>キニュウ</t>
    </rPh>
    <rPh sb="63" eb="64">
      <t>カ</t>
    </rPh>
    <phoneticPr fontId="13"/>
  </si>
  <si>
    <t>　　適用</t>
    <rPh sb="2" eb="4">
      <t>テキヨウ</t>
    </rPh>
    <phoneticPr fontId="13"/>
  </si>
  <si>
    <t>発動基準率％</t>
    <rPh sb="0" eb="2">
      <t>ハツドウ</t>
    </rPh>
    <rPh sb="2" eb="5">
      <t>キジュンリツ</t>
    </rPh>
    <phoneticPr fontId="13"/>
  </si>
  <si>
    <t>無</t>
    <rPh sb="0" eb="1">
      <t>ナ</t>
    </rPh>
    <phoneticPr fontId="13"/>
  </si>
  <si>
    <r>
      <t>気温特例(</t>
    </r>
    <r>
      <rPr>
        <sz val="8"/>
        <color rgb="FF000000"/>
        <rFont val="游ゴシック"/>
        <family val="3"/>
        <charset val="128"/>
      </rPr>
      <t>有or無)</t>
    </r>
    <rPh sb="0" eb="2">
      <t>キオン</t>
    </rPh>
    <rPh sb="2" eb="4">
      <t>トクレイ</t>
    </rPh>
    <rPh sb="5" eb="6">
      <t>ユウ</t>
    </rPh>
    <rPh sb="8" eb="9">
      <t>ム</t>
    </rPh>
    <phoneticPr fontId="13"/>
  </si>
  <si>
    <t>急騰特例(有or無)</t>
    <rPh sb="0" eb="2">
      <t>キュウトウ</t>
    </rPh>
    <rPh sb="2" eb="4">
      <t>トクレイ</t>
    </rPh>
    <rPh sb="5" eb="6">
      <t>ア</t>
    </rPh>
    <rPh sb="8" eb="9">
      <t>ム</t>
    </rPh>
    <phoneticPr fontId="13"/>
  </si>
  <si>
    <t>5年10月</t>
    <rPh sb="1" eb="2">
      <t>ネン</t>
    </rPh>
    <rPh sb="4" eb="5">
      <t>ガツ</t>
    </rPh>
    <phoneticPr fontId="13"/>
  </si>
  <si>
    <t>燃料購入
実績
(ℓ,㎏,㎥)</t>
    <rPh sb="0" eb="2">
      <t>ネンリョウ</t>
    </rPh>
    <rPh sb="2" eb="4">
      <t>コウニュウ</t>
    </rPh>
    <rPh sb="5" eb="7">
      <t>ジッセキ</t>
    </rPh>
    <phoneticPr fontId="13"/>
  </si>
  <si>
    <t>補填対象
数量
(ℓ,㎏,㎥)</t>
    <rPh sb="0" eb="2">
      <t>ホテン</t>
    </rPh>
    <rPh sb="2" eb="4">
      <t>タイショウ</t>
    </rPh>
    <rPh sb="5" eb="7">
      <t>スウリョウ</t>
    </rPh>
    <phoneticPr fontId="13"/>
  </si>
  <si>
    <t>補填金
単価</t>
    <rPh sb="0" eb="2">
      <t>ホテン</t>
    </rPh>
    <rPh sb="2" eb="3">
      <t>キン</t>
    </rPh>
    <rPh sb="4" eb="6">
      <t>タンカ</t>
    </rPh>
    <phoneticPr fontId="13"/>
  </si>
  <si>
    <t>補填金額
（円）</t>
    <rPh sb="0" eb="2">
      <t>ホテン</t>
    </rPh>
    <rPh sb="2" eb="4">
      <t>キンガク</t>
    </rPh>
    <rPh sb="6" eb="7">
      <t>エン</t>
    </rPh>
    <phoneticPr fontId="13"/>
  </si>
  <si>
    <t>うち
積立金</t>
    <rPh sb="3" eb="6">
      <t>ツミタテキン</t>
    </rPh>
    <phoneticPr fontId="13"/>
  </si>
  <si>
    <t>うち
補助金</t>
    <rPh sb="3" eb="6">
      <t>ホジョキン</t>
    </rPh>
    <phoneticPr fontId="13"/>
  </si>
  <si>
    <t>5年11月</t>
    <rPh sb="1" eb="2">
      <t>ネン</t>
    </rPh>
    <rPh sb="4" eb="5">
      <t>ガツ</t>
    </rPh>
    <phoneticPr fontId="13"/>
  </si>
  <si>
    <t>5年12月</t>
    <rPh sb="1" eb="2">
      <t>ネン</t>
    </rPh>
    <rPh sb="4" eb="5">
      <t>ガツ</t>
    </rPh>
    <phoneticPr fontId="13"/>
  </si>
  <si>
    <t>6年1月</t>
    <rPh sb="1" eb="2">
      <t>ネン</t>
    </rPh>
    <rPh sb="3" eb="4">
      <t>ガツ</t>
    </rPh>
    <phoneticPr fontId="13"/>
  </si>
  <si>
    <t>6年2月</t>
    <rPh sb="1" eb="2">
      <t>ネン</t>
    </rPh>
    <rPh sb="3" eb="4">
      <t>ガツ</t>
    </rPh>
    <phoneticPr fontId="13"/>
  </si>
  <si>
    <t>6年3月</t>
    <rPh sb="1" eb="2">
      <t>ネン</t>
    </rPh>
    <rPh sb="3" eb="4">
      <t>ガツ</t>
    </rPh>
    <phoneticPr fontId="13"/>
  </si>
  <si>
    <t>6年4月</t>
    <rPh sb="1" eb="2">
      <t>ネン</t>
    </rPh>
    <rPh sb="3" eb="4">
      <t>ガツ</t>
    </rPh>
    <phoneticPr fontId="13"/>
  </si>
  <si>
    <t>6年5月</t>
    <rPh sb="1" eb="2">
      <t>ネン</t>
    </rPh>
    <rPh sb="3" eb="4">
      <t>ガツ</t>
    </rPh>
    <phoneticPr fontId="13"/>
  </si>
  <si>
    <t>5年10月分</t>
    <rPh sb="1" eb="2">
      <t>ネン</t>
    </rPh>
    <rPh sb="4" eb="5">
      <t>ガツ</t>
    </rPh>
    <rPh sb="5" eb="6">
      <t>ブン</t>
    </rPh>
    <phoneticPr fontId="13"/>
  </si>
  <si>
    <t>4年11月分</t>
    <rPh sb="1" eb="2">
      <t>ネン</t>
    </rPh>
    <rPh sb="4" eb="5">
      <t>ガツ</t>
    </rPh>
    <rPh sb="5" eb="6">
      <t>ブン</t>
    </rPh>
    <phoneticPr fontId="13"/>
  </si>
  <si>
    <t>5年12月分</t>
    <rPh sb="1" eb="2">
      <t>ネン</t>
    </rPh>
    <rPh sb="4" eb="5">
      <t>ガツ</t>
    </rPh>
    <rPh sb="5" eb="6">
      <t>ブン</t>
    </rPh>
    <phoneticPr fontId="13"/>
  </si>
  <si>
    <t>6年1月分</t>
    <rPh sb="1" eb="2">
      <t>ネン</t>
    </rPh>
    <rPh sb="3" eb="4">
      <t>ガツ</t>
    </rPh>
    <rPh sb="4" eb="5">
      <t>ブン</t>
    </rPh>
    <phoneticPr fontId="13"/>
  </si>
  <si>
    <t>6年2月分</t>
    <rPh sb="1" eb="2">
      <t>ネン</t>
    </rPh>
    <rPh sb="3" eb="4">
      <t>ガツ</t>
    </rPh>
    <rPh sb="4" eb="5">
      <t>ブン</t>
    </rPh>
    <phoneticPr fontId="13"/>
  </si>
  <si>
    <t>6年3月分</t>
    <rPh sb="1" eb="2">
      <t>ネン</t>
    </rPh>
    <rPh sb="3" eb="4">
      <t>ガツ</t>
    </rPh>
    <rPh sb="4" eb="5">
      <t>ブン</t>
    </rPh>
    <phoneticPr fontId="13"/>
  </si>
  <si>
    <t>6年4月分</t>
    <rPh sb="1" eb="2">
      <t>ネン</t>
    </rPh>
    <rPh sb="3" eb="4">
      <t>ガツ</t>
    </rPh>
    <rPh sb="4" eb="5">
      <t>ブン</t>
    </rPh>
    <phoneticPr fontId="13"/>
  </si>
  <si>
    <t>6年5月分</t>
    <rPh sb="1" eb="2">
      <t>ネン</t>
    </rPh>
    <rPh sb="3" eb="4">
      <t>ガツ</t>
    </rPh>
    <rPh sb="4" eb="5">
      <t>ブン</t>
    </rPh>
    <phoneticPr fontId="13"/>
  </si>
  <si>
    <t>6年6月分</t>
    <rPh sb="1" eb="2">
      <t>ネン</t>
    </rPh>
    <rPh sb="3" eb="4">
      <t>ガツ</t>
    </rPh>
    <rPh sb="4" eb="5">
      <t>ブン</t>
    </rPh>
    <phoneticPr fontId="13"/>
  </si>
  <si>
    <t>12月分補填金交付</t>
    <rPh sb="2" eb="3">
      <t>ガツ</t>
    </rPh>
    <rPh sb="3" eb="4">
      <t>ブン</t>
    </rPh>
    <rPh sb="4" eb="7">
      <t>ホテンキン</t>
    </rPh>
    <rPh sb="7" eb="9">
      <t>コウフ</t>
    </rPh>
    <phoneticPr fontId="1"/>
  </si>
  <si>
    <t>1月分補填金交付</t>
    <rPh sb="1" eb="2">
      <t>ガツ</t>
    </rPh>
    <rPh sb="2" eb="3">
      <t>ブン</t>
    </rPh>
    <rPh sb="3" eb="6">
      <t>ホテンキン</t>
    </rPh>
    <rPh sb="6" eb="8">
      <t>コウフ</t>
    </rPh>
    <phoneticPr fontId="1"/>
  </si>
  <si>
    <t>2月分補填金交付</t>
    <rPh sb="1" eb="2">
      <t>ガツ</t>
    </rPh>
    <rPh sb="2" eb="3">
      <t>ブン</t>
    </rPh>
    <rPh sb="3" eb="6">
      <t>ホテンキン</t>
    </rPh>
    <rPh sb="6" eb="8">
      <t>コウフ</t>
    </rPh>
    <phoneticPr fontId="1"/>
  </si>
  <si>
    <t>3月分補填金交付</t>
    <rPh sb="1" eb="2">
      <t>ガツ</t>
    </rPh>
    <rPh sb="2" eb="3">
      <t>ブン</t>
    </rPh>
    <rPh sb="3" eb="6">
      <t>ホテンキン</t>
    </rPh>
    <rPh sb="6" eb="8">
      <t>コウフ</t>
    </rPh>
    <phoneticPr fontId="1"/>
  </si>
  <si>
    <t>4月分補填金交付</t>
    <rPh sb="1" eb="2">
      <t>ガツ</t>
    </rPh>
    <rPh sb="2" eb="3">
      <t>ブン</t>
    </rPh>
    <rPh sb="3" eb="6">
      <t>ホテンキン</t>
    </rPh>
    <rPh sb="6" eb="8">
      <t>コウフ</t>
    </rPh>
    <phoneticPr fontId="1"/>
  </si>
  <si>
    <t>5月分補填金交付</t>
    <rPh sb="1" eb="2">
      <t>ガツ</t>
    </rPh>
    <rPh sb="2" eb="3">
      <t>ブン</t>
    </rPh>
    <rPh sb="3" eb="6">
      <t>ホテンキン</t>
    </rPh>
    <rPh sb="6" eb="8">
      <t>コウフ</t>
    </rPh>
    <phoneticPr fontId="1"/>
  </si>
  <si>
    <t>6月分補填金交付</t>
    <rPh sb="1" eb="2">
      <t>ガツ</t>
    </rPh>
    <rPh sb="2" eb="3">
      <t>ブン</t>
    </rPh>
    <rPh sb="3" eb="6">
      <t>ホテンキン</t>
    </rPh>
    <rPh sb="6" eb="8">
      <t>コウフ</t>
    </rPh>
    <phoneticPr fontId="1"/>
  </si>
  <si>
    <t>有</t>
    <rPh sb="0" eb="1">
      <t>アリ</t>
    </rPh>
    <phoneticPr fontId="1"/>
  </si>
  <si>
    <t>無</t>
    <rPh sb="0" eb="1">
      <t>ナシ</t>
    </rPh>
    <phoneticPr fontId="1"/>
  </si>
  <si>
    <t>件数合計</t>
    <rPh sb="0" eb="4">
      <t>ケンスウゴウケイ</t>
    </rPh>
    <phoneticPr fontId="1"/>
  </si>
  <si>
    <t>計</t>
    <rPh sb="0" eb="1">
      <t>ケイ</t>
    </rPh>
    <phoneticPr fontId="1"/>
  </si>
  <si>
    <t>燃料別</t>
    <rPh sb="0" eb="3">
      <t>ネンリョウベツ</t>
    </rPh>
    <phoneticPr fontId="1"/>
  </si>
  <si>
    <t>燃料補填金
積立必要額
（円）</t>
    <rPh sb="0" eb="2">
      <t>ネンリョウ</t>
    </rPh>
    <rPh sb="2" eb="4">
      <t>ホテン</t>
    </rPh>
    <rPh sb="4" eb="5">
      <t>キン</t>
    </rPh>
    <rPh sb="6" eb="8">
      <t>ツミタテ</t>
    </rPh>
    <rPh sb="8" eb="10">
      <t>ヒツヨウ</t>
    </rPh>
    <rPh sb="10" eb="11">
      <t>ガク</t>
    </rPh>
    <rPh sb="13" eb="14">
      <t>エン</t>
    </rPh>
    <phoneticPr fontId="1"/>
  </si>
  <si>
    <t>Ａ重油</t>
  </si>
  <si>
    <t>Ａ重油</t>
    <phoneticPr fontId="1"/>
  </si>
  <si>
    <t>灯油</t>
  </si>
  <si>
    <t>灯油</t>
    <phoneticPr fontId="1"/>
  </si>
  <si>
    <t>ＬＰガス</t>
    <phoneticPr fontId="1"/>
  </si>
  <si>
    <t>ＬＮＧ</t>
  </si>
  <si>
    <t>ＬＮＧ</t>
    <phoneticPr fontId="1"/>
  </si>
  <si>
    <t>！数式が崩れますので、行が足りない場合は間に挿入して追加してください</t>
    <phoneticPr fontId="1"/>
  </si>
  <si>
    <t>○○農業協同組合</t>
    <rPh sb="2" eb="8">
      <t>ノウギョウキョウドウクミアイ</t>
    </rPh>
    <phoneticPr fontId="1"/>
  </si>
  <si>
    <t>支援対象者名
（組織名）</t>
    <rPh sb="0" eb="5">
      <t>シエンタイショウシャ</t>
    </rPh>
    <rPh sb="5" eb="6">
      <t>メイ</t>
    </rPh>
    <rPh sb="8" eb="11">
      <t>ソシキメイ</t>
    </rPh>
    <phoneticPr fontId="1"/>
  </si>
  <si>
    <t>株式会社○○　等</t>
    <rPh sb="0" eb="4">
      <t>カブシキガイシャ</t>
    </rPh>
    <rPh sb="7" eb="8">
      <t>トウ</t>
    </rPh>
    <phoneticPr fontId="1"/>
  </si>
  <si>
    <t>宮城県</t>
    <rPh sb="0" eb="2">
      <t>ミヤギ</t>
    </rPh>
    <rPh sb="2" eb="3">
      <t>ケン</t>
    </rPh>
    <phoneticPr fontId="1"/>
  </si>
  <si>
    <t>組合長　○○</t>
    <rPh sb="0" eb="3">
      <t>クミアイチョウ</t>
    </rPh>
    <phoneticPr fontId="1"/>
  </si>
  <si>
    <t>追加</t>
    <rPh sb="0" eb="2">
      <t>ツイカ</t>
    </rPh>
    <phoneticPr fontId="1"/>
  </si>
  <si>
    <t>離農</t>
    <rPh sb="0" eb="2">
      <t>リノウ</t>
    </rPh>
    <phoneticPr fontId="1"/>
  </si>
  <si>
    <t>・R5事業年度積立額の1/2相当額を算出し，100円単位で切り上げて1,000円単位とした額を第１回納付額とする。残額を第２回納付額とする。</t>
    <rPh sb="14" eb="16">
      <t>ソウトウ</t>
    </rPh>
    <rPh sb="26" eb="28">
      <t>タンイ</t>
    </rPh>
    <rPh sb="45" eb="46">
      <t>ガク</t>
    </rPh>
    <rPh sb="57" eb="58">
      <t>ノコ</t>
    </rPh>
    <rPh sb="58" eb="59">
      <t>ガク</t>
    </rPh>
    <rPh sb="60" eb="61">
      <t>ダイ</t>
    </rPh>
    <rPh sb="62" eb="63">
      <t>カイ</t>
    </rPh>
    <rPh sb="63" eb="66">
      <t>ノウフガク</t>
    </rPh>
    <phoneticPr fontId="1"/>
  </si>
  <si>
    <r>
      <t>・「追加等整理欄」は、</t>
    </r>
    <r>
      <rPr>
        <sz val="11"/>
        <color rgb="FFFF0000"/>
        <rFont val="ＭＳ Ｐゴシック"/>
        <family val="3"/>
        <charset val="128"/>
      </rPr>
      <t>４</t>
    </r>
    <r>
      <rPr>
        <sz val="11"/>
        <color theme="1"/>
        <rFont val="ＭＳ Ｐゴシック"/>
        <family val="3"/>
        <charset val="128"/>
      </rPr>
      <t>事業年度中に契約更新済みの支援対象者に、</t>
    </r>
    <r>
      <rPr>
        <sz val="11"/>
        <color rgb="FFFF0000"/>
        <rFont val="ＭＳ Ｐゴシック"/>
        <family val="3"/>
        <charset val="128"/>
      </rPr>
      <t>５</t>
    </r>
    <r>
      <rPr>
        <sz val="11"/>
        <color theme="1"/>
        <rFont val="ＭＳ Ｐゴシック"/>
        <family val="3"/>
        <charset val="128"/>
      </rPr>
      <t>事業年度新規に追加する農家がある場合「追加」と記載。その他解約等の整理に活用。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3"/>
  </si>
  <si>
    <t>・農家個人ごとの整理番号（農家番号）で整理。番号は永久付番なので，何らかの理由により農家が離脱した場合でも他の農家へ使い回しはしないこと。</t>
    <rPh sb="1" eb="3">
      <t>ノウカ</t>
    </rPh>
    <rPh sb="3" eb="5">
      <t>コジン</t>
    </rPh>
    <rPh sb="8" eb="10">
      <t>セイリ</t>
    </rPh>
    <rPh sb="10" eb="12">
      <t>バンゴウ</t>
    </rPh>
    <rPh sb="13" eb="17">
      <t>ノウカバンゴウ</t>
    </rPh>
    <rPh sb="19" eb="21">
      <t>セイリ</t>
    </rPh>
    <rPh sb="22" eb="24">
      <t>バンゴウ</t>
    </rPh>
    <rPh sb="25" eb="27">
      <t>エイキュウ</t>
    </rPh>
    <rPh sb="27" eb="28">
      <t>ツ</t>
    </rPh>
    <rPh sb="33" eb="34">
      <t>ナン</t>
    </rPh>
    <rPh sb="37" eb="39">
      <t>リユウ</t>
    </rPh>
    <rPh sb="42" eb="44">
      <t>ノウカ</t>
    </rPh>
    <rPh sb="45" eb="47">
      <t>リダツ</t>
    </rPh>
    <rPh sb="49" eb="51">
      <t>バアイ</t>
    </rPh>
    <rPh sb="53" eb="54">
      <t>ホカ</t>
    </rPh>
    <rPh sb="55" eb="57">
      <t>ノウカ</t>
    </rPh>
    <rPh sb="58" eb="59">
      <t>ツカ</t>
    </rPh>
    <rPh sb="60" eb="61">
      <t>マワ</t>
    </rPh>
    <phoneticPr fontId="13"/>
  </si>
  <si>
    <t>・R4事業年度の積立金残高（積立金繰越額）がある場合は，R5事業年度積立額の1/2相当額から，積立金繰越額を差し引いた額を第１回納付額とする。残額を第２回納付額とする。</t>
    <rPh sb="14" eb="17">
      <t>ツミタテキン</t>
    </rPh>
    <rPh sb="17" eb="20">
      <t>クリコシガク</t>
    </rPh>
    <rPh sb="41" eb="44">
      <t>ソウトウガク</t>
    </rPh>
    <rPh sb="54" eb="55">
      <t>サ</t>
    </rPh>
    <rPh sb="56" eb="57">
      <t>ヒ</t>
    </rPh>
    <rPh sb="59" eb="60">
      <t>ガク</t>
    </rPh>
    <rPh sb="61" eb="62">
      <t>ダイ</t>
    </rPh>
    <rPh sb="63" eb="64">
      <t>カイ</t>
    </rPh>
    <rPh sb="64" eb="67">
      <t>ノウフガク</t>
    </rPh>
    <rPh sb="71" eb="73">
      <t>ザンガク</t>
    </rPh>
    <rPh sb="74" eb="75">
      <t>ダイ</t>
    </rPh>
    <rPh sb="76" eb="77">
      <t>カイ</t>
    </rPh>
    <rPh sb="77" eb="80">
      <t>ノウフガク</t>
    </rPh>
    <phoneticPr fontId="1"/>
  </si>
  <si>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u/>
        <sz val="11"/>
        <color theme="1"/>
        <rFont val="ＭＳ Ｐゴシック"/>
        <family val="3"/>
        <charset val="128"/>
      </rPr>
      <t>温室面積及び燃油使用量の現在欄</t>
    </r>
    <r>
      <rPr>
        <sz val="11"/>
        <color theme="1"/>
        <rFont val="ＭＳ Ｐゴシック"/>
        <family val="3"/>
        <charset val="128"/>
      </rPr>
      <t>の計数はそのまま残しておき、目標欄は「０」にすること。</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38" eb="40">
      <t>オンシツ</t>
    </rPh>
    <rPh sb="40" eb="42">
      <t>メンセキ</t>
    </rPh>
    <rPh sb="42" eb="43">
      <t>オヨ</t>
    </rPh>
    <rPh sb="44" eb="46">
      <t>ネンユ</t>
    </rPh>
    <rPh sb="46" eb="49">
      <t>シヨウリョウ</t>
    </rPh>
    <rPh sb="50" eb="52">
      <t>ゲンザイ</t>
    </rPh>
    <rPh sb="52" eb="53">
      <t>ラン</t>
    </rPh>
    <phoneticPr fontId="13"/>
  </si>
  <si>
    <r>
      <rPr>
        <u/>
        <sz val="11"/>
        <rFont val="ＭＳ Ｐゴシック"/>
        <family val="3"/>
        <charset val="128"/>
      </rPr>
      <t>・Ｒ３又はＲ４事業年度から参加した農家で離農以外の理由で解約等を行った場合にあっては</t>
    </r>
    <r>
      <rPr>
        <sz val="11"/>
        <rFont val="ＭＳ Ｐゴシック"/>
        <family val="3"/>
        <charset val="128"/>
      </rPr>
      <t>、温室面積、燃料使用量及び生産量欄は、</t>
    </r>
    <r>
      <rPr>
        <u/>
        <sz val="11"/>
        <rFont val="ＭＳ Ｐゴシック"/>
        <family val="3"/>
        <charset val="128"/>
      </rPr>
      <t>解約前の計数をそのまま残しておくこと。</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3" eb="47">
      <t>オンシツメンセキ</t>
    </rPh>
    <rPh sb="48" eb="53">
      <t>ネンリョウシヨウリョウ</t>
    </rPh>
    <rPh sb="53" eb="54">
      <t>オヨ</t>
    </rPh>
    <rPh sb="55" eb="58">
      <t>セイサンリョウ</t>
    </rPh>
    <rPh sb="58" eb="59">
      <t>ラン</t>
    </rPh>
    <rPh sb="61" eb="64">
      <t>カイヤクマエ</t>
    </rPh>
    <rPh sb="65" eb="67">
      <t>ケイスウ</t>
    </rPh>
    <rPh sb="72" eb="73">
      <t>ノコ</t>
    </rPh>
    <phoneticPr fontId="13"/>
  </si>
  <si>
    <t>（分割納付を行う場合の納付額について）　※一括又は二分割のみ可能</t>
    <rPh sb="1" eb="5">
      <t>ブンカツノウフ</t>
    </rPh>
    <rPh sb="6" eb="7">
      <t>オコナ</t>
    </rPh>
    <rPh sb="8" eb="10">
      <t>バアイ</t>
    </rPh>
    <rPh sb="11" eb="13">
      <t>ノウフ</t>
    </rPh>
    <rPh sb="13" eb="14">
      <t>ガク</t>
    </rPh>
    <rPh sb="21" eb="23">
      <t>イッカツ</t>
    </rPh>
    <rPh sb="23" eb="24">
      <t>マタ</t>
    </rPh>
    <rPh sb="25" eb="26">
      <t>ニ</t>
    </rPh>
    <rPh sb="26" eb="28">
      <t>ブンカツ</t>
    </rPh>
    <rPh sb="30" eb="32">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</si>
</sst>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0_ "/>
    <numFmt numFmtId="178" formatCode="0.00_ "/>
    <numFmt numFmtId="179" formatCode="#,##0_ "/>
    <numFmt numFmtId="180" formatCode="#,##0.00_);[Red]\(#,##0.00\)"/>
    <numFmt numFmtId="181" formatCode="#,##0.0_);[Red]\(#,##0.0\)"/>
    <numFmt numFmtId="182" formatCode="#,##0.0_&quot;&quot;円&quot;&quot;/L&quot;\ "/>
    <numFmt numFmtId="183" formatCode="#,##0.0_&quot;&quot;円&quot;&quot;/kg&quot;\ "/>
    <numFmt numFmtId="184" formatCode="#,##0.0_&quot;&quot;円&quot;&quot;/㎥&quot;\ "/>
    <numFmt numFmtId="185" formatCode="0.0_ "/>
  </numFmts>
  <fonts count="34"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sz val="11"/>
      <color theme="1"/>
      <name val="游ゴシック"/>
      <family val="2"/>
      <scheme val="minor"/>
    </font>
    <font>
      <sz val="10"/>
      <color theme="1"/>
      <name val="游ゴシック"/>
      <family val="2"/>
      <scheme val="minor"/>
    </font>
    <font>
      <sz val="10"/>
      <color theme="1"/>
      <name val="游ゴシック"/>
      <family val="3"/>
      <charset val="128"/>
      <scheme val="minor"/>
    </font>
    <font>
      <b/>
      <sz val="22"/>
      <color theme="1"/>
      <name val="游ゴシック"/>
      <family val="3"/>
      <charset val="128"/>
      <scheme val="minor"/>
    </font>
    <font>
      <sz val="11"/>
      <name val="游ゴシック"/>
      <family val="2"/>
      <scheme val="minor"/>
    </font>
    <font>
      <sz val="9"/>
      <color theme="1"/>
      <name val="游ゴシック"/>
      <family val="2"/>
      <scheme val="minor"/>
    </font>
    <font>
      <sz val="11"/>
      <color rgb="FFFF0000"/>
      <name val="游ゴシック"/>
      <family val="2"/>
      <scheme val="minor"/>
    </font>
    <font>
      <sz val="11"/>
      <color rgb="FFC00000"/>
      <name val="游ゴシック"/>
      <family val="2"/>
      <scheme val="minor"/>
    </font>
    <font>
      <sz val="11"/>
      <color rgb="FFC00000"/>
      <name val="游ゴシック"/>
      <family val="3"/>
      <charset val="128"/>
      <scheme val="minor"/>
    </font>
    <font>
      <b/>
      <sz val="11"/>
      <color rgb="FFFF0000"/>
      <name val="游ゴシック"/>
      <family val="3"/>
      <charset val="128"/>
      <scheme val="minor"/>
    </font>
    <font>
      <sz val="6"/>
      <name val="ＭＳ Ｐゴシック"/>
      <family val="3"/>
      <charset val="128"/>
    </font>
    <font>
      <sz val="11"/>
      <color theme="1"/>
      <name val="游ゴシック"/>
      <family val="3"/>
      <charset val="128"/>
      <scheme val="minor"/>
    </font>
    <font>
      <sz val="11"/>
      <color rgb="FFFF0000"/>
      <name val="游ゴシック"/>
      <family val="3"/>
      <charset val="128"/>
      <scheme val="minor"/>
    </font>
    <font>
      <sz val="11"/>
      <color theme="1"/>
      <name val="ＭＳ Ｐゴシック"/>
      <family val="3"/>
      <charset val="128"/>
    </font>
    <font>
      <sz val="11"/>
      <color rgb="FFFF0000"/>
      <name val="ＭＳ Ｐゴシック"/>
      <family val="3"/>
      <charset val="128"/>
    </font>
    <font>
      <u/>
      <sz val="11"/>
      <color theme="1"/>
      <name val="ＭＳ Ｐゴシック"/>
      <family val="3"/>
      <charset val="128"/>
    </font>
    <font>
      <b/>
      <u/>
      <sz val="11"/>
      <color theme="1"/>
      <name val="ＭＳ Ｐゴシック"/>
      <family val="3"/>
      <charset val="128"/>
    </font>
    <font>
      <b/>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8"/>
      <color rgb="FF000000"/>
      <name val="游ゴシック"/>
      <family val="3"/>
      <charset val="128"/>
    </font>
    <font>
      <sz val="14"/>
      <color rgb="FFC00000"/>
      <name val="游ゴシック"/>
      <family val="2"/>
      <scheme val="minor"/>
    </font>
    <font>
      <sz val="14"/>
      <color rgb="FFC00000"/>
      <name val="游ゴシック"/>
      <family val="3"/>
      <charset val="128"/>
      <scheme val="minor"/>
    </font>
    <font>
      <sz val="14"/>
      <color theme="1"/>
      <name val="游ゴシック"/>
      <family val="2"/>
      <scheme val="minor"/>
    </font>
    <font>
      <sz val="14"/>
      <color theme="1"/>
      <name val="游ゴシック"/>
      <family val="3"/>
      <charset val="128"/>
      <scheme val="minor"/>
    </font>
    <font>
      <sz val="8"/>
      <color theme="1"/>
      <name val="游ゴシック"/>
      <family val="2"/>
      <scheme val="minor"/>
    </font>
    <font>
      <sz val="11"/>
      <color indexed="81"/>
      <name val="ＭＳ ゴシック"/>
      <family val="3"/>
      <charset val="128"/>
    </font>
    <font>
      <sz val="11"/>
      <name val="ＭＳ Ｐゴシック"/>
      <family val="3"/>
      <charset val="128"/>
    </font>
    <font>
      <u/>
      <sz val="11"/>
      <name val="ＭＳ Ｐゴシック"/>
      <family val="3"/>
      <charset val="128"/>
    </font>
    <font>
      <b/>
      <u/>
      <sz val="12"/>
      <color rgb="FFFF0000"/>
      <name val="游ゴシック"/>
      <family val="3"/>
      <charset val="128"/>
      <scheme val="minor"/>
    </font>
    <font>
      <b/>
      <sz val="12"/>
      <color theme="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7" tint="0.79998168889431442"/>
        <bgColor indexed="64"/>
      </patternFill>
    </fill>
    <fill>
      <patternFill patternType="solid">
        <fgColor theme="3"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41">
    <xf numFmtId="0" fontId="0" fillId="0" borderId="0" xfId="0"/>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2" borderId="0" xfId="0" applyFill="1" applyAlignment="1">
      <alignment horizontal="center" vertical="center" shrinkToFit="1"/>
    </xf>
    <xf numFmtId="0" fontId="0" fillId="0" borderId="4" xfId="0" applyBorder="1" applyAlignment="1">
      <alignment horizontal="center" vertical="center" shrinkToFit="1"/>
    </xf>
    <xf numFmtId="9" fontId="0" fillId="0" borderId="0" xfId="0" applyNumberFormat="1" applyAlignment="1">
      <alignment horizontal="center" vertical="center" shrinkToFit="1"/>
    </xf>
    <xf numFmtId="38" fontId="0" fillId="0" borderId="1" xfId="1" applyFont="1" applyBorder="1" applyAlignment="1">
      <alignment horizontal="center" vertical="center" shrinkToFit="1"/>
    </xf>
    <xf numFmtId="9" fontId="0" fillId="0" borderId="1" xfId="2" applyFont="1" applyBorder="1" applyAlignment="1">
      <alignment horizontal="center" vertical="center" shrinkToFit="1"/>
    </xf>
    <xf numFmtId="0" fontId="0" fillId="0" borderId="0" xfId="0" applyAlignment="1">
      <alignment vertical="center" shrinkToFit="1"/>
    </xf>
    <xf numFmtId="0" fontId="0" fillId="0" borderId="1" xfId="0" applyBorder="1" applyAlignment="1">
      <alignment vertical="center" shrinkToFit="1"/>
    </xf>
    <xf numFmtId="0" fontId="2" fillId="0" borderId="0" xfId="0" applyFont="1" applyAlignment="1">
      <alignment horizontal="center" vertical="center" shrinkToFit="1"/>
    </xf>
    <xf numFmtId="0" fontId="7" fillId="0" borderId="1" xfId="0" applyFont="1" applyBorder="1" applyAlignment="1">
      <alignment horizontal="center" vertical="center" shrinkToFit="1"/>
    </xf>
    <xf numFmtId="38" fontId="0" fillId="0" borderId="5" xfId="1" applyFont="1" applyFill="1" applyBorder="1" applyAlignment="1">
      <alignment horizontal="center" vertical="center" shrinkToFit="1"/>
    </xf>
    <xf numFmtId="38" fontId="0" fillId="0" borderId="6" xfId="1"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38" fontId="0" fillId="0" borderId="18" xfId="1" applyFont="1" applyBorder="1" applyAlignment="1">
      <alignment horizontal="center" vertical="center" shrinkToFit="1"/>
    </xf>
    <xf numFmtId="0" fontId="0" fillId="0" borderId="2" xfId="0" applyBorder="1" applyAlignment="1">
      <alignment vertical="center" shrinkToFit="1"/>
    </xf>
    <xf numFmtId="38" fontId="0" fillId="0" borderId="0" xfId="1" applyFont="1" applyAlignment="1">
      <alignment vertical="center" shrinkToFit="1"/>
    </xf>
    <xf numFmtId="40" fontId="0" fillId="0" borderId="1" xfId="1" applyNumberFormat="1" applyFont="1" applyBorder="1" applyAlignment="1">
      <alignment horizontal="center" vertical="center" shrinkToFit="1"/>
    </xf>
    <xf numFmtId="38" fontId="0" fillId="0" borderId="12" xfId="1" applyFont="1" applyBorder="1" applyAlignment="1">
      <alignment horizontal="center" vertical="center" shrinkToFit="1"/>
    </xf>
    <xf numFmtId="38" fontId="0" fillId="2" borderId="10" xfId="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0" borderId="0" xfId="0" applyNumberFormat="1" applyAlignment="1">
      <alignment horizontal="center" vertical="center" shrinkToFit="1"/>
    </xf>
    <xf numFmtId="0" fontId="6" fillId="0" borderId="0" xfId="0" applyFont="1" applyAlignment="1">
      <alignment horizontal="center" vertical="center" shrinkToFit="1"/>
    </xf>
    <xf numFmtId="0" fontId="0" fillId="0" borderId="6" xfId="0" applyBorder="1" applyAlignment="1">
      <alignment horizontal="center" vertical="center" shrinkToFit="1"/>
    </xf>
    <xf numFmtId="56" fontId="0" fillId="0" borderId="1" xfId="1" applyNumberFormat="1" applyFont="1" applyFill="1" applyBorder="1" applyAlignment="1">
      <alignment horizontal="center" vertical="center" shrinkToFit="1"/>
    </xf>
    <xf numFmtId="0" fontId="0" fillId="0" borderId="1" xfId="1" applyNumberFormat="1" applyFont="1" applyFill="1" applyBorder="1" applyAlignment="1">
      <alignment horizontal="center" vertical="center" shrinkToFit="1"/>
    </xf>
    <xf numFmtId="0" fontId="0" fillId="0" borderId="1" xfId="1" applyNumberFormat="1" applyFont="1" applyBorder="1" applyAlignment="1">
      <alignment horizontal="center" vertical="center" shrinkToFit="1"/>
    </xf>
    <xf numFmtId="38" fontId="0" fillId="0" borderId="0" xfId="0" applyNumberFormat="1" applyAlignment="1">
      <alignment horizontal="right" vertical="center" shrinkToFit="1"/>
    </xf>
    <xf numFmtId="0" fontId="0" fillId="0" borderId="0" xfId="0" applyAlignment="1">
      <alignment horizontal="right" vertical="center" shrinkToFit="1"/>
    </xf>
    <xf numFmtId="0" fontId="0" fillId="2" borderId="21" xfId="0" applyFill="1" applyBorder="1" applyAlignment="1">
      <alignment horizontal="center" vertical="center" shrinkToFit="1"/>
    </xf>
    <xf numFmtId="38" fontId="0" fillId="2" borderId="21" xfId="1" applyFont="1" applyFill="1" applyBorder="1" applyAlignment="1">
      <alignment horizontal="center" vertical="center" shrinkToFit="1"/>
    </xf>
    <xf numFmtId="38" fontId="0" fillId="2" borderId="24" xfId="1" applyFont="1" applyFill="1" applyBorder="1" applyAlignment="1">
      <alignment horizontal="center" vertical="center" shrinkToFit="1"/>
    </xf>
    <xf numFmtId="38" fontId="0" fillId="2" borderId="30" xfId="1" applyFont="1" applyFill="1" applyBorder="1" applyAlignment="1">
      <alignment horizontal="center" vertical="center" shrinkToFit="1"/>
    </xf>
    <xf numFmtId="0" fontId="0" fillId="2" borderId="21" xfId="1" applyNumberFormat="1" applyFont="1" applyFill="1" applyBorder="1" applyAlignment="1">
      <alignment horizontal="center" vertical="center" shrinkToFit="1"/>
    </xf>
    <xf numFmtId="38" fontId="0" fillId="2" borderId="25" xfId="1" applyFont="1" applyFill="1" applyBorder="1" applyAlignment="1">
      <alignment horizontal="center" vertical="center" shrinkToFit="1"/>
    </xf>
    <xf numFmtId="0" fontId="0" fillId="2" borderId="24" xfId="1" applyNumberFormat="1" applyFont="1" applyFill="1" applyBorder="1" applyAlignment="1">
      <alignment horizontal="center" vertical="center" shrinkToFit="1"/>
    </xf>
    <xf numFmtId="176" fontId="0" fillId="2" borderId="22" xfId="1" applyNumberFormat="1" applyFont="1" applyFill="1" applyBorder="1" applyAlignment="1">
      <alignment horizontal="center" vertical="center" shrinkToFit="1"/>
    </xf>
    <xf numFmtId="0" fontId="0" fillId="2" borderId="21" xfId="0" applyFill="1" applyBorder="1" applyAlignment="1">
      <alignment vertical="center" shrinkToFit="1"/>
    </xf>
    <xf numFmtId="0" fontId="0" fillId="2" borderId="20" xfId="0" applyFill="1" applyBorder="1" applyAlignment="1">
      <alignment horizontal="center" vertical="center" shrinkToFit="1"/>
    </xf>
    <xf numFmtId="9" fontId="0" fillId="2" borderId="31" xfId="2" applyFont="1" applyFill="1" applyBorder="1" applyAlignment="1">
      <alignment horizontal="center" vertical="center" shrinkToFit="1"/>
    </xf>
    <xf numFmtId="0" fontId="0" fillId="0" borderId="26" xfId="0" applyBorder="1" applyAlignment="1">
      <alignment horizontal="center" vertical="center" shrinkToFit="1"/>
    </xf>
    <xf numFmtId="38" fontId="0" fillId="0" borderId="2" xfId="1" applyFont="1" applyBorder="1" applyAlignment="1">
      <alignment horizontal="center" vertical="center" shrinkToFit="1"/>
    </xf>
    <xf numFmtId="40" fontId="0" fillId="2" borderId="21" xfId="1" applyNumberFormat="1" applyFont="1" applyFill="1" applyBorder="1" applyAlignment="1">
      <alignment horizontal="center" vertical="center" shrinkToFit="1"/>
    </xf>
    <xf numFmtId="38" fontId="0" fillId="0" borderId="9" xfId="1" applyFont="1" applyFill="1" applyBorder="1" applyAlignment="1">
      <alignment horizontal="center" vertical="center" shrinkToFit="1"/>
    </xf>
    <xf numFmtId="38" fontId="0" fillId="0" borderId="19" xfId="1" applyFont="1" applyBorder="1" applyAlignment="1">
      <alignment horizontal="center" vertical="center" shrinkToFit="1"/>
    </xf>
    <xf numFmtId="38" fontId="0" fillId="0" borderId="13" xfId="1" applyFont="1" applyBorder="1" applyAlignment="1">
      <alignment horizontal="center" vertical="center" shrinkToFit="1"/>
    </xf>
    <xf numFmtId="38" fontId="0" fillId="2" borderId="31" xfId="1" applyFont="1" applyFill="1" applyBorder="1" applyAlignment="1">
      <alignment horizontal="center" vertical="center" shrinkToFit="1"/>
    </xf>
    <xf numFmtId="40" fontId="0" fillId="0" borderId="2" xfId="1" applyNumberFormat="1" applyFont="1" applyBorder="1" applyAlignment="1">
      <alignment horizontal="center" vertical="center" shrinkToFit="1"/>
    </xf>
    <xf numFmtId="0" fontId="8" fillId="0" borderId="1" xfId="0" applyFont="1" applyBorder="1" applyAlignment="1">
      <alignment horizontal="center" vertical="center" wrapText="1" shrinkToFit="1"/>
    </xf>
    <xf numFmtId="0" fontId="10" fillId="0" borderId="0" xfId="0" applyFont="1" applyAlignment="1">
      <alignment horizontal="center" vertical="center" shrinkToFit="1"/>
    </xf>
    <xf numFmtId="9" fontId="11" fillId="0" borderId="0" xfId="2" applyFont="1" applyAlignment="1">
      <alignment horizontal="right" vertical="center" shrinkToFit="1"/>
    </xf>
    <xf numFmtId="0" fontId="11" fillId="0" borderId="0" xfId="0" applyFont="1" applyAlignment="1">
      <alignment horizontal="right" vertical="center" shrinkToFit="1"/>
    </xf>
    <xf numFmtId="38" fontId="11" fillId="0" borderId="0" xfId="1" applyFont="1" applyAlignment="1">
      <alignment vertical="center" shrinkToFit="1"/>
    </xf>
    <xf numFmtId="38" fontId="11" fillId="0" borderId="0" xfId="0" applyNumberFormat="1" applyFont="1" applyAlignment="1">
      <alignment horizontal="right" vertical="center" shrinkToFit="1"/>
    </xf>
    <xf numFmtId="0" fontId="0" fillId="0" borderId="2" xfId="1" applyNumberFormat="1" applyFont="1" applyFill="1" applyBorder="1" applyAlignment="1">
      <alignment horizontal="center" vertical="center" shrinkToFit="1"/>
    </xf>
    <xf numFmtId="0" fontId="0" fillId="0" borderId="2" xfId="1" applyNumberFormat="1" applyFont="1" applyBorder="1" applyAlignment="1">
      <alignment horizontal="center" vertical="center" shrinkToFit="1"/>
    </xf>
    <xf numFmtId="38" fontId="12" fillId="0" borderId="1" xfId="1" applyFont="1" applyBorder="1" applyAlignment="1">
      <alignment horizontal="center" vertical="center" shrinkToFit="1"/>
    </xf>
    <xf numFmtId="0" fontId="0" fillId="3" borderId="9" xfId="0" applyFill="1" applyBorder="1" applyAlignment="1">
      <alignment horizontal="center" vertical="center" shrinkToFit="1"/>
    </xf>
    <xf numFmtId="0" fontId="0" fillId="3" borderId="2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0" xfId="0" applyFill="1" applyAlignment="1">
      <alignment horizontal="center" vertical="center" shrinkToFit="1"/>
    </xf>
    <xf numFmtId="0" fontId="0" fillId="3" borderId="32" xfId="0" applyFill="1" applyBorder="1" applyAlignment="1">
      <alignment horizontal="center" vertical="center" shrinkToFit="1"/>
    </xf>
    <xf numFmtId="9" fontId="0" fillId="3" borderId="29" xfId="2" applyFont="1" applyFill="1" applyBorder="1" applyAlignment="1">
      <alignment horizontal="center" vertical="center" shrinkToFit="1"/>
    </xf>
    <xf numFmtId="38" fontId="0" fillId="3" borderId="0" xfId="1" applyFont="1" applyFill="1" applyBorder="1" applyAlignment="1">
      <alignment horizontal="center" vertical="center" shrinkToFit="1"/>
    </xf>
    <xf numFmtId="38" fontId="0" fillId="3" borderId="32" xfId="1" applyFont="1" applyFill="1" applyBorder="1" applyAlignment="1">
      <alignment horizontal="center" vertical="center" shrinkToFit="1"/>
    </xf>
    <xf numFmtId="38" fontId="0" fillId="3" borderId="0" xfId="0" applyNumberFormat="1" applyFill="1" applyAlignment="1">
      <alignment horizontal="center" vertical="center" shrinkToFit="1"/>
    </xf>
    <xf numFmtId="38" fontId="0" fillId="3" borderId="32" xfId="0" applyNumberFormat="1" applyFill="1" applyBorder="1" applyAlignment="1">
      <alignment horizontal="center" vertical="center" shrinkToFit="1"/>
    </xf>
    <xf numFmtId="9" fontId="0" fillId="3" borderId="10" xfId="0" applyNumberFormat="1" applyFill="1" applyBorder="1" applyAlignment="1">
      <alignment horizontal="center" vertical="center" shrinkToFit="1"/>
    </xf>
    <xf numFmtId="38" fontId="0" fillId="3" borderId="7" xfId="0" applyNumberFormat="1" applyFill="1" applyBorder="1" applyAlignment="1">
      <alignment horizontal="center" vertical="center" shrinkToFit="1"/>
    </xf>
    <xf numFmtId="0" fontId="0" fillId="3" borderId="7" xfId="0" applyFill="1" applyBorder="1" applyAlignment="1">
      <alignment horizontal="center" vertical="center" shrinkToFit="1"/>
    </xf>
    <xf numFmtId="0" fontId="0" fillId="3" borderId="11"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2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29" xfId="0" applyFill="1" applyBorder="1" applyAlignment="1">
      <alignment horizontal="center" vertical="center" shrinkToFit="1"/>
    </xf>
    <xf numFmtId="0" fontId="0" fillId="4" borderId="0" xfId="0" applyFill="1" applyAlignment="1">
      <alignment horizontal="center" vertical="center" shrinkToFit="1"/>
    </xf>
    <xf numFmtId="0" fontId="0" fillId="4" borderId="32" xfId="0" applyFill="1" applyBorder="1" applyAlignment="1">
      <alignment horizontal="center" vertical="center" shrinkToFit="1"/>
    </xf>
    <xf numFmtId="9" fontId="0" fillId="4" borderId="29" xfId="2" applyFont="1" applyFill="1" applyBorder="1" applyAlignment="1">
      <alignment horizontal="center" vertical="center" shrinkToFit="1"/>
    </xf>
    <xf numFmtId="38" fontId="0" fillId="4" borderId="0" xfId="1" applyFont="1" applyFill="1" applyBorder="1" applyAlignment="1">
      <alignment horizontal="center" vertical="center" shrinkToFit="1"/>
    </xf>
    <xf numFmtId="38" fontId="0" fillId="4" borderId="32" xfId="1" applyFont="1" applyFill="1" applyBorder="1" applyAlignment="1">
      <alignment horizontal="center" vertical="center" shrinkToFit="1"/>
    </xf>
    <xf numFmtId="38" fontId="0" fillId="4" borderId="0" xfId="0" applyNumberFormat="1" applyFill="1" applyAlignment="1">
      <alignment horizontal="center" vertical="center" shrinkToFit="1"/>
    </xf>
    <xf numFmtId="38" fontId="0" fillId="4" borderId="32" xfId="0" applyNumberFormat="1" applyFill="1" applyBorder="1" applyAlignment="1">
      <alignment horizontal="center" vertical="center" shrinkToFit="1"/>
    </xf>
    <xf numFmtId="9" fontId="0" fillId="4" borderId="10" xfId="0" applyNumberFormat="1" applyFill="1" applyBorder="1" applyAlignment="1">
      <alignment horizontal="center" vertical="center" shrinkToFit="1"/>
    </xf>
    <xf numFmtId="38" fontId="0" fillId="4" borderId="7" xfId="0" applyNumberFormat="1"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1"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32" xfId="0" applyFill="1" applyBorder="1" applyAlignment="1">
      <alignment horizontal="center" vertical="center" shrinkToFit="1"/>
    </xf>
    <xf numFmtId="38" fontId="0" fillId="2" borderId="11" xfId="0" applyNumberFormat="1" applyFill="1" applyBorder="1" applyAlignment="1">
      <alignment horizontal="center" vertical="center" shrinkToFit="1"/>
    </xf>
    <xf numFmtId="0" fontId="0" fillId="5" borderId="9" xfId="0" applyFill="1" applyBorder="1" applyAlignment="1">
      <alignment horizontal="center" vertical="center" shrinkToFit="1"/>
    </xf>
    <xf numFmtId="0" fontId="0" fillId="5" borderId="27"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29" xfId="0" applyFill="1" applyBorder="1" applyAlignment="1">
      <alignment horizontal="center" vertical="center" shrinkToFit="1"/>
    </xf>
    <xf numFmtId="0" fontId="0" fillId="5" borderId="0" xfId="0" applyFill="1" applyAlignment="1">
      <alignment horizontal="center" vertical="center" shrinkToFit="1"/>
    </xf>
    <xf numFmtId="0" fontId="0" fillId="5" borderId="32" xfId="0" applyFill="1" applyBorder="1" applyAlignment="1">
      <alignment horizontal="center" vertical="center" shrinkToFit="1"/>
    </xf>
    <xf numFmtId="38" fontId="0" fillId="5" borderId="10" xfId="1" applyFont="1" applyFill="1" applyBorder="1" applyAlignment="1">
      <alignment horizontal="center" vertical="center" shrinkToFit="1"/>
    </xf>
    <xf numFmtId="38" fontId="0" fillId="5" borderId="7" xfId="1" applyFont="1" applyFill="1" applyBorder="1" applyAlignment="1">
      <alignment horizontal="center" vertical="center" shrinkToFit="1"/>
    </xf>
    <xf numFmtId="38" fontId="0" fillId="5" borderId="11" xfId="0" applyNumberFormat="1" applyFill="1" applyBorder="1" applyAlignment="1">
      <alignment horizontal="center" vertical="center" shrinkToFit="1"/>
    </xf>
    <xf numFmtId="38" fontId="0" fillId="0" borderId="38" xfId="1" applyFont="1" applyBorder="1" applyAlignment="1">
      <alignment horizontal="center" vertical="center" shrinkToFit="1"/>
    </xf>
    <xf numFmtId="38" fontId="12" fillId="0" borderId="38" xfId="1" applyFont="1" applyBorder="1" applyAlignment="1">
      <alignment horizontal="center" vertical="center" shrinkToFit="1"/>
    </xf>
    <xf numFmtId="0" fontId="9" fillId="0" borderId="2" xfId="0" applyFont="1" applyBorder="1" applyAlignment="1">
      <alignment horizontal="center" vertical="center" shrinkToFit="1"/>
    </xf>
    <xf numFmtId="0" fontId="8" fillId="0" borderId="9" xfId="0" applyFont="1" applyBorder="1" applyAlignment="1">
      <alignment horizontal="center" vertical="center" wrapText="1" shrinkToFit="1"/>
    </xf>
    <xf numFmtId="38" fontId="0" fillId="0" borderId="37" xfId="1" applyFont="1" applyBorder="1" applyAlignment="1">
      <alignment horizontal="center" vertical="center" shrinkToFit="1"/>
    </xf>
    <xf numFmtId="177" fontId="14" fillId="0" borderId="0" xfId="1" applyNumberFormat="1" applyFont="1" applyFill="1" applyBorder="1" applyAlignment="1">
      <alignment vertical="center"/>
    </xf>
    <xf numFmtId="40" fontId="0" fillId="2" borderId="39" xfId="1" applyNumberFormat="1" applyFont="1" applyFill="1" applyBorder="1" applyAlignment="1">
      <alignment horizontal="center" vertical="center" shrinkToFit="1"/>
    </xf>
    <xf numFmtId="40" fontId="0" fillId="2" borderId="40" xfId="1" applyNumberFormat="1" applyFont="1" applyFill="1" applyBorder="1" applyAlignment="1">
      <alignment horizontal="center" vertical="center" shrinkToFit="1"/>
    </xf>
    <xf numFmtId="38" fontId="0" fillId="2" borderId="40" xfId="1" applyFont="1" applyFill="1" applyBorder="1" applyAlignment="1">
      <alignment horizontal="center" vertical="center" shrinkToFit="1"/>
    </xf>
    <xf numFmtId="38" fontId="10" fillId="2" borderId="40" xfId="1" applyFont="1" applyFill="1" applyBorder="1" applyAlignment="1">
      <alignment horizontal="center" vertical="center" shrinkToFit="1"/>
    </xf>
    <xf numFmtId="38" fontId="7" fillId="2" borderId="40" xfId="1" applyFont="1" applyFill="1" applyBorder="1" applyAlignment="1">
      <alignment horizontal="center" vertical="center" shrinkToFit="1"/>
    </xf>
    <xf numFmtId="0" fontId="0" fillId="3" borderId="1" xfId="0" applyFill="1" applyBorder="1" applyAlignment="1">
      <alignment horizontal="center" vertical="center" shrinkToFit="1"/>
    </xf>
    <xf numFmtId="178" fontId="0" fillId="3" borderId="1" xfId="0" applyNumberFormat="1" applyFill="1" applyBorder="1" applyAlignment="1">
      <alignment horizontal="center" vertical="center" shrinkToFit="1"/>
    </xf>
    <xf numFmtId="179" fontId="14" fillId="3" borderId="1" xfId="1" applyNumberFormat="1" applyFont="1" applyFill="1" applyBorder="1" applyAlignment="1">
      <alignment vertical="center" shrinkToFit="1"/>
    </xf>
    <xf numFmtId="179" fontId="14" fillId="3" borderId="1" xfId="1" applyNumberFormat="1" applyFont="1" applyFill="1" applyBorder="1" applyAlignment="1">
      <alignment vertical="center"/>
    </xf>
    <xf numFmtId="0" fontId="0" fillId="0" borderId="0" xfId="0" applyAlignment="1">
      <alignment vertical="center"/>
    </xf>
    <xf numFmtId="0" fontId="16" fillId="0" borderId="0" xfId="0" applyFont="1" applyAlignment="1">
      <alignment vertical="center"/>
    </xf>
    <xf numFmtId="0" fontId="20" fillId="0" borderId="0" xfId="0" applyFont="1" applyAlignment="1">
      <alignment vertical="center"/>
    </xf>
    <xf numFmtId="0" fontId="15" fillId="0" borderId="0" xfId="0" applyFont="1" applyAlignment="1">
      <alignment vertical="center"/>
    </xf>
    <xf numFmtId="49" fontId="21" fillId="0" borderId="30" xfId="0" applyNumberFormat="1" applyFont="1" applyBorder="1" applyAlignment="1">
      <alignment horizontal="center" vertical="center" shrinkToFit="1"/>
    </xf>
    <xf numFmtId="49" fontId="21" fillId="0" borderId="41" xfId="0" applyNumberFormat="1" applyFont="1" applyBorder="1" applyAlignment="1">
      <alignment vertical="center" shrinkToFit="1"/>
    </xf>
    <xf numFmtId="0" fontId="22" fillId="0" borderId="42" xfId="0" applyFont="1" applyBorder="1" applyAlignment="1">
      <alignment horizontal="center" vertical="center" shrinkToFit="1"/>
    </xf>
    <xf numFmtId="0" fontId="0" fillId="6" borderId="17" xfId="0" applyFill="1" applyBorder="1" applyAlignment="1">
      <alignment vertical="center" shrinkToFit="1"/>
    </xf>
    <xf numFmtId="0" fontId="22" fillId="0" borderId="43" xfId="0" applyFont="1" applyBorder="1" applyAlignment="1">
      <alignment horizontal="center" vertical="center" shrinkToFit="1"/>
    </xf>
    <xf numFmtId="9" fontId="0" fillId="6" borderId="44" xfId="2" applyFont="1" applyFill="1" applyBorder="1" applyAlignment="1">
      <alignment vertical="center" shrinkToFit="1"/>
    </xf>
    <xf numFmtId="0" fontId="22" fillId="0" borderId="45" xfId="0" applyFont="1" applyBorder="1" applyAlignment="1">
      <alignment vertical="center" shrinkToFit="1"/>
    </xf>
    <xf numFmtId="0" fontId="0" fillId="6" borderId="46" xfId="0" applyFill="1" applyBorder="1" applyAlignment="1">
      <alignment vertical="center" shrinkToFit="1"/>
    </xf>
    <xf numFmtId="176" fontId="14" fillId="0" borderId="3" xfId="1" applyNumberFormat="1" applyFont="1" applyFill="1" applyBorder="1">
      <alignment vertical="center"/>
    </xf>
    <xf numFmtId="180" fontId="0" fillId="0" borderId="3" xfId="0" applyNumberFormat="1" applyBorder="1" applyAlignment="1">
      <alignment vertical="center"/>
    </xf>
    <xf numFmtId="38" fontId="0" fillId="2" borderId="1" xfId="0" applyNumberFormat="1" applyFill="1" applyBorder="1" applyAlignment="1">
      <alignment horizontal="center" vertical="center" shrinkToFit="1"/>
    </xf>
    <xf numFmtId="9" fontId="14" fillId="0" borderId="0" xfId="0" applyNumberFormat="1" applyFont="1" applyAlignment="1">
      <alignment horizontal="center" vertical="center" shrinkToFit="1"/>
    </xf>
    <xf numFmtId="0" fontId="20" fillId="0" borderId="0" xfId="0" applyFont="1" applyAlignment="1">
      <alignment horizontal="center" vertical="center" shrinkToFit="1"/>
    </xf>
    <xf numFmtId="181" fontId="0" fillId="0" borderId="11" xfId="0" applyNumberFormat="1" applyBorder="1" applyAlignment="1">
      <alignment vertical="center"/>
    </xf>
    <xf numFmtId="0" fontId="11" fillId="7" borderId="9" xfId="0" applyFont="1" applyFill="1" applyBorder="1" applyAlignment="1">
      <alignment horizontal="right" vertical="center" shrinkToFit="1"/>
    </xf>
    <xf numFmtId="0" fontId="11" fillId="7" borderId="29" xfId="0" applyFont="1" applyFill="1" applyBorder="1" applyAlignment="1">
      <alignment horizontal="right" vertical="center" shrinkToFit="1"/>
    </xf>
    <xf numFmtId="0" fontId="10" fillId="7" borderId="0" xfId="0" applyFont="1" applyFill="1" applyAlignment="1">
      <alignment horizontal="center" vertical="center" shrinkToFit="1"/>
    </xf>
    <xf numFmtId="0" fontId="10" fillId="7" borderId="32" xfId="0" applyFont="1" applyFill="1" applyBorder="1" applyAlignment="1">
      <alignment horizontal="center" vertical="center" shrinkToFit="1"/>
    </xf>
    <xf numFmtId="9" fontId="11" fillId="7" borderId="29" xfId="2" applyFont="1" applyFill="1" applyBorder="1" applyAlignment="1">
      <alignment horizontal="right" vertical="center" shrinkToFit="1"/>
    </xf>
    <xf numFmtId="38" fontId="11" fillId="7" borderId="0" xfId="1" applyFont="1" applyFill="1" applyBorder="1" applyAlignment="1">
      <alignment vertical="center" shrinkToFit="1"/>
    </xf>
    <xf numFmtId="38" fontId="11" fillId="7" borderId="32" xfId="1" applyFont="1" applyFill="1" applyBorder="1" applyAlignment="1">
      <alignment vertical="center" shrinkToFit="1"/>
    </xf>
    <xf numFmtId="38" fontId="11" fillId="7" borderId="0" xfId="0" applyNumberFormat="1" applyFont="1" applyFill="1" applyAlignment="1">
      <alignment horizontal="right" vertical="center" shrinkToFit="1"/>
    </xf>
    <xf numFmtId="38" fontId="11" fillId="7" borderId="32" xfId="0" applyNumberFormat="1" applyFont="1" applyFill="1" applyBorder="1" applyAlignment="1">
      <alignment horizontal="right" vertical="center" shrinkToFit="1"/>
    </xf>
    <xf numFmtId="0" fontId="11" fillId="7" borderId="10" xfId="0" applyFont="1" applyFill="1" applyBorder="1" applyAlignment="1">
      <alignment horizontal="right" vertical="center" shrinkToFit="1"/>
    </xf>
    <xf numFmtId="38" fontId="11" fillId="7" borderId="7" xfId="0" applyNumberFormat="1" applyFont="1" applyFill="1" applyBorder="1" applyAlignment="1">
      <alignment horizontal="right" vertical="center" shrinkToFit="1"/>
    </xf>
    <xf numFmtId="0" fontId="10" fillId="7" borderId="7" xfId="0" applyFont="1" applyFill="1" applyBorder="1" applyAlignment="1">
      <alignment horizontal="center" vertical="center" shrinkToFit="1"/>
    </xf>
    <xf numFmtId="0" fontId="0" fillId="7" borderId="7" xfId="0" applyFill="1" applyBorder="1" applyAlignment="1">
      <alignment horizontal="center" vertical="center" shrinkToFit="1"/>
    </xf>
    <xf numFmtId="0" fontId="0" fillId="7" borderId="11" xfId="0" applyFill="1" applyBorder="1" applyAlignment="1">
      <alignment horizontal="center" vertical="center" shrinkToFit="1"/>
    </xf>
    <xf numFmtId="0" fontId="10" fillId="8" borderId="29" xfId="0" applyFont="1" applyFill="1" applyBorder="1" applyAlignment="1">
      <alignment horizontal="center" vertical="center" shrinkToFit="1"/>
    </xf>
    <xf numFmtId="0" fontId="10" fillId="8" borderId="0" xfId="0" applyFont="1" applyFill="1" applyAlignment="1">
      <alignment horizontal="center" vertical="center" shrinkToFit="1"/>
    </xf>
    <xf numFmtId="0" fontId="10" fillId="8" borderId="32" xfId="0" applyFont="1" applyFill="1" applyBorder="1" applyAlignment="1">
      <alignment horizontal="center" vertical="center" shrinkToFit="1"/>
    </xf>
    <xf numFmtId="9" fontId="11" fillId="8" borderId="29" xfId="2" applyFont="1" applyFill="1" applyBorder="1" applyAlignment="1">
      <alignment horizontal="right" vertical="center" shrinkToFit="1"/>
    </xf>
    <xf numFmtId="9" fontId="11" fillId="8" borderId="10" xfId="2" applyFont="1" applyFill="1" applyBorder="1" applyAlignment="1">
      <alignment horizontal="right" vertical="center" shrinkToFit="1"/>
    </xf>
    <xf numFmtId="38" fontId="11" fillId="8" borderId="7" xfId="0" applyNumberFormat="1" applyFont="1" applyFill="1" applyBorder="1" applyAlignment="1">
      <alignment horizontal="center" vertical="center" shrinkToFit="1"/>
    </xf>
    <xf numFmtId="0" fontId="10" fillId="8" borderId="7" xfId="0" applyFont="1" applyFill="1" applyBorder="1" applyAlignment="1">
      <alignment horizontal="center" vertical="center" shrinkToFit="1"/>
    </xf>
    <xf numFmtId="0" fontId="10" fillId="8" borderId="11" xfId="0" applyFont="1" applyFill="1" applyBorder="1" applyAlignment="1">
      <alignment horizontal="center" vertical="center" shrinkToFit="1"/>
    </xf>
    <xf numFmtId="0" fontId="10" fillId="8" borderId="9" xfId="0" applyFont="1" applyFill="1" applyBorder="1" applyAlignment="1">
      <alignment horizontal="center" vertical="center" shrinkToFit="1"/>
    </xf>
    <xf numFmtId="0" fontId="26" fillId="4" borderId="27" xfId="0" applyFont="1" applyFill="1" applyBorder="1" applyAlignment="1">
      <alignment horizontal="center" vertical="center"/>
    </xf>
    <xf numFmtId="0" fontId="26" fillId="2" borderId="27" xfId="0" applyFont="1" applyFill="1" applyBorder="1" applyAlignment="1">
      <alignment horizontal="left" vertical="center"/>
    </xf>
    <xf numFmtId="0" fontId="26" fillId="5" borderId="27" xfId="0" applyFont="1" applyFill="1" applyBorder="1" applyAlignment="1">
      <alignment horizontal="left" vertical="center"/>
    </xf>
    <xf numFmtId="40" fontId="0" fillId="2" borderId="47" xfId="1" applyNumberFormat="1" applyFont="1" applyFill="1" applyBorder="1" applyAlignment="1">
      <alignment horizontal="center" vertical="center" shrinkToFit="1"/>
    </xf>
    <xf numFmtId="185" fontId="0" fillId="0" borderId="3" xfId="0" applyNumberFormat="1" applyBorder="1" applyAlignment="1">
      <alignment vertical="center"/>
    </xf>
    <xf numFmtId="38" fontId="21" fillId="0" borderId="1" xfId="1" applyFont="1" applyBorder="1" applyAlignment="1">
      <alignment horizontal="center" vertical="center" shrinkToFit="1"/>
    </xf>
    <xf numFmtId="182" fontId="0" fillId="6" borderId="49" xfId="0" applyNumberFormat="1" applyFill="1" applyBorder="1" applyAlignment="1">
      <alignment horizontal="center" vertical="center" shrinkToFit="1"/>
    </xf>
    <xf numFmtId="182" fontId="0" fillId="6" borderId="12" xfId="0" applyNumberFormat="1" applyFill="1" applyBorder="1" applyAlignment="1">
      <alignment horizontal="center" vertical="center" shrinkToFit="1"/>
    </xf>
    <xf numFmtId="183" fontId="0" fillId="6" borderId="12" xfId="0" applyNumberFormat="1" applyFill="1" applyBorder="1" applyAlignment="1">
      <alignment horizontal="center" vertical="center" shrinkToFit="1"/>
    </xf>
    <xf numFmtId="184" fontId="0" fillId="6" borderId="51" xfId="0" applyNumberFormat="1" applyFill="1" applyBorder="1" applyAlignment="1">
      <alignment horizontal="center" vertical="center" shrinkToFit="1"/>
    </xf>
    <xf numFmtId="0" fontId="28" fillId="6" borderId="48" xfId="0" applyFont="1" applyFill="1" applyBorder="1" applyAlignment="1">
      <alignment horizontal="center" vertical="center" shrinkToFit="1"/>
    </xf>
    <xf numFmtId="0" fontId="22" fillId="6" borderId="18" xfId="0" applyFont="1" applyFill="1" applyBorder="1" applyAlignment="1">
      <alignment horizontal="center" vertical="center" shrinkToFit="1"/>
    </xf>
    <xf numFmtId="0" fontId="22" fillId="6" borderId="50" xfId="0" applyFont="1" applyFill="1" applyBorder="1" applyAlignment="1">
      <alignment horizontal="center" vertical="center" shrinkToFit="1"/>
    </xf>
    <xf numFmtId="0" fontId="26" fillId="5" borderId="0" xfId="0" applyFont="1" applyFill="1" applyBorder="1" applyAlignment="1">
      <alignment horizontal="left" vertical="center"/>
    </xf>
    <xf numFmtId="0" fontId="0" fillId="5" borderId="0" xfId="0" applyFill="1" applyBorder="1" applyAlignment="1">
      <alignment horizontal="center" vertical="center" shrinkToFit="1"/>
    </xf>
    <xf numFmtId="38" fontId="7" fillId="2" borderId="24" xfId="1" applyFont="1" applyFill="1" applyBorder="1" applyAlignment="1">
      <alignment horizontal="center" vertical="center" shrinkToFit="1"/>
    </xf>
    <xf numFmtId="0" fontId="0" fillId="0" borderId="0" xfId="0" applyAlignment="1">
      <alignment horizontal="center"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6" fillId="0" borderId="0" xfId="0" applyFont="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3" borderId="1" xfId="0" applyFill="1" applyBorder="1" applyAlignment="1">
      <alignment horizontal="center" vertical="center" shrinkToFit="1"/>
    </xf>
    <xf numFmtId="0" fontId="0" fillId="0" borderId="0" xfId="0" applyAlignment="1">
      <alignment horizontal="center" vertical="center" shrinkToFit="1"/>
    </xf>
    <xf numFmtId="38" fontId="0" fillId="0" borderId="2" xfId="1" applyFont="1" applyBorder="1" applyAlignment="1">
      <alignment horizontal="center" vertical="center" shrinkToFit="1"/>
    </xf>
    <xf numFmtId="0" fontId="16" fillId="0" borderId="0" xfId="0" applyFont="1" applyAlignment="1">
      <alignment horizontal="center" vertical="center" shrinkToFit="1"/>
    </xf>
    <xf numFmtId="0" fontId="30" fillId="0" borderId="0" xfId="0" applyFont="1" applyAlignment="1">
      <alignment vertical="center"/>
    </xf>
    <xf numFmtId="0" fontId="32" fillId="0" borderId="0" xfId="0" applyFont="1" applyAlignment="1">
      <alignment vertical="center"/>
    </xf>
    <xf numFmtId="0" fontId="7" fillId="0" borderId="0" xfId="0" applyFont="1" applyAlignment="1">
      <alignment horizontal="center" vertical="center" shrinkToFit="1"/>
    </xf>
    <xf numFmtId="0" fontId="33" fillId="0" borderId="0" xfId="0" applyFont="1" applyAlignment="1">
      <alignmen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55" fontId="21" fillId="0" borderId="26" xfId="0" applyNumberFormat="1" applyFont="1" applyBorder="1" applyAlignment="1">
      <alignment horizontal="center" vertical="center"/>
    </xf>
    <xf numFmtId="0" fontId="21" fillId="0" borderId="26" xfId="0" applyFont="1" applyBorder="1" applyAlignment="1">
      <alignment horizontal="center" vertical="center"/>
    </xf>
    <xf numFmtId="0" fontId="21" fillId="0" borderId="6" xfId="0" applyFont="1" applyBorder="1" applyAlignment="1">
      <alignment horizontal="center" vertical="center"/>
    </xf>
    <xf numFmtId="0" fontId="0" fillId="0" borderId="6" xfId="0" applyBorder="1" applyAlignment="1">
      <alignment horizontal="center" vertical="center" wrapText="1" shrinkToFit="1"/>
    </xf>
    <xf numFmtId="0" fontId="0" fillId="0" borderId="6" xfId="0" applyBorder="1" applyAlignment="1">
      <alignment horizontal="center" vertical="center" shrinkToFit="1"/>
    </xf>
    <xf numFmtId="0" fontId="4"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6" fillId="0" borderId="0" xfId="0" applyFont="1" applyAlignment="1">
      <alignment horizontal="center" vertical="center" shrinkToFit="1"/>
    </xf>
    <xf numFmtId="0" fontId="0" fillId="0" borderId="2"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36" xfId="0" applyBorder="1" applyAlignment="1">
      <alignment horizontal="center" vertical="center" wrapText="1" shrinkToFit="1"/>
    </xf>
    <xf numFmtId="0" fontId="0" fillId="0" borderId="38"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33" xfId="0" applyBorder="1" applyAlignment="1">
      <alignment horizontal="center" vertical="center" wrapText="1" shrinkToFit="1"/>
    </xf>
    <xf numFmtId="0" fontId="0" fillId="0" borderId="34" xfId="0" applyBorder="1" applyAlignment="1">
      <alignment horizontal="center" vertical="center" wrapText="1" shrinkToFit="1"/>
    </xf>
    <xf numFmtId="0" fontId="0" fillId="0" borderId="28" xfId="0" applyBorder="1" applyAlignment="1">
      <alignment horizontal="center" vertical="center" wrapText="1" shrinkToFit="1"/>
    </xf>
    <xf numFmtId="0" fontId="0" fillId="3" borderId="1" xfId="0" applyFill="1" applyBorder="1" applyAlignment="1">
      <alignment horizontal="center" vertical="center" shrinkToFit="1"/>
    </xf>
    <xf numFmtId="0" fontId="4"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26" fillId="3" borderId="27" xfId="0" applyFont="1" applyFill="1" applyBorder="1" applyAlignment="1">
      <alignment horizontal="center" vertical="center" shrinkToFit="1"/>
    </xf>
    <xf numFmtId="0" fontId="27" fillId="3" borderId="27" xfId="0" applyFont="1" applyFill="1" applyBorder="1" applyAlignment="1">
      <alignment horizontal="center" vertical="center" shrinkToFit="1"/>
    </xf>
    <xf numFmtId="0" fontId="24" fillId="7" borderId="27" xfId="0" applyFont="1" applyFill="1" applyBorder="1" applyAlignment="1">
      <alignment horizontal="center" vertical="center" shrinkToFit="1"/>
    </xf>
    <xf numFmtId="0" fontId="25" fillId="7" borderId="27" xfId="0" applyFont="1" applyFill="1" applyBorder="1" applyAlignment="1">
      <alignment horizontal="center" vertical="center" shrinkToFit="1"/>
    </xf>
    <xf numFmtId="0" fontId="24" fillId="8" borderId="27" xfId="0" applyFont="1" applyFill="1" applyBorder="1" applyAlignment="1">
      <alignment horizontal="center" vertical="center" shrinkToFit="1"/>
    </xf>
    <xf numFmtId="0" fontId="25" fillId="8" borderId="27" xfId="0" applyFont="1" applyFill="1" applyBorder="1" applyAlignment="1">
      <alignment horizontal="center" vertical="center" shrinkToFit="1"/>
    </xf>
    <xf numFmtId="0" fontId="0" fillId="7" borderId="27" xfId="0" applyFill="1" applyBorder="1" applyAlignment="1">
      <alignment horizontal="center" vertical="center" shrinkToFit="1"/>
    </xf>
    <xf numFmtId="0" fontId="0" fillId="7" borderId="8" xfId="0" applyFill="1" applyBorder="1" applyAlignment="1">
      <alignment horizontal="center" vertical="center" shrinkToFit="1"/>
    </xf>
    <xf numFmtId="0" fontId="0" fillId="8" borderId="27" xfId="0" applyFill="1" applyBorder="1" applyAlignment="1">
      <alignment horizontal="center" vertical="center" shrinkToFit="1"/>
    </xf>
    <xf numFmtId="0" fontId="0" fillId="8" borderId="8" xfId="0" applyFill="1" applyBorder="1" applyAlignment="1">
      <alignment horizontal="center" vertical="center" shrinkToFit="1"/>
    </xf>
    <xf numFmtId="0" fontId="0" fillId="8" borderId="0" xfId="0" applyFill="1" applyAlignment="1">
      <alignment horizontal="center" vertical="center" shrinkToFit="1"/>
    </xf>
    <xf numFmtId="0" fontId="0" fillId="8" borderId="32" xfId="0" applyFill="1" applyBorder="1" applyAlignment="1">
      <alignment horizontal="center" vertical="center" shrinkToFit="1"/>
    </xf>
    <xf numFmtId="0" fontId="0" fillId="0" borderId="19"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23" xfId="0"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25" fillId="8" borderId="0" xfId="0" applyFont="1" applyFill="1" applyAlignment="1">
      <alignment horizontal="center" vertical="center" shrinkToFit="1"/>
    </xf>
    <xf numFmtId="0" fontId="24" fillId="8" borderId="0" xfId="0" applyFont="1" applyFill="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136070</xdr:colOff>
      <xdr:row>0</xdr:row>
      <xdr:rowOff>122464</xdr:rowOff>
    </xdr:from>
    <xdr:to>
      <xdr:col>5</xdr:col>
      <xdr:colOff>462642</xdr:colOff>
      <xdr:row>5</xdr:row>
      <xdr:rowOff>136072</xdr:rowOff>
    </xdr:to>
    <xdr:sp macro="" textlink="">
      <xdr:nvSpPr>
        <xdr:cNvPr id="12" name="テキスト ボックス 11"/>
        <xdr:cNvSpPr txBox="1"/>
      </xdr:nvSpPr>
      <xdr:spPr>
        <a:xfrm>
          <a:off x="136070" y="122464"/>
          <a:ext cx="5170715" cy="1673679"/>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左下に記入の留意事項があるので、最初にご確認ください。</a:t>
          </a:r>
          <a:endParaRPr kumimoji="1" lang="en-US" altLang="ja-JP" sz="1200" b="1"/>
        </a:p>
        <a:p>
          <a:r>
            <a:rPr kumimoji="1" lang="en-US" altLang="ja-JP" sz="1200" b="1"/>
            <a:t>※</a:t>
          </a:r>
          <a:r>
            <a:rPr kumimoji="1" lang="ja-JP" altLang="en-US" sz="1200" b="1"/>
            <a:t>１　自動計算が入っているセルについて、計算式を消さないようご</a:t>
          </a:r>
          <a:endParaRPr kumimoji="1" lang="en-US" altLang="ja-JP" sz="1200" b="1"/>
        </a:p>
        <a:p>
          <a:r>
            <a:rPr kumimoji="1" lang="ja-JP" altLang="en-US" sz="1200" b="1"/>
            <a:t>　　　注意ください。</a:t>
          </a:r>
          <a:endParaRPr kumimoji="1" lang="en-US" altLang="ja-JP" sz="1200" b="1"/>
        </a:p>
        <a:p>
          <a:r>
            <a:rPr kumimoji="1" lang="en-US" altLang="ja-JP" sz="1200" b="1"/>
            <a:t>※</a:t>
          </a:r>
          <a:r>
            <a:rPr kumimoji="1" lang="ja-JP" altLang="en-US" sz="1200" b="1"/>
            <a:t>２　</a:t>
          </a:r>
          <a:r>
            <a:rPr kumimoji="1" lang="en-US" altLang="ja-JP" sz="1200" b="1"/>
            <a:t>AG</a:t>
          </a:r>
          <a:r>
            <a:rPr kumimoji="1" lang="ja-JP" altLang="en-US" sz="1200" b="1"/>
            <a:t>列以降の列は、県協議会で使用する列なので記載不要です。</a:t>
          </a:r>
          <a:endParaRPr kumimoji="1" lang="en-US" altLang="ja-JP" sz="1200" b="1"/>
        </a:p>
        <a:p>
          <a:r>
            <a:rPr kumimoji="1" lang="en-US" altLang="ja-JP" sz="1200" b="1"/>
            <a:t>※</a:t>
          </a:r>
          <a:r>
            <a:rPr kumimoji="1" lang="ja-JP" altLang="en-US" sz="1200" b="1"/>
            <a:t>３　分割納付を希望する支援対象者は、分割納付額について、左下</a:t>
          </a:r>
          <a:endParaRPr kumimoji="1" lang="en-US" altLang="ja-JP" sz="1200" b="1"/>
        </a:p>
        <a:p>
          <a:r>
            <a:rPr kumimoji="1" lang="ja-JP" altLang="en-US" sz="1200" b="1"/>
            <a:t>　　　の注意事項をご確認ください。</a:t>
          </a:r>
          <a:endParaRPr kumimoji="1" lang="en-US" altLang="ja-JP" sz="1200" b="1"/>
        </a:p>
      </xdr:txBody>
    </xdr:sp>
    <xdr:clientData/>
  </xdr:twoCellAnchor>
  <xdr:twoCellAnchor>
    <xdr:from>
      <xdr:col>21</xdr:col>
      <xdr:colOff>238125</xdr:colOff>
      <xdr:row>0</xdr:row>
      <xdr:rowOff>154782</xdr:rowOff>
    </xdr:from>
    <xdr:to>
      <xdr:col>25</xdr:col>
      <xdr:colOff>523876</xdr:colOff>
      <xdr:row>4</xdr:row>
      <xdr:rowOff>148068</xdr:rowOff>
    </xdr:to>
    <xdr:sp macro="" textlink="">
      <xdr:nvSpPr>
        <xdr:cNvPr id="3" name="吹き出し: 角を丸めた四角形 7">
          <a:extLst>
            <a:ext uri="{FF2B5EF4-FFF2-40B4-BE49-F238E27FC236}">
              <a16:creationId xmlns:a16="http://schemas.microsoft.com/office/drawing/2014/main" id="{81417C14-4920-4EAC-82A3-1F0E5C30819A}"/>
            </a:ext>
          </a:extLst>
        </xdr:cNvPr>
        <xdr:cNvSpPr/>
      </xdr:nvSpPr>
      <xdr:spPr>
        <a:xfrm>
          <a:off x="20014406" y="154782"/>
          <a:ext cx="3357564" cy="1422036"/>
        </a:xfrm>
        <a:prstGeom prst="wedgeRoundRectCallout">
          <a:avLst>
            <a:gd name="adj1" fmla="val 38856"/>
            <a:gd name="adj2" fmla="val 109391"/>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現在使用量（Ｚ列）、目標使用量（</a:t>
          </a:r>
          <a:r>
            <a:rPr kumimoji="1" lang="en-US" altLang="ja-JP" sz="1100">
              <a:solidFill>
                <a:sysClr val="windowText" lastClr="000000"/>
              </a:solidFill>
            </a:rPr>
            <a:t>AB</a:t>
          </a:r>
          <a:r>
            <a:rPr kumimoji="1" lang="ja-JP" altLang="en-US" sz="1100">
              <a:solidFill>
                <a:sysClr val="windowText" lastClr="000000"/>
              </a:solidFill>
            </a:rPr>
            <a:t>列）には、燃料別の使用量を記載する。</a:t>
          </a:r>
          <a:endParaRPr kumimoji="1" lang="en-US" altLang="ja-JP" sz="1100">
            <a:solidFill>
              <a:sysClr val="windowText" lastClr="000000"/>
            </a:solidFill>
          </a:endParaRPr>
        </a:p>
        <a:p>
          <a:pPr algn="l"/>
          <a:r>
            <a:rPr kumimoji="1" lang="en-US" altLang="ja-JP" sz="1100">
              <a:solidFill>
                <a:sysClr val="windowText" lastClr="000000"/>
              </a:solidFill>
            </a:rPr>
            <a:t>AA</a:t>
          </a:r>
          <a:r>
            <a:rPr kumimoji="1" lang="ja-JP" altLang="en-US" sz="1100">
              <a:solidFill>
                <a:sysClr val="windowText" lastClr="000000"/>
              </a:solidFill>
            </a:rPr>
            <a:t>・</a:t>
          </a:r>
          <a:r>
            <a:rPr kumimoji="1" lang="en-US" altLang="ja-JP" sz="1100">
              <a:solidFill>
                <a:sysClr val="windowText" lastClr="000000"/>
              </a:solidFill>
            </a:rPr>
            <a:t>AC</a:t>
          </a:r>
          <a:r>
            <a:rPr kumimoji="1" lang="ja-JP" altLang="en-US" sz="1100">
              <a:solidFill>
                <a:sysClr val="windowText" lastClr="000000"/>
              </a:solidFill>
            </a:rPr>
            <a:t>列には計算式が入っているので、Ｍ列で選択した燃料種別ごとに、自動でＡ重油換算された数量が入力される。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449036</xdr:colOff>
      <xdr:row>0</xdr:row>
      <xdr:rowOff>204108</xdr:rowOff>
    </xdr:from>
    <xdr:to>
      <xdr:col>25</xdr:col>
      <xdr:colOff>734787</xdr:colOff>
      <xdr:row>4</xdr:row>
      <xdr:rowOff>197394</xdr:rowOff>
    </xdr:to>
    <xdr:sp macro="" textlink="">
      <xdr:nvSpPr>
        <xdr:cNvPr id="2" name="吹き出し: 角を丸めた四角形 7">
          <a:extLst>
            <a:ext uri="{FF2B5EF4-FFF2-40B4-BE49-F238E27FC236}">
              <a16:creationId xmlns:a16="http://schemas.microsoft.com/office/drawing/2014/main" id="{81417C14-4920-4EAC-82A3-1F0E5C30819A}"/>
            </a:ext>
          </a:extLst>
        </xdr:cNvPr>
        <xdr:cNvSpPr/>
      </xdr:nvSpPr>
      <xdr:spPr>
        <a:xfrm>
          <a:off x="20222936" y="204108"/>
          <a:ext cx="3362326" cy="1412511"/>
        </a:xfrm>
        <a:prstGeom prst="wedgeRoundRectCallout">
          <a:avLst>
            <a:gd name="adj1" fmla="val 38856"/>
            <a:gd name="adj2" fmla="val 109391"/>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現在使用量（Ｚ列）、目標使用量（</a:t>
          </a:r>
          <a:r>
            <a:rPr kumimoji="1" lang="en-US" altLang="ja-JP" sz="1100">
              <a:solidFill>
                <a:sysClr val="windowText" lastClr="000000"/>
              </a:solidFill>
            </a:rPr>
            <a:t>AB</a:t>
          </a:r>
          <a:r>
            <a:rPr kumimoji="1" lang="ja-JP" altLang="en-US" sz="1100">
              <a:solidFill>
                <a:sysClr val="windowText" lastClr="000000"/>
              </a:solidFill>
            </a:rPr>
            <a:t>列）には、燃料別の使用量を記載する。</a:t>
          </a:r>
          <a:endParaRPr kumimoji="1" lang="en-US" altLang="ja-JP" sz="1100">
            <a:solidFill>
              <a:sysClr val="windowText" lastClr="000000"/>
            </a:solidFill>
          </a:endParaRPr>
        </a:p>
        <a:p>
          <a:pPr algn="l"/>
          <a:r>
            <a:rPr kumimoji="1" lang="en-US" altLang="ja-JP" sz="1100">
              <a:solidFill>
                <a:sysClr val="windowText" lastClr="000000"/>
              </a:solidFill>
            </a:rPr>
            <a:t>AA</a:t>
          </a:r>
          <a:r>
            <a:rPr kumimoji="1" lang="ja-JP" altLang="en-US" sz="1100">
              <a:solidFill>
                <a:sysClr val="windowText" lastClr="000000"/>
              </a:solidFill>
            </a:rPr>
            <a:t>・</a:t>
          </a:r>
          <a:r>
            <a:rPr kumimoji="1" lang="en-US" altLang="ja-JP" sz="1100">
              <a:solidFill>
                <a:sysClr val="windowText" lastClr="000000"/>
              </a:solidFill>
            </a:rPr>
            <a:t>AC</a:t>
          </a:r>
          <a:r>
            <a:rPr kumimoji="1" lang="ja-JP" altLang="en-US" sz="1100">
              <a:solidFill>
                <a:sysClr val="windowText" lastClr="000000"/>
              </a:solidFill>
            </a:rPr>
            <a:t>列には計算式が入っているので、Ｍ列で選択した燃料種別ごとに、自動でＡ重油換算された数量が入力される。</a:t>
          </a:r>
        </a:p>
      </xdr:txBody>
    </xdr:sp>
    <xdr:clientData/>
  </xdr:twoCellAnchor>
  <xdr:twoCellAnchor>
    <xdr:from>
      <xdr:col>2</xdr:col>
      <xdr:colOff>1603943</xdr:colOff>
      <xdr:row>11</xdr:row>
      <xdr:rowOff>124164</xdr:rowOff>
    </xdr:from>
    <xdr:to>
      <xdr:col>5</xdr:col>
      <xdr:colOff>952501</xdr:colOff>
      <xdr:row>12</xdr:row>
      <xdr:rowOff>255224</xdr:rowOff>
    </xdr:to>
    <xdr:sp macro="" textlink="">
      <xdr:nvSpPr>
        <xdr:cNvPr id="3" name="吹き出し: 角を丸めた四角形 7">
          <a:extLst>
            <a:ext uri="{FF2B5EF4-FFF2-40B4-BE49-F238E27FC236}">
              <a16:creationId xmlns:a16="http://schemas.microsoft.com/office/drawing/2014/main" id="{81417C14-4920-4EAC-82A3-1F0E5C30819A}"/>
            </a:ext>
          </a:extLst>
        </xdr:cNvPr>
        <xdr:cNvSpPr/>
      </xdr:nvSpPr>
      <xdr:spPr>
        <a:xfrm>
          <a:off x="3127943" y="3947771"/>
          <a:ext cx="2668701" cy="471239"/>
        </a:xfrm>
        <a:prstGeom prst="wedgeRoundRectCallout">
          <a:avLst>
            <a:gd name="adj1" fmla="val 30445"/>
            <a:gd name="adj2" fmla="val -166604"/>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支援対象者（組織）の住所を記載</a:t>
          </a:r>
        </a:p>
      </xdr:txBody>
    </xdr:sp>
    <xdr:clientData/>
  </xdr:twoCellAnchor>
  <xdr:twoCellAnchor>
    <xdr:from>
      <xdr:col>5</xdr:col>
      <xdr:colOff>1139598</xdr:colOff>
      <xdr:row>11</xdr:row>
      <xdr:rowOff>219416</xdr:rowOff>
    </xdr:from>
    <xdr:to>
      <xdr:col>8</xdr:col>
      <xdr:colOff>353787</xdr:colOff>
      <xdr:row>13</xdr:row>
      <xdr:rowOff>22203</xdr:rowOff>
    </xdr:to>
    <xdr:sp macro="" textlink="">
      <xdr:nvSpPr>
        <xdr:cNvPr id="4" name="吹き出し: 角を丸めた四角形 7">
          <a:extLst>
            <a:ext uri="{FF2B5EF4-FFF2-40B4-BE49-F238E27FC236}">
              <a16:creationId xmlns:a16="http://schemas.microsoft.com/office/drawing/2014/main" id="{81417C14-4920-4EAC-82A3-1F0E5C30819A}"/>
            </a:ext>
          </a:extLst>
        </xdr:cNvPr>
        <xdr:cNvSpPr/>
      </xdr:nvSpPr>
      <xdr:spPr>
        <a:xfrm>
          <a:off x="5983741" y="4043023"/>
          <a:ext cx="2452689" cy="483144"/>
        </a:xfrm>
        <a:prstGeom prst="wedgeRoundRectCallout">
          <a:avLst>
            <a:gd name="adj1" fmla="val -10672"/>
            <a:gd name="adj2" fmla="val -152262"/>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支援対象者で選択した対象期間</a:t>
          </a:r>
        </a:p>
      </xdr:txBody>
    </xdr:sp>
    <xdr:clientData/>
  </xdr:twoCellAnchor>
  <xdr:twoCellAnchor>
    <xdr:from>
      <xdr:col>8</xdr:col>
      <xdr:colOff>532380</xdr:colOff>
      <xdr:row>11</xdr:row>
      <xdr:rowOff>328273</xdr:rowOff>
    </xdr:from>
    <xdr:to>
      <xdr:col>10</xdr:col>
      <xdr:colOff>1544410</xdr:colOff>
      <xdr:row>15</xdr:row>
      <xdr:rowOff>187098</xdr:rowOff>
    </xdr:to>
    <xdr:sp macro="" textlink="">
      <xdr:nvSpPr>
        <xdr:cNvPr id="5" name="吹き出し: 角を丸めた四角形 7">
          <a:extLst>
            <a:ext uri="{FF2B5EF4-FFF2-40B4-BE49-F238E27FC236}">
              <a16:creationId xmlns:a16="http://schemas.microsoft.com/office/drawing/2014/main" id="{81417C14-4920-4EAC-82A3-1F0E5C30819A}"/>
            </a:ext>
          </a:extLst>
        </xdr:cNvPr>
        <xdr:cNvSpPr/>
      </xdr:nvSpPr>
      <xdr:spPr>
        <a:xfrm>
          <a:off x="8615023" y="4151880"/>
          <a:ext cx="3298030" cy="1219539"/>
        </a:xfrm>
        <a:prstGeom prst="wedgeRoundRectCallout">
          <a:avLst>
            <a:gd name="adj1" fmla="val 3795"/>
            <a:gd name="adj2" fmla="val -109502"/>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支援対象者が単体の組織である場合は、組織名称と住所を記載。</a:t>
          </a:r>
          <a:endParaRPr kumimoji="1" lang="en-US" altLang="ja-JP" sz="1100">
            <a:solidFill>
              <a:sysClr val="windowText" lastClr="000000"/>
            </a:solidFill>
          </a:endParaRPr>
        </a:p>
        <a:p>
          <a:pPr algn="l"/>
          <a:r>
            <a:rPr kumimoji="1" lang="ja-JP" altLang="en-US" sz="1100">
              <a:solidFill>
                <a:sysClr val="windowText" lastClr="000000"/>
              </a:solidFill>
            </a:rPr>
            <a:t>農協等で取りまとめている場合は、参加農家の名前と住所を記載。</a:t>
          </a:r>
        </a:p>
      </xdr:txBody>
    </xdr:sp>
    <xdr:clientData/>
  </xdr:twoCellAnchor>
  <xdr:twoCellAnchor>
    <xdr:from>
      <xdr:col>0</xdr:col>
      <xdr:colOff>136070</xdr:colOff>
      <xdr:row>0</xdr:row>
      <xdr:rowOff>122464</xdr:rowOff>
    </xdr:from>
    <xdr:to>
      <xdr:col>5</xdr:col>
      <xdr:colOff>462642</xdr:colOff>
      <xdr:row>5</xdr:row>
      <xdr:rowOff>136072</xdr:rowOff>
    </xdr:to>
    <xdr:sp macro="" textlink="">
      <xdr:nvSpPr>
        <xdr:cNvPr id="7" name="テキスト ボックス 6"/>
        <xdr:cNvSpPr txBox="1"/>
      </xdr:nvSpPr>
      <xdr:spPr>
        <a:xfrm>
          <a:off x="136070" y="122464"/>
          <a:ext cx="5165272" cy="1680483"/>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左下に記入の留意事項があるので、最初にご確認ください。</a:t>
          </a:r>
          <a:endParaRPr kumimoji="1" lang="en-US" altLang="ja-JP" sz="1200" b="1"/>
        </a:p>
        <a:p>
          <a:r>
            <a:rPr kumimoji="1" lang="en-US" altLang="ja-JP" sz="1200" b="1"/>
            <a:t>※</a:t>
          </a:r>
          <a:r>
            <a:rPr kumimoji="1" lang="ja-JP" altLang="en-US" sz="1200" b="1"/>
            <a:t>１　自動計算が入っているセルについて、計算式を消さないようご</a:t>
          </a:r>
          <a:endParaRPr kumimoji="1" lang="en-US" altLang="ja-JP" sz="1200" b="1"/>
        </a:p>
        <a:p>
          <a:r>
            <a:rPr kumimoji="1" lang="ja-JP" altLang="en-US" sz="1200" b="1"/>
            <a:t>　　　注意ください。</a:t>
          </a:r>
          <a:endParaRPr kumimoji="1" lang="en-US" altLang="ja-JP" sz="1200" b="1"/>
        </a:p>
        <a:p>
          <a:r>
            <a:rPr kumimoji="1" lang="en-US" altLang="ja-JP" sz="1200" b="1"/>
            <a:t>※</a:t>
          </a:r>
          <a:r>
            <a:rPr kumimoji="1" lang="ja-JP" altLang="en-US" sz="1200" b="1"/>
            <a:t>２　</a:t>
          </a:r>
          <a:r>
            <a:rPr kumimoji="1" lang="en-US" altLang="ja-JP" sz="1200" b="1"/>
            <a:t>AG</a:t>
          </a:r>
          <a:r>
            <a:rPr kumimoji="1" lang="ja-JP" altLang="en-US" sz="1200" b="1"/>
            <a:t>列以降の列は、県協議会で使用する列なので記載不要です。</a:t>
          </a:r>
          <a:endParaRPr kumimoji="1" lang="en-US" altLang="ja-JP" sz="1200" b="1"/>
        </a:p>
        <a:p>
          <a:r>
            <a:rPr kumimoji="1" lang="en-US" altLang="ja-JP" sz="1200" b="1"/>
            <a:t>※</a:t>
          </a:r>
          <a:r>
            <a:rPr kumimoji="1" lang="ja-JP" altLang="en-US" sz="1200" b="1"/>
            <a:t>３　分割納付を希望する支援対象者は、分割納付額について、左下</a:t>
          </a:r>
          <a:endParaRPr kumimoji="1" lang="en-US" altLang="ja-JP" sz="1200" b="1"/>
        </a:p>
        <a:p>
          <a:r>
            <a:rPr kumimoji="1" lang="ja-JP" altLang="en-US" sz="1200" b="1"/>
            <a:t>　　　の注意事項をご確認ください。</a:t>
          </a:r>
          <a:endParaRPr kumimoji="1" lang="en-US" altLang="ja-JP" sz="1200" b="1"/>
        </a:p>
      </xdr:txBody>
    </xdr:sp>
    <xdr:clientData/>
  </xdr:twoCellAnchor>
  <xdr:twoCellAnchor>
    <xdr:from>
      <xdr:col>11</xdr:col>
      <xdr:colOff>326571</xdr:colOff>
      <xdr:row>12</xdr:row>
      <xdr:rowOff>13608</xdr:rowOff>
    </xdr:from>
    <xdr:to>
      <xdr:col>15</xdr:col>
      <xdr:colOff>666750</xdr:colOff>
      <xdr:row>14</xdr:row>
      <xdr:rowOff>31295</xdr:rowOff>
    </xdr:to>
    <xdr:sp macro="" textlink="">
      <xdr:nvSpPr>
        <xdr:cNvPr id="8" name="吹き出し: 角を丸めた四角形 7">
          <a:extLst>
            <a:ext uri="{FF2B5EF4-FFF2-40B4-BE49-F238E27FC236}">
              <a16:creationId xmlns:a16="http://schemas.microsoft.com/office/drawing/2014/main" id="{81417C14-4920-4EAC-82A3-1F0E5C30819A}"/>
            </a:ext>
          </a:extLst>
        </xdr:cNvPr>
        <xdr:cNvSpPr/>
      </xdr:nvSpPr>
      <xdr:spPr>
        <a:xfrm>
          <a:off x="12409714" y="4177394"/>
          <a:ext cx="3388179" cy="698044"/>
        </a:xfrm>
        <a:prstGeom prst="wedgeRoundRectCallout">
          <a:avLst>
            <a:gd name="adj1" fmla="val -33265"/>
            <a:gd name="adj2" fmla="val -144177"/>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一人の農家、一法人であっても燃料別に行を分けて入力すること</a:t>
          </a:r>
        </a:p>
      </xdr:txBody>
    </xdr:sp>
    <xdr:clientData/>
  </xdr:twoCellAnchor>
  <xdr:twoCellAnchor>
    <xdr:from>
      <xdr:col>5</xdr:col>
      <xdr:colOff>1213758</xdr:colOff>
      <xdr:row>19</xdr:row>
      <xdr:rowOff>206830</xdr:rowOff>
    </xdr:from>
    <xdr:to>
      <xdr:col>9</xdr:col>
      <xdr:colOff>791937</xdr:colOff>
      <xdr:row>21</xdr:row>
      <xdr:rowOff>197303</xdr:rowOff>
    </xdr:to>
    <xdr:sp macro="" textlink="">
      <xdr:nvSpPr>
        <xdr:cNvPr id="9" name="吹き出し: 角を丸めた四角形 7">
          <a:extLst>
            <a:ext uri="{FF2B5EF4-FFF2-40B4-BE49-F238E27FC236}">
              <a16:creationId xmlns:a16="http://schemas.microsoft.com/office/drawing/2014/main" id="{81417C14-4920-4EAC-82A3-1F0E5C30819A}"/>
            </a:ext>
          </a:extLst>
        </xdr:cNvPr>
        <xdr:cNvSpPr/>
      </xdr:nvSpPr>
      <xdr:spPr>
        <a:xfrm>
          <a:off x="6052458" y="6683830"/>
          <a:ext cx="3388179" cy="685798"/>
        </a:xfrm>
        <a:prstGeom prst="wedgeRoundRectCallout">
          <a:avLst>
            <a:gd name="adj1" fmla="val 18141"/>
            <a:gd name="adj2" fmla="val -85698"/>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前事業年度から継続の支援対象者で、参加農家の追加・離脱等があった場合に記載。</a:t>
          </a:r>
        </a:p>
      </xdr:txBody>
    </xdr:sp>
    <xdr:clientData/>
  </xdr:twoCellAnchor>
  <xdr:twoCellAnchor>
    <xdr:from>
      <xdr:col>0</xdr:col>
      <xdr:colOff>81643</xdr:colOff>
      <xdr:row>13</xdr:row>
      <xdr:rowOff>13607</xdr:rowOff>
    </xdr:from>
    <xdr:to>
      <xdr:col>2</xdr:col>
      <xdr:colOff>1226344</xdr:colOff>
      <xdr:row>15</xdr:row>
      <xdr:rowOff>231321</xdr:rowOff>
    </xdr:to>
    <xdr:sp macro="" textlink="">
      <xdr:nvSpPr>
        <xdr:cNvPr id="10" name="吹き出し: 角を丸めた四角形 7">
          <a:extLst>
            <a:ext uri="{FF2B5EF4-FFF2-40B4-BE49-F238E27FC236}">
              <a16:creationId xmlns:a16="http://schemas.microsoft.com/office/drawing/2014/main" id="{81417C14-4920-4EAC-82A3-1F0E5C30819A}"/>
            </a:ext>
          </a:extLst>
        </xdr:cNvPr>
        <xdr:cNvSpPr/>
      </xdr:nvSpPr>
      <xdr:spPr>
        <a:xfrm>
          <a:off x="81643" y="4490357"/>
          <a:ext cx="2668701" cy="884464"/>
        </a:xfrm>
        <a:prstGeom prst="wedgeRoundRectCallout">
          <a:avLst>
            <a:gd name="adj1" fmla="val -8816"/>
            <a:gd name="adj2" fmla="val -166604"/>
            <a:gd name="adj3" fmla="val 16667"/>
          </a:avLst>
        </a:prstGeom>
        <a:solidFill>
          <a:srgbClr val="FFCC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過去に本事業に参加したことのある支援対象者はその時に付番された支援対象者番号とする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52"/>
  <sheetViews>
    <sheetView view="pageBreakPreview" zoomScale="80" zoomScaleNormal="80" zoomScaleSheetLayoutView="80" workbookViewId="0">
      <pane ySplit="8" topLeftCell="A9" activePane="bottomLeft" state="frozen"/>
      <selection pane="bottomLeft" activeCell="F11" sqref="F11"/>
    </sheetView>
  </sheetViews>
  <sheetFormatPr defaultColWidth="9" defaultRowHeight="19.5" customHeight="1" x14ac:dyDescent="0.4"/>
  <cols>
    <col min="1" max="1" width="12.5" style="1" customWidth="1"/>
    <col min="2" max="2" width="7.5" style="1" customWidth="1"/>
    <col min="3" max="3" width="22.5" style="1" customWidth="1"/>
    <col min="4" max="4" width="12.625" style="1" customWidth="1"/>
    <col min="5" max="5" width="8.375" style="1" customWidth="1"/>
    <col min="6" max="6" width="22.5" style="1" customWidth="1"/>
    <col min="7" max="7" width="12.5" style="1" customWidth="1"/>
    <col min="8" max="9" width="7.5" style="1" customWidth="1"/>
    <col min="10" max="10" width="22.5" style="1" customWidth="1"/>
    <col min="11" max="11" width="22.5" style="9" customWidth="1"/>
    <col min="12" max="13" width="8.75" style="1" customWidth="1"/>
    <col min="14" max="16" width="11.25" style="1" customWidth="1"/>
    <col min="17" max="17" width="12.25" style="1" customWidth="1"/>
    <col min="18" max="18" width="11.25" style="1" customWidth="1"/>
    <col min="19" max="19" width="7.5" style="1" customWidth="1"/>
    <col min="20" max="20" width="11.25" style="1" customWidth="1"/>
    <col min="21" max="21" width="7.5" style="1" customWidth="1"/>
    <col min="22" max="22" width="12.875" style="1" customWidth="1"/>
    <col min="23" max="23" width="11.25" style="1" customWidth="1"/>
    <col min="24" max="25" width="8.125" style="1" customWidth="1"/>
    <col min="26" max="26" width="9.75" style="1" customWidth="1"/>
    <col min="27" max="27" width="12.25" style="1" customWidth="1"/>
    <col min="28" max="28" width="9.75" style="1" customWidth="1"/>
    <col min="29" max="29" width="13" style="1" customWidth="1"/>
    <col min="30" max="50" width="10.625" style="1" customWidth="1"/>
    <col min="51" max="53" width="10.5" style="1" customWidth="1"/>
    <col min="54" max="54" width="9" style="1"/>
    <col min="55" max="86" width="10.625" style="1" customWidth="1"/>
    <col min="87" max="88" width="14.25" style="1" customWidth="1"/>
    <col min="89" max="16384" width="9" style="1"/>
  </cols>
  <sheetData>
    <row r="1" spans="1:88" ht="53.25" customHeight="1" thickBot="1" x14ac:dyDescent="0.45">
      <c r="A1" s="201" t="s">
        <v>31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5"/>
      <c r="AD1" s="25"/>
      <c r="AE1" s="25"/>
      <c r="AF1" s="25"/>
      <c r="AG1" s="11"/>
    </row>
    <row r="2" spans="1:88" ht="19.5" customHeight="1" thickBot="1" x14ac:dyDescent="0.4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135">
        <v>1.1499999999999999</v>
      </c>
      <c r="AE2" s="135">
        <v>0.7</v>
      </c>
      <c r="AF2" s="136" t="s">
        <v>98</v>
      </c>
      <c r="AG2" s="1" t="s">
        <v>105</v>
      </c>
      <c r="AI2" s="124" t="s">
        <v>68</v>
      </c>
      <c r="AJ2" s="125" t="s">
        <v>63</v>
      </c>
      <c r="AK2" s="171" t="s">
        <v>105</v>
      </c>
      <c r="AL2" s="167">
        <v>55.5</v>
      </c>
      <c r="AM2" s="11"/>
      <c r="AO2" s="124" t="s">
        <v>75</v>
      </c>
      <c r="AP2" s="125" t="s">
        <v>63</v>
      </c>
      <c r="AQ2" s="171" t="s">
        <v>105</v>
      </c>
      <c r="AR2" s="167">
        <v>15</v>
      </c>
      <c r="AS2" s="11"/>
      <c r="AU2" s="124" t="s">
        <v>76</v>
      </c>
      <c r="AV2" s="125" t="s">
        <v>63</v>
      </c>
      <c r="AW2" s="171" t="s">
        <v>105</v>
      </c>
      <c r="AX2" s="167"/>
      <c r="AY2" s="11"/>
      <c r="BA2" s="124" t="s">
        <v>77</v>
      </c>
      <c r="BB2" s="125" t="s">
        <v>63</v>
      </c>
      <c r="BC2" s="171" t="s">
        <v>105</v>
      </c>
      <c r="BD2" s="167"/>
      <c r="BE2" s="11"/>
      <c r="BG2" s="124" t="s">
        <v>78</v>
      </c>
      <c r="BH2" s="125" t="s">
        <v>63</v>
      </c>
      <c r="BI2" s="171" t="s">
        <v>105</v>
      </c>
      <c r="BJ2" s="167"/>
      <c r="BK2" s="11"/>
      <c r="BM2" s="124" t="s">
        <v>79</v>
      </c>
      <c r="BN2" s="125" t="s">
        <v>63</v>
      </c>
      <c r="BO2" s="171" t="s">
        <v>105</v>
      </c>
      <c r="BP2" s="167"/>
      <c r="BQ2" s="11"/>
      <c r="BS2" s="124" t="s">
        <v>80</v>
      </c>
      <c r="BT2" s="125" t="s">
        <v>63</v>
      </c>
      <c r="BU2" s="171" t="s">
        <v>105</v>
      </c>
      <c r="BV2" s="167"/>
      <c r="BW2" s="11"/>
      <c r="BY2" s="124" t="s">
        <v>81</v>
      </c>
      <c r="BZ2" s="125" t="s">
        <v>63</v>
      </c>
      <c r="CA2" s="171" t="s">
        <v>105</v>
      </c>
      <c r="CB2" s="167"/>
      <c r="CC2" s="11"/>
      <c r="CE2" s="124" t="s">
        <v>81</v>
      </c>
      <c r="CF2" s="125" t="s">
        <v>63</v>
      </c>
      <c r="CG2" s="171" t="s">
        <v>105</v>
      </c>
      <c r="CH2" s="167"/>
    </row>
    <row r="3" spans="1:88" ht="19.5" customHeight="1" x14ac:dyDescent="0.4">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135">
        <v>1.3</v>
      </c>
      <c r="AE3" s="135">
        <v>0.8</v>
      </c>
      <c r="AF3" s="136" t="s">
        <v>99</v>
      </c>
      <c r="AG3" s="1" t="s">
        <v>107</v>
      </c>
      <c r="AI3" s="126" t="s">
        <v>66</v>
      </c>
      <c r="AJ3" s="127" t="s">
        <v>99</v>
      </c>
      <c r="AK3" s="172" t="s">
        <v>107</v>
      </c>
      <c r="AL3" s="168">
        <v>44.4</v>
      </c>
      <c r="AM3" s="11"/>
      <c r="AO3" s="126" t="s">
        <v>66</v>
      </c>
      <c r="AP3" s="127" t="s">
        <v>99</v>
      </c>
      <c r="AQ3" s="172" t="s">
        <v>107</v>
      </c>
      <c r="AR3" s="168">
        <v>25</v>
      </c>
      <c r="AS3" s="11"/>
      <c r="AU3" s="126" t="s">
        <v>66</v>
      </c>
      <c r="AV3" s="127" t="s">
        <v>99</v>
      </c>
      <c r="AW3" s="172" t="s">
        <v>107</v>
      </c>
      <c r="AX3" s="168"/>
      <c r="AY3" s="11"/>
      <c r="BA3" s="126" t="s">
        <v>66</v>
      </c>
      <c r="BB3" s="127" t="s">
        <v>99</v>
      </c>
      <c r="BC3" s="172" t="s">
        <v>107</v>
      </c>
      <c r="BD3" s="168"/>
      <c r="BE3" s="11"/>
      <c r="BG3" s="126" t="s">
        <v>66</v>
      </c>
      <c r="BH3" s="127" t="s">
        <v>99</v>
      </c>
      <c r="BI3" s="172" t="s">
        <v>107</v>
      </c>
      <c r="BJ3" s="168"/>
      <c r="BK3" s="11"/>
      <c r="BM3" s="126" t="s">
        <v>66</v>
      </c>
      <c r="BN3" s="127" t="s">
        <v>98</v>
      </c>
      <c r="BO3" s="172" t="s">
        <v>107</v>
      </c>
      <c r="BP3" s="168"/>
      <c r="BQ3" s="11"/>
      <c r="BS3" s="126" t="s">
        <v>66</v>
      </c>
      <c r="BT3" s="127" t="s">
        <v>99</v>
      </c>
      <c r="BU3" s="172" t="s">
        <v>107</v>
      </c>
      <c r="BV3" s="168"/>
      <c r="BW3" s="11"/>
      <c r="BY3" s="126" t="s">
        <v>66</v>
      </c>
      <c r="BZ3" s="127" t="s">
        <v>99</v>
      </c>
      <c r="CA3" s="172" t="s">
        <v>107</v>
      </c>
      <c r="CB3" s="168"/>
      <c r="CC3" s="11"/>
      <c r="CE3" s="126" t="s">
        <v>66</v>
      </c>
      <c r="CF3" s="127" t="s">
        <v>99</v>
      </c>
      <c r="CG3" s="172" t="s">
        <v>107</v>
      </c>
      <c r="CH3" s="168"/>
    </row>
    <row r="4" spans="1:88" ht="19.5" customHeight="1" x14ac:dyDescent="0.4">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135">
        <v>1.5</v>
      </c>
      <c r="AE4" s="135">
        <v>0.9</v>
      </c>
      <c r="AF4" s="25"/>
      <c r="AG4" s="1" t="s">
        <v>108</v>
      </c>
      <c r="AI4" s="128" t="s">
        <v>64</v>
      </c>
      <c r="AJ4" s="129">
        <v>0.7</v>
      </c>
      <c r="AK4" s="172" t="s">
        <v>24</v>
      </c>
      <c r="AL4" s="169">
        <v>33.299999999999997</v>
      </c>
      <c r="AM4" s="11"/>
      <c r="AO4" s="128" t="s">
        <v>64</v>
      </c>
      <c r="AP4" s="129">
        <v>0.7</v>
      </c>
      <c r="AQ4" s="172" t="s">
        <v>24</v>
      </c>
      <c r="AR4" s="169">
        <v>35</v>
      </c>
      <c r="AS4" s="11"/>
      <c r="AU4" s="128" t="s">
        <v>64</v>
      </c>
      <c r="AV4" s="129">
        <v>0.7</v>
      </c>
      <c r="AW4" s="172" t="s">
        <v>24</v>
      </c>
      <c r="AX4" s="169"/>
      <c r="AY4" s="11"/>
      <c r="BA4" s="128" t="s">
        <v>64</v>
      </c>
      <c r="BB4" s="129">
        <v>0.7</v>
      </c>
      <c r="BC4" s="172" t="s">
        <v>24</v>
      </c>
      <c r="BD4" s="169"/>
      <c r="BE4" s="11"/>
      <c r="BG4" s="128" t="s">
        <v>64</v>
      </c>
      <c r="BH4" s="129">
        <v>0.7</v>
      </c>
      <c r="BI4" s="172" t="s">
        <v>24</v>
      </c>
      <c r="BJ4" s="169"/>
      <c r="BK4" s="11"/>
      <c r="BM4" s="128" t="s">
        <v>64</v>
      </c>
      <c r="BN4" s="129">
        <v>0.9</v>
      </c>
      <c r="BO4" s="172" t="s">
        <v>24</v>
      </c>
      <c r="BP4" s="169"/>
      <c r="BQ4" s="11"/>
      <c r="BS4" s="128" t="s">
        <v>64</v>
      </c>
      <c r="BT4" s="129">
        <v>0.7</v>
      </c>
      <c r="BU4" s="172" t="s">
        <v>24</v>
      </c>
      <c r="BV4" s="169"/>
      <c r="BW4" s="11"/>
      <c r="BY4" s="128" t="s">
        <v>64</v>
      </c>
      <c r="BZ4" s="129">
        <v>0.7</v>
      </c>
      <c r="CA4" s="172" t="s">
        <v>24</v>
      </c>
      <c r="CB4" s="169"/>
      <c r="CC4" s="11"/>
      <c r="CE4" s="128" t="s">
        <v>64</v>
      </c>
      <c r="CF4" s="129">
        <v>0.7</v>
      </c>
      <c r="CG4" s="172" t="s">
        <v>24</v>
      </c>
      <c r="CH4" s="169"/>
    </row>
    <row r="5" spans="1:88" ht="19.5" customHeight="1" thickBot="1" x14ac:dyDescent="0.4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135">
        <v>1.7</v>
      </c>
      <c r="AE5" s="135">
        <v>1</v>
      </c>
      <c r="AF5" s="25"/>
      <c r="AG5" s="1" t="s">
        <v>110</v>
      </c>
      <c r="AI5" s="130" t="s">
        <v>67</v>
      </c>
      <c r="AJ5" s="131" t="s">
        <v>98</v>
      </c>
      <c r="AK5" s="173" t="s">
        <v>26</v>
      </c>
      <c r="AL5" s="170">
        <v>22.2</v>
      </c>
      <c r="AM5" s="11"/>
      <c r="AO5" s="130" t="s">
        <v>67</v>
      </c>
      <c r="AP5" s="131" t="s">
        <v>65</v>
      </c>
      <c r="AQ5" s="173" t="s">
        <v>26</v>
      </c>
      <c r="AR5" s="170">
        <v>45</v>
      </c>
      <c r="AS5" s="11"/>
      <c r="AU5" s="130" t="s">
        <v>67</v>
      </c>
      <c r="AV5" s="131" t="s">
        <v>65</v>
      </c>
      <c r="AW5" s="173" t="s">
        <v>26</v>
      </c>
      <c r="AX5" s="170"/>
      <c r="AY5" s="11"/>
      <c r="BA5" s="130" t="s">
        <v>67</v>
      </c>
      <c r="BB5" s="131" t="s">
        <v>65</v>
      </c>
      <c r="BC5" s="173" t="s">
        <v>26</v>
      </c>
      <c r="BD5" s="170"/>
      <c r="BE5" s="11"/>
      <c r="BG5" s="130" t="s">
        <v>67</v>
      </c>
      <c r="BH5" s="131" t="s">
        <v>65</v>
      </c>
      <c r="BI5" s="173" t="s">
        <v>26</v>
      </c>
      <c r="BJ5" s="170"/>
      <c r="BK5" s="11"/>
      <c r="BM5" s="130" t="s">
        <v>67</v>
      </c>
      <c r="BN5" s="131" t="s">
        <v>65</v>
      </c>
      <c r="BO5" s="173" t="s">
        <v>26</v>
      </c>
      <c r="BP5" s="170"/>
      <c r="BQ5" s="11"/>
      <c r="BS5" s="130" t="s">
        <v>67</v>
      </c>
      <c r="BT5" s="131" t="s">
        <v>65</v>
      </c>
      <c r="BU5" s="173" t="s">
        <v>26</v>
      </c>
      <c r="BV5" s="170"/>
      <c r="BW5" s="11"/>
      <c r="BY5" s="130" t="s">
        <v>67</v>
      </c>
      <c r="BZ5" s="131" t="s">
        <v>65</v>
      </c>
      <c r="CA5" s="173" t="s">
        <v>26</v>
      </c>
      <c r="CB5" s="170"/>
      <c r="CC5" s="11"/>
      <c r="CE5" s="130" t="s">
        <v>67</v>
      </c>
      <c r="CF5" s="131" t="s">
        <v>65</v>
      </c>
      <c r="CG5" s="173" t="s">
        <v>26</v>
      </c>
      <c r="CH5" s="170"/>
    </row>
    <row r="6" spans="1:88" ht="19.5" customHeight="1" thickBot="1" x14ac:dyDescent="0.4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11"/>
      <c r="AM6" s="11"/>
      <c r="AS6" s="11"/>
      <c r="AY6" s="11"/>
      <c r="BE6" s="11"/>
      <c r="BK6" s="11"/>
      <c r="BQ6" s="11"/>
      <c r="BW6" s="11"/>
      <c r="CC6" s="11"/>
    </row>
    <row r="7" spans="1:88" ht="28.5" customHeight="1" x14ac:dyDescent="0.4">
      <c r="A7" s="202" t="s">
        <v>34</v>
      </c>
      <c r="B7" s="236" t="s">
        <v>13</v>
      </c>
      <c r="C7" s="202" t="s">
        <v>113</v>
      </c>
      <c r="D7" s="209" t="s">
        <v>18</v>
      </c>
      <c r="E7" s="209" t="s">
        <v>19</v>
      </c>
      <c r="F7" s="209" t="s">
        <v>14</v>
      </c>
      <c r="G7" s="209" t="s">
        <v>51</v>
      </c>
      <c r="H7" s="202" t="s">
        <v>12</v>
      </c>
      <c r="I7" s="202" t="s">
        <v>54</v>
      </c>
      <c r="J7" s="202" t="s">
        <v>0</v>
      </c>
      <c r="K7" s="209" t="s">
        <v>14</v>
      </c>
      <c r="L7" s="209" t="s">
        <v>1</v>
      </c>
      <c r="M7" s="209" t="s">
        <v>102</v>
      </c>
      <c r="N7" s="202" t="s">
        <v>38</v>
      </c>
      <c r="O7" s="202" t="s">
        <v>25</v>
      </c>
      <c r="P7" s="212" t="s">
        <v>27</v>
      </c>
      <c r="Q7" s="215" t="s">
        <v>103</v>
      </c>
      <c r="R7" s="15"/>
      <c r="S7" s="15"/>
      <c r="T7" s="15"/>
      <c r="U7" s="15"/>
      <c r="V7" s="16"/>
      <c r="W7" s="233" t="s">
        <v>15</v>
      </c>
      <c r="X7" s="193" t="s">
        <v>10</v>
      </c>
      <c r="Y7" s="193"/>
      <c r="Z7" s="205" t="s">
        <v>46</v>
      </c>
      <c r="AA7" s="206"/>
      <c r="AB7" s="206"/>
      <c r="AC7" s="206"/>
      <c r="AD7" s="205" t="s">
        <v>55</v>
      </c>
      <c r="AE7" s="206"/>
      <c r="AF7" s="207"/>
      <c r="AG7" s="194" t="s">
        <v>82</v>
      </c>
      <c r="AH7" s="195"/>
      <c r="AI7" s="195"/>
      <c r="AJ7" s="195"/>
      <c r="AK7" s="195"/>
      <c r="AL7" s="196"/>
      <c r="AM7" s="194" t="s">
        <v>83</v>
      </c>
      <c r="AN7" s="195"/>
      <c r="AO7" s="195"/>
      <c r="AP7" s="195"/>
      <c r="AQ7" s="195"/>
      <c r="AR7" s="196"/>
      <c r="AS7" s="194" t="s">
        <v>84</v>
      </c>
      <c r="AT7" s="195"/>
      <c r="AU7" s="195"/>
      <c r="AV7" s="195"/>
      <c r="AW7" s="195"/>
      <c r="AX7" s="196"/>
      <c r="AY7" s="194" t="s">
        <v>85</v>
      </c>
      <c r="AZ7" s="195"/>
      <c r="BA7" s="195"/>
      <c r="BB7" s="195"/>
      <c r="BC7" s="195"/>
      <c r="BD7" s="196"/>
      <c r="BE7" s="194" t="s">
        <v>86</v>
      </c>
      <c r="BF7" s="195"/>
      <c r="BG7" s="195"/>
      <c r="BH7" s="195"/>
      <c r="BI7" s="195"/>
      <c r="BJ7" s="196"/>
      <c r="BK7" s="194" t="s">
        <v>87</v>
      </c>
      <c r="BL7" s="195"/>
      <c r="BM7" s="195"/>
      <c r="BN7" s="195"/>
      <c r="BO7" s="195"/>
      <c r="BP7" s="196"/>
      <c r="BQ7" s="194" t="s">
        <v>88</v>
      </c>
      <c r="BR7" s="195"/>
      <c r="BS7" s="195"/>
      <c r="BT7" s="195"/>
      <c r="BU7" s="195"/>
      <c r="BV7" s="196"/>
      <c r="BW7" s="194" t="s">
        <v>89</v>
      </c>
      <c r="BX7" s="195"/>
      <c r="BY7" s="195"/>
      <c r="BZ7" s="195"/>
      <c r="CA7" s="195"/>
      <c r="CB7" s="196"/>
      <c r="CC7" s="194" t="s">
        <v>90</v>
      </c>
      <c r="CD7" s="195"/>
      <c r="CE7" s="195"/>
      <c r="CF7" s="195"/>
      <c r="CG7" s="195"/>
      <c r="CH7" s="196"/>
      <c r="CI7" s="202" t="s">
        <v>44</v>
      </c>
      <c r="CJ7" s="202" t="s">
        <v>21</v>
      </c>
    </row>
    <row r="8" spans="1:88" ht="24.75" customHeight="1" x14ac:dyDescent="0.4">
      <c r="A8" s="203"/>
      <c r="B8" s="237"/>
      <c r="C8" s="210"/>
      <c r="D8" s="210"/>
      <c r="E8" s="210"/>
      <c r="F8" s="210"/>
      <c r="G8" s="210"/>
      <c r="H8" s="203"/>
      <c r="I8" s="203"/>
      <c r="J8" s="203"/>
      <c r="K8" s="210"/>
      <c r="L8" s="210"/>
      <c r="M8" s="210"/>
      <c r="N8" s="203"/>
      <c r="O8" s="203"/>
      <c r="P8" s="213"/>
      <c r="Q8" s="216"/>
      <c r="R8" s="202" t="s">
        <v>28</v>
      </c>
      <c r="S8" s="202" t="s">
        <v>16</v>
      </c>
      <c r="T8" s="202" t="s">
        <v>29</v>
      </c>
      <c r="U8" s="202" t="s">
        <v>17</v>
      </c>
      <c r="V8" s="212" t="s">
        <v>30</v>
      </c>
      <c r="W8" s="234"/>
      <c r="X8" s="209" t="s">
        <v>2</v>
      </c>
      <c r="Y8" s="209" t="s">
        <v>3</v>
      </c>
      <c r="Z8" s="219" t="s">
        <v>47</v>
      </c>
      <c r="AA8" s="26"/>
      <c r="AB8" s="219" t="s">
        <v>48</v>
      </c>
      <c r="AC8" s="43"/>
      <c r="AD8" s="193" t="s">
        <v>56</v>
      </c>
      <c r="AE8" s="193" t="s">
        <v>57</v>
      </c>
      <c r="AF8" s="208" t="s">
        <v>58</v>
      </c>
      <c r="AG8" s="197" t="s">
        <v>71</v>
      </c>
      <c r="AH8" s="199" t="s">
        <v>69</v>
      </c>
      <c r="AI8" s="199" t="s">
        <v>70</v>
      </c>
      <c r="AJ8" s="192" t="s">
        <v>72</v>
      </c>
      <c r="AK8" s="192" t="s">
        <v>73</v>
      </c>
      <c r="AL8" s="192" t="s">
        <v>74</v>
      </c>
      <c r="AM8" s="197" t="s">
        <v>71</v>
      </c>
      <c r="AN8" s="199" t="s">
        <v>69</v>
      </c>
      <c r="AO8" s="199" t="s">
        <v>70</v>
      </c>
      <c r="AP8" s="192" t="s">
        <v>72</v>
      </c>
      <c r="AQ8" s="192" t="s">
        <v>73</v>
      </c>
      <c r="AR8" s="192" t="s">
        <v>74</v>
      </c>
      <c r="AS8" s="197" t="s">
        <v>71</v>
      </c>
      <c r="AT8" s="199" t="s">
        <v>69</v>
      </c>
      <c r="AU8" s="199" t="s">
        <v>70</v>
      </c>
      <c r="AV8" s="192" t="s">
        <v>72</v>
      </c>
      <c r="AW8" s="192" t="s">
        <v>73</v>
      </c>
      <c r="AX8" s="192" t="s">
        <v>74</v>
      </c>
      <c r="AY8" s="197" t="s">
        <v>71</v>
      </c>
      <c r="AZ8" s="199" t="s">
        <v>69</v>
      </c>
      <c r="BA8" s="199" t="s">
        <v>70</v>
      </c>
      <c r="BB8" s="192" t="s">
        <v>72</v>
      </c>
      <c r="BC8" s="192" t="s">
        <v>73</v>
      </c>
      <c r="BD8" s="192" t="s">
        <v>74</v>
      </c>
      <c r="BE8" s="197" t="s">
        <v>71</v>
      </c>
      <c r="BF8" s="199" t="s">
        <v>69</v>
      </c>
      <c r="BG8" s="199" t="s">
        <v>70</v>
      </c>
      <c r="BH8" s="192" t="s">
        <v>72</v>
      </c>
      <c r="BI8" s="192" t="s">
        <v>73</v>
      </c>
      <c r="BJ8" s="192" t="s">
        <v>74</v>
      </c>
      <c r="BK8" s="197" t="s">
        <v>71</v>
      </c>
      <c r="BL8" s="199" t="s">
        <v>69</v>
      </c>
      <c r="BM8" s="199" t="s">
        <v>70</v>
      </c>
      <c r="BN8" s="192" t="s">
        <v>72</v>
      </c>
      <c r="BO8" s="192" t="s">
        <v>73</v>
      </c>
      <c r="BP8" s="192" t="s">
        <v>74</v>
      </c>
      <c r="BQ8" s="197" t="s">
        <v>71</v>
      </c>
      <c r="BR8" s="199" t="s">
        <v>69</v>
      </c>
      <c r="BS8" s="199" t="s">
        <v>70</v>
      </c>
      <c r="BT8" s="192" t="s">
        <v>72</v>
      </c>
      <c r="BU8" s="192" t="s">
        <v>73</v>
      </c>
      <c r="BV8" s="192" t="s">
        <v>74</v>
      </c>
      <c r="BW8" s="197" t="s">
        <v>71</v>
      </c>
      <c r="BX8" s="199" t="s">
        <v>69</v>
      </c>
      <c r="BY8" s="199" t="s">
        <v>70</v>
      </c>
      <c r="BZ8" s="192" t="s">
        <v>72</v>
      </c>
      <c r="CA8" s="192" t="s">
        <v>73</v>
      </c>
      <c r="CB8" s="192" t="s">
        <v>74</v>
      </c>
      <c r="CC8" s="197" t="s">
        <v>71</v>
      </c>
      <c r="CD8" s="199" t="s">
        <v>69</v>
      </c>
      <c r="CE8" s="199" t="s">
        <v>70</v>
      </c>
      <c r="CF8" s="192" t="s">
        <v>72</v>
      </c>
      <c r="CG8" s="192" t="s">
        <v>73</v>
      </c>
      <c r="CH8" s="192" t="s">
        <v>74</v>
      </c>
      <c r="CI8" s="203"/>
      <c r="CJ8" s="203"/>
    </row>
    <row r="9" spans="1:88" ht="43.5" customHeight="1" x14ac:dyDescent="0.4">
      <c r="A9" s="204"/>
      <c r="B9" s="238"/>
      <c r="C9" s="211"/>
      <c r="D9" s="211"/>
      <c r="E9" s="211"/>
      <c r="F9" s="211"/>
      <c r="G9" s="211"/>
      <c r="H9" s="204"/>
      <c r="I9" s="204"/>
      <c r="J9" s="204"/>
      <c r="K9" s="211"/>
      <c r="L9" s="211"/>
      <c r="M9" s="211"/>
      <c r="N9" s="204"/>
      <c r="O9" s="204"/>
      <c r="P9" s="214"/>
      <c r="Q9" s="217"/>
      <c r="R9" s="204"/>
      <c r="S9" s="204"/>
      <c r="T9" s="204"/>
      <c r="U9" s="204"/>
      <c r="V9" s="214"/>
      <c r="W9" s="235"/>
      <c r="X9" s="211"/>
      <c r="Y9" s="211"/>
      <c r="Z9" s="220"/>
      <c r="AA9" s="51" t="s">
        <v>45</v>
      </c>
      <c r="AB9" s="220"/>
      <c r="AC9" s="108" t="s">
        <v>45</v>
      </c>
      <c r="AD9" s="193"/>
      <c r="AE9" s="193"/>
      <c r="AF9" s="208"/>
      <c r="AG9" s="198"/>
      <c r="AH9" s="200"/>
      <c r="AI9" s="200"/>
      <c r="AJ9" s="193"/>
      <c r="AK9" s="193"/>
      <c r="AL9" s="193"/>
      <c r="AM9" s="198"/>
      <c r="AN9" s="200"/>
      <c r="AO9" s="200"/>
      <c r="AP9" s="193"/>
      <c r="AQ9" s="193"/>
      <c r="AR9" s="193"/>
      <c r="AS9" s="198"/>
      <c r="AT9" s="200"/>
      <c r="AU9" s="200"/>
      <c r="AV9" s="193"/>
      <c r="AW9" s="193"/>
      <c r="AX9" s="193"/>
      <c r="AY9" s="198"/>
      <c r="AZ9" s="200"/>
      <c r="BA9" s="200"/>
      <c r="BB9" s="193"/>
      <c r="BC9" s="193"/>
      <c r="BD9" s="193"/>
      <c r="BE9" s="198"/>
      <c r="BF9" s="200"/>
      <c r="BG9" s="200"/>
      <c r="BH9" s="193"/>
      <c r="BI9" s="193"/>
      <c r="BJ9" s="193"/>
      <c r="BK9" s="198"/>
      <c r="BL9" s="200"/>
      <c r="BM9" s="200"/>
      <c r="BN9" s="193"/>
      <c r="BO9" s="193"/>
      <c r="BP9" s="193"/>
      <c r="BQ9" s="198"/>
      <c r="BR9" s="200"/>
      <c r="BS9" s="200"/>
      <c r="BT9" s="193"/>
      <c r="BU9" s="193"/>
      <c r="BV9" s="193"/>
      <c r="BW9" s="198"/>
      <c r="BX9" s="200"/>
      <c r="BY9" s="200"/>
      <c r="BZ9" s="193"/>
      <c r="CA9" s="193"/>
      <c r="CB9" s="193"/>
      <c r="CC9" s="198"/>
      <c r="CD9" s="200"/>
      <c r="CE9" s="200"/>
      <c r="CF9" s="193"/>
      <c r="CG9" s="193"/>
      <c r="CH9" s="193"/>
      <c r="CI9" s="204"/>
      <c r="CJ9" s="204"/>
    </row>
    <row r="10" spans="1:88" ht="26.25" customHeight="1" x14ac:dyDescent="0.4">
      <c r="A10" s="3" t="s">
        <v>115</v>
      </c>
      <c r="B10" s="3"/>
      <c r="C10" s="3"/>
      <c r="D10" s="3"/>
      <c r="E10" s="3" t="s">
        <v>22</v>
      </c>
      <c r="F10" s="3"/>
      <c r="G10" s="3"/>
      <c r="H10" s="209">
        <v>1</v>
      </c>
      <c r="I10" s="3"/>
      <c r="J10" s="209"/>
      <c r="K10" s="209"/>
      <c r="L10" s="8"/>
      <c r="M10" s="2"/>
      <c r="N10" s="7"/>
      <c r="O10" s="7"/>
      <c r="P10" s="13"/>
      <c r="Q10" s="17">
        <f>O10-P10</f>
        <v>0</v>
      </c>
      <c r="R10" s="7"/>
      <c r="S10" s="27"/>
      <c r="T10" s="7">
        <f>O10-R10-P10</f>
        <v>0</v>
      </c>
      <c r="U10" s="29"/>
      <c r="V10" s="21">
        <f>P10+R10+T10</f>
        <v>0</v>
      </c>
      <c r="W10" s="14">
        <f>O10</f>
        <v>0</v>
      </c>
      <c r="X10" s="20"/>
      <c r="Y10" s="20"/>
      <c r="Z10" s="7"/>
      <c r="AA10" s="7">
        <f>ROUND(IF($M10="Ａ重油",Z10*1,IF($M10="灯油",Z10*0.939,IF($M10="ＬＰガス",Z10*1.299,IF($M10="ＬＮＧ",Z10*1.56)))),1)</f>
        <v>0</v>
      </c>
      <c r="AB10" s="7"/>
      <c r="AC10" s="7">
        <f>ROUND(IF($M10="Ａ重油",AB10*1,IF($M10="灯油",AB10*0.939,IF($M10="ＬＰガス",AB10*1.299,IF($M10="ＬＮＧ",AB10*1.56)))),1)</f>
        <v>0</v>
      </c>
      <c r="AD10" s="7"/>
      <c r="AE10" s="7"/>
      <c r="AF10" s="105"/>
      <c r="AG10" s="165" t="e">
        <f>VLOOKUP($M10,$AK$2:$AL$5,2,0)</f>
        <v>#N/A</v>
      </c>
      <c r="AH10" s="133">
        <v>0</v>
      </c>
      <c r="AI10" s="133">
        <f>IF(LEN(AH10)&gt;0,(AH10*$AJ$4),0)</f>
        <v>0</v>
      </c>
      <c r="AJ10" s="132" t="e">
        <f>SUM(AK10:AL10)</f>
        <v>#N/A</v>
      </c>
      <c r="AK10" s="132" t="e">
        <f>ROUNDDOWN(AG10*AI10*1/2,0)</f>
        <v>#N/A</v>
      </c>
      <c r="AL10" s="132" t="e">
        <f>ROUNDDOWN(AG10*AI10*1/2,0)</f>
        <v>#N/A</v>
      </c>
      <c r="AM10" s="165" t="e">
        <f>VLOOKUP($M10,$AQ$2:$AR$5,2,0)</f>
        <v>#N/A</v>
      </c>
      <c r="AN10" s="133">
        <v>0</v>
      </c>
      <c r="AO10" s="133">
        <f>IF(LEN(AN10)&gt;0,(AN10*$AP$4),0)</f>
        <v>0</v>
      </c>
      <c r="AP10" s="132" t="e">
        <f>SUM(AQ10:AR10)</f>
        <v>#N/A</v>
      </c>
      <c r="AQ10" s="132" t="e">
        <f>ROUNDDOWN(AM10*AO10*1/2,0)</f>
        <v>#N/A</v>
      </c>
      <c r="AR10" s="132" t="e">
        <f>ROUNDDOWN(AM10*AO10*1/2,0)</f>
        <v>#N/A</v>
      </c>
      <c r="AS10" s="165" t="e">
        <f>VLOOKUP($M10,$AW$2:$AX$5,2,0)</f>
        <v>#N/A</v>
      </c>
      <c r="AT10" s="133">
        <v>0</v>
      </c>
      <c r="AU10" s="133">
        <f>IF(LEN(AT10)&gt;0,(AT10*$AV$4),0)</f>
        <v>0</v>
      </c>
      <c r="AV10" s="132" t="e">
        <f>SUM(AW10:AX10)</f>
        <v>#N/A</v>
      </c>
      <c r="AW10" s="132" t="e">
        <f>ROUNDDOWN(AS10*AU10*1/2,0)</f>
        <v>#N/A</v>
      </c>
      <c r="AX10" s="132" t="e">
        <f>ROUNDDOWN(AS10*AU10*1/2,0)</f>
        <v>#N/A</v>
      </c>
      <c r="AY10" s="165" t="e">
        <f>VLOOKUP($M10,$BC$2:$BD$5,2,0)</f>
        <v>#N/A</v>
      </c>
      <c r="AZ10" s="133">
        <v>0</v>
      </c>
      <c r="BA10" s="133">
        <f>IF(LEN(AZ10)&gt;0,(AZ10*$BB$4),0)</f>
        <v>0</v>
      </c>
      <c r="BB10" s="132" t="e">
        <f>SUM(BC10:BD10)</f>
        <v>#N/A</v>
      </c>
      <c r="BC10" s="132" t="e">
        <f t="shared" ref="BC10:BC19" si="0">ROUNDDOWN(AY10*BA10*1/2,0)</f>
        <v>#N/A</v>
      </c>
      <c r="BD10" s="132" t="e">
        <f t="shared" ref="BD10:BD19" si="1">ROUNDDOWN(AY10*BA10*1/2,0)</f>
        <v>#N/A</v>
      </c>
      <c r="BE10" s="165" t="e">
        <f>VLOOKUP($M10,$BI$2:$BJ$5,2,0)</f>
        <v>#N/A</v>
      </c>
      <c r="BF10" s="133">
        <v>0</v>
      </c>
      <c r="BG10" s="133">
        <f>IF(LEN(BF10)&gt;0,(BF10*$BH$4),0)</f>
        <v>0</v>
      </c>
      <c r="BH10" s="132" t="e">
        <f>SUM(BI10:BJ10)</f>
        <v>#N/A</v>
      </c>
      <c r="BI10" s="132" t="e">
        <f>ROUNDDOWN(BE10*BG10*1/2,0)</f>
        <v>#N/A</v>
      </c>
      <c r="BJ10" s="132" t="e">
        <f>ROUNDDOWN(BE10*BG10*1/2,0)</f>
        <v>#N/A</v>
      </c>
      <c r="BK10" s="137" t="e">
        <f>VLOOKUP($M10,$BO$2:$BP$5,2,0)</f>
        <v>#N/A</v>
      </c>
      <c r="BL10" s="133">
        <v>0</v>
      </c>
      <c r="BM10" s="133">
        <f>IF(LEN(BL10)&gt;0,(BL10*$BN$4),0)</f>
        <v>0</v>
      </c>
      <c r="BN10" s="132" t="e">
        <f>SUM(BO10:BP10)</f>
        <v>#N/A</v>
      </c>
      <c r="BO10" s="132" t="e">
        <f>ROUNDDOWN(BK10*BM10*1/2,0)</f>
        <v>#N/A</v>
      </c>
      <c r="BP10" s="132" t="e">
        <f>ROUNDDOWN(BK10*BM10*1/2,0)</f>
        <v>#N/A</v>
      </c>
      <c r="BQ10" s="137" t="e">
        <f>VLOOKUP($M10,$BU$2:$BV$5,2,0)</f>
        <v>#N/A</v>
      </c>
      <c r="BR10" s="133">
        <v>0</v>
      </c>
      <c r="BS10" s="133">
        <f>IF(LEN(BR10)&gt;0,(BR10*$BT$4),0)</f>
        <v>0</v>
      </c>
      <c r="BT10" s="132" t="e">
        <f>SUM(BU10:BV10)</f>
        <v>#N/A</v>
      </c>
      <c r="BU10" s="132" t="e">
        <f>ROUNDDOWN(BQ10*BS10*1/2,0)</f>
        <v>#N/A</v>
      </c>
      <c r="BV10" s="132" t="e">
        <f>ROUNDDOWN(BQ10*BS10*1/2,0)</f>
        <v>#N/A</v>
      </c>
      <c r="BW10" s="137" t="e">
        <f>VLOOKUP($M10,$CA$2:$CB$5,2,0)</f>
        <v>#N/A</v>
      </c>
      <c r="BX10" s="133">
        <v>0</v>
      </c>
      <c r="BY10" s="133">
        <f>IF(LEN(BX10)&gt;0,(BX10*$BZ$4),0)</f>
        <v>0</v>
      </c>
      <c r="BZ10" s="132" t="e">
        <f>SUM(CA10:CB10)</f>
        <v>#N/A</v>
      </c>
      <c r="CA10" s="132" t="e">
        <f t="shared" ref="CA10:CA19" si="2">ROUNDDOWN(BW10*BY10*1/2,0)</f>
        <v>#N/A</v>
      </c>
      <c r="CB10" s="132" t="e">
        <f t="shared" ref="CB10:CB19" si="3">ROUNDDOWN(BW10*BY10*1/2,0)</f>
        <v>#N/A</v>
      </c>
      <c r="CC10" s="137" t="e">
        <f>VLOOKUP($M10,$CG$2:$CH$5,2,0)</f>
        <v>#N/A</v>
      </c>
      <c r="CD10" s="133">
        <v>2000</v>
      </c>
      <c r="CE10" s="133">
        <f t="shared" ref="CE10:CE19" si="4">IF(LEN(CD10)&gt;0,(CD10*$AJ$4),0)</f>
        <v>1400</v>
      </c>
      <c r="CF10" s="132" t="e">
        <f>SUM(CG10:CH10)</f>
        <v>#N/A</v>
      </c>
      <c r="CG10" s="132" t="e">
        <f t="shared" ref="CG10:CG19" si="5">ROUNDDOWN(CC10*CE10*1/2,0)</f>
        <v>#N/A</v>
      </c>
      <c r="CH10" s="132" t="e">
        <f t="shared" ref="CH10:CH19" si="6">ROUNDDOWN(CC10*CE10*1/2,0)</f>
        <v>#N/A</v>
      </c>
      <c r="CI10" s="7" t="e">
        <f>AK10+AQ10+AW10+BC10+BI10+BO10+BU10+CA10+CG10</f>
        <v>#N/A</v>
      </c>
      <c r="CJ10" s="7" t="e">
        <f t="shared" ref="CJ10:CJ19" si="7">O10-CI10</f>
        <v>#N/A</v>
      </c>
    </row>
    <row r="11" spans="1:88" ht="26.25" customHeight="1" x14ac:dyDescent="0.4">
      <c r="A11" s="5"/>
      <c r="B11" s="5"/>
      <c r="C11" s="5"/>
      <c r="D11" s="5"/>
      <c r="E11" s="5"/>
      <c r="F11" s="5"/>
      <c r="G11" s="5"/>
      <c r="H11" s="210"/>
      <c r="I11" s="5"/>
      <c r="J11" s="210"/>
      <c r="K11" s="210"/>
      <c r="L11" s="8"/>
      <c r="M11" s="2"/>
      <c r="N11" s="7"/>
      <c r="O11" s="7"/>
      <c r="P11" s="13"/>
      <c r="Q11" s="17">
        <f>O11-P11</f>
        <v>0</v>
      </c>
      <c r="R11" s="7"/>
      <c r="S11" s="27"/>
      <c r="T11" s="7">
        <f>O11-R11-P11</f>
        <v>0</v>
      </c>
      <c r="U11" s="29"/>
      <c r="V11" s="21">
        <f t="shared" ref="V11:V19" si="8">P11+R11+T11</f>
        <v>0</v>
      </c>
      <c r="W11" s="14">
        <f t="shared" ref="W11:W19" si="9">O11</f>
        <v>0</v>
      </c>
      <c r="X11" s="20"/>
      <c r="Y11" s="20"/>
      <c r="Z11" s="7"/>
      <c r="AA11" s="7">
        <f>ROUND(IF($M11="Ａ重油",Z11*1,IF($M11="灯油",Z11*0.939,IF($M11="ＬＰガス",Z11*1.299,IF($M11="ＬＮＧ",Z11*1.56)))),1)</f>
        <v>0</v>
      </c>
      <c r="AB11" s="7"/>
      <c r="AC11" s="7">
        <f t="shared" ref="AC11:AC18" si="10">ROUND(IF($M11="Ａ重油",AB11*1,IF($M11="灯油",AB11*0.939,IF($M11="ＬＰガス",AB11*1.299,IF($M11="ＬＮＧ",AB11*1.56)))),1)</f>
        <v>0</v>
      </c>
      <c r="AD11" s="59"/>
      <c r="AE11" s="59"/>
      <c r="AF11" s="106"/>
      <c r="AG11" s="137" t="e">
        <f t="shared" ref="AG11:AG19" si="11">VLOOKUP($M11,$AK$2:$AL$5,2,0)</f>
        <v>#N/A</v>
      </c>
      <c r="AH11" s="133">
        <v>0</v>
      </c>
      <c r="AI11" s="133">
        <f t="shared" ref="AI11:AI19" si="12">IF(LEN(AH11)&gt;0,(AH11*$AJ$4),0)</f>
        <v>0</v>
      </c>
      <c r="AJ11" s="132" t="e">
        <f>SUM(AK11:AL11)</f>
        <v>#N/A</v>
      </c>
      <c r="AK11" s="132" t="e">
        <f>ROUNDDOWN(AG11*AI11*1/2,0)</f>
        <v>#N/A</v>
      </c>
      <c r="AL11" s="132" t="e">
        <f t="shared" ref="AL11:AL19" si="13">ROUNDDOWN(AG11*AI11*1/2,0)</f>
        <v>#N/A</v>
      </c>
      <c r="AM11" s="137" t="e">
        <f t="shared" ref="AM11:AM19" si="14">VLOOKUP($M11,$AQ$2:$AR$5,2,0)</f>
        <v>#N/A</v>
      </c>
      <c r="AN11" s="133">
        <v>0</v>
      </c>
      <c r="AO11" s="133">
        <f t="shared" ref="AO11:AO19" si="15">IF(LEN(AN11)&gt;0,(AN11*$AP$4),0)</f>
        <v>0</v>
      </c>
      <c r="AP11" s="132" t="e">
        <f t="shared" ref="AP11:AP19" si="16">SUM(AQ11:AR11)</f>
        <v>#N/A</v>
      </c>
      <c r="AQ11" s="132" t="e">
        <f t="shared" ref="AQ11:AQ19" si="17">ROUNDDOWN(AM11*AO11*1/2,0)</f>
        <v>#N/A</v>
      </c>
      <c r="AR11" s="132" t="e">
        <f t="shared" ref="AR11:AR19" si="18">ROUNDDOWN(AM11*AO11*1/2,0)</f>
        <v>#N/A</v>
      </c>
      <c r="AS11" s="137" t="e">
        <f>VLOOKUP($M11,$AW$2:$AX$5,2,0)</f>
        <v>#N/A</v>
      </c>
      <c r="AT11" s="133">
        <v>0</v>
      </c>
      <c r="AU11" s="133">
        <f t="shared" ref="AU11:AU19" si="19">IF(LEN(AT11)&gt;0,(AT11*$AV$4),0)</f>
        <v>0</v>
      </c>
      <c r="AV11" s="132" t="e">
        <f t="shared" ref="AV11:AV19" si="20">SUM(AW11:AX11)</f>
        <v>#N/A</v>
      </c>
      <c r="AW11" s="132" t="e">
        <f t="shared" ref="AW11:AW19" si="21">ROUNDDOWN(AS11*AU11*1/2,0)</f>
        <v>#N/A</v>
      </c>
      <c r="AX11" s="132" t="e">
        <f t="shared" ref="AX11:AX19" si="22">ROUNDDOWN(AS11*AU11*1/2,0)</f>
        <v>#N/A</v>
      </c>
      <c r="AY11" s="137" t="e">
        <f t="shared" ref="AY11:AY19" si="23">VLOOKUP($M11,$BC$2:$BD$5,2,0)</f>
        <v>#N/A</v>
      </c>
      <c r="AZ11" s="133">
        <v>0</v>
      </c>
      <c r="BA11" s="133">
        <f t="shared" ref="BA11:BA19" si="24">IF(LEN(AZ11)&gt;0,(AZ11*$BB$4),0)</f>
        <v>0</v>
      </c>
      <c r="BB11" s="132" t="e">
        <f t="shared" ref="BB11:BB19" si="25">SUM(BC11:BD11)</f>
        <v>#N/A</v>
      </c>
      <c r="BC11" s="132" t="e">
        <f t="shared" si="0"/>
        <v>#N/A</v>
      </c>
      <c r="BD11" s="132" t="e">
        <f t="shared" si="1"/>
        <v>#N/A</v>
      </c>
      <c r="BE11" s="137" t="e">
        <f t="shared" ref="BE11:BE19" si="26">VLOOKUP($M11,$BI$2:$BJ$5,2,0)</f>
        <v>#N/A</v>
      </c>
      <c r="BF11" s="133">
        <v>0</v>
      </c>
      <c r="BG11" s="133">
        <f t="shared" ref="BG11:BG19" si="27">IF(LEN(BF11)&gt;0,(BF11*$BH$4),0)</f>
        <v>0</v>
      </c>
      <c r="BH11" s="132" t="e">
        <f t="shared" ref="BH11:BH19" si="28">SUM(BI11:BJ11)</f>
        <v>#N/A</v>
      </c>
      <c r="BI11" s="132" t="e">
        <f t="shared" ref="BI11:BI19" si="29">ROUNDDOWN(BE11*BG11*1/2,0)</f>
        <v>#N/A</v>
      </c>
      <c r="BJ11" s="132" t="e">
        <f t="shared" ref="BJ11:BJ19" si="30">ROUNDDOWN(BE11*BG11*1/2,0)</f>
        <v>#N/A</v>
      </c>
      <c r="BK11" s="137" t="e">
        <f t="shared" ref="BK11:BK19" si="31">VLOOKUP($M11,$BO$2:$BP$5,2,0)</f>
        <v>#N/A</v>
      </c>
      <c r="BL11" s="133">
        <v>0</v>
      </c>
      <c r="BM11" s="133">
        <f t="shared" ref="BM11:BM19" si="32">IF(LEN(BL11)&gt;0,(BL11*$BN$4),0)</f>
        <v>0</v>
      </c>
      <c r="BN11" s="132" t="e">
        <f t="shared" ref="BN11:BN19" si="33">SUM(BO11:BP11)</f>
        <v>#N/A</v>
      </c>
      <c r="BO11" s="132" t="e">
        <f t="shared" ref="BO11:BO19" si="34">ROUNDDOWN(BK11*BM11*1/2,0)</f>
        <v>#N/A</v>
      </c>
      <c r="BP11" s="132" t="e">
        <f t="shared" ref="BP11:BP19" si="35">ROUNDDOWN(BK11*BM11*1/2,0)</f>
        <v>#N/A</v>
      </c>
      <c r="BQ11" s="137" t="e">
        <f t="shared" ref="BQ11:BQ19" si="36">VLOOKUP($M11,$BU$2:$BV$5,2,0)</f>
        <v>#N/A</v>
      </c>
      <c r="BR11" s="133">
        <v>0</v>
      </c>
      <c r="BS11" s="133">
        <f t="shared" ref="BS11:BS19" si="37">IF(LEN(BR11)&gt;0,(BR11*$BT$4),0)</f>
        <v>0</v>
      </c>
      <c r="BT11" s="132" t="e">
        <f t="shared" ref="BT11:BT19" si="38">SUM(BU11:BV11)</f>
        <v>#N/A</v>
      </c>
      <c r="BU11" s="132" t="e">
        <f t="shared" ref="BU11:BU19" si="39">ROUNDDOWN(BQ11*BS11*1/2,0)</f>
        <v>#N/A</v>
      </c>
      <c r="BV11" s="132" t="e">
        <f t="shared" ref="BV11:BV19" si="40">ROUNDDOWN(BQ11*BS11*1/2,0)</f>
        <v>#N/A</v>
      </c>
      <c r="BW11" s="137" t="e">
        <f t="shared" ref="BW11:BW19" si="41">VLOOKUP($M11,$CA$2:$CB$5,2,0)</f>
        <v>#N/A</v>
      </c>
      <c r="BX11" s="133">
        <v>0</v>
      </c>
      <c r="BY11" s="133">
        <f t="shared" ref="BY11:BY19" si="42">IF(LEN(BX11)&gt;0,(BX11*$BZ$4),0)</f>
        <v>0</v>
      </c>
      <c r="BZ11" s="132" t="e">
        <f t="shared" ref="BZ11:BZ19" si="43">SUM(CA11:CB11)</f>
        <v>#N/A</v>
      </c>
      <c r="CA11" s="132" t="e">
        <f t="shared" si="2"/>
        <v>#N/A</v>
      </c>
      <c r="CB11" s="132" t="e">
        <f t="shared" si="3"/>
        <v>#N/A</v>
      </c>
      <c r="CC11" s="137" t="e">
        <f t="shared" ref="CC11:CC19" si="44">VLOOKUP($M11,$CG$2:$CH$5,2,0)</f>
        <v>#N/A</v>
      </c>
      <c r="CD11" s="133">
        <v>0</v>
      </c>
      <c r="CE11" s="133">
        <f t="shared" si="4"/>
        <v>0</v>
      </c>
      <c r="CF11" s="132" t="e">
        <f t="shared" ref="CF11:CF19" si="45">SUM(CG11:CH11)</f>
        <v>#N/A</v>
      </c>
      <c r="CG11" s="132" t="e">
        <f t="shared" si="5"/>
        <v>#N/A</v>
      </c>
      <c r="CH11" s="132" t="e">
        <f t="shared" si="6"/>
        <v>#N/A</v>
      </c>
      <c r="CI11" s="7" t="e">
        <f t="shared" ref="CI11:CI19" si="46">AK11+AQ11+AW11+BC11+BI11+BO11+BU11+CA11+CG11</f>
        <v>#N/A</v>
      </c>
      <c r="CJ11" s="7" t="e">
        <f t="shared" si="7"/>
        <v>#N/A</v>
      </c>
    </row>
    <row r="12" spans="1:88" ht="26.25" customHeight="1" x14ac:dyDescent="0.4">
      <c r="A12" s="5"/>
      <c r="B12" s="5"/>
      <c r="C12" s="5"/>
      <c r="D12" s="5"/>
      <c r="E12" s="5"/>
      <c r="F12" s="5"/>
      <c r="G12" s="5"/>
      <c r="H12" s="209">
        <v>2</v>
      </c>
      <c r="I12" s="3"/>
      <c r="J12" s="209"/>
      <c r="K12" s="209"/>
      <c r="L12" s="8"/>
      <c r="M12" s="2"/>
      <c r="N12" s="7"/>
      <c r="O12" s="7"/>
      <c r="P12" s="13"/>
      <c r="Q12" s="17">
        <f t="shared" ref="Q12:Q19" si="47">O12-P12</f>
        <v>0</v>
      </c>
      <c r="R12" s="7"/>
      <c r="S12" s="28"/>
      <c r="T12" s="7">
        <f>O12-R12-P12</f>
        <v>0</v>
      </c>
      <c r="U12" s="29"/>
      <c r="V12" s="21">
        <f>P12+R12+T12</f>
        <v>0</v>
      </c>
      <c r="W12" s="14">
        <f t="shared" si="9"/>
        <v>0</v>
      </c>
      <c r="X12" s="20"/>
      <c r="Y12" s="20"/>
      <c r="Z12" s="7"/>
      <c r="AA12" s="7">
        <f t="shared" ref="AA12:AA19" si="48">ROUND(IF($M12="Ａ重油",Z12*1,IF($M12="灯油",Z12*0.939,IF($M12="ＬＰガス",Z12*1.299,IF($M12="ＬＮＧ",Z12*1.56)))),1)</f>
        <v>0</v>
      </c>
      <c r="AB12" s="7"/>
      <c r="AC12" s="7">
        <f t="shared" si="10"/>
        <v>0</v>
      </c>
      <c r="AD12" s="7"/>
      <c r="AE12" s="7"/>
      <c r="AF12" s="105"/>
      <c r="AG12" s="137" t="e">
        <f t="shared" si="11"/>
        <v>#N/A</v>
      </c>
      <c r="AH12" s="133">
        <v>0</v>
      </c>
      <c r="AI12" s="133">
        <f t="shared" si="12"/>
        <v>0</v>
      </c>
      <c r="AJ12" s="132" t="e">
        <f t="shared" ref="AJ12:AJ19" si="49">SUM(AK12:AL12)</f>
        <v>#N/A</v>
      </c>
      <c r="AK12" s="132" t="e">
        <f t="shared" ref="AK12:AK19" si="50">ROUNDDOWN(AG12*AI12*1/2,0)</f>
        <v>#N/A</v>
      </c>
      <c r="AL12" s="132" t="e">
        <f t="shared" si="13"/>
        <v>#N/A</v>
      </c>
      <c r="AM12" s="137" t="e">
        <f t="shared" si="14"/>
        <v>#N/A</v>
      </c>
      <c r="AN12" s="133">
        <v>0</v>
      </c>
      <c r="AO12" s="133">
        <f t="shared" si="15"/>
        <v>0</v>
      </c>
      <c r="AP12" s="132" t="e">
        <f t="shared" si="16"/>
        <v>#N/A</v>
      </c>
      <c r="AQ12" s="132" t="e">
        <f t="shared" si="17"/>
        <v>#N/A</v>
      </c>
      <c r="AR12" s="132" t="e">
        <f t="shared" si="18"/>
        <v>#N/A</v>
      </c>
      <c r="AS12" s="137" t="e">
        <f t="shared" ref="AS12:AS19" si="51">VLOOKUP($M12,$AW$2:$AX$5,2,0)</f>
        <v>#N/A</v>
      </c>
      <c r="AT12" s="133">
        <v>0</v>
      </c>
      <c r="AU12" s="133">
        <f t="shared" si="19"/>
        <v>0</v>
      </c>
      <c r="AV12" s="132" t="e">
        <f t="shared" si="20"/>
        <v>#N/A</v>
      </c>
      <c r="AW12" s="132" t="e">
        <f t="shared" si="21"/>
        <v>#N/A</v>
      </c>
      <c r="AX12" s="132" t="e">
        <f t="shared" si="22"/>
        <v>#N/A</v>
      </c>
      <c r="AY12" s="137" t="e">
        <f t="shared" si="23"/>
        <v>#N/A</v>
      </c>
      <c r="AZ12" s="133">
        <v>0</v>
      </c>
      <c r="BA12" s="133">
        <f t="shared" si="24"/>
        <v>0</v>
      </c>
      <c r="BB12" s="132" t="e">
        <f t="shared" si="25"/>
        <v>#N/A</v>
      </c>
      <c r="BC12" s="132" t="e">
        <f t="shared" si="0"/>
        <v>#N/A</v>
      </c>
      <c r="BD12" s="132" t="e">
        <f t="shared" si="1"/>
        <v>#N/A</v>
      </c>
      <c r="BE12" s="137" t="e">
        <f t="shared" si="26"/>
        <v>#N/A</v>
      </c>
      <c r="BF12" s="133">
        <v>0</v>
      </c>
      <c r="BG12" s="133">
        <f t="shared" si="27"/>
        <v>0</v>
      </c>
      <c r="BH12" s="132" t="e">
        <f t="shared" si="28"/>
        <v>#N/A</v>
      </c>
      <c r="BI12" s="132" t="e">
        <f t="shared" si="29"/>
        <v>#N/A</v>
      </c>
      <c r="BJ12" s="132" t="e">
        <f t="shared" si="30"/>
        <v>#N/A</v>
      </c>
      <c r="BK12" s="137" t="e">
        <f t="shared" si="31"/>
        <v>#N/A</v>
      </c>
      <c r="BL12" s="133">
        <v>0</v>
      </c>
      <c r="BM12" s="133">
        <f t="shared" si="32"/>
        <v>0</v>
      </c>
      <c r="BN12" s="132" t="e">
        <f t="shared" si="33"/>
        <v>#N/A</v>
      </c>
      <c r="BO12" s="132" t="e">
        <f t="shared" si="34"/>
        <v>#N/A</v>
      </c>
      <c r="BP12" s="132" t="e">
        <f t="shared" si="35"/>
        <v>#N/A</v>
      </c>
      <c r="BQ12" s="137" t="e">
        <f t="shared" si="36"/>
        <v>#N/A</v>
      </c>
      <c r="BR12" s="133">
        <v>0</v>
      </c>
      <c r="BS12" s="133">
        <f t="shared" si="37"/>
        <v>0</v>
      </c>
      <c r="BT12" s="132" t="e">
        <f t="shared" si="38"/>
        <v>#N/A</v>
      </c>
      <c r="BU12" s="132" t="e">
        <f t="shared" si="39"/>
        <v>#N/A</v>
      </c>
      <c r="BV12" s="132" t="e">
        <f t="shared" si="40"/>
        <v>#N/A</v>
      </c>
      <c r="BW12" s="137" t="e">
        <f t="shared" si="41"/>
        <v>#N/A</v>
      </c>
      <c r="BX12" s="133">
        <v>0</v>
      </c>
      <c r="BY12" s="133">
        <f t="shared" si="42"/>
        <v>0</v>
      </c>
      <c r="BZ12" s="132" t="e">
        <f t="shared" si="43"/>
        <v>#N/A</v>
      </c>
      <c r="CA12" s="132" t="e">
        <f t="shared" si="2"/>
        <v>#N/A</v>
      </c>
      <c r="CB12" s="132" t="e">
        <f t="shared" si="3"/>
        <v>#N/A</v>
      </c>
      <c r="CC12" s="137" t="e">
        <f t="shared" si="44"/>
        <v>#N/A</v>
      </c>
      <c r="CD12" s="133">
        <v>0</v>
      </c>
      <c r="CE12" s="133">
        <f t="shared" si="4"/>
        <v>0</v>
      </c>
      <c r="CF12" s="132" t="e">
        <f t="shared" si="45"/>
        <v>#N/A</v>
      </c>
      <c r="CG12" s="132" t="e">
        <f t="shared" si="5"/>
        <v>#N/A</v>
      </c>
      <c r="CH12" s="132" t="e">
        <f t="shared" si="6"/>
        <v>#N/A</v>
      </c>
      <c r="CI12" s="7" t="e">
        <f t="shared" si="46"/>
        <v>#N/A</v>
      </c>
      <c r="CJ12" s="7" t="e">
        <f t="shared" si="7"/>
        <v>#N/A</v>
      </c>
    </row>
    <row r="13" spans="1:88" ht="26.25" customHeight="1" x14ac:dyDescent="0.4">
      <c r="A13" s="5"/>
      <c r="B13" s="5"/>
      <c r="C13" s="5"/>
      <c r="D13" s="5"/>
      <c r="E13" s="5"/>
      <c r="F13" s="5"/>
      <c r="G13" s="5"/>
      <c r="H13" s="210"/>
      <c r="I13" s="5"/>
      <c r="J13" s="210"/>
      <c r="K13" s="210"/>
      <c r="L13" s="8"/>
      <c r="M13" s="2"/>
      <c r="N13" s="7"/>
      <c r="O13" s="7"/>
      <c r="P13" s="13"/>
      <c r="Q13" s="17">
        <f t="shared" si="47"/>
        <v>0</v>
      </c>
      <c r="R13" s="7"/>
      <c r="S13" s="28"/>
      <c r="T13" s="7">
        <f t="shared" ref="T13:T19" si="52">O13-R13-P13</f>
        <v>0</v>
      </c>
      <c r="U13" s="29"/>
      <c r="V13" s="21">
        <f t="shared" si="8"/>
        <v>0</v>
      </c>
      <c r="W13" s="14">
        <f t="shared" si="9"/>
        <v>0</v>
      </c>
      <c r="X13" s="20"/>
      <c r="Y13" s="20"/>
      <c r="Z13" s="7"/>
      <c r="AA13" s="7">
        <f t="shared" si="48"/>
        <v>0</v>
      </c>
      <c r="AB13" s="7"/>
      <c r="AC13" s="7">
        <f t="shared" si="10"/>
        <v>0</v>
      </c>
      <c r="AD13" s="59"/>
      <c r="AE13" s="59"/>
      <c r="AF13" s="106"/>
      <c r="AG13" s="137" t="e">
        <f t="shared" si="11"/>
        <v>#N/A</v>
      </c>
      <c r="AH13" s="133">
        <v>0</v>
      </c>
      <c r="AI13" s="133">
        <f t="shared" si="12"/>
        <v>0</v>
      </c>
      <c r="AJ13" s="132" t="e">
        <f t="shared" si="49"/>
        <v>#N/A</v>
      </c>
      <c r="AK13" s="132" t="e">
        <f t="shared" si="50"/>
        <v>#N/A</v>
      </c>
      <c r="AL13" s="132" t="e">
        <f t="shared" si="13"/>
        <v>#N/A</v>
      </c>
      <c r="AM13" s="137" t="e">
        <f t="shared" si="14"/>
        <v>#N/A</v>
      </c>
      <c r="AN13" s="133">
        <v>0</v>
      </c>
      <c r="AO13" s="133">
        <f>IF(LEN(AN13)&gt;0,(AN13*$AP$4),0)</f>
        <v>0</v>
      </c>
      <c r="AP13" s="132" t="e">
        <f>SUM(AQ13:AR13)</f>
        <v>#N/A</v>
      </c>
      <c r="AQ13" s="132" t="e">
        <f>ROUNDDOWN(AM13*AO13*1/2,0)</f>
        <v>#N/A</v>
      </c>
      <c r="AR13" s="132" t="e">
        <f t="shared" si="18"/>
        <v>#N/A</v>
      </c>
      <c r="AS13" s="137" t="e">
        <f t="shared" si="51"/>
        <v>#N/A</v>
      </c>
      <c r="AT13" s="133">
        <v>0</v>
      </c>
      <c r="AU13" s="133">
        <f t="shared" si="19"/>
        <v>0</v>
      </c>
      <c r="AV13" s="132" t="e">
        <f t="shared" si="20"/>
        <v>#N/A</v>
      </c>
      <c r="AW13" s="132" t="e">
        <f t="shared" si="21"/>
        <v>#N/A</v>
      </c>
      <c r="AX13" s="132" t="e">
        <f t="shared" si="22"/>
        <v>#N/A</v>
      </c>
      <c r="AY13" s="137" t="e">
        <f t="shared" si="23"/>
        <v>#N/A</v>
      </c>
      <c r="AZ13" s="133">
        <v>0</v>
      </c>
      <c r="BA13" s="133">
        <f t="shared" si="24"/>
        <v>0</v>
      </c>
      <c r="BB13" s="132" t="e">
        <f t="shared" si="25"/>
        <v>#N/A</v>
      </c>
      <c r="BC13" s="132" t="e">
        <f t="shared" si="0"/>
        <v>#N/A</v>
      </c>
      <c r="BD13" s="132" t="e">
        <f t="shared" si="1"/>
        <v>#N/A</v>
      </c>
      <c r="BE13" s="137" t="e">
        <f t="shared" si="26"/>
        <v>#N/A</v>
      </c>
      <c r="BF13" s="133">
        <v>0</v>
      </c>
      <c r="BG13" s="133">
        <f t="shared" si="27"/>
        <v>0</v>
      </c>
      <c r="BH13" s="132" t="e">
        <f t="shared" si="28"/>
        <v>#N/A</v>
      </c>
      <c r="BI13" s="132" t="e">
        <f t="shared" si="29"/>
        <v>#N/A</v>
      </c>
      <c r="BJ13" s="132" t="e">
        <f t="shared" si="30"/>
        <v>#N/A</v>
      </c>
      <c r="BK13" s="137" t="e">
        <f t="shared" si="31"/>
        <v>#N/A</v>
      </c>
      <c r="BL13" s="133">
        <v>0</v>
      </c>
      <c r="BM13" s="133">
        <f t="shared" si="32"/>
        <v>0</v>
      </c>
      <c r="BN13" s="132" t="e">
        <f t="shared" si="33"/>
        <v>#N/A</v>
      </c>
      <c r="BO13" s="132" t="e">
        <f t="shared" si="34"/>
        <v>#N/A</v>
      </c>
      <c r="BP13" s="132" t="e">
        <f t="shared" si="35"/>
        <v>#N/A</v>
      </c>
      <c r="BQ13" s="137" t="e">
        <f t="shared" si="36"/>
        <v>#N/A</v>
      </c>
      <c r="BR13" s="133">
        <v>0</v>
      </c>
      <c r="BS13" s="133">
        <f t="shared" si="37"/>
        <v>0</v>
      </c>
      <c r="BT13" s="132" t="e">
        <f t="shared" si="38"/>
        <v>#N/A</v>
      </c>
      <c r="BU13" s="132" t="e">
        <f t="shared" si="39"/>
        <v>#N/A</v>
      </c>
      <c r="BV13" s="132" t="e">
        <f t="shared" si="40"/>
        <v>#N/A</v>
      </c>
      <c r="BW13" s="137" t="e">
        <f t="shared" si="41"/>
        <v>#N/A</v>
      </c>
      <c r="BX13" s="133">
        <v>0</v>
      </c>
      <c r="BY13" s="133">
        <f t="shared" si="42"/>
        <v>0</v>
      </c>
      <c r="BZ13" s="132" t="e">
        <f t="shared" si="43"/>
        <v>#N/A</v>
      </c>
      <c r="CA13" s="132" t="e">
        <f t="shared" si="2"/>
        <v>#N/A</v>
      </c>
      <c r="CB13" s="132" t="e">
        <f t="shared" si="3"/>
        <v>#N/A</v>
      </c>
      <c r="CC13" s="137" t="e">
        <f t="shared" si="44"/>
        <v>#N/A</v>
      </c>
      <c r="CD13" s="133">
        <v>0</v>
      </c>
      <c r="CE13" s="133">
        <f t="shared" si="4"/>
        <v>0</v>
      </c>
      <c r="CF13" s="132" t="e">
        <f t="shared" si="45"/>
        <v>#N/A</v>
      </c>
      <c r="CG13" s="132" t="e">
        <f t="shared" si="5"/>
        <v>#N/A</v>
      </c>
      <c r="CH13" s="132" t="e">
        <f t="shared" si="6"/>
        <v>#N/A</v>
      </c>
      <c r="CI13" s="7" t="e">
        <f t="shared" si="46"/>
        <v>#N/A</v>
      </c>
      <c r="CJ13" s="7" t="e">
        <f t="shared" si="7"/>
        <v>#N/A</v>
      </c>
    </row>
    <row r="14" spans="1:88" ht="26.25" customHeight="1" x14ac:dyDescent="0.4">
      <c r="A14" s="5"/>
      <c r="B14" s="5"/>
      <c r="C14" s="5"/>
      <c r="D14" s="5"/>
      <c r="E14" s="5"/>
      <c r="F14" s="5"/>
      <c r="G14" s="5"/>
      <c r="H14" s="2">
        <v>3</v>
      </c>
      <c r="I14" s="2"/>
      <c r="J14" s="12"/>
      <c r="K14" s="10"/>
      <c r="L14" s="8"/>
      <c r="M14" s="2"/>
      <c r="N14" s="7"/>
      <c r="O14" s="7"/>
      <c r="P14" s="13"/>
      <c r="Q14" s="17">
        <f t="shared" si="47"/>
        <v>0</v>
      </c>
      <c r="R14" s="7"/>
      <c r="S14" s="28"/>
      <c r="T14" s="7">
        <f t="shared" si="52"/>
        <v>0</v>
      </c>
      <c r="U14" s="29"/>
      <c r="V14" s="21">
        <f t="shared" si="8"/>
        <v>0</v>
      </c>
      <c r="W14" s="14">
        <f t="shared" si="9"/>
        <v>0</v>
      </c>
      <c r="X14" s="20"/>
      <c r="Y14" s="20"/>
      <c r="Z14" s="166"/>
      <c r="AA14" s="7">
        <f t="shared" si="48"/>
        <v>0</v>
      </c>
      <c r="AB14" s="7"/>
      <c r="AC14" s="7">
        <f t="shared" si="10"/>
        <v>0</v>
      </c>
      <c r="AD14" s="7"/>
      <c r="AE14" s="7"/>
      <c r="AF14" s="105"/>
      <c r="AG14" s="137" t="e">
        <f t="shared" si="11"/>
        <v>#N/A</v>
      </c>
      <c r="AH14" s="133">
        <v>0</v>
      </c>
      <c r="AI14" s="133">
        <f t="shared" si="12"/>
        <v>0</v>
      </c>
      <c r="AJ14" s="132" t="e">
        <f t="shared" si="49"/>
        <v>#N/A</v>
      </c>
      <c r="AK14" s="132" t="e">
        <f t="shared" si="50"/>
        <v>#N/A</v>
      </c>
      <c r="AL14" s="132" t="e">
        <f t="shared" si="13"/>
        <v>#N/A</v>
      </c>
      <c r="AM14" s="137" t="e">
        <f>VLOOKUP($M14,$AQ$2:$AR$5,2,0)</f>
        <v>#N/A</v>
      </c>
      <c r="AN14" s="133">
        <v>0</v>
      </c>
      <c r="AO14" s="133">
        <f t="shared" si="15"/>
        <v>0</v>
      </c>
      <c r="AP14" s="132" t="e">
        <f t="shared" si="16"/>
        <v>#N/A</v>
      </c>
      <c r="AQ14" s="132" t="e">
        <f t="shared" si="17"/>
        <v>#N/A</v>
      </c>
      <c r="AR14" s="132" t="e">
        <f t="shared" si="18"/>
        <v>#N/A</v>
      </c>
      <c r="AS14" s="137" t="e">
        <f t="shared" si="51"/>
        <v>#N/A</v>
      </c>
      <c r="AT14" s="133">
        <v>0</v>
      </c>
      <c r="AU14" s="133">
        <f t="shared" si="19"/>
        <v>0</v>
      </c>
      <c r="AV14" s="132" t="e">
        <f t="shared" si="20"/>
        <v>#N/A</v>
      </c>
      <c r="AW14" s="132" t="e">
        <f t="shared" si="21"/>
        <v>#N/A</v>
      </c>
      <c r="AX14" s="132" t="e">
        <f t="shared" si="22"/>
        <v>#N/A</v>
      </c>
      <c r="AY14" s="137" t="e">
        <f t="shared" si="23"/>
        <v>#N/A</v>
      </c>
      <c r="AZ14" s="133">
        <v>0</v>
      </c>
      <c r="BA14" s="133">
        <f t="shared" si="24"/>
        <v>0</v>
      </c>
      <c r="BB14" s="132" t="e">
        <f t="shared" si="25"/>
        <v>#N/A</v>
      </c>
      <c r="BC14" s="132" t="e">
        <f t="shared" si="0"/>
        <v>#N/A</v>
      </c>
      <c r="BD14" s="132" t="e">
        <f t="shared" si="1"/>
        <v>#N/A</v>
      </c>
      <c r="BE14" s="137" t="e">
        <f t="shared" si="26"/>
        <v>#N/A</v>
      </c>
      <c r="BF14" s="133">
        <v>0</v>
      </c>
      <c r="BG14" s="133">
        <f t="shared" si="27"/>
        <v>0</v>
      </c>
      <c r="BH14" s="132" t="e">
        <f t="shared" si="28"/>
        <v>#N/A</v>
      </c>
      <c r="BI14" s="132" t="e">
        <f t="shared" si="29"/>
        <v>#N/A</v>
      </c>
      <c r="BJ14" s="132" t="e">
        <f t="shared" si="30"/>
        <v>#N/A</v>
      </c>
      <c r="BK14" s="137" t="e">
        <f t="shared" si="31"/>
        <v>#N/A</v>
      </c>
      <c r="BL14" s="133">
        <v>0</v>
      </c>
      <c r="BM14" s="133">
        <f t="shared" si="32"/>
        <v>0</v>
      </c>
      <c r="BN14" s="132" t="e">
        <f t="shared" si="33"/>
        <v>#N/A</v>
      </c>
      <c r="BO14" s="132" t="e">
        <f t="shared" si="34"/>
        <v>#N/A</v>
      </c>
      <c r="BP14" s="132" t="e">
        <f t="shared" si="35"/>
        <v>#N/A</v>
      </c>
      <c r="BQ14" s="137" t="e">
        <f t="shared" si="36"/>
        <v>#N/A</v>
      </c>
      <c r="BR14" s="133">
        <v>0</v>
      </c>
      <c r="BS14" s="133">
        <f t="shared" si="37"/>
        <v>0</v>
      </c>
      <c r="BT14" s="132" t="e">
        <f t="shared" si="38"/>
        <v>#N/A</v>
      </c>
      <c r="BU14" s="132" t="e">
        <f t="shared" si="39"/>
        <v>#N/A</v>
      </c>
      <c r="BV14" s="132" t="e">
        <f t="shared" si="40"/>
        <v>#N/A</v>
      </c>
      <c r="BW14" s="137" t="e">
        <f t="shared" si="41"/>
        <v>#N/A</v>
      </c>
      <c r="BX14" s="133">
        <v>0</v>
      </c>
      <c r="BY14" s="133">
        <f t="shared" si="42"/>
        <v>0</v>
      </c>
      <c r="BZ14" s="132" t="e">
        <f t="shared" si="43"/>
        <v>#N/A</v>
      </c>
      <c r="CA14" s="132" t="e">
        <f t="shared" si="2"/>
        <v>#N/A</v>
      </c>
      <c r="CB14" s="132" t="e">
        <f t="shared" si="3"/>
        <v>#N/A</v>
      </c>
      <c r="CC14" s="137" t="e">
        <f t="shared" si="44"/>
        <v>#N/A</v>
      </c>
      <c r="CD14" s="133">
        <v>0</v>
      </c>
      <c r="CE14" s="133">
        <f t="shared" si="4"/>
        <v>0</v>
      </c>
      <c r="CF14" s="132" t="e">
        <f t="shared" si="45"/>
        <v>#N/A</v>
      </c>
      <c r="CG14" s="132" t="e">
        <f t="shared" si="5"/>
        <v>#N/A</v>
      </c>
      <c r="CH14" s="132" t="e">
        <f t="shared" si="6"/>
        <v>#N/A</v>
      </c>
      <c r="CI14" s="7" t="e">
        <f t="shared" si="46"/>
        <v>#N/A</v>
      </c>
      <c r="CJ14" s="7" t="e">
        <f t="shared" si="7"/>
        <v>#N/A</v>
      </c>
    </row>
    <row r="15" spans="1:88" ht="26.25" customHeight="1" x14ac:dyDescent="0.4">
      <c r="A15" s="5"/>
      <c r="B15" s="5"/>
      <c r="C15" s="5"/>
      <c r="D15" s="5"/>
      <c r="E15" s="5"/>
      <c r="F15" s="5"/>
      <c r="G15" s="5"/>
      <c r="H15" s="2">
        <v>4</v>
      </c>
      <c r="I15" s="2"/>
      <c r="J15" s="2"/>
      <c r="K15" s="10"/>
      <c r="L15" s="8"/>
      <c r="M15" s="2"/>
      <c r="N15" s="7"/>
      <c r="O15" s="7"/>
      <c r="P15" s="13"/>
      <c r="Q15" s="17">
        <f t="shared" si="47"/>
        <v>0</v>
      </c>
      <c r="R15" s="7"/>
      <c r="S15" s="28"/>
      <c r="T15" s="7">
        <f t="shared" si="52"/>
        <v>0</v>
      </c>
      <c r="U15" s="29"/>
      <c r="V15" s="21">
        <f t="shared" si="8"/>
        <v>0</v>
      </c>
      <c r="W15" s="14">
        <f t="shared" si="9"/>
        <v>0</v>
      </c>
      <c r="X15" s="20"/>
      <c r="Y15" s="20"/>
      <c r="Z15" s="7"/>
      <c r="AA15" s="7">
        <f t="shared" si="48"/>
        <v>0</v>
      </c>
      <c r="AB15" s="7"/>
      <c r="AC15" s="7">
        <f t="shared" si="10"/>
        <v>0</v>
      </c>
      <c r="AD15" s="7"/>
      <c r="AE15" s="7"/>
      <c r="AF15" s="105"/>
      <c r="AG15" s="137" t="e">
        <f>VLOOKUP($M15,$AK$2:$AL$5,2,0)</f>
        <v>#N/A</v>
      </c>
      <c r="AH15" s="133">
        <v>0</v>
      </c>
      <c r="AI15" s="133">
        <f t="shared" si="12"/>
        <v>0</v>
      </c>
      <c r="AJ15" s="132" t="e">
        <f t="shared" si="49"/>
        <v>#N/A</v>
      </c>
      <c r="AK15" s="132" t="e">
        <f t="shared" si="50"/>
        <v>#N/A</v>
      </c>
      <c r="AL15" s="132" t="e">
        <f>ROUNDDOWN(AG15*AI15*1/2,0)</f>
        <v>#N/A</v>
      </c>
      <c r="AM15" s="137" t="e">
        <f t="shared" si="14"/>
        <v>#N/A</v>
      </c>
      <c r="AN15" s="133">
        <v>0</v>
      </c>
      <c r="AO15" s="133">
        <f t="shared" si="15"/>
        <v>0</v>
      </c>
      <c r="AP15" s="132" t="e">
        <f t="shared" si="16"/>
        <v>#N/A</v>
      </c>
      <c r="AQ15" s="132" t="e">
        <f t="shared" si="17"/>
        <v>#N/A</v>
      </c>
      <c r="AR15" s="132" t="e">
        <f t="shared" si="18"/>
        <v>#N/A</v>
      </c>
      <c r="AS15" s="137" t="e">
        <f t="shared" si="51"/>
        <v>#N/A</v>
      </c>
      <c r="AT15" s="133">
        <v>0</v>
      </c>
      <c r="AU15" s="133">
        <f t="shared" si="19"/>
        <v>0</v>
      </c>
      <c r="AV15" s="132" t="e">
        <f t="shared" si="20"/>
        <v>#N/A</v>
      </c>
      <c r="AW15" s="132" t="e">
        <f t="shared" si="21"/>
        <v>#N/A</v>
      </c>
      <c r="AX15" s="132" t="e">
        <f t="shared" si="22"/>
        <v>#N/A</v>
      </c>
      <c r="AY15" s="137" t="e">
        <f>VLOOKUP($M15,$BC$2:$BD$5,2,0)</f>
        <v>#N/A</v>
      </c>
      <c r="AZ15" s="133">
        <v>0</v>
      </c>
      <c r="BA15" s="133">
        <f t="shared" si="24"/>
        <v>0</v>
      </c>
      <c r="BB15" s="132" t="e">
        <f t="shared" si="25"/>
        <v>#N/A</v>
      </c>
      <c r="BC15" s="132" t="e">
        <f t="shared" si="0"/>
        <v>#N/A</v>
      </c>
      <c r="BD15" s="132" t="e">
        <f t="shared" si="1"/>
        <v>#N/A</v>
      </c>
      <c r="BE15" s="137" t="e">
        <f t="shared" si="26"/>
        <v>#N/A</v>
      </c>
      <c r="BF15" s="133">
        <v>0</v>
      </c>
      <c r="BG15" s="133">
        <f t="shared" si="27"/>
        <v>0</v>
      </c>
      <c r="BH15" s="132" t="e">
        <f t="shared" si="28"/>
        <v>#N/A</v>
      </c>
      <c r="BI15" s="132" t="e">
        <f t="shared" si="29"/>
        <v>#N/A</v>
      </c>
      <c r="BJ15" s="132" t="e">
        <f t="shared" si="30"/>
        <v>#N/A</v>
      </c>
      <c r="BK15" s="137" t="e">
        <f t="shared" si="31"/>
        <v>#N/A</v>
      </c>
      <c r="BL15" s="133">
        <v>0</v>
      </c>
      <c r="BM15" s="133">
        <f t="shared" si="32"/>
        <v>0</v>
      </c>
      <c r="BN15" s="132" t="e">
        <f t="shared" si="33"/>
        <v>#N/A</v>
      </c>
      <c r="BO15" s="132" t="e">
        <f t="shared" si="34"/>
        <v>#N/A</v>
      </c>
      <c r="BP15" s="132" t="e">
        <f t="shared" si="35"/>
        <v>#N/A</v>
      </c>
      <c r="BQ15" s="137" t="e">
        <f t="shared" si="36"/>
        <v>#N/A</v>
      </c>
      <c r="BR15" s="133">
        <v>0</v>
      </c>
      <c r="BS15" s="133">
        <f t="shared" si="37"/>
        <v>0</v>
      </c>
      <c r="BT15" s="132" t="e">
        <f t="shared" si="38"/>
        <v>#N/A</v>
      </c>
      <c r="BU15" s="132" t="e">
        <f t="shared" si="39"/>
        <v>#N/A</v>
      </c>
      <c r="BV15" s="132" t="e">
        <f t="shared" si="40"/>
        <v>#N/A</v>
      </c>
      <c r="BW15" s="137" t="e">
        <f>VLOOKUP($M15,$CA$2:$CB$5,2,0)</f>
        <v>#N/A</v>
      </c>
      <c r="BX15" s="133">
        <v>0</v>
      </c>
      <c r="BY15" s="133">
        <f t="shared" si="42"/>
        <v>0</v>
      </c>
      <c r="BZ15" s="132" t="e">
        <f t="shared" si="43"/>
        <v>#N/A</v>
      </c>
      <c r="CA15" s="132" t="e">
        <f t="shared" si="2"/>
        <v>#N/A</v>
      </c>
      <c r="CB15" s="132" t="e">
        <f t="shared" si="3"/>
        <v>#N/A</v>
      </c>
      <c r="CC15" s="137" t="e">
        <f>VLOOKUP($M15,$CG$2:$CH$5,2,0)</f>
        <v>#N/A</v>
      </c>
      <c r="CD15" s="133">
        <v>0</v>
      </c>
      <c r="CE15" s="133">
        <f t="shared" si="4"/>
        <v>0</v>
      </c>
      <c r="CF15" s="132" t="e">
        <f t="shared" si="45"/>
        <v>#N/A</v>
      </c>
      <c r="CG15" s="132" t="e">
        <f t="shared" si="5"/>
        <v>#N/A</v>
      </c>
      <c r="CH15" s="132" t="e">
        <f t="shared" si="6"/>
        <v>#N/A</v>
      </c>
      <c r="CI15" s="7" t="e">
        <f t="shared" si="46"/>
        <v>#N/A</v>
      </c>
      <c r="CJ15" s="7" t="e">
        <f t="shared" si="7"/>
        <v>#N/A</v>
      </c>
    </row>
    <row r="16" spans="1:88" ht="26.25" customHeight="1" x14ac:dyDescent="0.4">
      <c r="A16" s="5"/>
      <c r="B16" s="5"/>
      <c r="C16" s="5"/>
      <c r="D16" s="5"/>
      <c r="E16" s="5"/>
      <c r="F16" s="5"/>
      <c r="G16" s="5"/>
      <c r="H16" s="2">
        <v>5</v>
      </c>
      <c r="I16" s="2"/>
      <c r="J16" s="2"/>
      <c r="K16" s="10"/>
      <c r="L16" s="8"/>
      <c r="M16" s="2"/>
      <c r="N16" s="7"/>
      <c r="O16" s="7"/>
      <c r="P16" s="13"/>
      <c r="Q16" s="17">
        <f t="shared" si="47"/>
        <v>0</v>
      </c>
      <c r="R16" s="7"/>
      <c r="S16" s="28"/>
      <c r="T16" s="7">
        <f t="shared" si="52"/>
        <v>0</v>
      </c>
      <c r="U16" s="29"/>
      <c r="V16" s="21">
        <f t="shared" si="8"/>
        <v>0</v>
      </c>
      <c r="W16" s="14">
        <f t="shared" si="9"/>
        <v>0</v>
      </c>
      <c r="X16" s="20"/>
      <c r="Y16" s="20"/>
      <c r="Z16" s="7"/>
      <c r="AA16" s="7">
        <f t="shared" si="48"/>
        <v>0</v>
      </c>
      <c r="AB16" s="7"/>
      <c r="AC16" s="7">
        <f>ROUND(IF($M16="Ａ重油",AB16*1,IF($M16="灯油",AB16*0.939,IF($M16="ＬＰガス",AB16*1.299,IF($M16="ＬＮＧ",AB16*1.56)))),1)</f>
        <v>0</v>
      </c>
      <c r="AD16" s="7"/>
      <c r="AE16" s="7"/>
      <c r="AF16" s="105"/>
      <c r="AG16" s="137" t="e">
        <f t="shared" si="11"/>
        <v>#N/A</v>
      </c>
      <c r="AH16" s="133">
        <v>0</v>
      </c>
      <c r="AI16" s="133">
        <f t="shared" si="12"/>
        <v>0</v>
      </c>
      <c r="AJ16" s="132" t="e">
        <f t="shared" si="49"/>
        <v>#N/A</v>
      </c>
      <c r="AK16" s="132" t="e">
        <f t="shared" si="50"/>
        <v>#N/A</v>
      </c>
      <c r="AL16" s="132" t="e">
        <f t="shared" si="13"/>
        <v>#N/A</v>
      </c>
      <c r="AM16" s="137" t="e">
        <f>VLOOKUP($M16,$AQ$2:$AR$5,2,0)</f>
        <v>#N/A</v>
      </c>
      <c r="AN16" s="133">
        <v>0</v>
      </c>
      <c r="AO16" s="133">
        <f t="shared" si="15"/>
        <v>0</v>
      </c>
      <c r="AP16" s="132" t="e">
        <f t="shared" si="16"/>
        <v>#N/A</v>
      </c>
      <c r="AQ16" s="132" t="e">
        <f t="shared" si="17"/>
        <v>#N/A</v>
      </c>
      <c r="AR16" s="132" t="e">
        <f t="shared" si="18"/>
        <v>#N/A</v>
      </c>
      <c r="AS16" s="137" t="e">
        <f>VLOOKUP($M16,$AW$2:$AX$5,2,0)</f>
        <v>#N/A</v>
      </c>
      <c r="AT16" s="133">
        <v>0</v>
      </c>
      <c r="AU16" s="133">
        <f t="shared" si="19"/>
        <v>0</v>
      </c>
      <c r="AV16" s="132" t="e">
        <f t="shared" si="20"/>
        <v>#N/A</v>
      </c>
      <c r="AW16" s="132" t="e">
        <f t="shared" si="21"/>
        <v>#N/A</v>
      </c>
      <c r="AX16" s="132" t="e">
        <f t="shared" si="22"/>
        <v>#N/A</v>
      </c>
      <c r="AY16" s="137" t="e">
        <f t="shared" si="23"/>
        <v>#N/A</v>
      </c>
      <c r="AZ16" s="133">
        <v>0</v>
      </c>
      <c r="BA16" s="133">
        <f t="shared" si="24"/>
        <v>0</v>
      </c>
      <c r="BB16" s="132" t="e">
        <f t="shared" si="25"/>
        <v>#N/A</v>
      </c>
      <c r="BC16" s="132" t="e">
        <f t="shared" si="0"/>
        <v>#N/A</v>
      </c>
      <c r="BD16" s="132" t="e">
        <f t="shared" si="1"/>
        <v>#N/A</v>
      </c>
      <c r="BE16" s="137" t="e">
        <f>VLOOKUP($M16,$BI$2:$BJ$5,2,0)</f>
        <v>#N/A</v>
      </c>
      <c r="BF16" s="133">
        <v>0</v>
      </c>
      <c r="BG16" s="133">
        <f t="shared" si="27"/>
        <v>0</v>
      </c>
      <c r="BH16" s="132" t="e">
        <f t="shared" si="28"/>
        <v>#N/A</v>
      </c>
      <c r="BI16" s="132" t="e">
        <f t="shared" si="29"/>
        <v>#N/A</v>
      </c>
      <c r="BJ16" s="132" t="e">
        <f t="shared" si="30"/>
        <v>#N/A</v>
      </c>
      <c r="BK16" s="137" t="e">
        <f t="shared" si="31"/>
        <v>#N/A</v>
      </c>
      <c r="BL16" s="133">
        <v>0</v>
      </c>
      <c r="BM16" s="133">
        <f t="shared" si="32"/>
        <v>0</v>
      </c>
      <c r="BN16" s="132" t="e">
        <f t="shared" si="33"/>
        <v>#N/A</v>
      </c>
      <c r="BO16" s="132" t="e">
        <f t="shared" si="34"/>
        <v>#N/A</v>
      </c>
      <c r="BP16" s="132" t="e">
        <f t="shared" si="35"/>
        <v>#N/A</v>
      </c>
      <c r="BQ16" s="137" t="e">
        <f>VLOOKUP($M16,$BU$2:$BV$5,2,0)</f>
        <v>#N/A</v>
      </c>
      <c r="BR16" s="133">
        <v>0</v>
      </c>
      <c r="BS16" s="133">
        <f t="shared" si="37"/>
        <v>0</v>
      </c>
      <c r="BT16" s="132" t="e">
        <f t="shared" si="38"/>
        <v>#N/A</v>
      </c>
      <c r="BU16" s="132" t="e">
        <f t="shared" si="39"/>
        <v>#N/A</v>
      </c>
      <c r="BV16" s="132" t="e">
        <f t="shared" si="40"/>
        <v>#N/A</v>
      </c>
      <c r="BW16" s="137" t="e">
        <f t="shared" si="41"/>
        <v>#N/A</v>
      </c>
      <c r="BX16" s="133">
        <v>0</v>
      </c>
      <c r="BY16" s="133">
        <f t="shared" si="42"/>
        <v>0</v>
      </c>
      <c r="BZ16" s="132" t="e">
        <f t="shared" si="43"/>
        <v>#N/A</v>
      </c>
      <c r="CA16" s="132" t="e">
        <f t="shared" si="2"/>
        <v>#N/A</v>
      </c>
      <c r="CB16" s="132" t="e">
        <f t="shared" si="3"/>
        <v>#N/A</v>
      </c>
      <c r="CC16" s="137" t="e">
        <f t="shared" si="44"/>
        <v>#N/A</v>
      </c>
      <c r="CD16" s="133">
        <v>0</v>
      </c>
      <c r="CE16" s="133">
        <f t="shared" si="4"/>
        <v>0</v>
      </c>
      <c r="CF16" s="132" t="e">
        <f t="shared" si="45"/>
        <v>#N/A</v>
      </c>
      <c r="CG16" s="132" t="e">
        <f t="shared" si="5"/>
        <v>#N/A</v>
      </c>
      <c r="CH16" s="132" t="e">
        <f t="shared" si="6"/>
        <v>#N/A</v>
      </c>
      <c r="CI16" s="7" t="e">
        <f t="shared" si="46"/>
        <v>#N/A</v>
      </c>
      <c r="CJ16" s="7" t="e">
        <f t="shared" si="7"/>
        <v>#N/A</v>
      </c>
    </row>
    <row r="17" spans="1:88" ht="26.25" customHeight="1" x14ac:dyDescent="0.4">
      <c r="A17" s="5"/>
      <c r="B17" s="5"/>
      <c r="C17" s="5"/>
      <c r="D17" s="5"/>
      <c r="E17" s="5"/>
      <c r="F17" s="5"/>
      <c r="G17" s="5"/>
      <c r="H17" s="2">
        <v>6</v>
      </c>
      <c r="I17" s="2"/>
      <c r="J17" s="2"/>
      <c r="K17" s="10"/>
      <c r="L17" s="8"/>
      <c r="M17" s="2"/>
      <c r="N17" s="7"/>
      <c r="O17" s="7"/>
      <c r="P17" s="13"/>
      <c r="Q17" s="17">
        <f t="shared" si="47"/>
        <v>0</v>
      </c>
      <c r="R17" s="7"/>
      <c r="S17" s="28"/>
      <c r="T17" s="7">
        <f t="shared" si="52"/>
        <v>0</v>
      </c>
      <c r="U17" s="29"/>
      <c r="V17" s="21">
        <f t="shared" si="8"/>
        <v>0</v>
      </c>
      <c r="W17" s="14">
        <f t="shared" si="9"/>
        <v>0</v>
      </c>
      <c r="X17" s="20"/>
      <c r="Y17" s="20"/>
      <c r="Z17" s="7"/>
      <c r="AA17" s="7">
        <f t="shared" si="48"/>
        <v>0</v>
      </c>
      <c r="AB17" s="7"/>
      <c r="AC17" s="7">
        <f t="shared" si="10"/>
        <v>0</v>
      </c>
      <c r="AD17" s="7"/>
      <c r="AE17" s="7"/>
      <c r="AF17" s="105"/>
      <c r="AG17" s="137" t="e">
        <f t="shared" si="11"/>
        <v>#N/A</v>
      </c>
      <c r="AH17" s="133">
        <v>0</v>
      </c>
      <c r="AI17" s="133">
        <f>IF(LEN(AH17)&gt;0,(AH17*$AJ$4),0)</f>
        <v>0</v>
      </c>
      <c r="AJ17" s="132" t="e">
        <f t="shared" si="49"/>
        <v>#N/A</v>
      </c>
      <c r="AK17" s="132" t="e">
        <f>ROUNDDOWN(AG17*AI17*1/2,0)</f>
        <v>#N/A</v>
      </c>
      <c r="AL17" s="132" t="e">
        <f t="shared" si="13"/>
        <v>#N/A</v>
      </c>
      <c r="AM17" s="137" t="e">
        <f t="shared" si="14"/>
        <v>#N/A</v>
      </c>
      <c r="AN17" s="133">
        <v>0</v>
      </c>
      <c r="AO17" s="133">
        <f t="shared" si="15"/>
        <v>0</v>
      </c>
      <c r="AP17" s="132" t="e">
        <f t="shared" si="16"/>
        <v>#N/A</v>
      </c>
      <c r="AQ17" s="132" t="e">
        <f t="shared" si="17"/>
        <v>#N/A</v>
      </c>
      <c r="AR17" s="132" t="e">
        <f t="shared" si="18"/>
        <v>#N/A</v>
      </c>
      <c r="AS17" s="137" t="e">
        <f t="shared" si="51"/>
        <v>#N/A</v>
      </c>
      <c r="AT17" s="133">
        <v>0</v>
      </c>
      <c r="AU17" s="133">
        <f t="shared" si="19"/>
        <v>0</v>
      </c>
      <c r="AV17" s="132" t="e">
        <f t="shared" si="20"/>
        <v>#N/A</v>
      </c>
      <c r="AW17" s="132" t="e">
        <f t="shared" si="21"/>
        <v>#N/A</v>
      </c>
      <c r="AX17" s="132" t="e">
        <f t="shared" si="22"/>
        <v>#N/A</v>
      </c>
      <c r="AY17" s="137" t="e">
        <f t="shared" si="23"/>
        <v>#N/A</v>
      </c>
      <c r="AZ17" s="133">
        <v>0</v>
      </c>
      <c r="BA17" s="133">
        <f t="shared" si="24"/>
        <v>0</v>
      </c>
      <c r="BB17" s="132" t="e">
        <f t="shared" si="25"/>
        <v>#N/A</v>
      </c>
      <c r="BC17" s="132" t="e">
        <f t="shared" si="0"/>
        <v>#N/A</v>
      </c>
      <c r="BD17" s="132" t="e">
        <f t="shared" si="1"/>
        <v>#N/A</v>
      </c>
      <c r="BE17" s="137" t="e">
        <f t="shared" si="26"/>
        <v>#N/A</v>
      </c>
      <c r="BF17" s="133">
        <v>0</v>
      </c>
      <c r="BG17" s="133">
        <f t="shared" si="27"/>
        <v>0</v>
      </c>
      <c r="BH17" s="132" t="e">
        <f t="shared" si="28"/>
        <v>#N/A</v>
      </c>
      <c r="BI17" s="132" t="e">
        <f t="shared" si="29"/>
        <v>#N/A</v>
      </c>
      <c r="BJ17" s="132" t="e">
        <f t="shared" si="30"/>
        <v>#N/A</v>
      </c>
      <c r="BK17" s="137" t="e">
        <f t="shared" si="31"/>
        <v>#N/A</v>
      </c>
      <c r="BL17" s="133">
        <v>0</v>
      </c>
      <c r="BM17" s="133">
        <f t="shared" si="32"/>
        <v>0</v>
      </c>
      <c r="BN17" s="132" t="e">
        <f t="shared" si="33"/>
        <v>#N/A</v>
      </c>
      <c r="BO17" s="132" t="e">
        <f t="shared" si="34"/>
        <v>#N/A</v>
      </c>
      <c r="BP17" s="132" t="e">
        <f t="shared" si="35"/>
        <v>#N/A</v>
      </c>
      <c r="BQ17" s="137" t="e">
        <f t="shared" si="36"/>
        <v>#N/A</v>
      </c>
      <c r="BR17" s="133"/>
      <c r="BS17" s="133">
        <f t="shared" si="37"/>
        <v>0</v>
      </c>
      <c r="BT17" s="132" t="e">
        <f t="shared" si="38"/>
        <v>#N/A</v>
      </c>
      <c r="BU17" s="132" t="e">
        <f t="shared" si="39"/>
        <v>#N/A</v>
      </c>
      <c r="BV17" s="132" t="e">
        <f t="shared" si="40"/>
        <v>#N/A</v>
      </c>
      <c r="BW17" s="137" t="e">
        <f t="shared" si="41"/>
        <v>#N/A</v>
      </c>
      <c r="BX17" s="133">
        <v>0</v>
      </c>
      <c r="BY17" s="133">
        <f t="shared" si="42"/>
        <v>0</v>
      </c>
      <c r="BZ17" s="132" t="e">
        <f t="shared" si="43"/>
        <v>#N/A</v>
      </c>
      <c r="CA17" s="132" t="e">
        <f t="shared" si="2"/>
        <v>#N/A</v>
      </c>
      <c r="CB17" s="132" t="e">
        <f t="shared" si="3"/>
        <v>#N/A</v>
      </c>
      <c r="CC17" s="137" t="e">
        <f t="shared" si="44"/>
        <v>#N/A</v>
      </c>
      <c r="CD17" s="133">
        <v>0</v>
      </c>
      <c r="CE17" s="133">
        <f t="shared" si="4"/>
        <v>0</v>
      </c>
      <c r="CF17" s="132" t="e">
        <f t="shared" si="45"/>
        <v>#N/A</v>
      </c>
      <c r="CG17" s="132" t="e">
        <f t="shared" si="5"/>
        <v>#N/A</v>
      </c>
      <c r="CH17" s="132" t="e">
        <f t="shared" si="6"/>
        <v>#N/A</v>
      </c>
      <c r="CI17" s="7" t="e">
        <f t="shared" si="46"/>
        <v>#N/A</v>
      </c>
      <c r="CJ17" s="7" t="e">
        <f t="shared" si="7"/>
        <v>#N/A</v>
      </c>
    </row>
    <row r="18" spans="1:88" ht="26.25" customHeight="1" x14ac:dyDescent="0.4">
      <c r="A18" s="5"/>
      <c r="B18" s="5"/>
      <c r="C18" s="5"/>
      <c r="D18" s="5"/>
      <c r="E18" s="5"/>
      <c r="F18" s="5"/>
      <c r="G18" s="5"/>
      <c r="H18" s="2">
        <v>7</v>
      </c>
      <c r="I18" s="178"/>
      <c r="J18" s="2"/>
      <c r="K18" s="10"/>
      <c r="L18" s="8"/>
      <c r="M18" s="2"/>
      <c r="N18" s="7"/>
      <c r="O18" s="7"/>
      <c r="P18" s="13"/>
      <c r="Q18" s="17">
        <f t="shared" si="47"/>
        <v>0</v>
      </c>
      <c r="R18" s="7"/>
      <c r="S18" s="28"/>
      <c r="T18" s="7">
        <f t="shared" si="52"/>
        <v>0</v>
      </c>
      <c r="U18" s="29"/>
      <c r="V18" s="21">
        <f t="shared" si="8"/>
        <v>0</v>
      </c>
      <c r="W18" s="14">
        <f t="shared" si="9"/>
        <v>0</v>
      </c>
      <c r="X18" s="20"/>
      <c r="Y18" s="20"/>
      <c r="Z18" s="7"/>
      <c r="AA18" s="7">
        <f t="shared" si="48"/>
        <v>0</v>
      </c>
      <c r="AB18" s="7"/>
      <c r="AC18" s="7">
        <f t="shared" si="10"/>
        <v>0</v>
      </c>
      <c r="AD18" s="7"/>
      <c r="AE18" s="7"/>
      <c r="AF18" s="105"/>
      <c r="AG18" s="137" t="e">
        <f t="shared" si="11"/>
        <v>#N/A</v>
      </c>
      <c r="AH18" s="133">
        <v>0</v>
      </c>
      <c r="AI18" s="133">
        <f t="shared" si="12"/>
        <v>0</v>
      </c>
      <c r="AJ18" s="132" t="e">
        <f t="shared" si="49"/>
        <v>#N/A</v>
      </c>
      <c r="AK18" s="132" t="e">
        <f t="shared" si="50"/>
        <v>#N/A</v>
      </c>
      <c r="AL18" s="132" t="e">
        <f t="shared" si="13"/>
        <v>#N/A</v>
      </c>
      <c r="AM18" s="137" t="e">
        <f t="shared" si="14"/>
        <v>#N/A</v>
      </c>
      <c r="AN18" s="133">
        <v>0</v>
      </c>
      <c r="AO18" s="133">
        <f t="shared" si="15"/>
        <v>0</v>
      </c>
      <c r="AP18" s="132" t="e">
        <f t="shared" si="16"/>
        <v>#N/A</v>
      </c>
      <c r="AQ18" s="132" t="e">
        <f t="shared" si="17"/>
        <v>#N/A</v>
      </c>
      <c r="AR18" s="132" t="e">
        <f t="shared" si="18"/>
        <v>#N/A</v>
      </c>
      <c r="AS18" s="137" t="e">
        <f t="shared" si="51"/>
        <v>#N/A</v>
      </c>
      <c r="AT18" s="133">
        <v>0</v>
      </c>
      <c r="AU18" s="133">
        <f t="shared" si="19"/>
        <v>0</v>
      </c>
      <c r="AV18" s="132" t="e">
        <f t="shared" si="20"/>
        <v>#N/A</v>
      </c>
      <c r="AW18" s="132" t="e">
        <f t="shared" si="21"/>
        <v>#N/A</v>
      </c>
      <c r="AX18" s="132" t="e">
        <f t="shared" si="22"/>
        <v>#N/A</v>
      </c>
      <c r="AY18" s="137" t="e">
        <f t="shared" si="23"/>
        <v>#N/A</v>
      </c>
      <c r="AZ18" s="133">
        <v>0</v>
      </c>
      <c r="BA18" s="133">
        <f t="shared" si="24"/>
        <v>0</v>
      </c>
      <c r="BB18" s="132" t="e">
        <f t="shared" si="25"/>
        <v>#N/A</v>
      </c>
      <c r="BC18" s="132" t="e">
        <f t="shared" si="0"/>
        <v>#N/A</v>
      </c>
      <c r="BD18" s="132" t="e">
        <f t="shared" si="1"/>
        <v>#N/A</v>
      </c>
      <c r="BE18" s="137" t="e">
        <f t="shared" si="26"/>
        <v>#N/A</v>
      </c>
      <c r="BF18" s="133">
        <v>0</v>
      </c>
      <c r="BG18" s="133">
        <f t="shared" si="27"/>
        <v>0</v>
      </c>
      <c r="BH18" s="132" t="e">
        <f t="shared" si="28"/>
        <v>#N/A</v>
      </c>
      <c r="BI18" s="132" t="e">
        <f t="shared" si="29"/>
        <v>#N/A</v>
      </c>
      <c r="BJ18" s="132" t="e">
        <f t="shared" si="30"/>
        <v>#N/A</v>
      </c>
      <c r="BK18" s="137" t="e">
        <f t="shared" si="31"/>
        <v>#N/A</v>
      </c>
      <c r="BL18" s="133">
        <v>0</v>
      </c>
      <c r="BM18" s="133">
        <f t="shared" si="32"/>
        <v>0</v>
      </c>
      <c r="BN18" s="132" t="e">
        <f t="shared" si="33"/>
        <v>#N/A</v>
      </c>
      <c r="BO18" s="132" t="e">
        <f t="shared" si="34"/>
        <v>#N/A</v>
      </c>
      <c r="BP18" s="132" t="e">
        <f t="shared" si="35"/>
        <v>#N/A</v>
      </c>
      <c r="BQ18" s="137" t="e">
        <f t="shared" si="36"/>
        <v>#N/A</v>
      </c>
      <c r="BR18" s="133">
        <v>0</v>
      </c>
      <c r="BS18" s="133">
        <f t="shared" si="37"/>
        <v>0</v>
      </c>
      <c r="BT18" s="132" t="e">
        <f t="shared" si="38"/>
        <v>#N/A</v>
      </c>
      <c r="BU18" s="132" t="e">
        <f t="shared" si="39"/>
        <v>#N/A</v>
      </c>
      <c r="BV18" s="132" t="e">
        <f t="shared" si="40"/>
        <v>#N/A</v>
      </c>
      <c r="BW18" s="137" t="e">
        <f t="shared" si="41"/>
        <v>#N/A</v>
      </c>
      <c r="BX18" s="133">
        <v>1000</v>
      </c>
      <c r="BY18" s="133">
        <f t="shared" si="42"/>
        <v>700</v>
      </c>
      <c r="BZ18" s="132" t="e">
        <f t="shared" si="43"/>
        <v>#N/A</v>
      </c>
      <c r="CA18" s="132" t="e">
        <f t="shared" si="2"/>
        <v>#N/A</v>
      </c>
      <c r="CB18" s="132" t="e">
        <f t="shared" si="3"/>
        <v>#N/A</v>
      </c>
      <c r="CC18" s="137" t="e">
        <f t="shared" si="44"/>
        <v>#N/A</v>
      </c>
      <c r="CD18" s="133">
        <v>0</v>
      </c>
      <c r="CE18" s="133">
        <f t="shared" si="4"/>
        <v>0</v>
      </c>
      <c r="CF18" s="132" t="e">
        <f t="shared" si="45"/>
        <v>#N/A</v>
      </c>
      <c r="CG18" s="132" t="e">
        <f t="shared" si="5"/>
        <v>#N/A</v>
      </c>
      <c r="CH18" s="132" t="e">
        <f t="shared" si="6"/>
        <v>#N/A</v>
      </c>
      <c r="CI18" s="7" t="e">
        <f t="shared" si="46"/>
        <v>#N/A</v>
      </c>
      <c r="CJ18" s="7" t="e">
        <f t="shared" si="7"/>
        <v>#N/A</v>
      </c>
    </row>
    <row r="19" spans="1:88" ht="26.25" customHeight="1" thickBot="1" x14ac:dyDescent="0.45">
      <c r="A19" s="5"/>
      <c r="B19" s="5"/>
      <c r="C19" s="5"/>
      <c r="D19" s="5"/>
      <c r="E19" s="5"/>
      <c r="F19" s="5"/>
      <c r="G19" s="5"/>
      <c r="H19" s="3">
        <v>8</v>
      </c>
      <c r="I19" s="107"/>
      <c r="J19" s="3"/>
      <c r="K19" s="18"/>
      <c r="L19" s="8"/>
      <c r="M19" s="2"/>
      <c r="N19" s="44"/>
      <c r="O19" s="44"/>
      <c r="P19" s="46"/>
      <c r="Q19" s="47">
        <f t="shared" si="47"/>
        <v>0</v>
      </c>
      <c r="R19" s="44"/>
      <c r="S19" s="57"/>
      <c r="T19" s="44">
        <f t="shared" si="52"/>
        <v>0</v>
      </c>
      <c r="U19" s="58"/>
      <c r="V19" s="48">
        <f t="shared" si="8"/>
        <v>0</v>
      </c>
      <c r="W19" s="14">
        <f t="shared" si="9"/>
        <v>0</v>
      </c>
      <c r="X19" s="50"/>
      <c r="Y19" s="50"/>
      <c r="Z19" s="44"/>
      <c r="AA19" s="7">
        <f t="shared" si="48"/>
        <v>0</v>
      </c>
      <c r="AB19" s="44"/>
      <c r="AC19" s="7">
        <f>ROUND(IF($M19="Ａ重油",AB19*1,IF($M19="灯油",AB19*0.939,IF($M19="ＬＰガス",AB19*1.299,IF($M19="ＬＮＧ",AB19*1.56)))),1)</f>
        <v>0</v>
      </c>
      <c r="AD19" s="44"/>
      <c r="AE19" s="44"/>
      <c r="AF19" s="109"/>
      <c r="AG19" s="137" t="e">
        <f t="shared" si="11"/>
        <v>#N/A</v>
      </c>
      <c r="AH19" s="133">
        <v>0</v>
      </c>
      <c r="AI19" s="133">
        <f t="shared" si="12"/>
        <v>0</v>
      </c>
      <c r="AJ19" s="132" t="e">
        <f t="shared" si="49"/>
        <v>#N/A</v>
      </c>
      <c r="AK19" s="132" t="e">
        <f t="shared" si="50"/>
        <v>#N/A</v>
      </c>
      <c r="AL19" s="132" t="e">
        <f t="shared" si="13"/>
        <v>#N/A</v>
      </c>
      <c r="AM19" s="137" t="e">
        <f t="shared" si="14"/>
        <v>#N/A</v>
      </c>
      <c r="AN19" s="133">
        <v>0</v>
      </c>
      <c r="AO19" s="133">
        <f t="shared" si="15"/>
        <v>0</v>
      </c>
      <c r="AP19" s="132" t="e">
        <f t="shared" si="16"/>
        <v>#N/A</v>
      </c>
      <c r="AQ19" s="132" t="e">
        <f t="shared" si="17"/>
        <v>#N/A</v>
      </c>
      <c r="AR19" s="132" t="e">
        <f t="shared" si="18"/>
        <v>#N/A</v>
      </c>
      <c r="AS19" s="137" t="e">
        <f t="shared" si="51"/>
        <v>#N/A</v>
      </c>
      <c r="AT19" s="133">
        <v>0</v>
      </c>
      <c r="AU19" s="133">
        <f t="shared" si="19"/>
        <v>0</v>
      </c>
      <c r="AV19" s="132" t="e">
        <f t="shared" si="20"/>
        <v>#N/A</v>
      </c>
      <c r="AW19" s="132" t="e">
        <f t="shared" si="21"/>
        <v>#N/A</v>
      </c>
      <c r="AX19" s="132" t="e">
        <f t="shared" si="22"/>
        <v>#N/A</v>
      </c>
      <c r="AY19" s="137" t="e">
        <f t="shared" si="23"/>
        <v>#N/A</v>
      </c>
      <c r="AZ19" s="133">
        <v>0</v>
      </c>
      <c r="BA19" s="133">
        <f t="shared" si="24"/>
        <v>0</v>
      </c>
      <c r="BB19" s="132" t="e">
        <f t="shared" si="25"/>
        <v>#N/A</v>
      </c>
      <c r="BC19" s="132" t="e">
        <f t="shared" si="0"/>
        <v>#N/A</v>
      </c>
      <c r="BD19" s="132" t="e">
        <f t="shared" si="1"/>
        <v>#N/A</v>
      </c>
      <c r="BE19" s="137" t="e">
        <f t="shared" si="26"/>
        <v>#N/A</v>
      </c>
      <c r="BF19" s="133">
        <v>0</v>
      </c>
      <c r="BG19" s="133">
        <f t="shared" si="27"/>
        <v>0</v>
      </c>
      <c r="BH19" s="132" t="e">
        <f t="shared" si="28"/>
        <v>#N/A</v>
      </c>
      <c r="BI19" s="132" t="e">
        <f t="shared" si="29"/>
        <v>#N/A</v>
      </c>
      <c r="BJ19" s="132" t="e">
        <f t="shared" si="30"/>
        <v>#N/A</v>
      </c>
      <c r="BK19" s="137" t="e">
        <f t="shared" si="31"/>
        <v>#N/A</v>
      </c>
      <c r="BL19" s="133">
        <v>0</v>
      </c>
      <c r="BM19" s="133">
        <f t="shared" si="32"/>
        <v>0</v>
      </c>
      <c r="BN19" s="132" t="e">
        <f t="shared" si="33"/>
        <v>#N/A</v>
      </c>
      <c r="BO19" s="132" t="e">
        <f t="shared" si="34"/>
        <v>#N/A</v>
      </c>
      <c r="BP19" s="132" t="e">
        <f t="shared" si="35"/>
        <v>#N/A</v>
      </c>
      <c r="BQ19" s="137" t="e">
        <f t="shared" si="36"/>
        <v>#N/A</v>
      </c>
      <c r="BR19" s="133">
        <v>0</v>
      </c>
      <c r="BS19" s="133">
        <f t="shared" si="37"/>
        <v>0</v>
      </c>
      <c r="BT19" s="132" t="e">
        <f t="shared" si="38"/>
        <v>#N/A</v>
      </c>
      <c r="BU19" s="132" t="e">
        <f t="shared" si="39"/>
        <v>#N/A</v>
      </c>
      <c r="BV19" s="132" t="e">
        <f t="shared" si="40"/>
        <v>#N/A</v>
      </c>
      <c r="BW19" s="137" t="e">
        <f t="shared" si="41"/>
        <v>#N/A</v>
      </c>
      <c r="BX19" s="133">
        <v>0</v>
      </c>
      <c r="BY19" s="133">
        <f t="shared" si="42"/>
        <v>0</v>
      </c>
      <c r="BZ19" s="132" t="e">
        <f t="shared" si="43"/>
        <v>#N/A</v>
      </c>
      <c r="CA19" s="132" t="e">
        <f t="shared" si="2"/>
        <v>#N/A</v>
      </c>
      <c r="CB19" s="132" t="e">
        <f t="shared" si="3"/>
        <v>#N/A</v>
      </c>
      <c r="CC19" s="137" t="e">
        <f t="shared" si="44"/>
        <v>#N/A</v>
      </c>
      <c r="CD19" s="133">
        <v>1000</v>
      </c>
      <c r="CE19" s="133">
        <f t="shared" si="4"/>
        <v>700</v>
      </c>
      <c r="CF19" s="132" t="e">
        <f t="shared" si="45"/>
        <v>#N/A</v>
      </c>
      <c r="CG19" s="132" t="e">
        <f t="shared" si="5"/>
        <v>#N/A</v>
      </c>
      <c r="CH19" s="132" t="e">
        <f t="shared" si="6"/>
        <v>#N/A</v>
      </c>
      <c r="CI19" s="7" t="e">
        <f t="shared" si="46"/>
        <v>#N/A</v>
      </c>
      <c r="CJ19" s="7" t="e">
        <f t="shared" si="7"/>
        <v>#N/A</v>
      </c>
    </row>
    <row r="20" spans="1:88" ht="26.25" customHeight="1" thickBot="1" x14ac:dyDescent="0.45">
      <c r="A20" s="41" t="s">
        <v>35</v>
      </c>
      <c r="B20" s="40"/>
      <c r="C20" s="40"/>
      <c r="D20" s="40"/>
      <c r="E20" s="40"/>
      <c r="F20" s="40"/>
      <c r="G20" s="40"/>
      <c r="H20" s="32">
        <f>COUNTA(H10:H19)</f>
        <v>8</v>
      </c>
      <c r="I20" s="32"/>
      <c r="J20" s="40"/>
      <c r="K20" s="40"/>
      <c r="L20" s="42"/>
      <c r="M20" s="32"/>
      <c r="N20" s="33">
        <f>SUM(N10:N19)</f>
        <v>0</v>
      </c>
      <c r="O20" s="34">
        <f t="shared" ref="O20:R20" si="53">SUM(O10:O19)</f>
        <v>0</v>
      </c>
      <c r="P20" s="34">
        <f t="shared" si="53"/>
        <v>0</v>
      </c>
      <c r="Q20" s="35">
        <f t="shared" si="53"/>
        <v>0</v>
      </c>
      <c r="R20" s="33">
        <f t="shared" si="53"/>
        <v>0</v>
      </c>
      <c r="S20" s="36"/>
      <c r="T20" s="37">
        <f>SUM(T10:T19)</f>
        <v>0</v>
      </c>
      <c r="U20" s="38"/>
      <c r="V20" s="39">
        <f>SUM(V10:V19)</f>
        <v>0</v>
      </c>
      <c r="W20" s="49">
        <f t="shared" ref="W20:AC20" si="54">SUM(W10:W19)</f>
        <v>0</v>
      </c>
      <c r="X20" s="111">
        <f>SUM(X10:X19)</f>
        <v>0</v>
      </c>
      <c r="Y20" s="112">
        <f t="shared" si="54"/>
        <v>0</v>
      </c>
      <c r="Z20" s="113">
        <f t="shared" si="54"/>
        <v>0</v>
      </c>
      <c r="AA20" s="115">
        <f t="shared" si="54"/>
        <v>0</v>
      </c>
      <c r="AB20" s="33">
        <f t="shared" si="54"/>
        <v>0</v>
      </c>
      <c r="AC20" s="176">
        <f t="shared" si="54"/>
        <v>0</v>
      </c>
      <c r="AD20" s="114"/>
      <c r="AE20" s="115">
        <f t="shared" ref="AE20:AL20" si="55">SUM(AE10:AE19)</f>
        <v>0</v>
      </c>
      <c r="AF20" s="115">
        <f t="shared" si="55"/>
        <v>0</v>
      </c>
      <c r="AG20" s="164"/>
      <c r="AH20" s="33">
        <f>SUM(AH10:AH19)</f>
        <v>0</v>
      </c>
      <c r="AI20" s="45">
        <f t="shared" si="55"/>
        <v>0</v>
      </c>
      <c r="AJ20" s="33" t="e">
        <f t="shared" si="55"/>
        <v>#N/A</v>
      </c>
      <c r="AK20" s="33" t="e">
        <f t="shared" si="55"/>
        <v>#N/A</v>
      </c>
      <c r="AL20" s="33" t="e">
        <f t="shared" si="55"/>
        <v>#N/A</v>
      </c>
      <c r="AM20" s="164"/>
      <c r="AN20" s="45">
        <f t="shared" ref="AN20" si="56">SUM(AN10:AN19)</f>
        <v>0</v>
      </c>
      <c r="AO20" s="45">
        <f t="shared" ref="AO20" si="57">SUM(AO10:AO19)</f>
        <v>0</v>
      </c>
      <c r="AP20" s="33" t="e">
        <f t="shared" ref="AP20" si="58">SUM(AP10:AP19)</f>
        <v>#N/A</v>
      </c>
      <c r="AQ20" s="33" t="e">
        <f t="shared" ref="AQ20" si="59">SUM(AQ10:AQ19)</f>
        <v>#N/A</v>
      </c>
      <c r="AR20" s="33" t="e">
        <f t="shared" ref="AR20" si="60">SUM(AR10:AR19)</f>
        <v>#N/A</v>
      </c>
      <c r="AS20" s="164"/>
      <c r="AT20" s="45">
        <f t="shared" ref="AT20" si="61">SUM(AT10:AT19)</f>
        <v>0</v>
      </c>
      <c r="AU20" s="45">
        <f t="shared" ref="AU20" si="62">SUM(AU10:AU19)</f>
        <v>0</v>
      </c>
      <c r="AV20" s="33" t="e">
        <f t="shared" ref="AV20" si="63">SUM(AV10:AV19)</f>
        <v>#N/A</v>
      </c>
      <c r="AW20" s="33" t="e">
        <f t="shared" ref="AW20" si="64">SUM(AW10:AW19)</f>
        <v>#N/A</v>
      </c>
      <c r="AX20" s="33" t="e">
        <f t="shared" ref="AX20" si="65">SUM(AX10:AX19)</f>
        <v>#N/A</v>
      </c>
      <c r="AY20" s="164"/>
      <c r="AZ20" s="45">
        <f t="shared" ref="AZ20" si="66">SUM(AZ10:AZ19)</f>
        <v>0</v>
      </c>
      <c r="BA20" s="45">
        <f t="shared" ref="BA20" si="67">SUM(BA10:BA19)</f>
        <v>0</v>
      </c>
      <c r="BB20" s="33" t="e">
        <f t="shared" ref="BB20" si="68">SUM(BB10:BB19)</f>
        <v>#N/A</v>
      </c>
      <c r="BC20" s="33" t="e">
        <f t="shared" ref="BC20" si="69">SUM(BC10:BC19)</f>
        <v>#N/A</v>
      </c>
      <c r="BD20" s="33" t="e">
        <f t="shared" ref="BD20" si="70">SUM(BD10:BD19)</f>
        <v>#N/A</v>
      </c>
      <c r="BE20" s="164"/>
      <c r="BF20" s="45">
        <f t="shared" ref="BF20" si="71">SUM(BF10:BF19)</f>
        <v>0</v>
      </c>
      <c r="BG20" s="45">
        <f t="shared" ref="BG20" si="72">SUM(BG10:BG19)</f>
        <v>0</v>
      </c>
      <c r="BH20" s="33" t="e">
        <f t="shared" ref="BH20" si="73">SUM(BH10:BH19)</f>
        <v>#N/A</v>
      </c>
      <c r="BI20" s="33" t="e">
        <f t="shared" ref="BI20" si="74">SUM(BI10:BI19)</f>
        <v>#N/A</v>
      </c>
      <c r="BJ20" s="33" t="e">
        <f t="shared" ref="BJ20" si="75">SUM(BJ10:BJ19)</f>
        <v>#N/A</v>
      </c>
      <c r="BK20" s="164"/>
      <c r="BL20" s="45">
        <f t="shared" ref="BL20" si="76">SUM(BL10:BL19)</f>
        <v>0</v>
      </c>
      <c r="BM20" s="45">
        <f t="shared" ref="BM20" si="77">SUM(BM10:BM19)</f>
        <v>0</v>
      </c>
      <c r="BN20" s="33" t="e">
        <f t="shared" ref="BN20" si="78">SUM(BN10:BN19)</f>
        <v>#N/A</v>
      </c>
      <c r="BO20" s="33" t="e">
        <f t="shared" ref="BO20" si="79">SUM(BO10:BO19)</f>
        <v>#N/A</v>
      </c>
      <c r="BP20" s="33" t="e">
        <f t="shared" ref="BP20" si="80">SUM(BP10:BP19)</f>
        <v>#N/A</v>
      </c>
      <c r="BQ20" s="164"/>
      <c r="BR20" s="45">
        <f t="shared" ref="BR20" si="81">SUM(BR10:BR19)</f>
        <v>0</v>
      </c>
      <c r="BS20" s="45">
        <f t="shared" ref="BS20" si="82">SUM(BS10:BS19)</f>
        <v>0</v>
      </c>
      <c r="BT20" s="33" t="e">
        <f t="shared" ref="BT20" si="83">SUM(BT10:BT19)</f>
        <v>#N/A</v>
      </c>
      <c r="BU20" s="33" t="e">
        <f t="shared" ref="BU20" si="84">SUM(BU10:BU19)</f>
        <v>#N/A</v>
      </c>
      <c r="BV20" s="33" t="e">
        <f t="shared" ref="BV20" si="85">SUM(BV10:BV19)</f>
        <v>#N/A</v>
      </c>
      <c r="BW20" s="164"/>
      <c r="BX20" s="45">
        <f t="shared" ref="BX20" si="86">SUM(BX10:BX19)</f>
        <v>1000</v>
      </c>
      <c r="BY20" s="45">
        <f t="shared" ref="BY20" si="87">SUM(BY10:BY19)</f>
        <v>700</v>
      </c>
      <c r="BZ20" s="33" t="e">
        <f t="shared" ref="BZ20" si="88">SUM(BZ10:BZ19)</f>
        <v>#N/A</v>
      </c>
      <c r="CA20" s="33" t="e">
        <f t="shared" ref="CA20" si="89">SUM(CA10:CA19)</f>
        <v>#N/A</v>
      </c>
      <c r="CB20" s="33" t="e">
        <f t="shared" ref="CB20" si="90">SUM(CB10:CB19)</f>
        <v>#N/A</v>
      </c>
      <c r="CC20" s="164"/>
      <c r="CD20" s="45">
        <f t="shared" ref="CD20" si="91">SUM(CD10:CD19)</f>
        <v>3000</v>
      </c>
      <c r="CE20" s="45">
        <f t="shared" ref="CE20" si="92">SUM(CE10:CE19)</f>
        <v>2100</v>
      </c>
      <c r="CF20" s="33" t="e">
        <f t="shared" ref="CF20" si="93">SUM(CF10:CF19)</f>
        <v>#N/A</v>
      </c>
      <c r="CG20" s="33" t="e">
        <f t="shared" ref="CG20" si="94">SUM(CG10:CG19)</f>
        <v>#N/A</v>
      </c>
      <c r="CH20" s="33" t="e">
        <f t="shared" ref="CH20" si="95">SUM(CH10:CH19)</f>
        <v>#N/A</v>
      </c>
      <c r="CI20" s="134" t="e">
        <f t="shared" ref="CI20:CJ20" si="96">SUM(CI10:CI19)</f>
        <v>#N/A</v>
      </c>
      <c r="CJ20" s="134" t="e">
        <f t="shared" si="96"/>
        <v>#N/A</v>
      </c>
    </row>
    <row r="21" spans="1:88" ht="28.5" customHeight="1" x14ac:dyDescent="0.4">
      <c r="X21" s="218" t="s">
        <v>59</v>
      </c>
      <c r="Y21" s="218"/>
      <c r="Z21" s="118">
        <f>IF(X20=0,0,AA20/$X20*0.1)*100</f>
        <v>0</v>
      </c>
      <c r="AA21" s="119">
        <f>IF(Y20=0,0,AC20/$Y20*0.1)*100</f>
        <v>0</v>
      </c>
      <c r="AC21" s="110"/>
      <c r="AD21" s="116" t="s">
        <v>60</v>
      </c>
      <c r="AE21" s="117" t="e">
        <f>AE20/AA20</f>
        <v>#DIV/0!</v>
      </c>
      <c r="AF21" s="117" t="e">
        <f>AF20/AC20</f>
        <v>#DIV/0!</v>
      </c>
    </row>
    <row r="23" spans="1:88" ht="19.5" customHeight="1" x14ac:dyDescent="0.4">
      <c r="A23" s="191" t="s">
        <v>61</v>
      </c>
      <c r="B23" s="187"/>
      <c r="C23" s="121"/>
      <c r="L23" s="60"/>
      <c r="M23" s="221" t="s">
        <v>53</v>
      </c>
      <c r="N23" s="222"/>
      <c r="O23" s="61"/>
      <c r="P23" s="62"/>
      <c r="R23" s="75"/>
      <c r="S23" s="161" t="s">
        <v>52</v>
      </c>
      <c r="T23" s="76"/>
      <c r="U23" s="76"/>
      <c r="V23" s="77"/>
      <c r="X23" s="90"/>
      <c r="Y23" s="162" t="s">
        <v>49</v>
      </c>
      <c r="Z23" s="91"/>
      <c r="AA23" s="91"/>
      <c r="AB23" s="92"/>
      <c r="AC23" s="52"/>
      <c r="AD23" s="52"/>
      <c r="AE23" s="52"/>
      <c r="AF23" s="52"/>
      <c r="AG23" s="52"/>
      <c r="AH23" s="160"/>
      <c r="AI23" s="225" t="s">
        <v>36</v>
      </c>
      <c r="AJ23" s="226"/>
      <c r="AK23" s="229"/>
      <c r="AL23" s="230"/>
      <c r="AM23" s="52"/>
      <c r="AN23" s="160"/>
      <c r="AO23" s="225" t="s">
        <v>37</v>
      </c>
      <c r="AP23" s="226"/>
      <c r="AQ23" s="229"/>
      <c r="AR23" s="230"/>
      <c r="AS23" s="52"/>
      <c r="AT23" s="160"/>
      <c r="AU23" s="225" t="s">
        <v>91</v>
      </c>
      <c r="AV23" s="226"/>
      <c r="AW23" s="229"/>
      <c r="AX23" s="230"/>
      <c r="AY23" s="52"/>
      <c r="AZ23" s="160"/>
      <c r="BA23" s="225" t="s">
        <v>92</v>
      </c>
      <c r="BB23" s="226"/>
      <c r="BC23" s="229"/>
      <c r="BD23" s="230"/>
      <c r="BE23" s="52"/>
      <c r="BF23" s="160"/>
      <c r="BG23" s="225" t="s">
        <v>93</v>
      </c>
      <c r="BH23" s="226"/>
      <c r="BI23" s="229"/>
      <c r="BJ23" s="230"/>
      <c r="BK23" s="52"/>
      <c r="BL23" s="160"/>
      <c r="BM23" s="225" t="s">
        <v>94</v>
      </c>
      <c r="BN23" s="226"/>
      <c r="BO23" s="229"/>
      <c r="BP23" s="230"/>
      <c r="BQ23" s="52"/>
      <c r="BR23" s="160"/>
      <c r="BS23" s="225" t="s">
        <v>95</v>
      </c>
      <c r="BT23" s="226"/>
      <c r="BU23" s="229"/>
      <c r="BV23" s="230"/>
      <c r="BW23" s="52"/>
      <c r="BX23" s="160"/>
      <c r="BY23" s="225" t="s">
        <v>96</v>
      </c>
      <c r="BZ23" s="226"/>
      <c r="CA23" s="229"/>
      <c r="CB23" s="230"/>
      <c r="CC23" s="52"/>
      <c r="CD23" s="160"/>
      <c r="CE23" s="225" t="s">
        <v>97</v>
      </c>
      <c r="CF23" s="226"/>
      <c r="CG23" s="229"/>
      <c r="CH23" s="230"/>
    </row>
    <row r="24" spans="1:88" ht="19.5" customHeight="1" x14ac:dyDescent="0.4">
      <c r="A24" s="121" t="s">
        <v>121</v>
      </c>
      <c r="B24" s="121"/>
      <c r="C24" s="121"/>
      <c r="L24" s="63"/>
      <c r="M24" s="64" t="s">
        <v>5</v>
      </c>
      <c r="N24" s="64" t="s">
        <v>7</v>
      </c>
      <c r="O24" s="64" t="s">
        <v>32</v>
      </c>
      <c r="P24" s="65" t="s">
        <v>33</v>
      </c>
      <c r="R24" s="78"/>
      <c r="S24" s="79" t="s">
        <v>5</v>
      </c>
      <c r="T24" s="79" t="s">
        <v>7</v>
      </c>
      <c r="U24" s="79" t="s">
        <v>32</v>
      </c>
      <c r="V24" s="80" t="s">
        <v>33</v>
      </c>
      <c r="X24" s="93" t="s">
        <v>5</v>
      </c>
      <c r="Y24" s="4" t="s">
        <v>7</v>
      </c>
      <c r="Z24" s="4" t="s">
        <v>24</v>
      </c>
      <c r="AA24" s="4" t="s">
        <v>26</v>
      </c>
      <c r="AB24" s="94" t="s">
        <v>40</v>
      </c>
      <c r="AC24" s="52"/>
      <c r="AD24" s="52"/>
      <c r="AE24" s="52"/>
      <c r="AF24" s="52"/>
      <c r="AG24" s="52"/>
      <c r="AH24" s="152"/>
      <c r="AI24" s="239" t="s">
        <v>20</v>
      </c>
      <c r="AJ24" s="239"/>
      <c r="AK24" s="231"/>
      <c r="AL24" s="232"/>
      <c r="AM24" s="52"/>
      <c r="AN24" s="152"/>
      <c r="AO24" s="239" t="s">
        <v>20</v>
      </c>
      <c r="AP24" s="239"/>
      <c r="AQ24" s="231"/>
      <c r="AR24" s="232"/>
      <c r="AS24" s="52"/>
      <c r="AT24" s="152"/>
      <c r="AU24" s="239" t="s">
        <v>20</v>
      </c>
      <c r="AV24" s="239"/>
      <c r="AW24" s="231"/>
      <c r="AX24" s="232"/>
      <c r="AY24" s="52"/>
      <c r="AZ24" s="152"/>
      <c r="BA24" s="239" t="s">
        <v>20</v>
      </c>
      <c r="BB24" s="239"/>
      <c r="BC24" s="231"/>
      <c r="BD24" s="232"/>
      <c r="BE24" s="52"/>
      <c r="BF24" s="152"/>
      <c r="BG24" s="239" t="s">
        <v>20</v>
      </c>
      <c r="BH24" s="239"/>
      <c r="BI24" s="231"/>
      <c r="BJ24" s="232"/>
      <c r="BK24" s="52"/>
      <c r="BL24" s="152"/>
      <c r="BM24" s="239" t="s">
        <v>20</v>
      </c>
      <c r="BN24" s="239"/>
      <c r="BO24" s="231"/>
      <c r="BP24" s="232"/>
      <c r="BQ24" s="52"/>
      <c r="BR24" s="152"/>
      <c r="BS24" s="239" t="s">
        <v>20</v>
      </c>
      <c r="BT24" s="239"/>
      <c r="BU24" s="231"/>
      <c r="BV24" s="232"/>
      <c r="BW24" s="52"/>
      <c r="BX24" s="152"/>
      <c r="BY24" s="240" t="s">
        <v>20</v>
      </c>
      <c r="BZ24" s="239"/>
      <c r="CA24" s="231"/>
      <c r="CB24" s="232"/>
      <c r="CC24" s="52"/>
      <c r="CD24" s="152"/>
      <c r="CE24" s="240" t="s">
        <v>20</v>
      </c>
      <c r="CF24" s="239"/>
      <c r="CG24" s="231"/>
      <c r="CH24" s="232"/>
    </row>
    <row r="25" spans="1:88" ht="19.5" customHeight="1" x14ac:dyDescent="0.4">
      <c r="A25" s="121" t="s">
        <v>62</v>
      </c>
      <c r="B25" s="121"/>
      <c r="C25" s="121"/>
      <c r="L25" s="66">
        <v>1.1499999999999999</v>
      </c>
      <c r="M25" s="67">
        <f>SUMIFS($O$10:$O$19,$M$10:$M$19,$M$24,$L$10:$L$19,$L$25)</f>
        <v>0</v>
      </c>
      <c r="N25" s="67">
        <f>SUMIFS($O$10:$O$19,$M$10:$M$19,$N$24,$L$10:$L$19,$L$25)</f>
        <v>0</v>
      </c>
      <c r="O25" s="67">
        <f>SUMIFS($O$10:$O$19,$M$10:$M$19,$O$24,$L$10:$L$19,$L$25)</f>
        <v>0</v>
      </c>
      <c r="P25" s="68">
        <f>SUMIFS($O$10:$O$19,$M$10:$M$19,$P$24,$L$10:$L$19,$L$25)</f>
        <v>0</v>
      </c>
      <c r="R25" s="81">
        <v>1.1499999999999999</v>
      </c>
      <c r="S25" s="82">
        <f>SUMIFS($N$10:$N$19,$M$10:$M$19,$M$24,$L$10:$L$19,$L$25)</f>
        <v>0</v>
      </c>
      <c r="T25" s="82">
        <f>SUMIFS($N$10:$N$19,$M$10:$M$19,$N$24,$L$10:$L$19,$L$25)</f>
        <v>0</v>
      </c>
      <c r="U25" s="82">
        <f>SUMIFS($N$10:$N$19,$M$10:$M$19,$O$24,$L$10:$L$19,$L$25)</f>
        <v>0</v>
      </c>
      <c r="V25" s="83">
        <f>SUMIFS($N$10:$N$19,$M$10:$M$19,$P$24,$L$10:$L$19,$L$25)</f>
        <v>0</v>
      </c>
      <c r="X25" s="22">
        <f>SUMIFS($Z$10:$Z$19,$M$10:$M$19,$M$24)</f>
        <v>0</v>
      </c>
      <c r="Y25" s="23">
        <f>SUMIFS($Z$10:$Z$19,$M$10:$M$19,$N$24)</f>
        <v>0</v>
      </c>
      <c r="Z25" s="23">
        <f>SUMIFS($Z$10:$Z$19,$M$10:$M$19,$O$24)</f>
        <v>0</v>
      </c>
      <c r="AA25" s="23">
        <f>SUMIFS($Z$10:$Z$19,$M$10:$M$19,$P$24)</f>
        <v>0</v>
      </c>
      <c r="AB25" s="95">
        <f>SUM(X25:AA25)</f>
        <v>0</v>
      </c>
      <c r="AF25" s="53"/>
      <c r="AG25" s="53"/>
      <c r="AH25" s="152"/>
      <c r="AI25" s="153" t="s">
        <v>5</v>
      </c>
      <c r="AJ25" s="153" t="s">
        <v>7</v>
      </c>
      <c r="AK25" s="153" t="s">
        <v>108</v>
      </c>
      <c r="AL25" s="154" t="s">
        <v>26</v>
      </c>
      <c r="AM25" s="53"/>
      <c r="AN25" s="152"/>
      <c r="AO25" s="153" t="s">
        <v>5</v>
      </c>
      <c r="AP25" s="153" t="s">
        <v>7</v>
      </c>
      <c r="AQ25" s="153" t="s">
        <v>23</v>
      </c>
      <c r="AR25" s="154" t="s">
        <v>26</v>
      </c>
      <c r="AS25" s="53"/>
      <c r="AT25" s="152"/>
      <c r="AU25" s="153" t="s">
        <v>5</v>
      </c>
      <c r="AV25" s="153" t="s">
        <v>7</v>
      </c>
      <c r="AW25" s="153" t="s">
        <v>23</v>
      </c>
      <c r="AX25" s="154" t="s">
        <v>26</v>
      </c>
      <c r="AY25" s="53"/>
      <c r="AZ25" s="152"/>
      <c r="BA25" s="153" t="s">
        <v>5</v>
      </c>
      <c r="BB25" s="153" t="s">
        <v>7</v>
      </c>
      <c r="BC25" s="153" t="s">
        <v>23</v>
      </c>
      <c r="BD25" s="154" t="s">
        <v>26</v>
      </c>
      <c r="BE25" s="53"/>
      <c r="BF25" s="152"/>
      <c r="BG25" s="153" t="s">
        <v>5</v>
      </c>
      <c r="BH25" s="153" t="s">
        <v>7</v>
      </c>
      <c r="BI25" s="153" t="s">
        <v>23</v>
      </c>
      <c r="BJ25" s="154" t="s">
        <v>26</v>
      </c>
      <c r="BK25" s="53"/>
      <c r="BL25" s="152"/>
      <c r="BM25" s="153" t="s">
        <v>5</v>
      </c>
      <c r="BN25" s="153" t="s">
        <v>7</v>
      </c>
      <c r="BO25" s="153" t="s">
        <v>23</v>
      </c>
      <c r="BP25" s="154" t="s">
        <v>26</v>
      </c>
      <c r="BQ25" s="53"/>
      <c r="BR25" s="152"/>
      <c r="BS25" s="153" t="s">
        <v>5</v>
      </c>
      <c r="BT25" s="153" t="s">
        <v>7</v>
      </c>
      <c r="BU25" s="153" t="s">
        <v>23</v>
      </c>
      <c r="BV25" s="154" t="s">
        <v>26</v>
      </c>
      <c r="BW25" s="53"/>
      <c r="BX25" s="152"/>
      <c r="BY25" s="153" t="s">
        <v>5</v>
      </c>
      <c r="BZ25" s="153" t="s">
        <v>7</v>
      </c>
      <c r="CA25" s="153" t="s">
        <v>23</v>
      </c>
      <c r="CB25" s="154" t="s">
        <v>26</v>
      </c>
      <c r="CC25" s="53"/>
      <c r="CD25" s="152"/>
      <c r="CE25" s="153" t="s">
        <v>5</v>
      </c>
      <c r="CF25" s="153" t="s">
        <v>7</v>
      </c>
      <c r="CG25" s="153" t="s">
        <v>23</v>
      </c>
      <c r="CH25" s="154" t="s">
        <v>26</v>
      </c>
    </row>
    <row r="26" spans="1:88" ht="19.5" customHeight="1" x14ac:dyDescent="0.4">
      <c r="A26" s="121" t="s">
        <v>120</v>
      </c>
      <c r="B26" s="121"/>
      <c r="C26" s="121"/>
      <c r="L26" s="66" t="s">
        <v>8</v>
      </c>
      <c r="M26" s="67">
        <f>SUMIFS($O$10:$O$19,$M$10:$M$19,$M$24,$L$10:$L$19,$L$26)</f>
        <v>0</v>
      </c>
      <c r="N26" s="67">
        <f>SUMIFS($O$10:$O$19,$M$10:$M$19,$N$24,$L$10:$L$19,$L$26)</f>
        <v>0</v>
      </c>
      <c r="O26" s="67">
        <f>SUMIFS($O$10:$O$19,$M$10:$M$19,$O$24,$L$10:$L$19,$L$26)</f>
        <v>0</v>
      </c>
      <c r="P26" s="68">
        <f>SUMIFS($O$10:$O$19,$M$10:$M$19,$P$24,$L$10:$L$19,$L$26)</f>
        <v>0</v>
      </c>
      <c r="R26" s="81" t="s">
        <v>8</v>
      </c>
      <c r="S26" s="82">
        <f>SUMIFS($N$10:$N$19,$M$10:$M$19,$M$24,$L$10:$L$19,$L$26)</f>
        <v>0</v>
      </c>
      <c r="T26" s="82">
        <f>SUMIFS($N$10:$N$19,$M$10:$M$19,$N$24,$L$10:$L$19,$L$26)</f>
        <v>0</v>
      </c>
      <c r="U26" s="82">
        <f>SUMIFS($N$10:$N$19,$M$10:$M$19,$O$24,$L$10:$L$19,$L$26)</f>
        <v>0</v>
      </c>
      <c r="V26" s="83">
        <f>SUMIFS($N$10:$N$19,$M$10:$M$19,$P$24,$L$10:$L$19,$L$26)</f>
        <v>0</v>
      </c>
      <c r="X26" s="24"/>
      <c r="AF26" s="53"/>
      <c r="AG26" s="53"/>
      <c r="AH26" s="155">
        <v>1.1499999999999999</v>
      </c>
      <c r="AI26" s="153">
        <f>COUNTIFS(AJ10:AJ19,"&lt;&gt;0",$M$10:$M$19,$AI$25,$L$10:$L$19,$AH$26)</f>
        <v>0</v>
      </c>
      <c r="AJ26" s="153">
        <f>COUNTIFS(AJ10:AJ19,"&lt;&gt;0",$M$10:$M$19,$AJ$25,$L$10:$L$19,$AH$26)</f>
        <v>0</v>
      </c>
      <c r="AK26" s="153">
        <f>COUNTIFS(AJ11:AJ20,"&lt;&gt;0",$M$10:$M$19,$AK$25,$L$10:$L$19,$AH$26)</f>
        <v>0</v>
      </c>
      <c r="AL26" s="154">
        <f>COUNTIFS(AJ10:AJ19,"&lt;&gt;0",$M$10:$M$19,$AL$25,$L$10:$L$19,$AH$26)</f>
        <v>0</v>
      </c>
      <c r="AM26" s="53"/>
      <c r="AN26" s="155">
        <v>1.1499999999999999</v>
      </c>
      <c r="AO26" s="153">
        <f>COUNTIFS(AP10:AP19,"&lt;&gt;0",$M$10:$M$19,$AO$25,$L$10:$L$19,$AN$26)</f>
        <v>0</v>
      </c>
      <c r="AP26" s="153">
        <f>COUNTIFS(AP10:AP19,"&lt;&gt;0",$M$10:$M$19,$AP$25,$L$10:$L$19,$AN$26)</f>
        <v>0</v>
      </c>
      <c r="AQ26" s="153">
        <f>COUNTIFS(AP10:AP19,"&lt;&gt;0",$M$10:$M$19,$AQ$25,$L$10:$L$19,$AN$26)</f>
        <v>0</v>
      </c>
      <c r="AR26" s="154">
        <f>COUNTIFS(AP10:AP19,"&lt;&gt;0",$M$10:$M$19,$AR$25,$L$10:$L$19,$AN$26)</f>
        <v>0</v>
      </c>
      <c r="AS26" s="53"/>
      <c r="AT26" s="155">
        <v>1.1499999999999999</v>
      </c>
      <c r="AU26" s="153">
        <f>COUNTIFS(AV10:AV19,"&lt;&gt;0",$M$10:$M$19,$AU$25,$L$10:$L$19,$AT$26)</f>
        <v>0</v>
      </c>
      <c r="AV26" s="153">
        <f>COUNTIFS(AV10:AV19,"&lt;&gt;0",$M$10:$M$19,$AV$25,$L$10:$L$19,$AT$26)</f>
        <v>0</v>
      </c>
      <c r="AW26" s="153">
        <f>COUNTIFS(AV10:AV19,"&lt;&gt;0",$M$10:$M$19,$AW$25,$L$10:$L$19,$AT$26)</f>
        <v>0</v>
      </c>
      <c r="AX26" s="154">
        <f>COUNTIFS(AV10:AV19,"&lt;&gt;0",$M$10:$M$19,$AX$25,$L$10:$L$19,$AT$26)</f>
        <v>0</v>
      </c>
      <c r="AY26" s="53"/>
      <c r="AZ26" s="155">
        <v>1.1499999999999999</v>
      </c>
      <c r="BA26" s="153">
        <f>COUNTIFS(BB10:BB19,"&lt;&gt;0",$M$10:$M$19,$BA$25,$L$10:$L$19,$AZ$26)</f>
        <v>0</v>
      </c>
      <c r="BB26" s="153">
        <f>COUNTIFS(BB10:BB19,"&lt;&gt;0",$M$10:$M$19,$BB$25,$L$10:$L$19,$AZ$26)</f>
        <v>0</v>
      </c>
      <c r="BC26" s="153">
        <f>COUNTIFS(BB10:BB19,"&lt;&gt;0",$M$10:$M$19,$BC$25,$L$10:$L$19,$AZ$26)</f>
        <v>0</v>
      </c>
      <c r="BD26" s="154">
        <f>COUNTIFS(BB10:BB19,"&lt;&gt;0",$M$10:$M$19,$BD$25,$L$10:$L$19,$AZ$26)</f>
        <v>0</v>
      </c>
      <c r="BE26" s="53"/>
      <c r="BF26" s="155">
        <v>1.1499999999999999</v>
      </c>
      <c r="BG26" s="153">
        <f>COUNTIFS(BH10:BH19,"&lt;&gt;0",$M$10:$M$19,$BG$25,$L$10:$L$19,$BF$26)</f>
        <v>0</v>
      </c>
      <c r="BH26" s="153">
        <f>COUNTIFS(BH10:BH19,"&lt;&gt;0",$M$10:$M$19,$BH$25,$L$10:$L$19,$BF$26)</f>
        <v>0</v>
      </c>
      <c r="BI26" s="153">
        <f>COUNTIFS(BH11:BH20,"&lt;&gt;0",$M$10:$M$19,$BI$25,$L$10:$L$19,$BF$26)</f>
        <v>0</v>
      </c>
      <c r="BJ26" s="154">
        <f>COUNTIFS(BH11:BH20,"&lt;&gt;0",$M$10:$M$19,$BJ$25,$L$10:$L$19,$BF$26)</f>
        <v>0</v>
      </c>
      <c r="BK26" s="53"/>
      <c r="BL26" s="155">
        <v>1.1499999999999999</v>
      </c>
      <c r="BM26" s="153">
        <f>COUNTIFS(BN10:BN19,"&lt;&gt;0",$M$10:$M$19,$BM$25,$L$10:$L$19,$BL$26)</f>
        <v>0</v>
      </c>
      <c r="BN26" s="153">
        <f>COUNTIFS(BN10:BN19,"&lt;&gt;0",$M$10:$M$19,$BN$25,$L$10:$L$19,$BL$26)</f>
        <v>0</v>
      </c>
      <c r="BO26" s="153">
        <f>COUNTIFS(BN10:BN19,"&lt;&gt;0",$M$10:$M$19,$BO$25,$L$10:$L$19,$BL$26)</f>
        <v>0</v>
      </c>
      <c r="BP26" s="154">
        <f>COUNTIFS(BN10:BN19,"&lt;&gt;0",$M$10:$M$19,$BP$25,$L$10:$L$19,$BL$26)</f>
        <v>0</v>
      </c>
      <c r="BQ26" s="53"/>
      <c r="BR26" s="155">
        <v>1.1499999999999999</v>
      </c>
      <c r="BS26" s="153">
        <f>COUNTIFS($BT$10:$BT$19,"&lt;&gt;0",$M$10:$M$19,BS25,$L$10:$L$19,BR26)</f>
        <v>0</v>
      </c>
      <c r="BT26" s="153">
        <f>COUNTIFS($BT$10:$BT$19,"&lt;&gt;0",$M$10:$M$19,BT25,$L$10:$L$19,BR26)</f>
        <v>0</v>
      </c>
      <c r="BU26" s="153">
        <f>COUNTIFS($BT$10:$BT$19,"&lt;&gt;0",$M$10:$M$19,BU25,$L$10:$L$19,BR26)</f>
        <v>0</v>
      </c>
      <c r="BV26" s="154">
        <f>COUNTIFS($BT$10:$BT$19,"&lt;&gt;0",$M$10:$M$19,BV25,$L$10:$L$19,BR26)</f>
        <v>0</v>
      </c>
      <c r="BW26" s="53"/>
      <c r="BX26" s="155">
        <v>1.1499999999999999</v>
      </c>
      <c r="BY26" s="153">
        <f>COUNTIFS($BZ$10:$BZ$19,"&lt;&gt;0",$M$10:$M$19,BY25,$L$10:$L$19,BX26)</f>
        <v>0</v>
      </c>
      <c r="BZ26" s="153">
        <f>COUNTIFS($BZ$10:$BZ$19,"&lt;&gt;0",$M$10:$M$19,BZ25,$L$10:$L$19,BX26)</f>
        <v>0</v>
      </c>
      <c r="CA26" s="153">
        <f>COUNTIFS($BZ$10:$BZ$19,"&lt;&gt;0",$M$10:$M$19,CA25,$L$10:$L$19,BX26)</f>
        <v>0</v>
      </c>
      <c r="CB26" s="154">
        <f>COUNTIFS($BZ$10:$BZ$19,"&lt;&gt;0",$M$10:$M$19,CB25,$L$10:$L$19,BX26)</f>
        <v>0</v>
      </c>
      <c r="CC26" s="53"/>
      <c r="CD26" s="155">
        <v>1.1499999999999999</v>
      </c>
      <c r="CE26" s="153">
        <f>COUNTIFS($CF$10:$CF$19,"&lt;&gt;0",$M$10:$M$19,CE25,$L$10:$L$19,CD26)</f>
        <v>0</v>
      </c>
      <c r="CF26" s="153">
        <f>COUNTIFS($CF$10:$CF$19,"&lt;&gt;0",$M$10:$M$19,CF25,$L$10:$L$19,CD26)</f>
        <v>0</v>
      </c>
      <c r="CG26" s="153">
        <f>COUNTIFS($CF$10:$CF$19,"&lt;&gt;0",$M$10:$M$19,CG25,$L$10:$L$19,CD26)</f>
        <v>0</v>
      </c>
      <c r="CH26" s="153">
        <f>COUNTIFS($CF$10:$CF$19,"&lt;&gt;0",$M$10:$M$19,CH25,$L$10:$L$19,CD26)</f>
        <v>0</v>
      </c>
    </row>
    <row r="27" spans="1:88" ht="19.5" customHeight="1" x14ac:dyDescent="0.4">
      <c r="A27" s="188" t="s">
        <v>124</v>
      </c>
      <c r="B27" s="120"/>
      <c r="C27" s="120"/>
      <c r="L27" s="66" t="s">
        <v>6</v>
      </c>
      <c r="M27" s="67">
        <f>SUMIFS($O$10:$O$19,$M$10:$M$19,$M$24,$L$10:$L$19,$L$27)</f>
        <v>0</v>
      </c>
      <c r="N27" s="67">
        <f>SUMIFS($O$10:$O$19,$M$10:$M$19,$N$24,$L$10:$L$19,$L$27)</f>
        <v>0</v>
      </c>
      <c r="O27" s="67">
        <f>SUMIFS($O$10:$O$19,$M$10:$M$19,$O$24,$L$10:$L$19,$L$27)</f>
        <v>0</v>
      </c>
      <c r="P27" s="68">
        <f>SUMIFS($O$10:$O$19,$M$10:$M$19,$P$24,$L$10:$L$19,$L$27)</f>
        <v>0</v>
      </c>
      <c r="R27" s="81" t="s">
        <v>6</v>
      </c>
      <c r="S27" s="82">
        <f>SUMIFS($N$10:$N$19,$M$10:$M$19,$M$24,$L$10:$L$19,$L$27)</f>
        <v>0</v>
      </c>
      <c r="T27" s="82">
        <f>SUMIFS($N$10:$N$19,$M$10:$M$19,$N$24,$L$10:$L$19,$L$27)</f>
        <v>0</v>
      </c>
      <c r="U27" s="82">
        <f>SUMIFS($N$10:$N$19,$M$10:$M$19,$O$24,$L$10:$L$19,$L$27)</f>
        <v>0</v>
      </c>
      <c r="V27" s="83">
        <f>SUMIFS($N$10:$N$19,$M$10:$M$19,$P$24,$L$10:$L$19,$L$27)</f>
        <v>0</v>
      </c>
      <c r="X27" s="96"/>
      <c r="Y27" s="163" t="s">
        <v>50</v>
      </c>
      <c r="Z27" s="97"/>
      <c r="AA27" s="97"/>
      <c r="AB27" s="98"/>
      <c r="AF27" s="53"/>
      <c r="AG27" s="53"/>
      <c r="AH27" s="155" t="s">
        <v>8</v>
      </c>
      <c r="AI27" s="153">
        <f>COUNTIFS(AJ10:AJ19,"&lt;&gt;0",$M$10:$M$19,$AI$25,$L$10:$L$19,$AH$27)</f>
        <v>0</v>
      </c>
      <c r="AJ27" s="153">
        <f>COUNTIFS(AJ10:AJ19,"&lt;&gt;0",$M$10:$M$19,$AJ$25,$L$10:$L$19,$AH$27)</f>
        <v>0</v>
      </c>
      <c r="AK27" s="153">
        <f>COUNTIFS(AJ11:AJ20,"&lt;&gt;0",$M$10:$M$19,$AK$25,$L$10:$L$19,$AH$27)</f>
        <v>0</v>
      </c>
      <c r="AL27" s="154">
        <f>COUNTIFS(AJ10:AJ19,"&lt;&gt;0",$M$10:$M$19,$AK$25,$L$10:$L$19,$AH$27)</f>
        <v>0</v>
      </c>
      <c r="AM27" s="53"/>
      <c r="AN27" s="155" t="s">
        <v>8</v>
      </c>
      <c r="AO27" s="153">
        <f>COUNTIFS(AP10:AP19,"&lt;&gt;0",$M$10:$M$19,$AO$25,$L$10:$L$19,$AN$27)</f>
        <v>0</v>
      </c>
      <c r="AP27" s="153">
        <f>COUNTIFS(AP10:AP19,"&lt;&gt;0",$M$10:$M$19,$AP$25,$L$10:$L$19,$AN$27)</f>
        <v>0</v>
      </c>
      <c r="AQ27" s="153">
        <f>COUNTIFS(AP10:AP19,"&lt;&gt;0",$M$10:$M$19,$AQ$25,$L$10:$L$19,$AN$27)</f>
        <v>0</v>
      </c>
      <c r="AR27" s="154">
        <f>COUNTIFS(AP10:AP19,"&lt;&gt;0",$M$10:$M$19,$AR$25,$L$10:$L$19,$AN$27)</f>
        <v>0</v>
      </c>
      <c r="AS27" s="53"/>
      <c r="AT27" s="155" t="s">
        <v>8</v>
      </c>
      <c r="AU27" s="153">
        <f>COUNTIFS(AV10:AV19,"&lt;&gt;0",$M$10:$M$19,$AU$25,$L$10:$L$19,$AT$27)</f>
        <v>0</v>
      </c>
      <c r="AV27" s="153">
        <f>COUNTIFS(AV10:AV19,"&lt;&gt;0",$M$10:$M$19,$AV$25,$L$10:$L$19,$AT$27)</f>
        <v>0</v>
      </c>
      <c r="AW27" s="153">
        <f>COUNTIFS(AV10:AV19,"&lt;&gt;0",$M$10:$M$19,$AW$25,$L$10:$L$19,$AT$27)</f>
        <v>0</v>
      </c>
      <c r="AX27" s="154">
        <f>COUNTIFS(AV10:AV19,"&lt;&gt;0",$M$10:$M$19,$AX$25,$L$10:$L$19,$AT$27)</f>
        <v>0</v>
      </c>
      <c r="AY27" s="53"/>
      <c r="AZ27" s="155" t="s">
        <v>8</v>
      </c>
      <c r="BA27" s="153">
        <f>COUNTIFS(BB10:BB19,"&lt;&gt;0",$M$10:$M$19,$BA$25,$L$10:$L$19,$AZ$27)</f>
        <v>0</v>
      </c>
      <c r="BB27" s="153">
        <f>COUNTIFS(BB10:BB19,"&lt;&gt;0",$M$10:$M$19,$BB$25,$L$10:$L$19,$AZ$27)</f>
        <v>0</v>
      </c>
      <c r="BC27" s="153">
        <f>COUNTIFS(BB10:BB19,"&lt;&gt;0",$M$10:$M$19,$BC$25,$L$10:$L$19,$AZ$27)</f>
        <v>0</v>
      </c>
      <c r="BD27" s="154">
        <f>COUNTIFS(BB10:BB19,"&lt;&gt;0",$M$10:$M$19,$BD$25,$L$10:$L$19,$AZ$26)</f>
        <v>0</v>
      </c>
      <c r="BE27" s="53"/>
      <c r="BF27" s="155" t="s">
        <v>8</v>
      </c>
      <c r="BG27" s="153">
        <f>COUNTIFS(BH10:BH19,"&lt;&gt;0",$M$10:$M$19,$BG$25,$L$10:$L$19,$BF$27)</f>
        <v>0</v>
      </c>
      <c r="BH27" s="153">
        <f>COUNTIFS(BH10:BH19,"&lt;&gt;0",$M$10:$M$19,$BH$25,$L$10:$L$19,$BF$27)</f>
        <v>0</v>
      </c>
      <c r="BI27" s="153">
        <f>COUNTIFS(BH10:BH19,"&lt;&gt;0",$M$10:$M$19,$BI$25,$L$10:$L$19,$BF$27)</f>
        <v>0</v>
      </c>
      <c r="BJ27" s="154">
        <f>COUNTIFS(BH10:BH19,"&lt;&gt;0",$M$10:$M$19,$BJ$25,$L$10:$L$19,$BF$27)</f>
        <v>0</v>
      </c>
      <c r="BK27" s="53"/>
      <c r="BL27" s="155" t="s">
        <v>8</v>
      </c>
      <c r="BM27" s="153">
        <f>COUNTIFS(BN10:BN19,"&lt;&gt;0",$M$10:$M$19,$BM$25,$L$10:$L$19,$BL$27)</f>
        <v>0</v>
      </c>
      <c r="BN27" s="153">
        <f>COUNTIFS(BN10:BN19,"&lt;&gt;0",$M$10:$M$19,$BN$25,$L$10:$L$19,$BL$27)</f>
        <v>0</v>
      </c>
      <c r="BO27" s="153">
        <f>COUNTIFS(BN10:BN19,"&lt;&gt;0",$M$10:$M$19,$BO$25,$L$10:$L$19,$BL$27)</f>
        <v>0</v>
      </c>
      <c r="BP27" s="154">
        <f>COUNTIFS(BN10:BN19,"&lt;&gt;0",$M$10:$M$19,$BP$25,$L$10:$L$19,$BL$27)</f>
        <v>0</v>
      </c>
      <c r="BQ27" s="53"/>
      <c r="BR27" s="155" t="s">
        <v>8</v>
      </c>
      <c r="BS27" s="153">
        <f>COUNTIFS($BT$10:$BT$19,"&lt;&gt;0",$M$10:$M$19,BS25,$L$10:$L$19,BR27)</f>
        <v>0</v>
      </c>
      <c r="BT27" s="153">
        <f>COUNTIFS($BT$10:$BT$19,"&lt;&gt;0",$M$10:$M$19,BT25,$L$10:$L$19,BR27)</f>
        <v>0</v>
      </c>
      <c r="BU27" s="153">
        <f>COUNTIFS($BT$10:$BT$19,"&lt;&gt;0",$M$10:$M$19,BU25,$L$10:$L$19,BR27)</f>
        <v>0</v>
      </c>
      <c r="BV27" s="154">
        <f>COUNTIFS($BT$10:$BT$19,"&lt;&gt;0",$M$10:$M$19,BV25,$L$10:$L$19,BR27)</f>
        <v>0</v>
      </c>
      <c r="BW27" s="53"/>
      <c r="BX27" s="155" t="s">
        <v>8</v>
      </c>
      <c r="BY27" s="153">
        <f>COUNTIFS($BZ$10:$BZ$19,"&lt;&gt;0",$M$10:$M$19,BY26,$L$10:$L$19,BX27)</f>
        <v>0</v>
      </c>
      <c r="BZ27" s="153">
        <f>COUNTIFS($BZ$10:$BZ$19,"&lt;&gt;0",$M$10:$M$19,BZ25,$L$10:$L$19,BX27)</f>
        <v>0</v>
      </c>
      <c r="CA27" s="153">
        <f>COUNTIFS($BZ$10:$BZ$19,"&lt;&gt;0",$M$10:$M$19,CA25,$L$10:$L$19,BX27)</f>
        <v>0</v>
      </c>
      <c r="CB27" s="154">
        <f>COUNTIFS($BZ$10:$BZ$19,"&lt;&gt;0",$M$10:$M$19,CB25,$L$10:$L$19,BX27)</f>
        <v>0</v>
      </c>
      <c r="CC27" s="53"/>
      <c r="CD27" s="155" t="s">
        <v>8</v>
      </c>
      <c r="CE27" s="153">
        <f>COUNTIFS($CF$10:$CF$19,"&lt;&gt;0",$M$10:$M$19,CE25,$L$10:$L$19,CD27)</f>
        <v>0</v>
      </c>
      <c r="CF27" s="153">
        <f>COUNTIFS($CF$10:$CF$19,"&lt;&gt;0",$M$10:$M$19,CF25,$L$10:$L$19,CD27)</f>
        <v>0</v>
      </c>
      <c r="CG27" s="153">
        <f>COUNTIFS($CF$10:$CF$19,"&lt;&gt;0",$M$10:$M$19,CG25,$L$10:$L$19,CD27)</f>
        <v>0</v>
      </c>
      <c r="CH27" s="153">
        <f>COUNTIFS($CF$10:$CF$19,"&lt;&gt;0",$M$10:$M$19,CH25,$L$10:$L$19,CD27)</f>
        <v>0</v>
      </c>
    </row>
    <row r="28" spans="1:88" ht="19.5" customHeight="1" x14ac:dyDescent="0.4">
      <c r="A28" s="121" t="s">
        <v>123</v>
      </c>
      <c r="B28" s="120"/>
      <c r="C28" s="120"/>
      <c r="L28" s="66" t="s">
        <v>4</v>
      </c>
      <c r="M28" s="67">
        <f>SUMIFS($O$10:$O$19,$M$10:$M$19,$M$24,$L$10:$L$19,$L$28)</f>
        <v>0</v>
      </c>
      <c r="N28" s="67">
        <f>SUMIFS($O$10:$O$19,$M$10:$M$19,$N$24,$L$10:$L$19,$L$28)</f>
        <v>0</v>
      </c>
      <c r="O28" s="67">
        <f>SUMIFS($O$10:$O$19,$M$10:$M$19,$O$24,$L$10:$L$19,$L$28)</f>
        <v>0</v>
      </c>
      <c r="P28" s="68">
        <f>SUMIFS($O$10:$O$19,$M$10:$M$19,$P$24,$L$10:$L$19,$L$28)</f>
        <v>0</v>
      </c>
      <c r="R28" s="81" t="s">
        <v>4</v>
      </c>
      <c r="S28" s="82">
        <f>SUMIFS($N$10:$N$19,$M$10:$M$19,$M$24,$L$10:$L$19,$L$28)</f>
        <v>0</v>
      </c>
      <c r="T28" s="82">
        <f>SUMIFS($N$10:$N$19,$M$10:$M$19,$N$24,$L$10:$L$19,$L$28)</f>
        <v>0</v>
      </c>
      <c r="U28" s="82">
        <f>SUMIFS($N$10:$N$19,$M$10:$M$19,$O$24,$L$10:$L$19,$L$28)</f>
        <v>0</v>
      </c>
      <c r="V28" s="83">
        <f>SUMIFS($N$10:$N$19,$M$10:$M$19,$P$24,$L$10:$L$19,$L$28)</f>
        <v>0</v>
      </c>
      <c r="X28" s="99"/>
      <c r="Y28" s="174"/>
      <c r="Z28" s="175"/>
      <c r="AA28" s="175"/>
      <c r="AB28" s="101"/>
      <c r="AF28" s="53"/>
      <c r="AG28" s="53"/>
      <c r="AH28" s="155"/>
      <c r="AI28" s="153"/>
      <c r="AJ28" s="153"/>
      <c r="AK28" s="153"/>
      <c r="AL28" s="154"/>
      <c r="AM28" s="53"/>
      <c r="AN28" s="155"/>
      <c r="AO28" s="153"/>
      <c r="AP28" s="153"/>
      <c r="AQ28" s="153"/>
      <c r="AR28" s="154"/>
      <c r="AS28" s="53"/>
      <c r="AT28" s="155"/>
      <c r="AU28" s="153"/>
      <c r="AV28" s="153"/>
      <c r="AW28" s="153"/>
      <c r="AX28" s="154"/>
      <c r="AY28" s="53"/>
      <c r="AZ28" s="155"/>
      <c r="BA28" s="153"/>
      <c r="BB28" s="153"/>
      <c r="BC28" s="153"/>
      <c r="BD28" s="154"/>
      <c r="BE28" s="53"/>
      <c r="BF28" s="155"/>
      <c r="BG28" s="153"/>
      <c r="BH28" s="153"/>
      <c r="BI28" s="153"/>
      <c r="BJ28" s="154"/>
      <c r="BK28" s="53"/>
      <c r="BL28" s="155"/>
      <c r="BM28" s="153"/>
      <c r="BN28" s="153"/>
      <c r="BO28" s="153"/>
      <c r="BP28" s="154"/>
      <c r="BQ28" s="53"/>
      <c r="BR28" s="155"/>
      <c r="BS28" s="153"/>
      <c r="BT28" s="153"/>
      <c r="BU28" s="153"/>
      <c r="BV28" s="154"/>
      <c r="BW28" s="53"/>
      <c r="BX28" s="155"/>
      <c r="BY28" s="153"/>
      <c r="BZ28" s="153"/>
      <c r="CA28" s="153"/>
      <c r="CB28" s="154"/>
      <c r="CC28" s="53"/>
      <c r="CD28" s="155"/>
      <c r="CE28" s="153"/>
      <c r="CF28" s="153"/>
      <c r="CG28" s="153"/>
      <c r="CH28" s="153"/>
    </row>
    <row r="29" spans="1:88" ht="19.5" customHeight="1" x14ac:dyDescent="0.4">
      <c r="B29" s="120"/>
      <c r="C29" s="120"/>
      <c r="L29" s="63" t="s">
        <v>43</v>
      </c>
      <c r="M29" s="69">
        <f>SUM(M25:M28)</f>
        <v>0</v>
      </c>
      <c r="N29" s="69">
        <f>SUM(N25:N28)</f>
        <v>0</v>
      </c>
      <c r="O29" s="69">
        <f>SUM(O25:O28)</f>
        <v>0</v>
      </c>
      <c r="P29" s="70">
        <f>SUM(P25:P28)</f>
        <v>0</v>
      </c>
      <c r="R29" s="78" t="s">
        <v>43</v>
      </c>
      <c r="S29" s="84">
        <f>SUM(S25:S28)</f>
        <v>0</v>
      </c>
      <c r="T29" s="84">
        <f>SUM(T25:T28)</f>
        <v>0</v>
      </c>
      <c r="U29" s="84">
        <f>SUM(U25:U28)</f>
        <v>0</v>
      </c>
      <c r="V29" s="85">
        <f>SUM(V25:V28)</f>
        <v>0</v>
      </c>
      <c r="X29" s="99" t="s">
        <v>5</v>
      </c>
      <c r="Y29" s="100" t="s">
        <v>7</v>
      </c>
      <c r="Z29" s="100" t="s">
        <v>24</v>
      </c>
      <c r="AA29" s="100" t="s">
        <v>26</v>
      </c>
      <c r="AB29" s="101" t="s">
        <v>40</v>
      </c>
      <c r="AF29" s="53"/>
      <c r="AG29" s="53"/>
      <c r="AH29" s="155" t="s">
        <v>6</v>
      </c>
      <c r="AI29" s="153">
        <f>COUNTIFS(AJ10:AJ19,"&lt;&gt;0",$M$10:$M$19,$AI$25,$L$10:$L$19,$AH$29)</f>
        <v>0</v>
      </c>
      <c r="AJ29" s="153">
        <f>COUNTIFS(AJ10:AJ19,"&lt;&gt;0",$M$10:$M$19,$AJ$25,$L$10:$L$19,$AH$29)</f>
        <v>0</v>
      </c>
      <c r="AK29" s="153">
        <f>COUNTIFS(AJ10:AJ19,"&lt;&gt;0",$M$10:$M$19,$AK$25,$L$10:$L$19,$AH$29)</f>
        <v>0</v>
      </c>
      <c r="AL29" s="154">
        <f>COUNTIFS(AJ11:AJ20,"&lt;&gt;0",$M$10:$M$19,$AL$25,$L$10:$L$19,$AH$29)</f>
        <v>0</v>
      </c>
      <c r="AM29" s="53"/>
      <c r="AN29" s="155" t="s">
        <v>6</v>
      </c>
      <c r="AO29" s="153">
        <f>COUNTIFS(AP10:AP19,"&lt;&gt;0",$M$10:$M$19,$AO$25,$L$10:$L$19,$AN$29)</f>
        <v>0</v>
      </c>
      <c r="AP29" s="153">
        <f>COUNTIFS(AP10:AP19,"&lt;&gt;0",$M$10:$M$19,$AP$25,$L$10:$L$19,$AN$29)</f>
        <v>0</v>
      </c>
      <c r="AQ29" s="153">
        <f>COUNTIFS(AP10:AP19,"&lt;&gt;0",$M$10:$M$19,$AQ$25,$L$10:$L$19,$AN$29)</f>
        <v>0</v>
      </c>
      <c r="AR29" s="154">
        <f>COUNTIFS(AP10:AP19,"&lt;&gt;0",$M$10:$M$19,$AR$25,$L$10:$L$19,$AN$29)</f>
        <v>0</v>
      </c>
      <c r="AS29" s="53"/>
      <c r="AT29" s="155" t="s">
        <v>6</v>
      </c>
      <c r="AU29" s="153">
        <f>COUNTIFS(AV10:AV19,"&lt;&gt;0",$M$10:$M$19,$AU$25,$L$10:$L$19,$AT$29)</f>
        <v>0</v>
      </c>
      <c r="AV29" s="153">
        <f>COUNTIFS(AV10:AV19,"&lt;&gt;0",$M$10:$M$19,$AV$25,$L$10:$L$19,$AT$29)</f>
        <v>0</v>
      </c>
      <c r="AW29" s="153">
        <f>COUNTIFS(AV10:AV19,"&lt;&gt;0",$M$10:$M$19,$AW$25,$L$10:$L$19,$AT$29)</f>
        <v>0</v>
      </c>
      <c r="AX29" s="154">
        <f>COUNTIFS(AV10:AV19,"&lt;&gt;0",$M$10:$M$19,$AX$25,$L$10:$L$19,$AT$29)</f>
        <v>0</v>
      </c>
      <c r="AY29" s="53"/>
      <c r="AZ29" s="155" t="s">
        <v>6</v>
      </c>
      <c r="BA29" s="153">
        <f>COUNTIFS(BB10:BB19,"&lt;&gt;0",$M$10:$M$19,$BA$25,$L$10:$L$19,$AZ$29)</f>
        <v>0</v>
      </c>
      <c r="BB29" s="153">
        <f>COUNTIFS(BB10:BB19,"&lt;&gt;0",$M$10:$M$19,$BB$25,$L$10:$L$19,$AZ$29)</f>
        <v>0</v>
      </c>
      <c r="BC29" s="153">
        <f>COUNTIFS(BB10:BB19,"&lt;&gt;0",$M$10:$M$19,$BC$25,$L$10:$L$19,$AZ$29)</f>
        <v>0</v>
      </c>
      <c r="BD29" s="154">
        <f>COUNTIFS(BB10:BB19,"&lt;&gt;0",$M$10:$M$19,$BD$25,$L$10:$L$19,$AZ$26)</f>
        <v>0</v>
      </c>
      <c r="BE29" s="53"/>
      <c r="BF29" s="155" t="s">
        <v>6</v>
      </c>
      <c r="BG29" s="153">
        <f>COUNTIFS(BH10:BH19,"&lt;&gt;0",$M$10:$M$19,$BG$25,$L$10:$L$19,$BF$29)</f>
        <v>0</v>
      </c>
      <c r="BH29" s="153">
        <f>COUNTIFS(BH10:BH19,"&lt;&gt;0",$M$10:$M$19,$BH$25,$L$10:$L$19,$BF$29)</f>
        <v>0</v>
      </c>
      <c r="BI29" s="153">
        <f>COUNTIFS(BH10:BH19,"&lt;&gt;0",$M$10:$M$19,$BI$25,$L$10:$L$19,$BF$29)</f>
        <v>0</v>
      </c>
      <c r="BJ29" s="154">
        <f>COUNTIFS(BH10:BH19,"&lt;&gt;0",$M$10:$M$19,$BJ$25,$L$10:$L$19,$BF$29)</f>
        <v>0</v>
      </c>
      <c r="BK29" s="53"/>
      <c r="BL29" s="155" t="s">
        <v>6</v>
      </c>
      <c r="BM29" s="153">
        <f>COUNTIFS(BN10:BN19,"&lt;&gt;0",$M$10:$M$19,$BM$25,$L$10:$L$19,$BL$29)</f>
        <v>0</v>
      </c>
      <c r="BN29" s="153">
        <f>COUNTIFS(BN10:BN19,"&lt;&gt;0",$M$10:$M$19,$BN$25,$L$10:$L$19,$BL$29)</f>
        <v>0</v>
      </c>
      <c r="BO29" s="153">
        <f>COUNTIFS(BN10:BN19,"&lt;&gt;0",$M$10:$M$19,$BO$25,$L$10:$L$19,$BL$29)</f>
        <v>0</v>
      </c>
      <c r="BP29" s="154">
        <f>COUNTIFS(BN10:BN19,"&lt;&gt;0",$M$10:$M$19,$BP$25,$L$10:$L$19,$BL$29)</f>
        <v>0</v>
      </c>
      <c r="BQ29" s="53"/>
      <c r="BR29" s="155" t="s">
        <v>6</v>
      </c>
      <c r="BS29" s="153">
        <f>COUNTIFS($BT$10:$BT$19,"&lt;&gt;0",$M$10:$M$19,BS25,$L$10:$L$19,BR29)</f>
        <v>0</v>
      </c>
      <c r="BT29" s="153">
        <f>COUNTIFS($BT$10:$BT$19,"&lt;&gt;0",$M$10:$M$19,BT25,$L$10:$L$19,BR29)</f>
        <v>0</v>
      </c>
      <c r="BU29" s="153">
        <f>COUNTIFS($BT$10:$BT$19,"&lt;&gt;0",$M$10:$M$19,BU25,$L$10:$L$19,BR29)</f>
        <v>0</v>
      </c>
      <c r="BV29" s="154">
        <f>COUNTIFS($BT$10:$BT$19,"&lt;&gt;0",$M$10:$M$19,BV25,$L$10:$L$19,BR29)</f>
        <v>0</v>
      </c>
      <c r="BW29" s="53"/>
      <c r="BX29" s="155" t="s">
        <v>6</v>
      </c>
      <c r="BY29" s="153">
        <f>COUNTIFS($BZ$10:$BZ$19,"&lt;&gt;0",$M$10:$M$19,BY25,$L$10:$L$19,BX29)</f>
        <v>0</v>
      </c>
      <c r="BZ29" s="153">
        <f>COUNTIFS($BZ$10:$BZ$19,"&lt;&gt;0",$M$10:$M$19,BZ25,$L$10:$L$19,BX29)</f>
        <v>0</v>
      </c>
      <c r="CA29" s="153">
        <f>COUNTIFS($BZ$10:$BZ$19,"&lt;&gt;0",$M$10:$M$19,CA25,$L$10:$L$19,BX29)</f>
        <v>0</v>
      </c>
      <c r="CB29" s="154">
        <f>COUNTIFS($BZ$10:$BZ$19,"&lt;&gt;0",$M$10:$M$19,CB25,$L$10:$L$19,BX29)</f>
        <v>0</v>
      </c>
      <c r="CC29" s="53"/>
      <c r="CD29" s="155" t="s">
        <v>6</v>
      </c>
      <c r="CE29" s="153">
        <f>COUNTIFS($CF$10:$CF$19,"&lt;&gt;0",$M$10:$M$19,CE25,$L$10:$L$19,CD29)</f>
        <v>0</v>
      </c>
      <c r="CF29" s="153">
        <f>COUNTIFS($CF$10:$CF$19,"&lt;&gt;0",$M$10:$M$19,CF25,$L$10:$L$19,CD29)</f>
        <v>0</v>
      </c>
      <c r="CG29" s="153">
        <f>COUNTIFS($CF$10:$CF$19,"&lt;&gt;0",$M$10:$M$19,CG25,$L$10:$L$19,CD29)</f>
        <v>0</v>
      </c>
      <c r="CH29" s="153">
        <f>COUNTIFS($CF$10:$CF$19,"&lt;&gt;0",$M$10:$M$19,CH25,$L$10:$L$19,CD29)</f>
        <v>0</v>
      </c>
    </row>
    <row r="30" spans="1:88" ht="19.5" customHeight="1" x14ac:dyDescent="0.4">
      <c r="A30" s="189" t="s">
        <v>111</v>
      </c>
      <c r="B30" s="122"/>
      <c r="C30" s="122"/>
      <c r="L30" s="71" t="s">
        <v>40</v>
      </c>
      <c r="M30" s="72">
        <f>SUM(M29:P29)</f>
        <v>0</v>
      </c>
      <c r="N30" s="73"/>
      <c r="O30" s="73"/>
      <c r="P30" s="74"/>
      <c r="Q30" s="24"/>
      <c r="R30" s="86" t="s">
        <v>40</v>
      </c>
      <c r="S30" s="87">
        <f>SUM(S29:V29)</f>
        <v>0</v>
      </c>
      <c r="T30" s="88"/>
      <c r="U30" s="88"/>
      <c r="V30" s="89"/>
      <c r="X30" s="102">
        <f>SUMIFS($AB$10:$AB$19,$M$10:$M$19,$M$24)</f>
        <v>0</v>
      </c>
      <c r="Y30" s="103">
        <f>SUMIFS($AB$10:$AB$19,$M$10:$M$19,$N$24)</f>
        <v>0</v>
      </c>
      <c r="Z30" s="103">
        <f>SUMIFS($AB$10:$AB$19,$M$10:$M$19,$O$24)</f>
        <v>0</v>
      </c>
      <c r="AA30" s="103">
        <f>SUMIFS($AB$10:$AB$19,$M$10:$M$19,$P$24)</f>
        <v>0</v>
      </c>
      <c r="AB30" s="104">
        <f>SUM(X30:AA30)</f>
        <v>0</v>
      </c>
      <c r="AF30" s="54"/>
      <c r="AG30" s="54"/>
      <c r="AH30" s="155" t="s">
        <v>4</v>
      </c>
      <c r="AI30" s="153">
        <f>COUNTIFS(AJ10:AJ19,"&lt;&gt;0",$M$10:$M$19,$AI$25,$L$10:$L$19,$AH$30)</f>
        <v>0</v>
      </c>
      <c r="AJ30" s="153">
        <f>COUNTIFS(AJ10:AJ19,"&lt;&gt;0",$M$10:$M$19,$AJ$25,$L$10:$L$19,$AH$30)</f>
        <v>0</v>
      </c>
      <c r="AK30" s="153">
        <f>COUNTIFS(AJ10:AJ19,"&lt;&gt;0",$M$10:$M$19,$AK$25,$L$10:$L$19,$AH$30)</f>
        <v>0</v>
      </c>
      <c r="AL30" s="154">
        <f>COUNTIFS(AJ10:AJ19,"&lt;&gt;0",$M$10:$M$19,$AL$25,$L$10:$L$19,$AH$30)</f>
        <v>0</v>
      </c>
      <c r="AM30" s="54"/>
      <c r="AN30" s="155" t="s">
        <v>4</v>
      </c>
      <c r="AO30" s="153">
        <f>COUNTIFS(AP10:AP19,"&lt;&gt;0",$M$10:$M$19,$AO$25,$L$10:$L$19,$AN$30)</f>
        <v>0</v>
      </c>
      <c r="AP30" s="153">
        <f>COUNTIFS(AP10:AP19,"&lt;&gt;0",$M$10:$M$19,$AP$25,$L$10:$L$19,$AN$30)</f>
        <v>0</v>
      </c>
      <c r="AQ30" s="153">
        <f>COUNTIFS(AP10:AP19,"&lt;&gt;0",$M$10:$M$19,$AQ$25,$L$10:$L$19,$AN$30)</f>
        <v>0</v>
      </c>
      <c r="AR30" s="154">
        <f>COUNTIFS(AP10:AP19,"&lt;&gt;0",$M$10:$M$19,$AR$25,$L$10:$L$19,$AN$30)</f>
        <v>0</v>
      </c>
      <c r="AS30" s="54"/>
      <c r="AT30" s="155" t="s">
        <v>4</v>
      </c>
      <c r="AU30" s="153">
        <f>COUNTIFS(AV10:AV19,"&lt;&gt;0",$M$10:$M$19,$AU$25,$L$10:$L$19,$AT$30)</f>
        <v>0</v>
      </c>
      <c r="AV30" s="153">
        <f>COUNTIFS(AV10:AV19,"&lt;&gt;0",$M$10:$M$19,$AV$25,$L$10:$L$19,$AT$30)</f>
        <v>0</v>
      </c>
      <c r="AW30" s="153">
        <f>COUNTIFS(AV10:AV19,"&lt;&gt;0",$M$10:$M$19,$AW$25,$L$10:$L$19,$AT$30)</f>
        <v>0</v>
      </c>
      <c r="AX30" s="154">
        <f>COUNTIFS(AV10:AV19,"&lt;&gt;0",$M$10:$M$19,$AX$25,$L$10:$L$19,$AT$30)</f>
        <v>0</v>
      </c>
      <c r="AY30" s="54"/>
      <c r="AZ30" s="155" t="s">
        <v>4</v>
      </c>
      <c r="BA30" s="153">
        <f>COUNTIFS(BB10:BB19,"&lt;&gt;0",$M$10:$M$19,$BA$25,$L$10:$L$19,$AZ$30)</f>
        <v>0</v>
      </c>
      <c r="BB30" s="153">
        <f>COUNTIFS(BB10:BB19,"&lt;&gt;0",$M$10:$M$19,$BB$25,$L$10:$L$19,$AZ$30)</f>
        <v>0</v>
      </c>
      <c r="BC30" s="153">
        <f>COUNTIFS(BB10:BB19,"&lt;&gt;0",$M$10:$M$19,$BC$25,$L$10:$L$19,$AZ$30)</f>
        <v>0</v>
      </c>
      <c r="BD30" s="154">
        <f>COUNTIFS(BB10:BB19,"&lt;&gt;0",$M$10:$M$19,$BD$25,$L$10:$L$19,$AZ$26)</f>
        <v>0</v>
      </c>
      <c r="BE30" s="54"/>
      <c r="BF30" s="155" t="s">
        <v>4</v>
      </c>
      <c r="BG30" s="153">
        <f>COUNTIFS(BH10:BH19,"&lt;&gt;0",$M$10:$M$19,$BG$25,$L$10:$L$19,$BF$30)</f>
        <v>0</v>
      </c>
      <c r="BH30" s="153">
        <f>COUNTIFS(BH10:BH19,"&lt;&gt;0",$M$10:$M$19,$BH$25,$L$10:$L$19,$BF$30)</f>
        <v>0</v>
      </c>
      <c r="BI30" s="153">
        <f>COUNTIFS(BH10:BH19,"&lt;&gt;0",$M$10:$M$19,$BI$25,$L$10:$L$19,$BF$30)</f>
        <v>0</v>
      </c>
      <c r="BJ30" s="154">
        <f>COUNTIFS(BH10:BH19,"&lt;&gt;0",$M$10:$M$19,$BJ$25,$L$10:$L$19,$BF$30)</f>
        <v>0</v>
      </c>
      <c r="BK30" s="54"/>
      <c r="BL30" s="155" t="s">
        <v>4</v>
      </c>
      <c r="BM30" s="153">
        <f>COUNTIFS(BN10:BN19,"&lt;&gt;0",$M$10:$M$19,$BM$25,$L$10:$L$19,$BL$30)</f>
        <v>0</v>
      </c>
      <c r="BN30" s="153">
        <f>COUNTIFS(BN10:BN19,"&lt;&gt;0",$M$10:$M$19,$BN$25,$L$10:$L$19,$BL$30)</f>
        <v>0</v>
      </c>
      <c r="BO30" s="153">
        <f>COUNTIFS(BN10:BN19,"&lt;&gt;0",$M$10:$M$19,$BO$25,$L$10:$L$19,$BL$30)</f>
        <v>0</v>
      </c>
      <c r="BP30" s="154">
        <f>COUNTIFS(BN10:BN19,"&lt;&gt;0",$M$10:$M$19,$BP$25,$L$10:$L$19,$BL$30)</f>
        <v>0</v>
      </c>
      <c r="BQ30" s="54"/>
      <c r="BR30" s="155" t="s">
        <v>4</v>
      </c>
      <c r="BS30" s="153">
        <f>COUNTIFS($BT$10:$BT$19,"&lt;&gt;0",$M$10:$M$19,BS25,$L$10:$L$19,BR30)</f>
        <v>0</v>
      </c>
      <c r="BT30" s="153">
        <f>COUNTIFS($BT$10:$BT$19,"&lt;&gt;0",$M$10:$M$19,BT25,$L$10:$L$19,BR30)</f>
        <v>0</v>
      </c>
      <c r="BU30" s="153">
        <f>COUNTIFS($BT$10:$BT$19,"&lt;&gt;0",$M$10:$M$19,BU25,$L$10:$L$19,BR30)</f>
        <v>0</v>
      </c>
      <c r="BV30" s="154">
        <f>COUNTIFS($BT$10:$BT$19,"&lt;&gt;0",$M$10:$M$19,BV25,$L$10:$L$19,BR30)</f>
        <v>0</v>
      </c>
      <c r="BW30" s="54"/>
      <c r="BX30" s="155" t="s">
        <v>4</v>
      </c>
      <c r="BY30" s="153">
        <f>COUNTIFS($BZ$10:$BZ$19,"&lt;&gt;0",$M$10:$M$19,BY25,$L$10:$L$19,BX30)</f>
        <v>0</v>
      </c>
      <c r="BZ30" s="153">
        <f>COUNTIFS($BZ$10:$BZ$19,"&lt;&gt;0",$M$10:$M$19,BZ25,$L$10:$L$19,BX30)</f>
        <v>0</v>
      </c>
      <c r="CA30" s="153">
        <f>COUNTIFS($BZ$10:$BZ$19,"&lt;&gt;0",$M$10:$M$19,CA25,$L$10:$L$19,BX30)</f>
        <v>0</v>
      </c>
      <c r="CB30" s="154">
        <f>COUNTIFS($BZ$10:$BZ$19,"&lt;&gt;0",$M$10:$M$19,CB25,$L$10:$L$19,BX30)</f>
        <v>0</v>
      </c>
      <c r="CC30" s="54"/>
      <c r="CD30" s="155" t="s">
        <v>4</v>
      </c>
      <c r="CE30" s="153">
        <f>COUNTIFS($CF$10:$CF$19,"&lt;&gt;0",$M$10:$M$19,CE25,$L$10:$L$19,CD30)</f>
        <v>0</v>
      </c>
      <c r="CF30" s="153">
        <f>COUNTIFS($CF$10:$CF$19,"&lt;&gt;0",$M$10:$M$19,CF25,$L$10:$L$19,CD30)</f>
        <v>0</v>
      </c>
      <c r="CG30" s="153">
        <f>COUNTIFS($CF$10:$CF$19,"&lt;&gt;0",$M$10:$M$19,CG25,$L$10:$L$19,CD30)</f>
        <v>0</v>
      </c>
      <c r="CH30" s="153">
        <f>COUNTIFS($CF$10:$CF$19,"&lt;&gt;0",$M$10:$M$19,CH25,$L$10:$L$19,CD30)</f>
        <v>0</v>
      </c>
    </row>
    <row r="31" spans="1:88" ht="19.5" customHeight="1" x14ac:dyDescent="0.4">
      <c r="A31" s="190"/>
      <c r="B31" s="120"/>
      <c r="C31" s="120"/>
      <c r="AF31" s="53"/>
      <c r="AG31" s="53"/>
      <c r="AH31" s="155" t="s">
        <v>101</v>
      </c>
      <c r="AI31" s="153">
        <f>SUM(AI26:AI30)</f>
        <v>0</v>
      </c>
      <c r="AJ31" s="153">
        <f t="shared" ref="AJ31:AK31" si="97">SUM(AJ26:AJ30)</f>
        <v>0</v>
      </c>
      <c r="AK31" s="153">
        <f t="shared" si="97"/>
        <v>0</v>
      </c>
      <c r="AL31" s="154">
        <f>SUM(AL26:AL30)</f>
        <v>0</v>
      </c>
      <c r="AM31" s="54"/>
      <c r="AN31" s="155" t="s">
        <v>101</v>
      </c>
      <c r="AO31" s="153">
        <f>SUM(AO26:AO30)</f>
        <v>0</v>
      </c>
      <c r="AP31" s="153">
        <f t="shared" ref="AP31" si="98">SUM(AP26:AP30)</f>
        <v>0</v>
      </c>
      <c r="AQ31" s="153">
        <f t="shared" ref="AQ31" si="99">SUM(AQ26:AQ30)</f>
        <v>0</v>
      </c>
      <c r="AR31" s="154">
        <f>SUM(AR26:AR30)</f>
        <v>0</v>
      </c>
      <c r="AS31" s="54"/>
      <c r="AT31" s="155" t="s">
        <v>101</v>
      </c>
      <c r="AU31" s="153">
        <f>SUM(AU26:AU30)</f>
        <v>0</v>
      </c>
      <c r="AV31" s="153">
        <f t="shared" ref="AV31" si="100">SUM(AV26:AV30)</f>
        <v>0</v>
      </c>
      <c r="AW31" s="153">
        <f t="shared" ref="AW31" si="101">SUM(AW26:AW30)</f>
        <v>0</v>
      </c>
      <c r="AX31" s="154">
        <f t="shared" ref="AX31" si="102">SUM(AX26:AX30)</f>
        <v>0</v>
      </c>
      <c r="AY31" s="54"/>
      <c r="AZ31" s="155" t="s">
        <v>101</v>
      </c>
      <c r="BA31" s="153">
        <f>SUM(BA26:BA30)</f>
        <v>0</v>
      </c>
      <c r="BB31" s="153">
        <f t="shared" ref="BB31" si="103">SUM(BB26:BB30)</f>
        <v>0</v>
      </c>
      <c r="BC31" s="153">
        <f t="shared" ref="BC31" si="104">SUM(BC26:BC30)</f>
        <v>0</v>
      </c>
      <c r="BD31" s="154">
        <f t="shared" ref="BD31" si="105">SUM(BD26:BD30)</f>
        <v>0</v>
      </c>
      <c r="BE31" s="54"/>
      <c r="BF31" s="155" t="s">
        <v>101</v>
      </c>
      <c r="BG31" s="153">
        <f>SUM(BG26:BG30)</f>
        <v>0</v>
      </c>
      <c r="BH31" s="153">
        <f t="shared" ref="BH31" si="106">SUM(BH26:BH30)</f>
        <v>0</v>
      </c>
      <c r="BI31" s="153">
        <f>SUM(BI26:BI30)</f>
        <v>0</v>
      </c>
      <c r="BJ31" s="154">
        <f t="shared" ref="BJ31" si="107">SUM(BJ26:BJ30)</f>
        <v>0</v>
      </c>
      <c r="BK31" s="54"/>
      <c r="BL31" s="155" t="s">
        <v>101</v>
      </c>
      <c r="BM31" s="153">
        <f>SUM(BM26:BM30)</f>
        <v>0</v>
      </c>
      <c r="BN31" s="153">
        <f t="shared" ref="BN31" si="108">SUM(BN26:BN30)</f>
        <v>0</v>
      </c>
      <c r="BO31" s="153">
        <f t="shared" ref="BO31" si="109">SUM(BO26:BO30)</f>
        <v>0</v>
      </c>
      <c r="BP31" s="154">
        <f t="shared" ref="BP31" si="110">SUM(BP26:BP30)</f>
        <v>0</v>
      </c>
      <c r="BQ31" s="54"/>
      <c r="BR31" s="155" t="s">
        <v>101</v>
      </c>
      <c r="BS31" s="153">
        <f>SUM(BS26:BS30)</f>
        <v>0</v>
      </c>
      <c r="BT31" s="153">
        <f t="shared" ref="BT31" si="111">SUM(BT26:BT30)</f>
        <v>0</v>
      </c>
      <c r="BU31" s="153">
        <f t="shared" ref="BU31" si="112">SUM(BU26:BU30)</f>
        <v>0</v>
      </c>
      <c r="BV31" s="154">
        <f t="shared" ref="BV31" si="113">SUM(BV26:BV30)</f>
        <v>0</v>
      </c>
      <c r="BW31" s="54"/>
      <c r="BX31" s="155" t="s">
        <v>101</v>
      </c>
      <c r="BY31" s="153">
        <f>SUM(BY26:BY30)</f>
        <v>0</v>
      </c>
      <c r="BZ31" s="153">
        <f t="shared" ref="BZ31" si="114">SUM(BZ26:BZ30)</f>
        <v>0</v>
      </c>
      <c r="CA31" s="153">
        <f t="shared" ref="CA31" si="115">SUM(CA26:CA30)</f>
        <v>0</v>
      </c>
      <c r="CB31" s="154">
        <f>SUM(CB26:CB30)</f>
        <v>0</v>
      </c>
      <c r="CC31" s="54"/>
      <c r="CD31" s="155" t="s">
        <v>101</v>
      </c>
      <c r="CE31" s="153">
        <f>SUM(CE26:CE30)</f>
        <v>0</v>
      </c>
      <c r="CF31" s="153">
        <f t="shared" ref="CF31" si="116">SUM(CF26:CF30)</f>
        <v>0</v>
      </c>
      <c r="CG31" s="153">
        <f t="shared" ref="CG31" si="117">SUM(CG26:CG30)</f>
        <v>0</v>
      </c>
      <c r="CH31" s="154">
        <f t="shared" ref="CH31" si="118">SUM(CH26:CH30)</f>
        <v>0</v>
      </c>
    </row>
    <row r="32" spans="1:88" ht="19.5" customHeight="1" x14ac:dyDescent="0.4">
      <c r="A32" s="123"/>
      <c r="B32" s="120"/>
      <c r="C32" s="120"/>
      <c r="L32" s="6"/>
      <c r="AF32" s="53"/>
      <c r="AG32" s="53"/>
      <c r="AH32" s="156" t="s">
        <v>100</v>
      </c>
      <c r="AI32" s="157">
        <f>AI31+AJ31+AK31+AL31</f>
        <v>0</v>
      </c>
      <c r="AJ32" s="158"/>
      <c r="AK32" s="158"/>
      <c r="AL32" s="159"/>
      <c r="AM32" s="54"/>
      <c r="AN32" s="156" t="s">
        <v>100</v>
      </c>
      <c r="AO32" s="157">
        <f>AO31+AP31+AQ31+AR31</f>
        <v>0</v>
      </c>
      <c r="AP32" s="158"/>
      <c r="AQ32" s="158"/>
      <c r="AR32" s="159"/>
      <c r="AS32" s="54"/>
      <c r="AT32" s="156" t="s">
        <v>100</v>
      </c>
      <c r="AU32" s="157">
        <f>AU31+AV31+AW31+AX31</f>
        <v>0</v>
      </c>
      <c r="AV32" s="158"/>
      <c r="AW32" s="158"/>
      <c r="AX32" s="159"/>
      <c r="AY32" s="54"/>
      <c r="AZ32" s="156" t="s">
        <v>100</v>
      </c>
      <c r="BA32" s="157">
        <f>BA31+BB31+BC31+BD31</f>
        <v>0</v>
      </c>
      <c r="BB32" s="158"/>
      <c r="BC32" s="158"/>
      <c r="BD32" s="159"/>
      <c r="BE32" s="54"/>
      <c r="BF32" s="156" t="s">
        <v>100</v>
      </c>
      <c r="BG32" s="157">
        <f>BG31+BH31+BI31+BJ31</f>
        <v>0</v>
      </c>
      <c r="BH32" s="158"/>
      <c r="BI32" s="158"/>
      <c r="BJ32" s="159"/>
      <c r="BK32" s="54"/>
      <c r="BL32" s="156" t="s">
        <v>100</v>
      </c>
      <c r="BM32" s="157">
        <f>BM31+BN31+BO31+BP31</f>
        <v>0</v>
      </c>
      <c r="BN32" s="158"/>
      <c r="BO32" s="158"/>
      <c r="BP32" s="159"/>
      <c r="BQ32" s="54"/>
      <c r="BR32" s="156" t="s">
        <v>100</v>
      </c>
      <c r="BS32" s="157">
        <f>BS31+BT31+BU31+BV31</f>
        <v>0</v>
      </c>
      <c r="BT32" s="158"/>
      <c r="BU32" s="158"/>
      <c r="BV32" s="159"/>
      <c r="BW32" s="54"/>
      <c r="BX32" s="156" t="s">
        <v>100</v>
      </c>
      <c r="BY32" s="157">
        <f>BY31+BZ31+CA31+CB31</f>
        <v>0</v>
      </c>
      <c r="BZ32" s="158"/>
      <c r="CA32" s="158"/>
      <c r="CB32" s="159"/>
      <c r="CC32" s="54"/>
      <c r="CD32" s="156" t="s">
        <v>100</v>
      </c>
      <c r="CE32" s="157">
        <f>CE31+CF31+CG31+CH31</f>
        <v>0</v>
      </c>
      <c r="CF32" s="158"/>
      <c r="CG32" s="158"/>
      <c r="CH32" s="159"/>
    </row>
    <row r="33" spans="1:86" ht="19.5" customHeight="1" x14ac:dyDescent="0.4">
      <c r="A33" s="191" t="s">
        <v>125</v>
      </c>
      <c r="B33" s="120"/>
      <c r="C33" s="120"/>
      <c r="L33" s="6"/>
      <c r="AF33" s="53"/>
      <c r="AG33" s="53"/>
      <c r="AH33" s="54"/>
      <c r="AI33" s="52"/>
      <c r="AJ33" s="52"/>
      <c r="AM33" s="53"/>
      <c r="AN33" s="54"/>
      <c r="AO33" s="52"/>
      <c r="AP33" s="52"/>
      <c r="AS33" s="53"/>
      <c r="AT33" s="54"/>
      <c r="AU33" s="52"/>
      <c r="AV33" s="52"/>
      <c r="AY33" s="53"/>
      <c r="AZ33" s="54"/>
      <c r="BA33" s="52"/>
      <c r="BB33" s="52"/>
      <c r="BE33" s="53"/>
      <c r="BF33" s="54"/>
      <c r="BG33" s="52"/>
      <c r="BH33" s="52"/>
      <c r="BK33" s="53"/>
      <c r="BL33" s="54"/>
      <c r="BM33" s="52"/>
      <c r="BN33" s="52"/>
      <c r="BQ33" s="53"/>
      <c r="BR33" s="54"/>
      <c r="BS33" s="52"/>
      <c r="BT33" s="52"/>
      <c r="BW33" s="53"/>
      <c r="BX33" s="54"/>
      <c r="BY33" s="52"/>
      <c r="BZ33" s="52"/>
      <c r="CC33" s="53"/>
      <c r="CD33" s="54"/>
      <c r="CE33" s="52"/>
      <c r="CF33" s="52"/>
    </row>
    <row r="34" spans="1:86" ht="19.5" customHeight="1" x14ac:dyDescent="0.4">
      <c r="A34" s="188" t="s">
        <v>119</v>
      </c>
      <c r="B34" s="123"/>
      <c r="C34" s="120"/>
      <c r="L34" s="6"/>
      <c r="AF34" s="53"/>
      <c r="AG34" s="53"/>
      <c r="AH34" s="138"/>
      <c r="AI34" s="223" t="s">
        <v>42</v>
      </c>
      <c r="AJ34" s="224"/>
      <c r="AK34" s="227"/>
      <c r="AL34" s="228"/>
      <c r="AM34" s="53"/>
      <c r="AN34" s="138"/>
      <c r="AO34" s="223" t="s">
        <v>42</v>
      </c>
      <c r="AP34" s="224"/>
      <c r="AQ34" s="227"/>
      <c r="AR34" s="228"/>
      <c r="AS34" s="53"/>
      <c r="AT34" s="138"/>
      <c r="AU34" s="223" t="s">
        <v>42</v>
      </c>
      <c r="AV34" s="224"/>
      <c r="AW34" s="227"/>
      <c r="AX34" s="228"/>
      <c r="AY34" s="53"/>
      <c r="AZ34" s="138"/>
      <c r="BA34" s="223" t="s">
        <v>42</v>
      </c>
      <c r="BB34" s="224"/>
      <c r="BC34" s="227"/>
      <c r="BD34" s="228"/>
      <c r="BE34" s="53"/>
      <c r="BF34" s="138"/>
      <c r="BG34" s="223" t="s">
        <v>42</v>
      </c>
      <c r="BH34" s="224"/>
      <c r="BI34" s="227"/>
      <c r="BJ34" s="228"/>
      <c r="BK34" s="53"/>
      <c r="BL34" s="138"/>
      <c r="BM34" s="223" t="s">
        <v>42</v>
      </c>
      <c r="BN34" s="224"/>
      <c r="BO34" s="227"/>
      <c r="BP34" s="228"/>
      <c r="BQ34" s="53"/>
      <c r="BR34" s="138"/>
      <c r="BS34" s="223" t="s">
        <v>42</v>
      </c>
      <c r="BT34" s="224"/>
      <c r="BU34" s="227"/>
      <c r="BV34" s="228"/>
      <c r="BW34" s="53"/>
      <c r="BX34" s="138"/>
      <c r="BY34" s="223" t="s">
        <v>42</v>
      </c>
      <c r="BZ34" s="224"/>
      <c r="CA34" s="227"/>
      <c r="CB34" s="228"/>
      <c r="CC34" s="53"/>
      <c r="CD34" s="138"/>
      <c r="CE34" s="223" t="s">
        <v>42</v>
      </c>
      <c r="CF34" s="224"/>
      <c r="CG34" s="227"/>
      <c r="CH34" s="228"/>
    </row>
    <row r="35" spans="1:86" ht="19.5" customHeight="1" x14ac:dyDescent="0.4">
      <c r="A35" s="188" t="s">
        <v>122</v>
      </c>
      <c r="L35" s="6"/>
      <c r="AF35" s="54"/>
      <c r="AG35" s="54"/>
      <c r="AH35" s="139"/>
      <c r="AI35" s="140" t="s">
        <v>5</v>
      </c>
      <c r="AJ35" s="140" t="s">
        <v>7</v>
      </c>
      <c r="AK35" s="140" t="s">
        <v>23</v>
      </c>
      <c r="AL35" s="141" t="s">
        <v>26</v>
      </c>
      <c r="AM35" s="53"/>
      <c r="AN35" s="139"/>
      <c r="AO35" s="140" t="s">
        <v>5</v>
      </c>
      <c r="AP35" s="140" t="s">
        <v>7</v>
      </c>
      <c r="AQ35" s="140" t="s">
        <v>23</v>
      </c>
      <c r="AR35" s="141" t="s">
        <v>26</v>
      </c>
      <c r="AS35" s="53"/>
      <c r="AT35" s="139"/>
      <c r="AU35" s="140" t="s">
        <v>5</v>
      </c>
      <c r="AV35" s="140" t="s">
        <v>7</v>
      </c>
      <c r="AW35" s="140" t="s">
        <v>23</v>
      </c>
      <c r="AX35" s="141" t="s">
        <v>26</v>
      </c>
      <c r="AY35" s="53"/>
      <c r="AZ35" s="139"/>
      <c r="BA35" s="140" t="s">
        <v>5</v>
      </c>
      <c r="BB35" s="140" t="s">
        <v>7</v>
      </c>
      <c r="BC35" s="140" t="s">
        <v>23</v>
      </c>
      <c r="BD35" s="141" t="s">
        <v>26</v>
      </c>
      <c r="BE35" s="53"/>
      <c r="BF35" s="139"/>
      <c r="BG35" s="140" t="s">
        <v>5</v>
      </c>
      <c r="BH35" s="140" t="s">
        <v>7</v>
      </c>
      <c r="BI35" s="140" t="s">
        <v>23</v>
      </c>
      <c r="BJ35" s="141" t="s">
        <v>26</v>
      </c>
      <c r="BK35" s="53"/>
      <c r="BL35" s="139"/>
      <c r="BM35" s="140" t="s">
        <v>5</v>
      </c>
      <c r="BN35" s="140" t="s">
        <v>7</v>
      </c>
      <c r="BO35" s="140" t="s">
        <v>23</v>
      </c>
      <c r="BP35" s="141" t="s">
        <v>26</v>
      </c>
      <c r="BQ35" s="53"/>
      <c r="BR35" s="139"/>
      <c r="BS35" s="140" t="s">
        <v>5</v>
      </c>
      <c r="BT35" s="140" t="s">
        <v>7</v>
      </c>
      <c r="BU35" s="140" t="s">
        <v>23</v>
      </c>
      <c r="BV35" s="141" t="s">
        <v>26</v>
      </c>
      <c r="BW35" s="53"/>
      <c r="BX35" s="139"/>
      <c r="BY35" s="140" t="s">
        <v>5</v>
      </c>
      <c r="BZ35" s="140" t="s">
        <v>7</v>
      </c>
      <c r="CA35" s="140" t="s">
        <v>23</v>
      </c>
      <c r="CB35" s="141" t="s">
        <v>26</v>
      </c>
      <c r="CC35" s="53"/>
      <c r="CD35" s="139"/>
      <c r="CE35" s="140" t="s">
        <v>5</v>
      </c>
      <c r="CF35" s="140" t="s">
        <v>7</v>
      </c>
      <c r="CG35" s="140" t="s">
        <v>23</v>
      </c>
      <c r="CH35" s="141" t="s">
        <v>26</v>
      </c>
    </row>
    <row r="36" spans="1:86" ht="19.5" customHeight="1" x14ac:dyDescent="0.4">
      <c r="A36" s="188"/>
      <c r="B36" s="177"/>
      <c r="AD36" s="54"/>
      <c r="AE36" s="54"/>
      <c r="AF36" s="54"/>
      <c r="AG36" s="52"/>
      <c r="AH36" s="142">
        <v>1.1499999999999999</v>
      </c>
      <c r="AI36" s="143">
        <f>SUMIFS(AJ10:AJ19,$M$10:$M$19,$AI$35,$L$10:$L$19,$AH$36)</f>
        <v>0</v>
      </c>
      <c r="AJ36" s="143">
        <f>SUMIFS(AJ10:AJ19,$M$10:$M$19,$AJ$35,$L$10:$L$19,$AH$36)</f>
        <v>0</v>
      </c>
      <c r="AK36" s="143">
        <f>SUMIFS(AJ10:AJ19,$M$10:$M$19,$AK$35,$L$10:$L$19,$AH$36)</f>
        <v>0</v>
      </c>
      <c r="AL36" s="144">
        <f>SUMIFS(AJ10:AJ19,$M$10:$M$19,$AL$35,$L$10:$L$19,$AH$36)</f>
        <v>0</v>
      </c>
      <c r="AM36" s="53"/>
      <c r="AN36" s="142">
        <v>1.1499999999999999</v>
      </c>
      <c r="AO36" s="143">
        <f>SUMIFS(AP10:AP19,$M$10:$M$19,$AI$35,$L$10:$L$19,$AH$36)</f>
        <v>0</v>
      </c>
      <c r="AP36" s="143">
        <f>SUMIFS(AP10:AP19,$M$10:$M$19,$AJ$35,$L$10:$L$19,$AH$36)</f>
        <v>0</v>
      </c>
      <c r="AQ36" s="143">
        <f>SUMIFS(AP10:AP19,$M$10:$M$19,$AK$35,$L$10:$L$19,$AH$36)</f>
        <v>0</v>
      </c>
      <c r="AR36" s="144">
        <f>SUMIFS(AP10:AP19,$M$10:$M$19,$AL$35,$L$10:$L$19,$AH$36)</f>
        <v>0</v>
      </c>
      <c r="AS36" s="53"/>
      <c r="AT36" s="142">
        <v>1.1499999999999999</v>
      </c>
      <c r="AU36" s="143">
        <f>SUMIFS(AV10:AV19,$M$10:$M$19,$AI$35,$L$10:$L$19,$AH$36)</f>
        <v>0</v>
      </c>
      <c r="AV36" s="143">
        <f>SUMIFS(AV10:AV19,$M$10:$M$19,$AJ$35,$L$10:$L$19,$AH$36)</f>
        <v>0</v>
      </c>
      <c r="AW36" s="143">
        <f>SUMIFS(AV10:AV19,$M$10:$M$19,$AK$35,$L$10:$L$19,$AH$36)</f>
        <v>0</v>
      </c>
      <c r="AX36" s="144">
        <f>SUMIFS(AV10:AV19,$M$10:$M$19,$AL$35,$L$10:$L$19,$AH$36)</f>
        <v>0</v>
      </c>
      <c r="AY36" s="53"/>
      <c r="AZ36" s="142">
        <v>1.1499999999999999</v>
      </c>
      <c r="BA36" s="143">
        <f>SUMIFS(BB10:BB19,$M$10:$M$19,$AI$35,$L$10:$L$19,$AH$36)</f>
        <v>0</v>
      </c>
      <c r="BB36" s="143">
        <f>SUMIFS(BB10:BB19,$M$10:$M$19,$AJ$35,$L$10:$L$19,$AH$36)</f>
        <v>0</v>
      </c>
      <c r="BC36" s="143">
        <f>SUMIFS(BB10:BB19,$M$10:$M$19,$AK$35,$L$10:$L$19,$AH$36)</f>
        <v>0</v>
      </c>
      <c r="BD36" s="144">
        <f>SUMIFS(BB10:BB19,$M$10:$M$19,$AL$35,$L$10:$L$19,$AH$36)</f>
        <v>0</v>
      </c>
      <c r="BE36" s="53"/>
      <c r="BF36" s="142">
        <v>1.1499999999999999</v>
      </c>
      <c r="BG36" s="143">
        <f>SUMIFS(BH10:BH19,$M$10:$M$19,$AI$35,$L$10:$L$19,$AH$36)</f>
        <v>0</v>
      </c>
      <c r="BH36" s="143">
        <f>SUMIFS(BH10:BH19,$M$10:$M$19,$AJ$35,$L$10:$L$19,$AH$36)</f>
        <v>0</v>
      </c>
      <c r="BI36" s="143">
        <f>SUMIFS(BH10:BH19,$M$10:$M$19,$AK$35,$L$10:$L$19,$AH$36)</f>
        <v>0</v>
      </c>
      <c r="BJ36" s="144">
        <f>SUMIFS(BH10:BH19,$M$10:$M$19,$AL$35,$L$10:$L$19,$AH$36)</f>
        <v>0</v>
      </c>
      <c r="BK36" s="53"/>
      <c r="BL36" s="142">
        <v>1.1499999999999999</v>
      </c>
      <c r="BM36" s="143">
        <f>SUMIFS(BN10:BN19,$M$10:$M$19,$AI$35,$L$10:$L$19,$AH$36)</f>
        <v>0</v>
      </c>
      <c r="BN36" s="143">
        <f>SUMIFS(BN10:BN19,$M$10:$M$19,$AJ$35,$L$10:$L$19,$AH$36)</f>
        <v>0</v>
      </c>
      <c r="BO36" s="143">
        <f>SUMIFS(BN10:BN19,$M$10:$M$19,$AK$35,$L$10:$L$19,$AH$36)</f>
        <v>0</v>
      </c>
      <c r="BP36" s="144">
        <f>SUMIFS(BN10:BN19,$M$10:$M$19,$AL$35,$L$10:$L$19,$AH$36)</f>
        <v>0</v>
      </c>
      <c r="BQ36" s="53"/>
      <c r="BR36" s="142">
        <v>1.1499999999999999</v>
      </c>
      <c r="BS36" s="143">
        <f>SUMIFS(BT10:BT19,$M$10:$M$19,$AI$35,$L$10:$L$19,$AH$36)</f>
        <v>0</v>
      </c>
      <c r="BT36" s="143">
        <f>SUMIFS(BT10:BT19,$M$10:$M$19,$AJ$35,$L$10:$L$19,$AH$36)</f>
        <v>0</v>
      </c>
      <c r="BU36" s="143">
        <f>SUMIFS(BT10:BT19,$M$10:$M$19,$AK$35,$L$10:$L$19,$AH$36)</f>
        <v>0</v>
      </c>
      <c r="BV36" s="144">
        <f>SUMIFS(BT10:BT19,$M$10:$M$19,$AL$35,$L$10:$L$19,$AH$36)</f>
        <v>0</v>
      </c>
      <c r="BW36" s="53"/>
      <c r="BX36" s="142">
        <v>1.1499999999999999</v>
      </c>
      <c r="BY36" s="143">
        <f>SUMIFS(BZ10:BZ19,$M$10:$M$19,$AI$35,$L$10:$L$19,$AH$36)</f>
        <v>0</v>
      </c>
      <c r="BZ36" s="143">
        <f>SUMIFS(BZ10:BZ19,$M$10:$M$19,$AJ$35,$L$10:$L$19,$AH$36)</f>
        <v>0</v>
      </c>
      <c r="CA36" s="143">
        <f>SUMIFS(BZ10:BZ19,$M$10:$M$19,$AK$35,$L$10:$L$19,$AH$36)</f>
        <v>0</v>
      </c>
      <c r="CB36" s="144">
        <f>SUMIFS(BZ10:BZ19,$M$10:$M$19,$AL$35,$L$10:$L$19,$AH$36)</f>
        <v>0</v>
      </c>
      <c r="CC36" s="53"/>
      <c r="CD36" s="142">
        <v>1.1499999999999999</v>
      </c>
      <c r="CE36" s="143">
        <f>SUMIFS(CF10:CF19,$M$10:$M$19,$AI$35,$L$10:$L$19,$AH$36)</f>
        <v>0</v>
      </c>
      <c r="CF36" s="143">
        <f>SUMIFS(CF10:CF19,$M$10:$M$19,$AJ$35,$L$10:$L$19,$AH$36)</f>
        <v>0</v>
      </c>
      <c r="CG36" s="143">
        <f>SUMIFS(CF10:CF19,$M$10:$M$19,$AK$35,$L$10:$L$19,$AH$36)</f>
        <v>0</v>
      </c>
      <c r="CH36" s="144">
        <f>SUMIFS(CF10:CF19,$M$10:$M$19,$AL$35,$L$10:$L$19,$AH$36)</f>
        <v>0</v>
      </c>
    </row>
    <row r="37" spans="1:86" ht="19.5" customHeight="1" x14ac:dyDescent="0.4">
      <c r="AD37" s="54"/>
      <c r="AE37" s="54"/>
      <c r="AF37" s="54"/>
      <c r="AG37" s="52"/>
      <c r="AH37" s="142" t="s">
        <v>8</v>
      </c>
      <c r="AI37" s="143">
        <f>SUMIFS(AJ10:AJ19,$M$10:$M$19,$AI$35,$L$10:$L$19,$AH$37)</f>
        <v>0</v>
      </c>
      <c r="AJ37" s="143">
        <f>SUMIFS(AJ10:AJ19,$M$10:$M$19,$AJ$35,$L$10:$L$19,$AH$37)</f>
        <v>0</v>
      </c>
      <c r="AK37" s="143">
        <f>SUMIFS(AJ10:AJ19,$M$10:$M$19,$AK$35,$L$10:$L$19,$AH$37)</f>
        <v>0</v>
      </c>
      <c r="AL37" s="144">
        <f>SUMIFS(AJ10:AJ19,$M$10:$M$19,$AL$35,$L$10:$L$19,$AH$37)</f>
        <v>0</v>
      </c>
      <c r="AM37" s="54"/>
      <c r="AN37" s="142" t="s">
        <v>8</v>
      </c>
      <c r="AO37" s="143">
        <f>SUMIFS(AP10:AP19,$M$10:$M$19,$AI$35,$L$10:$L$19,$AH$37)</f>
        <v>0</v>
      </c>
      <c r="AP37" s="143">
        <f>SUMIFS(AP10:AP19,$M$10:$M$19,$AJ$35,$L$10:$L$19,$AH$37)</f>
        <v>0</v>
      </c>
      <c r="AQ37" s="143">
        <f>SUMIFS(AP10:AP19,$M$10:$M$19,$AK$35,$L$10:$L$19,$AH$37)</f>
        <v>0</v>
      </c>
      <c r="AR37" s="144">
        <f>SUMIFS(AP10:AP19,$M$10:$M$19,$AL$35,$L$10:$L$19,$AH$37)</f>
        <v>0</v>
      </c>
      <c r="AS37" s="54"/>
      <c r="AT37" s="142" t="s">
        <v>8</v>
      </c>
      <c r="AU37" s="143">
        <f>SUMIFS(AV10:AV19,$M$10:$M$19,$AI$35,$L$10:$L$19,$AH$37)</f>
        <v>0</v>
      </c>
      <c r="AV37" s="143">
        <f>SUMIFS(AV10:AV19,$M$10:$M$19,$AJ$35,$L$10:$L$19,$AH$37)</f>
        <v>0</v>
      </c>
      <c r="AW37" s="143">
        <f>SUMIFS(AV10:AV19,$M$10:$M$19,$AK$35,$L$10:$L$19,$AH$37)</f>
        <v>0</v>
      </c>
      <c r="AX37" s="144">
        <f>SUMIFS(AV10:AV19,$M$10:$M$19,$AL$35,$L$10:$L$19,$AH$37)</f>
        <v>0</v>
      </c>
      <c r="AY37" s="54"/>
      <c r="AZ37" s="142" t="s">
        <v>8</v>
      </c>
      <c r="BA37" s="143">
        <f>SUMIFS(BB10:BB19,$M$10:$M$19,$AI$35,$L$10:$L$19,$AH$37)</f>
        <v>0</v>
      </c>
      <c r="BB37" s="143">
        <f>SUMIFS(BB10:BB19,$M$10:$M$19,$AJ$35,$L$10:$L$19,$AH$37)</f>
        <v>0</v>
      </c>
      <c r="BC37" s="143">
        <f>SUMIFS(BB10:BB19,$M$10:$M$19,$AK$35,$L$10:$L$19,$AH$37)</f>
        <v>0</v>
      </c>
      <c r="BD37" s="144">
        <f>SUMIFS(BB10:BB19,$M$10:$M$19,$AL$35,$L$10:$L$19,$AH$37)</f>
        <v>0</v>
      </c>
      <c r="BE37" s="54"/>
      <c r="BF37" s="142" t="s">
        <v>8</v>
      </c>
      <c r="BG37" s="143">
        <f>SUMIFS(BH10:BH19,$M$10:$M$19,$AI$35,$L$10:$L$19,$AH$37)</f>
        <v>0</v>
      </c>
      <c r="BH37" s="143">
        <f>SUMIFS(BH10:BH19,$M$10:$M$19,$AJ$35,$L$10:$L$19,$AH$37)</f>
        <v>0</v>
      </c>
      <c r="BI37" s="143">
        <f>SUMIFS(BH10:BH19,$M$10:$M$19,$AK$35,$L$10:$L$19,$AH$37)</f>
        <v>0</v>
      </c>
      <c r="BJ37" s="144">
        <f>SUMIFS(BH10:BH19,$M$10:$M$19,$AL$35,$L$10:$L$19,$AH$37)</f>
        <v>0</v>
      </c>
      <c r="BK37" s="54"/>
      <c r="BL37" s="142" t="s">
        <v>8</v>
      </c>
      <c r="BM37" s="143">
        <f>SUMIFS(BN10:BN19,$M$10:$M$19,$AI$35,$L$10:$L$19,$AH$37)</f>
        <v>0</v>
      </c>
      <c r="BN37" s="143">
        <f>SUMIFS(BN10:BN19,$M$10:$M$19,$AJ$35,$L$10:$L$19,$AH$37)</f>
        <v>0</v>
      </c>
      <c r="BO37" s="143">
        <f>SUMIFS(BN10:BN19,$M$10:$M$19,$AK$35,$L$10:$L$19,$AH$37)</f>
        <v>0</v>
      </c>
      <c r="BP37" s="144">
        <f>SUMIFS(BN10:BN19,$M$10:$M$19,$AL$35,$L$10:$L$19,$AH$37)</f>
        <v>0</v>
      </c>
      <c r="BQ37" s="54"/>
      <c r="BR37" s="142" t="s">
        <v>8</v>
      </c>
      <c r="BS37" s="143">
        <f>SUMIFS(BT10:BT19,$M$10:$M$19,$AI$35,$L$10:$L$19,$AH$37)</f>
        <v>0</v>
      </c>
      <c r="BT37" s="143">
        <f>SUMIFS(BT10:BT19,$M$10:$M$19,$AJ$35,$L$10:$L$19,$AH$37)</f>
        <v>0</v>
      </c>
      <c r="BU37" s="143">
        <f>SUMIFS(BT10:BT19,$M$10:$M$19,$AK$35,$L$10:$L$19,$AH$37)</f>
        <v>0</v>
      </c>
      <c r="BV37" s="144">
        <f>SUMIFS(BT10:BT19,$M$10:$M$19,$AL$35,$L$10:$L$19,$AH$37)</f>
        <v>0</v>
      </c>
      <c r="BW37" s="54"/>
      <c r="BX37" s="142" t="s">
        <v>8</v>
      </c>
      <c r="BY37" s="143">
        <f>SUMIFS(BZ10:BZ19,$M$10:$M$19,$AI$35,$L$10:$L$19,$AH$37)</f>
        <v>0</v>
      </c>
      <c r="BZ37" s="143">
        <f>SUMIFS(BZ10:BZ19,$M$10:$M$19,$AJ$35,$L$10:$L$19,$AH$37)</f>
        <v>0</v>
      </c>
      <c r="CA37" s="143">
        <f>SUMIFS(BZ10:BZ19,$M$10:$M$19,$AK$35,$L$10:$L$19,$AH$37)</f>
        <v>0</v>
      </c>
      <c r="CB37" s="144">
        <f>SUMIFS(BZ10:BZ19,$M$10:$M$19,$AL$35,$L$10:$L$19,$AH$37)</f>
        <v>0</v>
      </c>
      <c r="CC37" s="54"/>
      <c r="CD37" s="142" t="s">
        <v>8</v>
      </c>
      <c r="CE37" s="143">
        <f>SUMIFS(CF10:CF19,$M$10:$M$19,$AI$35,$L$10:$L$19,$AH$37)</f>
        <v>0</v>
      </c>
      <c r="CF37" s="143">
        <f>SUMIFS(CF10:CF19,$M$10:$M$19,$AJ$35,$L$10:$L$19,$AH$37)</f>
        <v>0</v>
      </c>
      <c r="CG37" s="143">
        <f>SUMIFS(CF10:CF19,$M$10:$M$19,$AK$35,$L$10:$L$19,$AH$37)</f>
        <v>0</v>
      </c>
      <c r="CH37" s="144">
        <f>SUMIFS(CF10:CF19,$M$10:$M$19,$AL$35,$L$10:$L$19,$AH$37)</f>
        <v>0</v>
      </c>
    </row>
    <row r="38" spans="1:86" ht="19.5" customHeight="1" x14ac:dyDescent="0.4">
      <c r="A38" s="187"/>
      <c r="AF38" s="54"/>
      <c r="AG38" s="54"/>
      <c r="AH38" s="142" t="s">
        <v>6</v>
      </c>
      <c r="AI38" s="143">
        <f>SUMIFS(AJ10:AJ19,$M$10:$M$19,$AI$35,$L$10:$L$19,$AH$38)</f>
        <v>0</v>
      </c>
      <c r="AJ38" s="143">
        <f>SUMIFS(AJ10:AJ19,$M$10:$M$19,$AJ$35,$L$10:$L$19,$AH$38)</f>
        <v>0</v>
      </c>
      <c r="AK38" s="143">
        <f>SUMIFS(AJ10:AJ19,$M$10:$M$19,$AK$35,$L$10:$L$19,$AH$38)</f>
        <v>0</v>
      </c>
      <c r="AL38" s="144">
        <f>SUMIFS(AJ10:AJ19,$M$10:$M$19,$AL$35,$L$10:$L$19,$AH$38)</f>
        <v>0</v>
      </c>
      <c r="AM38" s="52"/>
      <c r="AN38" s="142" t="s">
        <v>6</v>
      </c>
      <c r="AO38" s="143">
        <f>SUMIFS(AP10:AP19,$M$10:$M$19,$AI$35,$L$10:$L$19,$AH$38)</f>
        <v>0</v>
      </c>
      <c r="AP38" s="143">
        <f>SUMIFS(AP10:AP19,$M$10:$M$19,$AJ$35,$L$10:$L$19,$AH$38)</f>
        <v>0</v>
      </c>
      <c r="AQ38" s="143">
        <f>SUMIFS(AP10:AP19,$M$10:$M$19,$AK$35,$L$10:$L$19,$AH$38)</f>
        <v>0</v>
      </c>
      <c r="AR38" s="144">
        <f>SUMIFS(AP10:AP19,$M$10:$M$19,$AL$35,$L$10:$L$19,$AH$38)</f>
        <v>0</v>
      </c>
      <c r="AS38" s="52"/>
      <c r="AT38" s="142" t="s">
        <v>6</v>
      </c>
      <c r="AU38" s="143">
        <f>SUMIFS(AV10:AV19,$M$10:$M$19,$AI$35,$L$10:$L$19,$AH$38)</f>
        <v>0</v>
      </c>
      <c r="AV38" s="143">
        <f>SUMIFS(AV10:AV19,$M$10:$M$19,$AJ$35,$L$10:$L$19,$AH$38)</f>
        <v>0</v>
      </c>
      <c r="AW38" s="143">
        <f>SUMIFS(AV10:AV19,$M$10:$M$19,$AK$35,$L$10:$L$19,$AH$38)</f>
        <v>0</v>
      </c>
      <c r="AX38" s="144">
        <f>SUMIFS(AV10:AV19,$M$10:$M$19,$AL$35,$L$10:$L$19,$AH$38)</f>
        <v>0</v>
      </c>
      <c r="AY38" s="52"/>
      <c r="AZ38" s="142" t="s">
        <v>6</v>
      </c>
      <c r="BA38" s="143">
        <f>SUMIFS(BB10:BB19,$M$10:$M$19,$AI$35,$L$10:$L$19,$AH$38)</f>
        <v>0</v>
      </c>
      <c r="BB38" s="143">
        <f>SUMIFS(BB10:BB19,$M$10:$M$19,$AJ$35,$L$10:$L$19,$AH$38)</f>
        <v>0</v>
      </c>
      <c r="BC38" s="143">
        <f>SUMIFS(BB10:BB19,$M$10:$M$19,$AK$35,$L$10:$L$19,$AH$38)</f>
        <v>0</v>
      </c>
      <c r="BD38" s="144">
        <f>SUMIFS(BB10:BB19,$M$10:$M$19,$AL$35,$L$10:$L$19,$AH$38)</f>
        <v>0</v>
      </c>
      <c r="BE38" s="52"/>
      <c r="BF38" s="142" t="s">
        <v>6</v>
      </c>
      <c r="BG38" s="143">
        <f>SUMIFS(BH10:BH19,$M$10:$M$19,$AI$35,$L$10:$L$19,$AH$38)</f>
        <v>0</v>
      </c>
      <c r="BH38" s="143">
        <f>SUMIFS(BH10:BH19,$M$10:$M$19,$AJ$35,$L$10:$L$19,$AH$38)</f>
        <v>0</v>
      </c>
      <c r="BI38" s="143">
        <f>SUMIFS(BH10:BH19,$M$10:$M$19,$AK$35,$L$10:$L$19,$AH$38)</f>
        <v>0</v>
      </c>
      <c r="BJ38" s="144">
        <f>SUMIFS(BH10:BH19,$M$10:$M$19,$AL$35,$L$10:$L$19,$AH$38)</f>
        <v>0</v>
      </c>
      <c r="BK38" s="52"/>
      <c r="BL38" s="142" t="s">
        <v>6</v>
      </c>
      <c r="BM38" s="143">
        <f>SUMIFS(BN10:BN19,$M$10:$M$19,$AI$35,$L$10:$L$19,$AH$38)</f>
        <v>0</v>
      </c>
      <c r="BN38" s="143">
        <f>SUMIFS(BN10:BN19,$M$10:$M$19,$AJ$35,$L$10:$L$19,$AH$38)</f>
        <v>0</v>
      </c>
      <c r="BO38" s="143">
        <f>SUMIFS(BN10:BN19,$M$10:$M$19,$AK$35,$L$10:$L$19,$AH$38)</f>
        <v>0</v>
      </c>
      <c r="BP38" s="144">
        <f>SUMIFS(BN10:BN19,$M$10:$M$19,$AL$35,$L$10:$L$19,$AH$38)</f>
        <v>0</v>
      </c>
      <c r="BQ38" s="52"/>
      <c r="BR38" s="142" t="s">
        <v>6</v>
      </c>
      <c r="BS38" s="143">
        <f>SUMIFS(BT10:BT19,$M$10:$M$19,$AI$35,$L$10:$L$19,$AH$38)</f>
        <v>0</v>
      </c>
      <c r="BT38" s="143">
        <f>SUMIFS(BT10:BT19,$M$10:$M$19,$AJ$35,$L$10:$L$19,$AH$38)</f>
        <v>0</v>
      </c>
      <c r="BU38" s="143">
        <f>SUMIFS(BT10:BT19,$M$10:$M$19,$AK$35,$L$10:$L$19,$AH$38)</f>
        <v>0</v>
      </c>
      <c r="BV38" s="144">
        <f>SUMIFS(BT10:BT19,$M$10:$M$19,$AL$35,$L$10:$L$19,$AH$38)</f>
        <v>0</v>
      </c>
      <c r="BW38" s="52"/>
      <c r="BX38" s="142" t="s">
        <v>6</v>
      </c>
      <c r="BY38" s="143">
        <f>SUMIFS(BZ10:BZ19,$M$10:$M$19,$AI$35,$L$10:$L$19,$AH$38)</f>
        <v>0</v>
      </c>
      <c r="BZ38" s="143">
        <f>SUMIFS(BZ10:BZ19,$M$10:$M$19,$AJ$35,$L$10:$L$19,$AH$38)</f>
        <v>0</v>
      </c>
      <c r="CA38" s="143">
        <f>SUMIFS(BZ10:BZ19,$M$10:$M$19,$AK$35,$L$10:$L$19,$AH$38)</f>
        <v>0</v>
      </c>
      <c r="CB38" s="144">
        <f>SUMIFS(BZ10:BZ19,$M$10:$M$19,$AL$35,$L$10:$L$19,$AH$38)</f>
        <v>0</v>
      </c>
      <c r="CC38" s="52"/>
      <c r="CD38" s="142" t="s">
        <v>6</v>
      </c>
      <c r="CE38" s="143">
        <f>SUMIFS(CF10:CF19,$M$10:$M$19,$AI$35,$L$10:$L$19,$AH$38)</f>
        <v>0</v>
      </c>
      <c r="CF38" s="143">
        <f>SUMIFS(CF10:CF19,$M$10:$M$19,$AJ$35,$L$10:$L$19,$AH$38)</f>
        <v>0</v>
      </c>
      <c r="CG38" s="143">
        <f>SUMIFS(CF10:CF19,$M$10:$M$19,$AK$35,$L$10:$L$19,$AH$38)</f>
        <v>0</v>
      </c>
      <c r="CH38" s="144">
        <f>SUMIFS(CF10:CF19,$M$10:$M$19,$AL$35,$L$10:$L$19,$AH$38)</f>
        <v>0</v>
      </c>
    </row>
    <row r="39" spans="1:86" ht="19.5" customHeight="1" x14ac:dyDescent="0.4">
      <c r="A39" s="187"/>
      <c r="AF39" s="53"/>
      <c r="AG39" s="53"/>
      <c r="AH39" s="142" t="s">
        <v>4</v>
      </c>
      <c r="AI39" s="143">
        <f>SUMIFS(AJ10:AJ19,$M$10:$M$19,$AI$35,$L$10:$L$19,$AH$39)</f>
        <v>0</v>
      </c>
      <c r="AJ39" s="143">
        <f>SUMIFS(AJ10:AJ19,$M$10:$M$19,$AJ$35,$L$10:$L$19,$AH$39)</f>
        <v>0</v>
      </c>
      <c r="AK39" s="143">
        <f>SUMIFS(AJ10:AJ19,$M$10:$M$19,$AK$35,$L$10:$L$19,$AH$39)</f>
        <v>0</v>
      </c>
      <c r="AL39" s="144">
        <f>SUMIFS(AJ10:AJ19,$M$10:$M$19,$AL$35,$L$10:$L$19,$AH$39)</f>
        <v>0</v>
      </c>
      <c r="AM39" s="52"/>
      <c r="AN39" s="142" t="s">
        <v>4</v>
      </c>
      <c r="AO39" s="143">
        <f>SUMIFS(AP10:AP19,$M$10:$M$19,$AI$35,$L$10:$L$19,$AH$39)</f>
        <v>0</v>
      </c>
      <c r="AP39" s="143">
        <f>SUMIFS(AP10:AP19,$M$10:$M$19,$AJ$35,$L$10:$L$19,$AH$39)</f>
        <v>0</v>
      </c>
      <c r="AQ39" s="143">
        <f>SUMIFS(AP10:AP19,$M$10:$M$19,$AK$35,$L$10:$L$19,$AH$39)</f>
        <v>0</v>
      </c>
      <c r="AR39" s="144">
        <f>SUMIFS(AP10:AP19,$M$10:$M$19,$AL$35,$L$10:$L$19,$AH$39)</f>
        <v>0</v>
      </c>
      <c r="AS39" s="52"/>
      <c r="AT39" s="142" t="s">
        <v>4</v>
      </c>
      <c r="AU39" s="143">
        <f>SUMIFS(AV10:AV19,$M$10:$M$19,$AI$35,$L$10:$L$19,$AH$39)</f>
        <v>0</v>
      </c>
      <c r="AV39" s="143">
        <f>SUMIFS(AV10:AV19,$M$10:$M$19,$AJ$35,$L$10:$L$19,$AH$39)</f>
        <v>0</v>
      </c>
      <c r="AW39" s="143">
        <f>SUMIFS(AV10:AV19,$M$10:$M$19,$AK$35,$L$10:$L$19,$AH$39)</f>
        <v>0</v>
      </c>
      <c r="AX39" s="144">
        <f>SUMIFS(AV10:AV19,$M$10:$M$19,$AL$35,$L$10:$L$19,$AH$39)</f>
        <v>0</v>
      </c>
      <c r="AY39" s="52"/>
      <c r="AZ39" s="142" t="s">
        <v>4</v>
      </c>
      <c r="BA39" s="143">
        <f>SUMIFS(BB10:BB19,$M$10:$M$19,$AI$35,$L$10:$L$19,$AH$39)</f>
        <v>0</v>
      </c>
      <c r="BB39" s="143">
        <f>SUMIFS(BB10:BB19,$M$10:$M$19,$AJ$35,$L$10:$L$19,$AH$39)</f>
        <v>0</v>
      </c>
      <c r="BC39" s="143">
        <f>SUMIFS(BB10:BB19,$M$10:$M$19,$AK$35,$L$10:$L$19,$AH$39)</f>
        <v>0</v>
      </c>
      <c r="BD39" s="144">
        <f>SUMIFS(BB10:BB19,$M$10:$M$19,$AL$35,$L$10:$L$19,$AH$39)</f>
        <v>0</v>
      </c>
      <c r="BE39" s="52"/>
      <c r="BF39" s="142" t="s">
        <v>4</v>
      </c>
      <c r="BG39" s="143">
        <f>SUMIFS(BH10:BH19,$M$10:$M$19,$AI$35,$L$10:$L$19,$AH$39)</f>
        <v>0</v>
      </c>
      <c r="BH39" s="143">
        <f>SUMIFS(BH10:BH19,$M$10:$M$19,$AJ$35,$L$10:$L$19,$AH$39)</f>
        <v>0</v>
      </c>
      <c r="BI39" s="143">
        <f>SUMIFS(BH10:BH19,$M$10:$M$19,$AK$35,$L$10:$L$19,$AH$39)</f>
        <v>0</v>
      </c>
      <c r="BJ39" s="144">
        <f>SUMIFS(BH10:BH19,$M$10:$M$19,$AL$35,$L$10:$L$19,$AH$39)</f>
        <v>0</v>
      </c>
      <c r="BK39" s="52"/>
      <c r="BL39" s="142" t="s">
        <v>4</v>
      </c>
      <c r="BM39" s="143">
        <f>SUMIFS(BN10:BN19,$M$10:$M$19,$AI$35,$L$10:$L$19,$AH$39)</f>
        <v>0</v>
      </c>
      <c r="BN39" s="143">
        <f>SUMIFS(BN10:BN19,$M$10:$M$19,$AJ$35,$L$10:$L$19,$AH$39)</f>
        <v>0</v>
      </c>
      <c r="BO39" s="143">
        <f>SUMIFS(BN10:BN19,$M$10:$M$19,$AK$35,$L$10:$L$19,$AH$39)</f>
        <v>0</v>
      </c>
      <c r="BP39" s="144">
        <f>SUMIFS(BN10:BN19,$M$10:$M$19,$AL$35,$L$10:$L$19,$AH$39)</f>
        <v>0</v>
      </c>
      <c r="BQ39" s="52"/>
      <c r="BR39" s="142" t="s">
        <v>4</v>
      </c>
      <c r="BS39" s="143">
        <f>SUMIFS(BT10:BT19,$M$10:$M$19,$AI$35,$L$10:$L$19,$AH$39)</f>
        <v>0</v>
      </c>
      <c r="BT39" s="143">
        <f>SUMIFS(BT10:BT19,$M$10:$M$19,$AJ$35,$L$10:$L$19,$AH$39)</f>
        <v>0</v>
      </c>
      <c r="BU39" s="143">
        <f>SUMIFS(BT10:BT19,$M$10:$M$19,$AK$35,$L$10:$L$19,$AH$39)</f>
        <v>0</v>
      </c>
      <c r="BV39" s="144">
        <f>SUMIFS(BT10:BT19,$M$10:$M$19,$AL$35,$L$10:$L$19,$AH$39)</f>
        <v>0</v>
      </c>
      <c r="BW39" s="52"/>
      <c r="BX39" s="142" t="s">
        <v>4</v>
      </c>
      <c r="BY39" s="143">
        <f>SUMIFS(BZ10:BZ19,$M$10:$M$19,$AI$35,$L$10:$L$19,$AH$39)</f>
        <v>0</v>
      </c>
      <c r="BZ39" s="143">
        <f>SUMIFS(BZ10:BZ19,$M$10:$M$19,$AJ$35,$L$10:$L$19,$AH$39)</f>
        <v>0</v>
      </c>
      <c r="CA39" s="143">
        <f>SUMIFS(BZ10:BZ19,$M$10:$M$19,$AK$35,$L$10:$L$19,$AH$39)</f>
        <v>0</v>
      </c>
      <c r="CB39" s="144">
        <f>SUMIFS(BZ10:BZ19,$M$10:$M$19,$AL$35,$L$10:$L$19,$AH$39)</f>
        <v>0</v>
      </c>
      <c r="CC39" s="52"/>
      <c r="CD39" s="142" t="s">
        <v>4</v>
      </c>
      <c r="CE39" s="143">
        <f>SUMIFS(CF10:CF19,$M$10:$M$19,$AI$35,$L$10:$L$19,$AH$39)</f>
        <v>0</v>
      </c>
      <c r="CF39" s="143">
        <f>SUMIFS(CF10:CF19,$M$10:$M$19,$AJ$35,$L$10:$L$19,$AH$39)</f>
        <v>0</v>
      </c>
      <c r="CG39" s="143">
        <f>SUMIFS(CF10:CF19,$M$10:$M$19,$AK$35,$L$10:$L$19,$AH$39)</f>
        <v>0</v>
      </c>
      <c r="CH39" s="144">
        <f>SUMIFS(CF10:CF19,$M$10:$M$19,$AL$35,$L$10:$L$19,$AH$39)</f>
        <v>0</v>
      </c>
    </row>
    <row r="40" spans="1:86" ht="19.5" customHeight="1" x14ac:dyDescent="0.4">
      <c r="A40" s="187"/>
      <c r="AF40" s="53"/>
      <c r="AG40" s="53"/>
      <c r="AH40" s="139" t="s">
        <v>39</v>
      </c>
      <c r="AI40" s="145">
        <f>SUM(AI36:AI39)</f>
        <v>0</v>
      </c>
      <c r="AJ40" s="145">
        <f>SUM(AJ36:AJ39)</f>
        <v>0</v>
      </c>
      <c r="AK40" s="145">
        <f>SUM(AK36:AK39)</f>
        <v>0</v>
      </c>
      <c r="AL40" s="146">
        <f>SUM(AL36:AL39)</f>
        <v>0</v>
      </c>
      <c r="AM40" s="54"/>
      <c r="AN40" s="139" t="s">
        <v>35</v>
      </c>
      <c r="AO40" s="145">
        <f>SUM(AO36:AO39)</f>
        <v>0</v>
      </c>
      <c r="AP40" s="145">
        <f>SUM(AP36:AP39)</f>
        <v>0</v>
      </c>
      <c r="AQ40" s="145">
        <f>SUM(AQ36:AQ39)</f>
        <v>0</v>
      </c>
      <c r="AR40" s="146">
        <f>SUM(AR36:AR39)</f>
        <v>0</v>
      </c>
      <c r="AS40" s="54"/>
      <c r="AT40" s="139" t="s">
        <v>35</v>
      </c>
      <c r="AU40" s="145">
        <f>SUM(AU36:AU39)</f>
        <v>0</v>
      </c>
      <c r="AV40" s="145">
        <f>SUM(AV36:AV39)</f>
        <v>0</v>
      </c>
      <c r="AW40" s="145">
        <f>SUM(AW36:AW39)</f>
        <v>0</v>
      </c>
      <c r="AX40" s="146">
        <f>SUM(AX36:AX39)</f>
        <v>0</v>
      </c>
      <c r="AY40" s="54"/>
      <c r="AZ40" s="139" t="s">
        <v>35</v>
      </c>
      <c r="BA40" s="145">
        <f>SUM(BA36:BA39)</f>
        <v>0</v>
      </c>
      <c r="BB40" s="145">
        <f>SUM(BB36:BB39)</f>
        <v>0</v>
      </c>
      <c r="BC40" s="145">
        <f>SUM(BC36:BC39)</f>
        <v>0</v>
      </c>
      <c r="BD40" s="146">
        <f>SUM(BD36:BD39)</f>
        <v>0</v>
      </c>
      <c r="BE40" s="54"/>
      <c r="BF40" s="139" t="s">
        <v>35</v>
      </c>
      <c r="BG40" s="145">
        <f>SUM(BG36:BG39)</f>
        <v>0</v>
      </c>
      <c r="BH40" s="145">
        <f>SUM(BH36:BH39)</f>
        <v>0</v>
      </c>
      <c r="BI40" s="145">
        <f>SUM(BI36:BI39)</f>
        <v>0</v>
      </c>
      <c r="BJ40" s="146">
        <f>SUM(BJ36:BJ39)</f>
        <v>0</v>
      </c>
      <c r="BK40" s="54"/>
      <c r="BL40" s="139" t="s">
        <v>35</v>
      </c>
      <c r="BM40" s="145">
        <f>SUM(BM36:BM39)</f>
        <v>0</v>
      </c>
      <c r="BN40" s="145">
        <f>SUM(BN36:BN39)</f>
        <v>0</v>
      </c>
      <c r="BO40" s="145">
        <f>SUM(BO36:BO39)</f>
        <v>0</v>
      </c>
      <c r="BP40" s="146">
        <f>SUM(BP36:BP39)</f>
        <v>0</v>
      </c>
      <c r="BQ40" s="54"/>
      <c r="BR40" s="139" t="s">
        <v>35</v>
      </c>
      <c r="BS40" s="145">
        <f>SUM(BS36:BS39)</f>
        <v>0</v>
      </c>
      <c r="BT40" s="145">
        <f>SUM(BT36:BT39)</f>
        <v>0</v>
      </c>
      <c r="BU40" s="145">
        <f>SUM(BU36:BU39)</f>
        <v>0</v>
      </c>
      <c r="BV40" s="146">
        <f>SUM(BV36:BV39)</f>
        <v>0</v>
      </c>
      <c r="BW40" s="54"/>
      <c r="BX40" s="139" t="s">
        <v>35</v>
      </c>
      <c r="BY40" s="145">
        <f>SUM(BY36:BY39)</f>
        <v>0</v>
      </c>
      <c r="BZ40" s="145">
        <f>SUM(BZ36:BZ39)</f>
        <v>0</v>
      </c>
      <c r="CA40" s="145">
        <f>SUM(CA36:CA39)</f>
        <v>0</v>
      </c>
      <c r="CB40" s="146">
        <f>SUM(CB36:CB39)</f>
        <v>0</v>
      </c>
      <c r="CC40" s="54"/>
      <c r="CD40" s="139" t="s">
        <v>35</v>
      </c>
      <c r="CE40" s="145">
        <f>SUM(CE36:CE39)</f>
        <v>0</v>
      </c>
      <c r="CF40" s="145">
        <f>SUM(CF36:CF39)</f>
        <v>0</v>
      </c>
      <c r="CG40" s="145">
        <f>SUM(CG36:CG39)</f>
        <v>0</v>
      </c>
      <c r="CH40" s="146">
        <f>SUM(CH36:CH39)</f>
        <v>0</v>
      </c>
    </row>
    <row r="41" spans="1:86" ht="19.5" customHeight="1" x14ac:dyDescent="0.4">
      <c r="AF41" s="53"/>
      <c r="AG41" s="53"/>
      <c r="AH41" s="147" t="s">
        <v>41</v>
      </c>
      <c r="AI41" s="148">
        <f>AI40+AJ40+AK40+AL40</f>
        <v>0</v>
      </c>
      <c r="AJ41" s="149"/>
      <c r="AK41" s="150"/>
      <c r="AL41" s="151"/>
      <c r="AM41" s="53"/>
      <c r="AN41" s="147" t="s">
        <v>41</v>
      </c>
      <c r="AO41" s="148">
        <f>AO40+AP40+AQ40+AR40</f>
        <v>0</v>
      </c>
      <c r="AP41" s="149"/>
      <c r="AQ41" s="150"/>
      <c r="AR41" s="151"/>
      <c r="AS41" s="53"/>
      <c r="AT41" s="147" t="s">
        <v>41</v>
      </c>
      <c r="AU41" s="148">
        <f>AU40+AV40+AW40+AX40</f>
        <v>0</v>
      </c>
      <c r="AV41" s="149"/>
      <c r="AW41" s="150"/>
      <c r="AX41" s="151"/>
      <c r="AY41" s="53"/>
      <c r="AZ41" s="147" t="s">
        <v>41</v>
      </c>
      <c r="BA41" s="148">
        <f>BA40+BB40+BC40+BD40</f>
        <v>0</v>
      </c>
      <c r="BB41" s="149"/>
      <c r="BC41" s="150"/>
      <c r="BD41" s="151"/>
      <c r="BE41" s="53"/>
      <c r="BF41" s="147" t="s">
        <v>41</v>
      </c>
      <c r="BG41" s="148">
        <f>BG40+BH40+BI40+BJ40</f>
        <v>0</v>
      </c>
      <c r="BH41" s="149"/>
      <c r="BI41" s="150"/>
      <c r="BJ41" s="151"/>
      <c r="BK41" s="53"/>
      <c r="BL41" s="147" t="s">
        <v>41</v>
      </c>
      <c r="BM41" s="148">
        <f>BM40+BN40+BO40+BP40</f>
        <v>0</v>
      </c>
      <c r="BN41" s="149"/>
      <c r="BO41" s="150"/>
      <c r="BP41" s="151"/>
      <c r="BQ41" s="53"/>
      <c r="BR41" s="147" t="s">
        <v>41</v>
      </c>
      <c r="BS41" s="148">
        <f>BS40+BT40+BU40+BV40</f>
        <v>0</v>
      </c>
      <c r="BT41" s="149"/>
      <c r="BU41" s="150"/>
      <c r="BV41" s="151"/>
      <c r="BW41" s="53"/>
      <c r="BX41" s="147" t="s">
        <v>41</v>
      </c>
      <c r="BY41" s="148">
        <f>BY40+BZ40+CA40+CB40</f>
        <v>0</v>
      </c>
      <c r="BZ41" s="149"/>
      <c r="CA41" s="150"/>
      <c r="CB41" s="151"/>
      <c r="CC41" s="53"/>
      <c r="CD41" s="147" t="s">
        <v>41</v>
      </c>
      <c r="CE41" s="148">
        <f>CE40+CF40+CG40+CH40</f>
        <v>0</v>
      </c>
      <c r="CF41" s="149"/>
      <c r="CG41" s="150"/>
      <c r="CH41" s="151"/>
    </row>
    <row r="42" spans="1:86" ht="19.5" customHeight="1" x14ac:dyDescent="0.4">
      <c r="AF42" s="53"/>
      <c r="AG42" s="53"/>
      <c r="AH42" s="53"/>
      <c r="AI42" s="55"/>
      <c r="AJ42" s="55"/>
      <c r="AK42" s="19"/>
      <c r="AL42" s="19"/>
      <c r="AM42" s="53"/>
      <c r="AN42" s="53"/>
      <c r="AO42" s="55"/>
      <c r="AP42" s="55"/>
      <c r="AQ42" s="19"/>
      <c r="AR42" s="19"/>
      <c r="AS42" s="53"/>
      <c r="AT42" s="53"/>
      <c r="AU42" s="55"/>
      <c r="AV42" s="55"/>
      <c r="AW42" s="19"/>
      <c r="AX42" s="19"/>
      <c r="AY42" s="53"/>
      <c r="AZ42" s="53"/>
      <c r="BA42" s="55"/>
      <c r="BB42" s="55"/>
      <c r="BC42" s="19"/>
      <c r="BD42" s="19"/>
    </row>
    <row r="43" spans="1:86" ht="19.5" customHeight="1" x14ac:dyDescent="0.4">
      <c r="AF43" s="54"/>
      <c r="AG43" s="54"/>
      <c r="AH43" s="53"/>
      <c r="AI43" s="55"/>
      <c r="AJ43" s="55"/>
      <c r="AK43" s="19"/>
      <c r="AL43" s="19"/>
    </row>
    <row r="44" spans="1:86" ht="19.5" customHeight="1" x14ac:dyDescent="0.4">
      <c r="AF44" s="54"/>
      <c r="AG44" s="54"/>
      <c r="AH44" s="53"/>
      <c r="AI44" s="55"/>
      <c r="AJ44" s="55"/>
      <c r="AK44" s="19"/>
      <c r="AL44" s="19"/>
    </row>
    <row r="45" spans="1:86" ht="19.5" customHeight="1" x14ac:dyDescent="0.4">
      <c r="AF45" s="53"/>
      <c r="AG45" s="53"/>
      <c r="AH45" s="53"/>
      <c r="AI45" s="55"/>
      <c r="AJ45" s="55"/>
      <c r="AK45" s="19"/>
      <c r="AL45" s="19"/>
    </row>
    <row r="46" spans="1:86" ht="19.5" customHeight="1" x14ac:dyDescent="0.4">
      <c r="AF46" s="53"/>
      <c r="AG46" s="53"/>
      <c r="AH46" s="54"/>
      <c r="AI46" s="56"/>
      <c r="AJ46" s="56"/>
      <c r="AK46" s="30"/>
      <c r="AL46" s="30"/>
    </row>
    <row r="47" spans="1:86" ht="19.5" customHeight="1" x14ac:dyDescent="0.4">
      <c r="AF47" s="53"/>
      <c r="AG47" s="53"/>
      <c r="AJ47" s="54"/>
      <c r="AK47" s="30"/>
      <c r="AL47" s="31"/>
    </row>
    <row r="48" spans="1:86" ht="19.5" customHeight="1" x14ac:dyDescent="0.4">
      <c r="AF48" s="53"/>
      <c r="AG48" s="53"/>
    </row>
    <row r="49" spans="29:33" ht="19.5" customHeight="1" x14ac:dyDescent="0.4">
      <c r="AF49" s="54"/>
      <c r="AG49" s="54"/>
    </row>
    <row r="50" spans="29:33" ht="19.5" customHeight="1" x14ac:dyDescent="0.4">
      <c r="AF50" s="54"/>
      <c r="AG50" s="54"/>
    </row>
    <row r="51" spans="29:33" ht="19.5" customHeight="1" x14ac:dyDescent="0.4">
      <c r="AC51" s="52"/>
      <c r="AD51" s="52"/>
      <c r="AE51" s="52"/>
      <c r="AF51" s="52"/>
      <c r="AG51" s="52"/>
    </row>
    <row r="52" spans="29:33" ht="19.5" customHeight="1" x14ac:dyDescent="0.4">
      <c r="AF52" s="52"/>
    </row>
  </sheetData>
  <mergeCells count="161">
    <mergeCell ref="CE24:CF24"/>
    <mergeCell ref="CG24:CH24"/>
    <mergeCell ref="CE34:CF34"/>
    <mergeCell ref="CG34:CH34"/>
    <mergeCell ref="CC7:CH7"/>
    <mergeCell ref="CC8:CC9"/>
    <mergeCell ref="CD8:CD9"/>
    <mergeCell ref="CE8:CE9"/>
    <mergeCell ref="CF8:CF9"/>
    <mergeCell ref="CG8:CG9"/>
    <mergeCell ref="CH8:CH9"/>
    <mergeCell ref="CE23:CF23"/>
    <mergeCell ref="CG23:CH23"/>
    <mergeCell ref="BM34:BN34"/>
    <mergeCell ref="BO34:BP34"/>
    <mergeCell ref="BS34:BT34"/>
    <mergeCell ref="BU34:BV34"/>
    <mergeCell ref="BY34:BZ34"/>
    <mergeCell ref="CA23:CB23"/>
    <mergeCell ref="BG24:BH24"/>
    <mergeCell ref="BI24:BJ24"/>
    <mergeCell ref="BM24:BN24"/>
    <mergeCell ref="BO24:BP24"/>
    <mergeCell ref="BS24:BT24"/>
    <mergeCell ref="BU24:BV24"/>
    <mergeCell ref="BY24:BZ24"/>
    <mergeCell ref="CA24:CB24"/>
    <mergeCell ref="BM23:BN23"/>
    <mergeCell ref="BO23:BP23"/>
    <mergeCell ref="BS23:BT23"/>
    <mergeCell ref="BU23:BV23"/>
    <mergeCell ref="BY23:BZ23"/>
    <mergeCell ref="CA34:CB34"/>
    <mergeCell ref="BK7:BP7"/>
    <mergeCell ref="BQ7:BV7"/>
    <mergeCell ref="BW7:CB7"/>
    <mergeCell ref="BW8:BW9"/>
    <mergeCell ref="BX8:BX9"/>
    <mergeCell ref="BY8:BY9"/>
    <mergeCell ref="BZ8:BZ9"/>
    <mergeCell ref="CA8:CA9"/>
    <mergeCell ref="CB8:CB9"/>
    <mergeCell ref="BV8:BV9"/>
    <mergeCell ref="AU34:AV34"/>
    <mergeCell ref="AW34:AX34"/>
    <mergeCell ref="BA34:BB34"/>
    <mergeCell ref="BC34:BD34"/>
    <mergeCell ref="BE7:BJ7"/>
    <mergeCell ref="BG23:BH23"/>
    <mergeCell ref="BI23:BJ23"/>
    <mergeCell ref="BG34:BH34"/>
    <mergeCell ref="BI34:BJ34"/>
    <mergeCell ref="AU23:AV23"/>
    <mergeCell ref="AW23:AX23"/>
    <mergeCell ref="BA23:BB23"/>
    <mergeCell ref="BC23:BD23"/>
    <mergeCell ref="AU24:AV24"/>
    <mergeCell ref="AW24:AX24"/>
    <mergeCell ref="BA24:BB24"/>
    <mergeCell ref="BC24:BD24"/>
    <mergeCell ref="AS7:AX7"/>
    <mergeCell ref="AY7:BD7"/>
    <mergeCell ref="AS8:AS9"/>
    <mergeCell ref="AT8:AT9"/>
    <mergeCell ref="AU8:AU9"/>
    <mergeCell ref="AV8:AV9"/>
    <mergeCell ref="AW8:AW9"/>
    <mergeCell ref="AO24:AP24"/>
    <mergeCell ref="AQ24:AR24"/>
    <mergeCell ref="AO34:AP34"/>
    <mergeCell ref="AQ34:AR34"/>
    <mergeCell ref="AI8:AI9"/>
    <mergeCell ref="AJ8:AJ9"/>
    <mergeCell ref="AK8:AK9"/>
    <mergeCell ref="AL8:AL9"/>
    <mergeCell ref="AM7:AR7"/>
    <mergeCell ref="AM8:AM9"/>
    <mergeCell ref="AN8:AN9"/>
    <mergeCell ref="AO8:AO9"/>
    <mergeCell ref="AP8:AP9"/>
    <mergeCell ref="AQ8:AQ9"/>
    <mergeCell ref="AR8:AR9"/>
    <mergeCell ref="AI24:AJ24"/>
    <mergeCell ref="AO23:AP23"/>
    <mergeCell ref="AQ23:AR23"/>
    <mergeCell ref="CI7:CI9"/>
    <mergeCell ref="CJ7:CJ9"/>
    <mergeCell ref="W7:W9"/>
    <mergeCell ref="A7:A9"/>
    <mergeCell ref="B7:B9"/>
    <mergeCell ref="C7:C9"/>
    <mergeCell ref="D7:D9"/>
    <mergeCell ref="E7:E9"/>
    <mergeCell ref="F7:F9"/>
    <mergeCell ref="G7:G9"/>
    <mergeCell ref="H7:H9"/>
    <mergeCell ref="I7:I9"/>
    <mergeCell ref="BO8:BO9"/>
    <mergeCell ref="BP8:BP9"/>
    <mergeCell ref="BQ8:BQ9"/>
    <mergeCell ref="BR8:BR9"/>
    <mergeCell ref="BS8:BS9"/>
    <mergeCell ref="BJ8:BJ9"/>
    <mergeCell ref="BK8:BK9"/>
    <mergeCell ref="BL8:BL9"/>
    <mergeCell ref="BM8:BM9"/>
    <mergeCell ref="BN8:BN9"/>
    <mergeCell ref="BT8:BT9"/>
    <mergeCell ref="BU8:BU9"/>
    <mergeCell ref="M23:N23"/>
    <mergeCell ref="AI34:AJ34"/>
    <mergeCell ref="AI23:AJ23"/>
    <mergeCell ref="AK34:AL34"/>
    <mergeCell ref="H10:H11"/>
    <mergeCell ref="J10:J11"/>
    <mergeCell ref="K10:K11"/>
    <mergeCell ref="H12:H13"/>
    <mergeCell ref="J12:J13"/>
    <mergeCell ref="K12:K13"/>
    <mergeCell ref="AK23:AL23"/>
    <mergeCell ref="AK24:AL24"/>
    <mergeCell ref="X8:X9"/>
    <mergeCell ref="Y8:Y9"/>
    <mergeCell ref="X21:Y21"/>
    <mergeCell ref="Z8:Z9"/>
    <mergeCell ref="AB8:AB9"/>
    <mergeCell ref="BE8:BE9"/>
    <mergeCell ref="BF8:BF9"/>
    <mergeCell ref="BG8:BG9"/>
    <mergeCell ref="BH8:BH9"/>
    <mergeCell ref="AX8:AX9"/>
    <mergeCell ref="AY8:AY9"/>
    <mergeCell ref="AZ8:AZ9"/>
    <mergeCell ref="BA8:BA9"/>
    <mergeCell ref="BB8:BB9"/>
    <mergeCell ref="BC8:BC9"/>
    <mergeCell ref="BD8:BD9"/>
    <mergeCell ref="BI8:BI9"/>
    <mergeCell ref="AG7:AL7"/>
    <mergeCell ref="AG8:AG9"/>
    <mergeCell ref="AH8:AH9"/>
    <mergeCell ref="A1:AB1"/>
    <mergeCell ref="J7:J9"/>
    <mergeCell ref="AD7:AF7"/>
    <mergeCell ref="AD8:AD9"/>
    <mergeCell ref="AE8:AE9"/>
    <mergeCell ref="AF8:AF9"/>
    <mergeCell ref="K7:K9"/>
    <mergeCell ref="L7:L9"/>
    <mergeCell ref="M7:M9"/>
    <mergeCell ref="N7:N9"/>
    <mergeCell ref="O7:O9"/>
    <mergeCell ref="P7:P9"/>
    <mergeCell ref="Q7:Q9"/>
    <mergeCell ref="R8:R9"/>
    <mergeCell ref="S8:S9"/>
    <mergeCell ref="T8:T9"/>
    <mergeCell ref="Z7:AC7"/>
    <mergeCell ref="X7:Y7"/>
    <mergeCell ref="U8:U9"/>
    <mergeCell ref="V8:V9"/>
  </mergeCells>
  <phoneticPr fontId="1"/>
  <dataValidations count="4">
    <dataValidation type="list" allowBlank="1" showInputMessage="1" showErrorMessage="1" sqref="AJ4 AP4 AV4 BB4 BH4 BN4 BT4 BZ4 CF4">
      <formula1>$AE$2:$AE$5</formula1>
    </dataValidation>
    <dataValidation type="list" allowBlank="1" showInputMessage="1" showErrorMessage="1" sqref="AJ3 AJ5 AP3 AP5 AV3 AV5 BB3 BB5 BH3 BH5 BN3 BN5 BT3 BT5 BZ3 BZ5 CF3 CF5">
      <formula1>$AF$2:$AF$3</formula1>
    </dataValidation>
    <dataValidation type="list" allowBlank="1" showInputMessage="1" showErrorMessage="1" sqref="M10:M19">
      <formula1>$AG$2:$AG$5</formula1>
    </dataValidation>
    <dataValidation type="list" allowBlank="1" showInputMessage="1" showErrorMessage="1" sqref="L10:L19">
      <formula1>$AD$2:$AD$5</formula1>
    </dataValidation>
  </dataValidations>
  <pageMargins left="0.31496062992125984" right="0.31496062992125984" top="0.74803149606299213" bottom="0.55118110236220474" header="0.31496062992125984" footer="0.31496062992125984"/>
  <pageSetup paperSize="8" scale="60" fitToWidth="0" fitToHeight="0" orientation="landscape" r:id="rId1"/>
  <headerFooter>
    <oddHeader>&amp;L&amp;24別紙１管理シート</oddHeader>
  </headerFooter>
  <colBreaks count="3" manualBreakCount="3">
    <brk id="23" max="41" man="1"/>
    <brk id="50" max="40" man="1"/>
    <brk id="74" max="4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52"/>
  <sheetViews>
    <sheetView tabSelected="1" view="pageBreakPreview" zoomScale="80" zoomScaleNormal="80" zoomScaleSheetLayoutView="80" workbookViewId="0">
      <pane ySplit="8" topLeftCell="A9" activePane="bottomLeft" state="frozen"/>
      <selection pane="bottomLeft" activeCell="T5" sqref="T5"/>
    </sheetView>
  </sheetViews>
  <sheetFormatPr defaultColWidth="9" defaultRowHeight="19.5" customHeight="1" x14ac:dyDescent="0.4"/>
  <cols>
    <col min="1" max="1" width="12.5" style="185" customWidth="1"/>
    <col min="2" max="2" width="7.5" style="185" customWidth="1"/>
    <col min="3" max="3" width="22.5" style="185" customWidth="1"/>
    <col min="4" max="4" width="12.625" style="185" customWidth="1"/>
    <col min="5" max="5" width="8.375" style="185" customWidth="1"/>
    <col min="6" max="6" width="22.5" style="185" customWidth="1"/>
    <col min="7" max="7" width="12.5" style="185" customWidth="1"/>
    <col min="8" max="9" width="7.5" style="185" customWidth="1"/>
    <col min="10" max="10" width="22.5" style="185" customWidth="1"/>
    <col min="11" max="11" width="22.5" style="9" customWidth="1"/>
    <col min="12" max="13" width="8.75" style="185" customWidth="1"/>
    <col min="14" max="16" width="11.25" style="185" customWidth="1"/>
    <col min="17" max="17" width="12.25" style="185" customWidth="1"/>
    <col min="18" max="18" width="11.25" style="185" customWidth="1"/>
    <col min="19" max="19" width="7.5" style="185" customWidth="1"/>
    <col min="20" max="20" width="11.25" style="185" customWidth="1"/>
    <col min="21" max="21" width="7.5" style="185" customWidth="1"/>
    <col min="22" max="22" width="12.875" style="185" customWidth="1"/>
    <col min="23" max="23" width="11.25" style="185" customWidth="1"/>
    <col min="24" max="25" width="8.125" style="185" customWidth="1"/>
    <col min="26" max="26" width="9.75" style="185" customWidth="1"/>
    <col min="27" max="27" width="12.25" style="185" customWidth="1"/>
    <col min="28" max="28" width="9.75" style="185" customWidth="1"/>
    <col min="29" max="29" width="13" style="185" customWidth="1"/>
    <col min="30" max="50" width="10.625" style="185" customWidth="1"/>
    <col min="51" max="53" width="10.5" style="185" customWidth="1"/>
    <col min="54" max="54" width="9" style="185"/>
    <col min="55" max="86" width="10.625" style="185" customWidth="1"/>
    <col min="87" max="88" width="14.25" style="185" customWidth="1"/>
    <col min="89" max="16384" width="9" style="185"/>
  </cols>
  <sheetData>
    <row r="1" spans="1:88" ht="53.25" customHeight="1" thickBot="1" x14ac:dyDescent="0.45">
      <c r="A1" s="201" t="s">
        <v>31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181"/>
      <c r="AD1" s="181"/>
      <c r="AE1" s="181"/>
      <c r="AF1" s="181"/>
      <c r="AG1" s="11"/>
    </row>
    <row r="2" spans="1:88" ht="19.5" customHeight="1" thickBot="1" x14ac:dyDescent="0.45">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35">
        <v>1.1499999999999999</v>
      </c>
      <c r="AE2" s="135">
        <v>0.7</v>
      </c>
      <c r="AF2" s="136" t="s">
        <v>98</v>
      </c>
      <c r="AG2" s="185" t="s">
        <v>105</v>
      </c>
      <c r="AI2" s="124" t="s">
        <v>68</v>
      </c>
      <c r="AJ2" s="125" t="s">
        <v>63</v>
      </c>
      <c r="AK2" s="171" t="s">
        <v>105</v>
      </c>
      <c r="AL2" s="167">
        <v>55.5</v>
      </c>
      <c r="AM2" s="11"/>
      <c r="AO2" s="124" t="s">
        <v>75</v>
      </c>
      <c r="AP2" s="125" t="s">
        <v>63</v>
      </c>
      <c r="AQ2" s="171" t="s">
        <v>105</v>
      </c>
      <c r="AR2" s="167">
        <v>15</v>
      </c>
      <c r="AS2" s="11"/>
      <c r="AU2" s="124" t="s">
        <v>76</v>
      </c>
      <c r="AV2" s="125" t="s">
        <v>63</v>
      </c>
      <c r="AW2" s="171" t="s">
        <v>105</v>
      </c>
      <c r="AX2" s="167"/>
      <c r="AY2" s="11"/>
      <c r="BA2" s="124" t="s">
        <v>77</v>
      </c>
      <c r="BB2" s="125" t="s">
        <v>63</v>
      </c>
      <c r="BC2" s="171" t="s">
        <v>105</v>
      </c>
      <c r="BD2" s="167"/>
      <c r="BE2" s="11"/>
      <c r="BG2" s="124" t="s">
        <v>78</v>
      </c>
      <c r="BH2" s="125" t="s">
        <v>63</v>
      </c>
      <c r="BI2" s="171" t="s">
        <v>105</v>
      </c>
      <c r="BJ2" s="167"/>
      <c r="BK2" s="11"/>
      <c r="BM2" s="124" t="s">
        <v>79</v>
      </c>
      <c r="BN2" s="125" t="s">
        <v>63</v>
      </c>
      <c r="BO2" s="171" t="s">
        <v>105</v>
      </c>
      <c r="BP2" s="167"/>
      <c r="BQ2" s="11"/>
      <c r="BS2" s="124" t="s">
        <v>80</v>
      </c>
      <c r="BT2" s="125" t="s">
        <v>63</v>
      </c>
      <c r="BU2" s="171" t="s">
        <v>105</v>
      </c>
      <c r="BV2" s="167"/>
      <c r="BW2" s="11"/>
      <c r="BY2" s="124" t="s">
        <v>81</v>
      </c>
      <c r="BZ2" s="125" t="s">
        <v>63</v>
      </c>
      <c r="CA2" s="171" t="s">
        <v>105</v>
      </c>
      <c r="CB2" s="167"/>
      <c r="CC2" s="11"/>
      <c r="CE2" s="124" t="s">
        <v>81</v>
      </c>
      <c r="CF2" s="125" t="s">
        <v>63</v>
      </c>
      <c r="CG2" s="171" t="s">
        <v>105</v>
      </c>
      <c r="CH2" s="167"/>
    </row>
    <row r="3" spans="1:88" ht="19.5" customHeight="1" x14ac:dyDescent="0.4">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35">
        <v>1.3</v>
      </c>
      <c r="AE3" s="135">
        <v>0.8</v>
      </c>
      <c r="AF3" s="136" t="s">
        <v>99</v>
      </c>
      <c r="AG3" s="185" t="s">
        <v>107</v>
      </c>
      <c r="AI3" s="126" t="s">
        <v>66</v>
      </c>
      <c r="AJ3" s="127" t="s">
        <v>99</v>
      </c>
      <c r="AK3" s="172" t="s">
        <v>107</v>
      </c>
      <c r="AL3" s="168">
        <v>44.4</v>
      </c>
      <c r="AM3" s="11"/>
      <c r="AO3" s="126" t="s">
        <v>66</v>
      </c>
      <c r="AP3" s="127" t="s">
        <v>99</v>
      </c>
      <c r="AQ3" s="172" t="s">
        <v>107</v>
      </c>
      <c r="AR3" s="168">
        <v>25</v>
      </c>
      <c r="AS3" s="11"/>
      <c r="AU3" s="126" t="s">
        <v>66</v>
      </c>
      <c r="AV3" s="127" t="s">
        <v>99</v>
      </c>
      <c r="AW3" s="172" t="s">
        <v>107</v>
      </c>
      <c r="AX3" s="168"/>
      <c r="AY3" s="11"/>
      <c r="BA3" s="126" t="s">
        <v>66</v>
      </c>
      <c r="BB3" s="127" t="s">
        <v>99</v>
      </c>
      <c r="BC3" s="172" t="s">
        <v>107</v>
      </c>
      <c r="BD3" s="168"/>
      <c r="BE3" s="11"/>
      <c r="BG3" s="126" t="s">
        <v>66</v>
      </c>
      <c r="BH3" s="127" t="s">
        <v>99</v>
      </c>
      <c r="BI3" s="172" t="s">
        <v>107</v>
      </c>
      <c r="BJ3" s="168"/>
      <c r="BK3" s="11"/>
      <c r="BM3" s="126" t="s">
        <v>66</v>
      </c>
      <c r="BN3" s="127" t="s">
        <v>98</v>
      </c>
      <c r="BO3" s="172" t="s">
        <v>107</v>
      </c>
      <c r="BP3" s="168"/>
      <c r="BQ3" s="11"/>
      <c r="BS3" s="126" t="s">
        <v>66</v>
      </c>
      <c r="BT3" s="127" t="s">
        <v>99</v>
      </c>
      <c r="BU3" s="172" t="s">
        <v>107</v>
      </c>
      <c r="BV3" s="168"/>
      <c r="BW3" s="11"/>
      <c r="BY3" s="126" t="s">
        <v>66</v>
      </c>
      <c r="BZ3" s="127" t="s">
        <v>99</v>
      </c>
      <c r="CA3" s="172" t="s">
        <v>107</v>
      </c>
      <c r="CB3" s="168"/>
      <c r="CC3" s="11"/>
      <c r="CE3" s="126" t="s">
        <v>66</v>
      </c>
      <c r="CF3" s="127" t="s">
        <v>99</v>
      </c>
      <c r="CG3" s="172" t="s">
        <v>107</v>
      </c>
      <c r="CH3" s="168"/>
    </row>
    <row r="4" spans="1:88" ht="19.5" customHeight="1" x14ac:dyDescent="0.4">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35">
        <v>1.5</v>
      </c>
      <c r="AE4" s="135">
        <v>0.9</v>
      </c>
      <c r="AF4" s="181"/>
      <c r="AG4" s="185" t="s">
        <v>24</v>
      </c>
      <c r="AI4" s="128" t="s">
        <v>64</v>
      </c>
      <c r="AJ4" s="129">
        <v>0.7</v>
      </c>
      <c r="AK4" s="172" t="s">
        <v>24</v>
      </c>
      <c r="AL4" s="169">
        <v>33.299999999999997</v>
      </c>
      <c r="AM4" s="11"/>
      <c r="AO4" s="128" t="s">
        <v>64</v>
      </c>
      <c r="AP4" s="129">
        <v>0.7</v>
      </c>
      <c r="AQ4" s="172" t="s">
        <v>24</v>
      </c>
      <c r="AR4" s="169">
        <v>35</v>
      </c>
      <c r="AS4" s="11"/>
      <c r="AU4" s="128" t="s">
        <v>64</v>
      </c>
      <c r="AV4" s="129">
        <v>0.7</v>
      </c>
      <c r="AW4" s="172" t="s">
        <v>24</v>
      </c>
      <c r="AX4" s="169"/>
      <c r="AY4" s="11"/>
      <c r="BA4" s="128" t="s">
        <v>64</v>
      </c>
      <c r="BB4" s="129">
        <v>0.7</v>
      </c>
      <c r="BC4" s="172" t="s">
        <v>24</v>
      </c>
      <c r="BD4" s="169"/>
      <c r="BE4" s="11"/>
      <c r="BG4" s="128" t="s">
        <v>64</v>
      </c>
      <c r="BH4" s="129">
        <v>0.7</v>
      </c>
      <c r="BI4" s="172" t="s">
        <v>24</v>
      </c>
      <c r="BJ4" s="169"/>
      <c r="BK4" s="11"/>
      <c r="BM4" s="128" t="s">
        <v>64</v>
      </c>
      <c r="BN4" s="129">
        <v>0.9</v>
      </c>
      <c r="BO4" s="172" t="s">
        <v>24</v>
      </c>
      <c r="BP4" s="169"/>
      <c r="BQ4" s="11"/>
      <c r="BS4" s="128" t="s">
        <v>64</v>
      </c>
      <c r="BT4" s="129">
        <v>0.7</v>
      </c>
      <c r="BU4" s="172" t="s">
        <v>24</v>
      </c>
      <c r="BV4" s="169"/>
      <c r="BW4" s="11"/>
      <c r="BY4" s="128" t="s">
        <v>64</v>
      </c>
      <c r="BZ4" s="129">
        <v>0.7</v>
      </c>
      <c r="CA4" s="172" t="s">
        <v>24</v>
      </c>
      <c r="CB4" s="169"/>
      <c r="CC4" s="11"/>
      <c r="CE4" s="128" t="s">
        <v>64</v>
      </c>
      <c r="CF4" s="129">
        <v>0.7</v>
      </c>
      <c r="CG4" s="172" t="s">
        <v>24</v>
      </c>
      <c r="CH4" s="169"/>
    </row>
    <row r="5" spans="1:88" ht="19.5" customHeight="1" thickBot="1" x14ac:dyDescent="0.4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35">
        <v>1.7</v>
      </c>
      <c r="AE5" s="135">
        <v>1</v>
      </c>
      <c r="AF5" s="181"/>
      <c r="AG5" s="185" t="s">
        <v>26</v>
      </c>
      <c r="AI5" s="130" t="s">
        <v>67</v>
      </c>
      <c r="AJ5" s="131" t="s">
        <v>98</v>
      </c>
      <c r="AK5" s="173" t="s">
        <v>26</v>
      </c>
      <c r="AL5" s="170">
        <v>22.2</v>
      </c>
      <c r="AM5" s="11"/>
      <c r="AO5" s="130" t="s">
        <v>67</v>
      </c>
      <c r="AP5" s="131" t="s">
        <v>65</v>
      </c>
      <c r="AQ5" s="173" t="s">
        <v>26</v>
      </c>
      <c r="AR5" s="170">
        <v>45</v>
      </c>
      <c r="AS5" s="11"/>
      <c r="AU5" s="130" t="s">
        <v>67</v>
      </c>
      <c r="AV5" s="131" t="s">
        <v>65</v>
      </c>
      <c r="AW5" s="173" t="s">
        <v>26</v>
      </c>
      <c r="AX5" s="170"/>
      <c r="AY5" s="11"/>
      <c r="BA5" s="130" t="s">
        <v>67</v>
      </c>
      <c r="BB5" s="131" t="s">
        <v>65</v>
      </c>
      <c r="BC5" s="173" t="s">
        <v>26</v>
      </c>
      <c r="BD5" s="170"/>
      <c r="BE5" s="11"/>
      <c r="BG5" s="130" t="s">
        <v>67</v>
      </c>
      <c r="BH5" s="131" t="s">
        <v>65</v>
      </c>
      <c r="BI5" s="173" t="s">
        <v>26</v>
      </c>
      <c r="BJ5" s="170"/>
      <c r="BK5" s="11"/>
      <c r="BM5" s="130" t="s">
        <v>67</v>
      </c>
      <c r="BN5" s="131" t="s">
        <v>65</v>
      </c>
      <c r="BO5" s="173" t="s">
        <v>26</v>
      </c>
      <c r="BP5" s="170"/>
      <c r="BQ5" s="11"/>
      <c r="BS5" s="130" t="s">
        <v>67</v>
      </c>
      <c r="BT5" s="131" t="s">
        <v>65</v>
      </c>
      <c r="BU5" s="173" t="s">
        <v>26</v>
      </c>
      <c r="BV5" s="170"/>
      <c r="BW5" s="11"/>
      <c r="BY5" s="130" t="s">
        <v>67</v>
      </c>
      <c r="BZ5" s="131" t="s">
        <v>65</v>
      </c>
      <c r="CA5" s="173" t="s">
        <v>26</v>
      </c>
      <c r="CB5" s="170"/>
      <c r="CC5" s="11"/>
      <c r="CE5" s="130" t="s">
        <v>67</v>
      </c>
      <c r="CF5" s="131" t="s">
        <v>65</v>
      </c>
      <c r="CG5" s="173" t="s">
        <v>26</v>
      </c>
      <c r="CH5" s="170"/>
    </row>
    <row r="6" spans="1:88" ht="19.5" customHeight="1" thickBot="1" x14ac:dyDescent="0.45">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1"/>
      <c r="AM6" s="11"/>
      <c r="AS6" s="11"/>
      <c r="AY6" s="11"/>
      <c r="BE6" s="11"/>
      <c r="BK6" s="11"/>
      <c r="BQ6" s="11"/>
      <c r="BW6" s="11"/>
      <c r="CC6" s="11"/>
    </row>
    <row r="7" spans="1:88" ht="28.5" customHeight="1" x14ac:dyDescent="0.4">
      <c r="A7" s="202" t="s">
        <v>34</v>
      </c>
      <c r="B7" s="236" t="s">
        <v>13</v>
      </c>
      <c r="C7" s="202" t="s">
        <v>113</v>
      </c>
      <c r="D7" s="209" t="s">
        <v>18</v>
      </c>
      <c r="E7" s="209" t="s">
        <v>19</v>
      </c>
      <c r="F7" s="209" t="s">
        <v>14</v>
      </c>
      <c r="G7" s="209" t="s">
        <v>51</v>
      </c>
      <c r="H7" s="202" t="s">
        <v>12</v>
      </c>
      <c r="I7" s="202" t="s">
        <v>54</v>
      </c>
      <c r="J7" s="202" t="s">
        <v>0</v>
      </c>
      <c r="K7" s="209" t="s">
        <v>14</v>
      </c>
      <c r="L7" s="209" t="s">
        <v>1</v>
      </c>
      <c r="M7" s="209" t="s">
        <v>102</v>
      </c>
      <c r="N7" s="202" t="s">
        <v>38</v>
      </c>
      <c r="O7" s="202" t="s">
        <v>25</v>
      </c>
      <c r="P7" s="212" t="s">
        <v>27</v>
      </c>
      <c r="Q7" s="215" t="s">
        <v>103</v>
      </c>
      <c r="R7" s="15"/>
      <c r="S7" s="15"/>
      <c r="T7" s="15"/>
      <c r="U7" s="15"/>
      <c r="V7" s="16"/>
      <c r="W7" s="233" t="s">
        <v>15</v>
      </c>
      <c r="X7" s="193" t="s">
        <v>10</v>
      </c>
      <c r="Y7" s="193"/>
      <c r="Z7" s="205" t="s">
        <v>46</v>
      </c>
      <c r="AA7" s="206"/>
      <c r="AB7" s="206"/>
      <c r="AC7" s="206"/>
      <c r="AD7" s="205" t="s">
        <v>55</v>
      </c>
      <c r="AE7" s="206"/>
      <c r="AF7" s="207"/>
      <c r="AG7" s="194" t="s">
        <v>82</v>
      </c>
      <c r="AH7" s="195"/>
      <c r="AI7" s="195"/>
      <c r="AJ7" s="195"/>
      <c r="AK7" s="195"/>
      <c r="AL7" s="196"/>
      <c r="AM7" s="194" t="s">
        <v>83</v>
      </c>
      <c r="AN7" s="195"/>
      <c r="AO7" s="195"/>
      <c r="AP7" s="195"/>
      <c r="AQ7" s="195"/>
      <c r="AR7" s="196"/>
      <c r="AS7" s="194" t="s">
        <v>84</v>
      </c>
      <c r="AT7" s="195"/>
      <c r="AU7" s="195"/>
      <c r="AV7" s="195"/>
      <c r="AW7" s="195"/>
      <c r="AX7" s="196"/>
      <c r="AY7" s="194" t="s">
        <v>85</v>
      </c>
      <c r="AZ7" s="195"/>
      <c r="BA7" s="195"/>
      <c r="BB7" s="195"/>
      <c r="BC7" s="195"/>
      <c r="BD7" s="196"/>
      <c r="BE7" s="194" t="s">
        <v>86</v>
      </c>
      <c r="BF7" s="195"/>
      <c r="BG7" s="195"/>
      <c r="BH7" s="195"/>
      <c r="BI7" s="195"/>
      <c r="BJ7" s="196"/>
      <c r="BK7" s="194" t="s">
        <v>87</v>
      </c>
      <c r="BL7" s="195"/>
      <c r="BM7" s="195"/>
      <c r="BN7" s="195"/>
      <c r="BO7" s="195"/>
      <c r="BP7" s="196"/>
      <c r="BQ7" s="194" t="s">
        <v>88</v>
      </c>
      <c r="BR7" s="195"/>
      <c r="BS7" s="195"/>
      <c r="BT7" s="195"/>
      <c r="BU7" s="195"/>
      <c r="BV7" s="196"/>
      <c r="BW7" s="194" t="s">
        <v>89</v>
      </c>
      <c r="BX7" s="195"/>
      <c r="BY7" s="195"/>
      <c r="BZ7" s="195"/>
      <c r="CA7" s="195"/>
      <c r="CB7" s="196"/>
      <c r="CC7" s="194" t="s">
        <v>90</v>
      </c>
      <c r="CD7" s="195"/>
      <c r="CE7" s="195"/>
      <c r="CF7" s="195"/>
      <c r="CG7" s="195"/>
      <c r="CH7" s="196"/>
      <c r="CI7" s="202" t="s">
        <v>44</v>
      </c>
      <c r="CJ7" s="202" t="s">
        <v>21</v>
      </c>
    </row>
    <row r="8" spans="1:88" ht="24.75" customHeight="1" x14ac:dyDescent="0.4">
      <c r="A8" s="203"/>
      <c r="B8" s="237"/>
      <c r="C8" s="210"/>
      <c r="D8" s="210"/>
      <c r="E8" s="210"/>
      <c r="F8" s="210"/>
      <c r="G8" s="210"/>
      <c r="H8" s="203"/>
      <c r="I8" s="203"/>
      <c r="J8" s="203"/>
      <c r="K8" s="210"/>
      <c r="L8" s="210"/>
      <c r="M8" s="210"/>
      <c r="N8" s="203"/>
      <c r="O8" s="203"/>
      <c r="P8" s="213"/>
      <c r="Q8" s="216"/>
      <c r="R8" s="202" t="s">
        <v>28</v>
      </c>
      <c r="S8" s="202" t="s">
        <v>16</v>
      </c>
      <c r="T8" s="202" t="s">
        <v>29</v>
      </c>
      <c r="U8" s="202" t="s">
        <v>17</v>
      </c>
      <c r="V8" s="212" t="s">
        <v>30</v>
      </c>
      <c r="W8" s="234"/>
      <c r="X8" s="209" t="s">
        <v>2</v>
      </c>
      <c r="Y8" s="209" t="s">
        <v>3</v>
      </c>
      <c r="Z8" s="219" t="s">
        <v>47</v>
      </c>
      <c r="AA8" s="180"/>
      <c r="AB8" s="219" t="s">
        <v>48</v>
      </c>
      <c r="AC8" s="43"/>
      <c r="AD8" s="193" t="s">
        <v>56</v>
      </c>
      <c r="AE8" s="193" t="s">
        <v>57</v>
      </c>
      <c r="AF8" s="208" t="s">
        <v>58</v>
      </c>
      <c r="AG8" s="197" t="s">
        <v>71</v>
      </c>
      <c r="AH8" s="199" t="s">
        <v>69</v>
      </c>
      <c r="AI8" s="199" t="s">
        <v>70</v>
      </c>
      <c r="AJ8" s="192" t="s">
        <v>72</v>
      </c>
      <c r="AK8" s="192" t="s">
        <v>73</v>
      </c>
      <c r="AL8" s="192" t="s">
        <v>74</v>
      </c>
      <c r="AM8" s="197" t="s">
        <v>71</v>
      </c>
      <c r="AN8" s="199" t="s">
        <v>69</v>
      </c>
      <c r="AO8" s="199" t="s">
        <v>70</v>
      </c>
      <c r="AP8" s="192" t="s">
        <v>72</v>
      </c>
      <c r="AQ8" s="192" t="s">
        <v>73</v>
      </c>
      <c r="AR8" s="192" t="s">
        <v>74</v>
      </c>
      <c r="AS8" s="197" t="s">
        <v>71</v>
      </c>
      <c r="AT8" s="199" t="s">
        <v>69</v>
      </c>
      <c r="AU8" s="199" t="s">
        <v>70</v>
      </c>
      <c r="AV8" s="192" t="s">
        <v>72</v>
      </c>
      <c r="AW8" s="192" t="s">
        <v>73</v>
      </c>
      <c r="AX8" s="192" t="s">
        <v>74</v>
      </c>
      <c r="AY8" s="197" t="s">
        <v>71</v>
      </c>
      <c r="AZ8" s="199" t="s">
        <v>69</v>
      </c>
      <c r="BA8" s="199" t="s">
        <v>70</v>
      </c>
      <c r="BB8" s="192" t="s">
        <v>72</v>
      </c>
      <c r="BC8" s="192" t="s">
        <v>73</v>
      </c>
      <c r="BD8" s="192" t="s">
        <v>74</v>
      </c>
      <c r="BE8" s="197" t="s">
        <v>71</v>
      </c>
      <c r="BF8" s="199" t="s">
        <v>69</v>
      </c>
      <c r="BG8" s="199" t="s">
        <v>70</v>
      </c>
      <c r="BH8" s="192" t="s">
        <v>72</v>
      </c>
      <c r="BI8" s="192" t="s">
        <v>73</v>
      </c>
      <c r="BJ8" s="192" t="s">
        <v>74</v>
      </c>
      <c r="BK8" s="197" t="s">
        <v>71</v>
      </c>
      <c r="BL8" s="199" t="s">
        <v>69</v>
      </c>
      <c r="BM8" s="199" t="s">
        <v>70</v>
      </c>
      <c r="BN8" s="192" t="s">
        <v>72</v>
      </c>
      <c r="BO8" s="192" t="s">
        <v>73</v>
      </c>
      <c r="BP8" s="192" t="s">
        <v>74</v>
      </c>
      <c r="BQ8" s="197" t="s">
        <v>71</v>
      </c>
      <c r="BR8" s="199" t="s">
        <v>69</v>
      </c>
      <c r="BS8" s="199" t="s">
        <v>70</v>
      </c>
      <c r="BT8" s="192" t="s">
        <v>72</v>
      </c>
      <c r="BU8" s="192" t="s">
        <v>73</v>
      </c>
      <c r="BV8" s="192" t="s">
        <v>74</v>
      </c>
      <c r="BW8" s="197" t="s">
        <v>71</v>
      </c>
      <c r="BX8" s="199" t="s">
        <v>69</v>
      </c>
      <c r="BY8" s="199" t="s">
        <v>70</v>
      </c>
      <c r="BZ8" s="192" t="s">
        <v>72</v>
      </c>
      <c r="CA8" s="192" t="s">
        <v>73</v>
      </c>
      <c r="CB8" s="192" t="s">
        <v>74</v>
      </c>
      <c r="CC8" s="197" t="s">
        <v>71</v>
      </c>
      <c r="CD8" s="199" t="s">
        <v>69</v>
      </c>
      <c r="CE8" s="199" t="s">
        <v>70</v>
      </c>
      <c r="CF8" s="192" t="s">
        <v>72</v>
      </c>
      <c r="CG8" s="192" t="s">
        <v>73</v>
      </c>
      <c r="CH8" s="192" t="s">
        <v>74</v>
      </c>
      <c r="CI8" s="203"/>
      <c r="CJ8" s="203"/>
    </row>
    <row r="9" spans="1:88" ht="43.5" customHeight="1" x14ac:dyDescent="0.4">
      <c r="A9" s="204"/>
      <c r="B9" s="238"/>
      <c r="C9" s="211"/>
      <c r="D9" s="211"/>
      <c r="E9" s="211"/>
      <c r="F9" s="211"/>
      <c r="G9" s="211"/>
      <c r="H9" s="204"/>
      <c r="I9" s="204"/>
      <c r="J9" s="204"/>
      <c r="K9" s="211"/>
      <c r="L9" s="211"/>
      <c r="M9" s="211"/>
      <c r="N9" s="204"/>
      <c r="O9" s="204"/>
      <c r="P9" s="214"/>
      <c r="Q9" s="217"/>
      <c r="R9" s="204"/>
      <c r="S9" s="204"/>
      <c r="T9" s="204"/>
      <c r="U9" s="204"/>
      <c r="V9" s="214"/>
      <c r="W9" s="235"/>
      <c r="X9" s="211"/>
      <c r="Y9" s="211"/>
      <c r="Z9" s="220"/>
      <c r="AA9" s="51" t="s">
        <v>45</v>
      </c>
      <c r="AB9" s="220"/>
      <c r="AC9" s="108" t="s">
        <v>45</v>
      </c>
      <c r="AD9" s="193"/>
      <c r="AE9" s="193"/>
      <c r="AF9" s="208"/>
      <c r="AG9" s="198"/>
      <c r="AH9" s="200"/>
      <c r="AI9" s="200"/>
      <c r="AJ9" s="193"/>
      <c r="AK9" s="193"/>
      <c r="AL9" s="193"/>
      <c r="AM9" s="198"/>
      <c r="AN9" s="200"/>
      <c r="AO9" s="200"/>
      <c r="AP9" s="193"/>
      <c r="AQ9" s="193"/>
      <c r="AR9" s="193"/>
      <c r="AS9" s="198"/>
      <c r="AT9" s="200"/>
      <c r="AU9" s="200"/>
      <c r="AV9" s="193"/>
      <c r="AW9" s="193"/>
      <c r="AX9" s="193"/>
      <c r="AY9" s="198"/>
      <c r="AZ9" s="200"/>
      <c r="BA9" s="200"/>
      <c r="BB9" s="193"/>
      <c r="BC9" s="193"/>
      <c r="BD9" s="193"/>
      <c r="BE9" s="198"/>
      <c r="BF9" s="200"/>
      <c r="BG9" s="200"/>
      <c r="BH9" s="193"/>
      <c r="BI9" s="193"/>
      <c r="BJ9" s="193"/>
      <c r="BK9" s="198"/>
      <c r="BL9" s="200"/>
      <c r="BM9" s="200"/>
      <c r="BN9" s="193"/>
      <c r="BO9" s="193"/>
      <c r="BP9" s="193"/>
      <c r="BQ9" s="198"/>
      <c r="BR9" s="200"/>
      <c r="BS9" s="200"/>
      <c r="BT9" s="193"/>
      <c r="BU9" s="193"/>
      <c r="BV9" s="193"/>
      <c r="BW9" s="198"/>
      <c r="BX9" s="200"/>
      <c r="BY9" s="200"/>
      <c r="BZ9" s="193"/>
      <c r="CA9" s="193"/>
      <c r="CB9" s="193"/>
      <c r="CC9" s="198"/>
      <c r="CD9" s="200"/>
      <c r="CE9" s="200"/>
      <c r="CF9" s="193"/>
      <c r="CG9" s="193"/>
      <c r="CH9" s="193"/>
      <c r="CI9" s="204"/>
      <c r="CJ9" s="204"/>
    </row>
    <row r="10" spans="1:88" ht="26.25" customHeight="1" x14ac:dyDescent="0.4">
      <c r="A10" s="182" t="s">
        <v>115</v>
      </c>
      <c r="B10" s="182">
        <v>1</v>
      </c>
      <c r="C10" s="182" t="s">
        <v>112</v>
      </c>
      <c r="D10" s="182" t="s">
        <v>116</v>
      </c>
      <c r="E10" s="182" t="s">
        <v>22</v>
      </c>
      <c r="F10" s="182"/>
      <c r="G10" s="182" t="s">
        <v>11</v>
      </c>
      <c r="H10" s="209">
        <v>1</v>
      </c>
      <c r="I10" s="182"/>
      <c r="J10" s="209"/>
      <c r="K10" s="209"/>
      <c r="L10" s="8">
        <v>1.5</v>
      </c>
      <c r="M10" s="179" t="s">
        <v>104</v>
      </c>
      <c r="N10" s="7">
        <v>55000</v>
      </c>
      <c r="O10" s="7">
        <v>1570200</v>
      </c>
      <c r="P10" s="13"/>
      <c r="Q10" s="17">
        <f>O10-P10</f>
        <v>1570200</v>
      </c>
      <c r="R10" s="7">
        <v>1226010</v>
      </c>
      <c r="S10" s="27"/>
      <c r="T10" s="7">
        <f>O10-R10-P10</f>
        <v>344190</v>
      </c>
      <c r="U10" s="29"/>
      <c r="V10" s="21">
        <f>P10+R10+T10</f>
        <v>1570200</v>
      </c>
      <c r="W10" s="14">
        <f>O10</f>
        <v>1570200</v>
      </c>
      <c r="X10" s="20">
        <v>125</v>
      </c>
      <c r="Y10" s="20">
        <v>125</v>
      </c>
      <c r="Z10" s="7">
        <v>52014</v>
      </c>
      <c r="AA10" s="7">
        <f>ROUND(IF($M10="Ａ重油",Z10*1,IF($M10="灯油",Z10*0.939,IF($M10="ＬＰガス",Z10*1.299,IF($M10="ＬＮＧ",Z10*1.56)))),1)</f>
        <v>52014</v>
      </c>
      <c r="AB10" s="7">
        <v>6000</v>
      </c>
      <c r="AC10" s="7">
        <f>ROUND(IF($M10="Ａ重油",AB10*1,IF($M10="灯油",AB10*0.939,IF($M10="ＬＰガス",AB10*1.299,IF($M10="ＬＮＧ",AB10*1.56)))),1)</f>
        <v>6000</v>
      </c>
      <c r="AD10" s="7"/>
      <c r="AE10" s="7"/>
      <c r="AF10" s="105"/>
      <c r="AG10" s="165">
        <f>VLOOKUP($M10,$AK$2:$AL$5,2,0)</f>
        <v>55.5</v>
      </c>
      <c r="AH10" s="133">
        <v>0</v>
      </c>
      <c r="AI10" s="133">
        <f>IF(LEN(AH10)&gt;0,(AH10*$AJ$4),0)</f>
        <v>0</v>
      </c>
      <c r="AJ10" s="132">
        <f>SUM(AK10:AL10)</f>
        <v>0</v>
      </c>
      <c r="AK10" s="132">
        <f>ROUNDDOWN(AG10*AI10*1/2,0)</f>
        <v>0</v>
      </c>
      <c r="AL10" s="132">
        <f>ROUNDDOWN(AG10*AI10*1/2,0)</f>
        <v>0</v>
      </c>
      <c r="AM10" s="165">
        <f>VLOOKUP($M10,$AQ$2:$AR$5,2,0)</f>
        <v>15</v>
      </c>
      <c r="AN10" s="133">
        <v>0</v>
      </c>
      <c r="AO10" s="133">
        <f>IF(LEN(AN10)&gt;0,(AN10*$AP$4),0)</f>
        <v>0</v>
      </c>
      <c r="AP10" s="132">
        <f>SUM(AQ10:AR10)</f>
        <v>0</v>
      </c>
      <c r="AQ10" s="132">
        <f>ROUNDDOWN(AM10*AO10*1/2,0)</f>
        <v>0</v>
      </c>
      <c r="AR10" s="132">
        <f>ROUNDDOWN(AM10*AO10*1/2,0)</f>
        <v>0</v>
      </c>
      <c r="AS10" s="165">
        <f>VLOOKUP($M10,$AW$2:$AX$5,2,0)</f>
        <v>0</v>
      </c>
      <c r="AT10" s="133">
        <v>0</v>
      </c>
      <c r="AU10" s="133">
        <f>IF(LEN(AT10)&gt;0,(AT10*$AV$4),0)</f>
        <v>0</v>
      </c>
      <c r="AV10" s="132">
        <f>SUM(AW10:AX10)</f>
        <v>0</v>
      </c>
      <c r="AW10" s="132">
        <f>ROUNDDOWN(AS10*AU10*1/2,0)</f>
        <v>0</v>
      </c>
      <c r="AX10" s="132">
        <f>ROUNDDOWN(AS10*AU10*1/2,0)</f>
        <v>0</v>
      </c>
      <c r="AY10" s="165">
        <f>VLOOKUP($M10,$BC$2:$BD$5,2,0)</f>
        <v>0</v>
      </c>
      <c r="AZ10" s="133">
        <v>0</v>
      </c>
      <c r="BA10" s="133">
        <f>IF(LEN(AZ10)&gt;0,(AZ10*$BB$4),0)</f>
        <v>0</v>
      </c>
      <c r="BB10" s="132">
        <f>SUM(BC10:BD10)</f>
        <v>0</v>
      </c>
      <c r="BC10" s="132">
        <f t="shared" ref="BC10:BC19" si="0">ROUNDDOWN(AY10*BA10*1/2,0)</f>
        <v>0</v>
      </c>
      <c r="BD10" s="132">
        <f t="shared" ref="BD10:BD19" si="1">ROUNDDOWN(AY10*BA10*1/2,0)</f>
        <v>0</v>
      </c>
      <c r="BE10" s="165">
        <f>VLOOKUP($M10,$BI$2:$BJ$5,2,0)</f>
        <v>0</v>
      </c>
      <c r="BF10" s="133">
        <v>0</v>
      </c>
      <c r="BG10" s="133">
        <f>IF(LEN(BF10)&gt;0,(BF10*$BH$4),0)</f>
        <v>0</v>
      </c>
      <c r="BH10" s="132">
        <f>SUM(BI10:BJ10)</f>
        <v>0</v>
      </c>
      <c r="BI10" s="132">
        <f>ROUNDDOWN(BE10*BG10*1/2,0)</f>
        <v>0</v>
      </c>
      <c r="BJ10" s="132">
        <f>ROUNDDOWN(BE10*BG10*1/2,0)</f>
        <v>0</v>
      </c>
      <c r="BK10" s="137">
        <f>VLOOKUP($M10,$BO$2:$BP$5,2,0)</f>
        <v>0</v>
      </c>
      <c r="BL10" s="133">
        <v>0</v>
      </c>
      <c r="BM10" s="133">
        <f>IF(LEN(BL10)&gt;0,(BL10*$BN$4),0)</f>
        <v>0</v>
      </c>
      <c r="BN10" s="132">
        <f>SUM(BO10:BP10)</f>
        <v>0</v>
      </c>
      <c r="BO10" s="132">
        <f>ROUNDDOWN(BK10*BM10*1/2,0)</f>
        <v>0</v>
      </c>
      <c r="BP10" s="132">
        <f>ROUNDDOWN(BK10*BM10*1/2,0)</f>
        <v>0</v>
      </c>
      <c r="BQ10" s="137">
        <f>VLOOKUP($M10,$BU$2:$BV$5,2,0)</f>
        <v>0</v>
      </c>
      <c r="BR10" s="133">
        <v>0</v>
      </c>
      <c r="BS10" s="133">
        <f>IF(LEN(BR10)&gt;0,(BR10*$BT$4),0)</f>
        <v>0</v>
      </c>
      <c r="BT10" s="132">
        <f>SUM(BU10:BV10)</f>
        <v>0</v>
      </c>
      <c r="BU10" s="132">
        <f>ROUNDDOWN(BQ10*BS10*1/2,0)</f>
        <v>0</v>
      </c>
      <c r="BV10" s="132">
        <f>ROUNDDOWN(BQ10*BS10*1/2,0)</f>
        <v>0</v>
      </c>
      <c r="BW10" s="137">
        <f>VLOOKUP($M10,$CA$2:$CB$5,2,0)</f>
        <v>0</v>
      </c>
      <c r="BX10" s="133">
        <v>0</v>
      </c>
      <c r="BY10" s="133">
        <f>IF(LEN(BX10)&gt;0,(BX10*$BZ$4),0)</f>
        <v>0</v>
      </c>
      <c r="BZ10" s="132">
        <f>SUM(CA10:CB10)</f>
        <v>0</v>
      </c>
      <c r="CA10" s="132">
        <f t="shared" ref="CA10:CA19" si="2">ROUNDDOWN(BW10*BY10*1/2,0)</f>
        <v>0</v>
      </c>
      <c r="CB10" s="132">
        <f t="shared" ref="CB10:CB19" si="3">ROUNDDOWN(BW10*BY10*1/2,0)</f>
        <v>0</v>
      </c>
      <c r="CC10" s="137">
        <f>VLOOKUP($M10,$CG$2:$CH$5,2,0)</f>
        <v>0</v>
      </c>
      <c r="CD10" s="133">
        <v>0</v>
      </c>
      <c r="CE10" s="133">
        <f t="shared" ref="CE10:CE19" si="4">IF(LEN(CD10)&gt;0,(CD10*$AJ$4),0)</f>
        <v>0</v>
      </c>
      <c r="CF10" s="132">
        <f>SUM(CG10:CH10)</f>
        <v>0</v>
      </c>
      <c r="CG10" s="132">
        <f t="shared" ref="CG10:CG19" si="5">ROUNDDOWN(CC10*CE10*1/2,0)</f>
        <v>0</v>
      </c>
      <c r="CH10" s="132">
        <f t="shared" ref="CH10:CH19" si="6">ROUNDDOWN(CC10*CE10*1/2,0)</f>
        <v>0</v>
      </c>
      <c r="CI10" s="7">
        <f>AK10+AQ10+AW10+BC10+BI10+BO10+BU10+CA10+CG10</f>
        <v>0</v>
      </c>
      <c r="CJ10" s="7">
        <f t="shared" ref="CJ10:CJ19" si="7">O10-CI10</f>
        <v>1570200</v>
      </c>
    </row>
    <row r="11" spans="1:88" ht="26.25" customHeight="1" x14ac:dyDescent="0.4">
      <c r="A11" s="183"/>
      <c r="B11" s="183"/>
      <c r="C11" s="183" t="s">
        <v>114</v>
      </c>
      <c r="D11" s="183"/>
      <c r="E11" s="183"/>
      <c r="F11" s="183"/>
      <c r="G11" s="183"/>
      <c r="H11" s="210"/>
      <c r="I11" s="183"/>
      <c r="J11" s="210"/>
      <c r="K11" s="210"/>
      <c r="L11" s="8">
        <v>1.5</v>
      </c>
      <c r="M11" s="179" t="s">
        <v>23</v>
      </c>
      <c r="N11" s="7">
        <v>50000</v>
      </c>
      <c r="O11" s="7">
        <v>1870000</v>
      </c>
      <c r="P11" s="13"/>
      <c r="Q11" s="17">
        <f>O11-P11</f>
        <v>1870000</v>
      </c>
      <c r="R11" s="7">
        <v>274000</v>
      </c>
      <c r="S11" s="27"/>
      <c r="T11" s="7">
        <f>O11-R11-P11</f>
        <v>1596000</v>
      </c>
      <c r="U11" s="29"/>
      <c r="V11" s="21">
        <f t="shared" ref="V11:V19" si="8">P11+R11+T11</f>
        <v>1870000</v>
      </c>
      <c r="W11" s="14">
        <f t="shared" ref="W11:W19" si="9">O11</f>
        <v>1870000</v>
      </c>
      <c r="X11" s="20">
        <v>130</v>
      </c>
      <c r="Y11" s="20">
        <v>130</v>
      </c>
      <c r="Z11" s="7">
        <v>80000</v>
      </c>
      <c r="AA11" s="7">
        <f>ROUND(IF($M11="Ａ重油",Z11*1,IF($M11="灯油",Z11*0.939,IF($M11="ＬＰガス",Z11*1.299,IF($M11="ＬＮＧ",Z11*1.56)))),1)</f>
        <v>103920</v>
      </c>
      <c r="AB11" s="7">
        <v>40000</v>
      </c>
      <c r="AC11" s="7">
        <f t="shared" ref="AC11:AC18" si="10">ROUND(IF($M11="Ａ重油",AB11*1,IF($M11="灯油",AB11*0.939,IF($M11="ＬＰガス",AB11*1.299,IF($M11="ＬＮＧ",AB11*1.56)))),1)</f>
        <v>51960</v>
      </c>
      <c r="AD11" s="59"/>
      <c r="AE11" s="59"/>
      <c r="AF11" s="106"/>
      <c r="AG11" s="137">
        <f t="shared" ref="AG11:AG19" si="11">VLOOKUP($M11,$AK$2:$AL$5,2,0)</f>
        <v>33.299999999999997</v>
      </c>
      <c r="AH11" s="133">
        <v>0</v>
      </c>
      <c r="AI11" s="133">
        <f t="shared" ref="AI11:AI19" si="12">IF(LEN(AH11)&gt;0,(AH11*$AJ$4),0)</f>
        <v>0</v>
      </c>
      <c r="AJ11" s="132">
        <f>SUM(AK11:AL11)</f>
        <v>0</v>
      </c>
      <c r="AK11" s="132">
        <f>ROUNDDOWN(AG11*AI11*1/2,0)</f>
        <v>0</v>
      </c>
      <c r="AL11" s="132">
        <f t="shared" ref="AL11:AL19" si="13">ROUNDDOWN(AG11*AI11*1/2,0)</f>
        <v>0</v>
      </c>
      <c r="AM11" s="137">
        <f t="shared" ref="AM11:AM19" si="14">VLOOKUP($M11,$AQ$2:$AR$5,2,0)</f>
        <v>35</v>
      </c>
      <c r="AN11" s="133">
        <v>0</v>
      </c>
      <c r="AO11" s="133">
        <f t="shared" ref="AO11:AO19" si="15">IF(LEN(AN11)&gt;0,(AN11*$AP$4),0)</f>
        <v>0</v>
      </c>
      <c r="AP11" s="132">
        <f t="shared" ref="AP11:AP19" si="16">SUM(AQ11:AR11)</f>
        <v>0</v>
      </c>
      <c r="AQ11" s="132">
        <f t="shared" ref="AQ11:AQ19" si="17">ROUNDDOWN(AM11*AO11*1/2,0)</f>
        <v>0</v>
      </c>
      <c r="AR11" s="132">
        <f t="shared" ref="AR11:AR19" si="18">ROUNDDOWN(AM11*AO11*1/2,0)</f>
        <v>0</v>
      </c>
      <c r="AS11" s="137">
        <f>VLOOKUP($M11,$AW$2:$AX$5,2,0)</f>
        <v>0</v>
      </c>
      <c r="AT11" s="133">
        <v>0</v>
      </c>
      <c r="AU11" s="133">
        <f t="shared" ref="AU11:AU19" si="19">IF(LEN(AT11)&gt;0,(AT11*$AV$4),0)</f>
        <v>0</v>
      </c>
      <c r="AV11" s="132">
        <f t="shared" ref="AV11:AV19" si="20">SUM(AW11:AX11)</f>
        <v>0</v>
      </c>
      <c r="AW11" s="132">
        <f t="shared" ref="AW11:AW19" si="21">ROUNDDOWN(AS11*AU11*1/2,0)</f>
        <v>0</v>
      </c>
      <c r="AX11" s="132">
        <f t="shared" ref="AX11:AX19" si="22">ROUNDDOWN(AS11*AU11*1/2,0)</f>
        <v>0</v>
      </c>
      <c r="AY11" s="137">
        <f t="shared" ref="AY11:AY19" si="23">VLOOKUP($M11,$BC$2:$BD$5,2,0)</f>
        <v>0</v>
      </c>
      <c r="AZ11" s="133">
        <v>0</v>
      </c>
      <c r="BA11" s="133">
        <f t="shared" ref="BA11:BA19" si="24">IF(LEN(AZ11)&gt;0,(AZ11*$BB$4),0)</f>
        <v>0</v>
      </c>
      <c r="BB11" s="132">
        <f t="shared" ref="BB11:BB19" si="25">SUM(BC11:BD11)</f>
        <v>0</v>
      </c>
      <c r="BC11" s="132">
        <f t="shared" si="0"/>
        <v>0</v>
      </c>
      <c r="BD11" s="132">
        <f t="shared" si="1"/>
        <v>0</v>
      </c>
      <c r="BE11" s="137">
        <f t="shared" ref="BE11:BE19" si="26">VLOOKUP($M11,$BI$2:$BJ$5,2,0)</f>
        <v>0</v>
      </c>
      <c r="BF11" s="133">
        <v>0</v>
      </c>
      <c r="BG11" s="133">
        <f t="shared" ref="BG11:BG19" si="27">IF(LEN(BF11)&gt;0,(BF11*$BH$4),0)</f>
        <v>0</v>
      </c>
      <c r="BH11" s="132">
        <f t="shared" ref="BH11:BH19" si="28">SUM(BI11:BJ11)</f>
        <v>0</v>
      </c>
      <c r="BI11" s="132">
        <f t="shared" ref="BI11:BI19" si="29">ROUNDDOWN(BE11*BG11*1/2,0)</f>
        <v>0</v>
      </c>
      <c r="BJ11" s="132">
        <f t="shared" ref="BJ11:BJ19" si="30">ROUNDDOWN(BE11*BG11*1/2,0)</f>
        <v>0</v>
      </c>
      <c r="BK11" s="137">
        <f t="shared" ref="BK11:BK19" si="31">VLOOKUP($M11,$BO$2:$BP$5,2,0)</f>
        <v>0</v>
      </c>
      <c r="BL11" s="133">
        <v>0</v>
      </c>
      <c r="BM11" s="133">
        <f t="shared" ref="BM11:BM19" si="32">IF(LEN(BL11)&gt;0,(BL11*$BN$4),0)</f>
        <v>0</v>
      </c>
      <c r="BN11" s="132">
        <f t="shared" ref="BN11:BN19" si="33">SUM(BO11:BP11)</f>
        <v>0</v>
      </c>
      <c r="BO11" s="132">
        <f t="shared" ref="BO11:BO19" si="34">ROUNDDOWN(BK11*BM11*1/2,0)</f>
        <v>0</v>
      </c>
      <c r="BP11" s="132">
        <f t="shared" ref="BP11:BP19" si="35">ROUNDDOWN(BK11*BM11*1/2,0)</f>
        <v>0</v>
      </c>
      <c r="BQ11" s="137">
        <f t="shared" ref="BQ11:BQ19" si="36">VLOOKUP($M11,$BU$2:$BV$5,2,0)</f>
        <v>0</v>
      </c>
      <c r="BR11" s="133">
        <v>0</v>
      </c>
      <c r="BS11" s="133">
        <f t="shared" ref="BS11:BS19" si="37">IF(LEN(BR11)&gt;0,(BR11*$BT$4),0)</f>
        <v>0</v>
      </c>
      <c r="BT11" s="132">
        <f t="shared" ref="BT11:BT19" si="38">SUM(BU11:BV11)</f>
        <v>0</v>
      </c>
      <c r="BU11" s="132">
        <f t="shared" ref="BU11:BU19" si="39">ROUNDDOWN(BQ11*BS11*1/2,0)</f>
        <v>0</v>
      </c>
      <c r="BV11" s="132">
        <f t="shared" ref="BV11:BV19" si="40">ROUNDDOWN(BQ11*BS11*1/2,0)</f>
        <v>0</v>
      </c>
      <c r="BW11" s="137">
        <f t="shared" ref="BW11:BW19" si="41">VLOOKUP($M11,$CA$2:$CB$5,2,0)</f>
        <v>0</v>
      </c>
      <c r="BX11" s="133">
        <v>0</v>
      </c>
      <c r="BY11" s="133">
        <f t="shared" ref="BY11:BY19" si="42">IF(LEN(BX11)&gt;0,(BX11*$BZ$4),0)</f>
        <v>0</v>
      </c>
      <c r="BZ11" s="132">
        <f t="shared" ref="BZ11:BZ19" si="43">SUM(CA11:CB11)</f>
        <v>0</v>
      </c>
      <c r="CA11" s="132">
        <f t="shared" si="2"/>
        <v>0</v>
      </c>
      <c r="CB11" s="132">
        <f t="shared" si="3"/>
        <v>0</v>
      </c>
      <c r="CC11" s="137">
        <f t="shared" ref="CC11:CC19" si="44">VLOOKUP($M11,$CG$2:$CH$5,2,0)</f>
        <v>0</v>
      </c>
      <c r="CD11" s="133">
        <v>0</v>
      </c>
      <c r="CE11" s="133">
        <f t="shared" si="4"/>
        <v>0</v>
      </c>
      <c r="CF11" s="132">
        <f t="shared" ref="CF11:CF19" si="45">SUM(CG11:CH11)</f>
        <v>0</v>
      </c>
      <c r="CG11" s="132">
        <f t="shared" si="5"/>
        <v>0</v>
      </c>
      <c r="CH11" s="132">
        <f t="shared" si="6"/>
        <v>0</v>
      </c>
      <c r="CI11" s="7">
        <f t="shared" ref="CI11:CI19" si="46">AK11+AQ11+AW11+BC11+BI11+BO11+BU11+CA11+CG11</f>
        <v>0</v>
      </c>
      <c r="CJ11" s="7">
        <f t="shared" si="7"/>
        <v>1870000</v>
      </c>
    </row>
    <row r="12" spans="1:88" ht="26.25" customHeight="1" x14ac:dyDescent="0.4">
      <c r="A12" s="183"/>
      <c r="B12" s="183"/>
      <c r="C12" s="183"/>
      <c r="D12" s="183"/>
      <c r="E12" s="183"/>
      <c r="F12" s="183"/>
      <c r="G12" s="183"/>
      <c r="H12" s="209">
        <v>2</v>
      </c>
      <c r="I12" s="182"/>
      <c r="J12" s="209"/>
      <c r="K12" s="209"/>
      <c r="L12" s="8">
        <v>1.5</v>
      </c>
      <c r="M12" s="179" t="s">
        <v>104</v>
      </c>
      <c r="N12" s="7">
        <v>23000</v>
      </c>
      <c r="O12" s="7">
        <v>469200</v>
      </c>
      <c r="P12" s="13"/>
      <c r="Q12" s="17">
        <f t="shared" ref="Q12:Q19" si="47">O12-P12</f>
        <v>469200</v>
      </c>
      <c r="R12" s="7">
        <v>469200</v>
      </c>
      <c r="S12" s="28"/>
      <c r="T12" s="7">
        <f>O12-R12-P12</f>
        <v>0</v>
      </c>
      <c r="U12" s="29"/>
      <c r="V12" s="21">
        <f>P12+R12+T12</f>
        <v>469200</v>
      </c>
      <c r="W12" s="14">
        <f t="shared" si="9"/>
        <v>469200</v>
      </c>
      <c r="X12" s="20">
        <v>18</v>
      </c>
      <c r="Y12" s="20">
        <v>18</v>
      </c>
      <c r="Z12" s="7">
        <v>21744</v>
      </c>
      <c r="AA12" s="7">
        <f t="shared" ref="AA12:AA19" si="48">ROUND(IF($M12="Ａ重油",Z12*1,IF($M12="灯油",Z12*0.939,IF($M12="ＬＰガス",Z12*1.299,IF($M12="ＬＮＧ",Z12*1.56)))),1)</f>
        <v>21744</v>
      </c>
      <c r="AB12" s="7">
        <v>15656</v>
      </c>
      <c r="AC12" s="7">
        <f t="shared" si="10"/>
        <v>15656</v>
      </c>
      <c r="AD12" s="7"/>
      <c r="AE12" s="7"/>
      <c r="AF12" s="105"/>
      <c r="AG12" s="137">
        <f t="shared" si="11"/>
        <v>55.5</v>
      </c>
      <c r="AH12" s="133">
        <v>0</v>
      </c>
      <c r="AI12" s="133">
        <f t="shared" si="12"/>
        <v>0</v>
      </c>
      <c r="AJ12" s="132">
        <f t="shared" ref="AJ12:AJ19" si="49">SUM(AK12:AL12)</f>
        <v>0</v>
      </c>
      <c r="AK12" s="132">
        <f t="shared" ref="AK12:AK19" si="50">ROUNDDOWN(AG12*AI12*1/2,0)</f>
        <v>0</v>
      </c>
      <c r="AL12" s="132">
        <f t="shared" si="13"/>
        <v>0</v>
      </c>
      <c r="AM12" s="137">
        <f t="shared" si="14"/>
        <v>15</v>
      </c>
      <c r="AN12" s="133">
        <v>0</v>
      </c>
      <c r="AO12" s="133">
        <f t="shared" si="15"/>
        <v>0</v>
      </c>
      <c r="AP12" s="132">
        <f t="shared" si="16"/>
        <v>0</v>
      </c>
      <c r="AQ12" s="132">
        <f t="shared" si="17"/>
        <v>0</v>
      </c>
      <c r="AR12" s="132">
        <f t="shared" si="18"/>
        <v>0</v>
      </c>
      <c r="AS12" s="137">
        <f t="shared" ref="AS12:AS19" si="51">VLOOKUP($M12,$AW$2:$AX$5,2,0)</f>
        <v>0</v>
      </c>
      <c r="AT12" s="133">
        <v>0</v>
      </c>
      <c r="AU12" s="133">
        <f t="shared" si="19"/>
        <v>0</v>
      </c>
      <c r="AV12" s="132">
        <f t="shared" si="20"/>
        <v>0</v>
      </c>
      <c r="AW12" s="132">
        <f t="shared" si="21"/>
        <v>0</v>
      </c>
      <c r="AX12" s="132">
        <f t="shared" si="22"/>
        <v>0</v>
      </c>
      <c r="AY12" s="137">
        <f t="shared" si="23"/>
        <v>0</v>
      </c>
      <c r="AZ12" s="133">
        <v>0</v>
      </c>
      <c r="BA12" s="133">
        <f t="shared" si="24"/>
        <v>0</v>
      </c>
      <c r="BB12" s="132">
        <f t="shared" si="25"/>
        <v>0</v>
      </c>
      <c r="BC12" s="132">
        <f t="shared" si="0"/>
        <v>0</v>
      </c>
      <c r="BD12" s="132">
        <f t="shared" si="1"/>
        <v>0</v>
      </c>
      <c r="BE12" s="137">
        <f t="shared" si="26"/>
        <v>0</v>
      </c>
      <c r="BF12" s="133">
        <v>0</v>
      </c>
      <c r="BG12" s="133">
        <f t="shared" si="27"/>
        <v>0</v>
      </c>
      <c r="BH12" s="132">
        <f t="shared" si="28"/>
        <v>0</v>
      </c>
      <c r="BI12" s="132">
        <f t="shared" si="29"/>
        <v>0</v>
      </c>
      <c r="BJ12" s="132">
        <f t="shared" si="30"/>
        <v>0</v>
      </c>
      <c r="BK12" s="137">
        <f t="shared" si="31"/>
        <v>0</v>
      </c>
      <c r="BL12" s="133">
        <v>0</v>
      </c>
      <c r="BM12" s="133">
        <f t="shared" si="32"/>
        <v>0</v>
      </c>
      <c r="BN12" s="132">
        <f t="shared" si="33"/>
        <v>0</v>
      </c>
      <c r="BO12" s="132">
        <f t="shared" si="34"/>
        <v>0</v>
      </c>
      <c r="BP12" s="132">
        <f t="shared" si="35"/>
        <v>0</v>
      </c>
      <c r="BQ12" s="137">
        <f t="shared" si="36"/>
        <v>0</v>
      </c>
      <c r="BR12" s="133">
        <v>0</v>
      </c>
      <c r="BS12" s="133">
        <f t="shared" si="37"/>
        <v>0</v>
      </c>
      <c r="BT12" s="132">
        <f t="shared" si="38"/>
        <v>0</v>
      </c>
      <c r="BU12" s="132">
        <f t="shared" si="39"/>
        <v>0</v>
      </c>
      <c r="BV12" s="132">
        <f t="shared" si="40"/>
        <v>0</v>
      </c>
      <c r="BW12" s="137">
        <f t="shared" si="41"/>
        <v>0</v>
      </c>
      <c r="BX12" s="133">
        <v>0</v>
      </c>
      <c r="BY12" s="133">
        <f t="shared" si="42"/>
        <v>0</v>
      </c>
      <c r="BZ12" s="132">
        <f t="shared" si="43"/>
        <v>0</v>
      </c>
      <c r="CA12" s="132">
        <f t="shared" si="2"/>
        <v>0</v>
      </c>
      <c r="CB12" s="132">
        <f t="shared" si="3"/>
        <v>0</v>
      </c>
      <c r="CC12" s="137">
        <f t="shared" si="44"/>
        <v>0</v>
      </c>
      <c r="CD12" s="133">
        <v>0</v>
      </c>
      <c r="CE12" s="133">
        <f t="shared" si="4"/>
        <v>0</v>
      </c>
      <c r="CF12" s="132">
        <f t="shared" si="45"/>
        <v>0</v>
      </c>
      <c r="CG12" s="132">
        <f t="shared" si="5"/>
        <v>0</v>
      </c>
      <c r="CH12" s="132">
        <f t="shared" si="6"/>
        <v>0</v>
      </c>
      <c r="CI12" s="7">
        <f t="shared" si="46"/>
        <v>0</v>
      </c>
      <c r="CJ12" s="7">
        <f t="shared" si="7"/>
        <v>469200</v>
      </c>
    </row>
    <row r="13" spans="1:88" ht="26.25" customHeight="1" x14ac:dyDescent="0.4">
      <c r="A13" s="183"/>
      <c r="B13" s="183"/>
      <c r="C13" s="183"/>
      <c r="D13" s="183"/>
      <c r="E13" s="183"/>
      <c r="F13" s="183"/>
      <c r="G13" s="183"/>
      <c r="H13" s="210"/>
      <c r="I13" s="183"/>
      <c r="J13" s="210"/>
      <c r="K13" s="210"/>
      <c r="L13" s="8">
        <v>1.5</v>
      </c>
      <c r="M13" s="179" t="s">
        <v>109</v>
      </c>
      <c r="N13" s="7">
        <v>50000</v>
      </c>
      <c r="O13" s="7">
        <v>997500</v>
      </c>
      <c r="P13" s="13"/>
      <c r="Q13" s="17">
        <f t="shared" si="47"/>
        <v>997500</v>
      </c>
      <c r="R13" s="7">
        <v>71300</v>
      </c>
      <c r="S13" s="28"/>
      <c r="T13" s="7">
        <f t="shared" ref="T13:T19" si="52">O13-R13-P13</f>
        <v>926200</v>
      </c>
      <c r="U13" s="29"/>
      <c r="V13" s="21">
        <f t="shared" si="8"/>
        <v>997500</v>
      </c>
      <c r="W13" s="14">
        <f t="shared" si="9"/>
        <v>997500</v>
      </c>
      <c r="X13" s="20">
        <v>84</v>
      </c>
      <c r="Y13" s="20">
        <v>84</v>
      </c>
      <c r="Z13" s="7">
        <v>50000</v>
      </c>
      <c r="AA13" s="7">
        <f t="shared" si="48"/>
        <v>78000</v>
      </c>
      <c r="AB13" s="7">
        <v>40000</v>
      </c>
      <c r="AC13" s="7">
        <f t="shared" si="10"/>
        <v>62400</v>
      </c>
      <c r="AD13" s="59"/>
      <c r="AE13" s="59"/>
      <c r="AF13" s="106"/>
      <c r="AG13" s="137">
        <f t="shared" si="11"/>
        <v>22.2</v>
      </c>
      <c r="AH13" s="133">
        <v>0</v>
      </c>
      <c r="AI13" s="133">
        <f t="shared" si="12"/>
        <v>0</v>
      </c>
      <c r="AJ13" s="132">
        <f t="shared" si="49"/>
        <v>0</v>
      </c>
      <c r="AK13" s="132">
        <f t="shared" si="50"/>
        <v>0</v>
      </c>
      <c r="AL13" s="132">
        <f t="shared" si="13"/>
        <v>0</v>
      </c>
      <c r="AM13" s="137">
        <f t="shared" si="14"/>
        <v>45</v>
      </c>
      <c r="AN13" s="133">
        <v>0</v>
      </c>
      <c r="AO13" s="133">
        <f>IF(LEN(AN13)&gt;0,(AN13*$AP$4),0)</f>
        <v>0</v>
      </c>
      <c r="AP13" s="132">
        <f>SUM(AQ13:AR13)</f>
        <v>0</v>
      </c>
      <c r="AQ13" s="132">
        <f>ROUNDDOWN(AM13*AO13*1/2,0)</f>
        <v>0</v>
      </c>
      <c r="AR13" s="132">
        <f t="shared" si="18"/>
        <v>0</v>
      </c>
      <c r="AS13" s="137">
        <f t="shared" si="51"/>
        <v>0</v>
      </c>
      <c r="AT13" s="133">
        <v>0</v>
      </c>
      <c r="AU13" s="133">
        <f t="shared" si="19"/>
        <v>0</v>
      </c>
      <c r="AV13" s="132">
        <f t="shared" si="20"/>
        <v>0</v>
      </c>
      <c r="AW13" s="132">
        <f t="shared" si="21"/>
        <v>0</v>
      </c>
      <c r="AX13" s="132">
        <f t="shared" si="22"/>
        <v>0</v>
      </c>
      <c r="AY13" s="137">
        <f t="shared" si="23"/>
        <v>0</v>
      </c>
      <c r="AZ13" s="133">
        <v>0</v>
      </c>
      <c r="BA13" s="133">
        <f t="shared" si="24"/>
        <v>0</v>
      </c>
      <c r="BB13" s="132">
        <f t="shared" si="25"/>
        <v>0</v>
      </c>
      <c r="BC13" s="132">
        <f t="shared" si="0"/>
        <v>0</v>
      </c>
      <c r="BD13" s="132">
        <f t="shared" si="1"/>
        <v>0</v>
      </c>
      <c r="BE13" s="137">
        <f t="shared" si="26"/>
        <v>0</v>
      </c>
      <c r="BF13" s="133">
        <v>0</v>
      </c>
      <c r="BG13" s="133">
        <f t="shared" si="27"/>
        <v>0</v>
      </c>
      <c r="BH13" s="132">
        <f t="shared" si="28"/>
        <v>0</v>
      </c>
      <c r="BI13" s="132">
        <f t="shared" si="29"/>
        <v>0</v>
      </c>
      <c r="BJ13" s="132">
        <f t="shared" si="30"/>
        <v>0</v>
      </c>
      <c r="BK13" s="137">
        <f t="shared" si="31"/>
        <v>0</v>
      </c>
      <c r="BL13" s="133">
        <v>0</v>
      </c>
      <c r="BM13" s="133">
        <f t="shared" si="32"/>
        <v>0</v>
      </c>
      <c r="BN13" s="132">
        <f t="shared" si="33"/>
        <v>0</v>
      </c>
      <c r="BO13" s="132">
        <f t="shared" si="34"/>
        <v>0</v>
      </c>
      <c r="BP13" s="132">
        <f t="shared" si="35"/>
        <v>0</v>
      </c>
      <c r="BQ13" s="137">
        <f t="shared" si="36"/>
        <v>0</v>
      </c>
      <c r="BR13" s="133">
        <v>0</v>
      </c>
      <c r="BS13" s="133">
        <f t="shared" si="37"/>
        <v>0</v>
      </c>
      <c r="BT13" s="132">
        <f t="shared" si="38"/>
        <v>0</v>
      </c>
      <c r="BU13" s="132">
        <f t="shared" si="39"/>
        <v>0</v>
      </c>
      <c r="BV13" s="132">
        <f t="shared" si="40"/>
        <v>0</v>
      </c>
      <c r="BW13" s="137">
        <f t="shared" si="41"/>
        <v>0</v>
      </c>
      <c r="BX13" s="133">
        <v>0</v>
      </c>
      <c r="BY13" s="133">
        <f t="shared" si="42"/>
        <v>0</v>
      </c>
      <c r="BZ13" s="132">
        <f t="shared" si="43"/>
        <v>0</v>
      </c>
      <c r="CA13" s="132">
        <f t="shared" si="2"/>
        <v>0</v>
      </c>
      <c r="CB13" s="132">
        <f t="shared" si="3"/>
        <v>0</v>
      </c>
      <c r="CC13" s="137">
        <f t="shared" si="44"/>
        <v>0</v>
      </c>
      <c r="CD13" s="133">
        <v>0</v>
      </c>
      <c r="CE13" s="133">
        <f t="shared" si="4"/>
        <v>0</v>
      </c>
      <c r="CF13" s="132">
        <f t="shared" si="45"/>
        <v>0</v>
      </c>
      <c r="CG13" s="132">
        <f t="shared" si="5"/>
        <v>0</v>
      </c>
      <c r="CH13" s="132">
        <f t="shared" si="6"/>
        <v>0</v>
      </c>
      <c r="CI13" s="7">
        <f t="shared" si="46"/>
        <v>0</v>
      </c>
      <c r="CJ13" s="7">
        <f t="shared" si="7"/>
        <v>997500</v>
      </c>
    </row>
    <row r="14" spans="1:88" ht="26.25" customHeight="1" x14ac:dyDescent="0.4">
      <c r="A14" s="183"/>
      <c r="B14" s="183"/>
      <c r="C14" s="183"/>
      <c r="D14" s="183"/>
      <c r="E14" s="183"/>
      <c r="F14" s="183"/>
      <c r="G14" s="183"/>
      <c r="H14" s="179">
        <v>3</v>
      </c>
      <c r="I14" s="179"/>
      <c r="J14" s="12"/>
      <c r="K14" s="10"/>
      <c r="L14" s="8">
        <v>1.5</v>
      </c>
      <c r="M14" s="179" t="s">
        <v>106</v>
      </c>
      <c r="N14" s="7">
        <v>28000</v>
      </c>
      <c r="O14" s="7">
        <v>571200</v>
      </c>
      <c r="P14" s="13"/>
      <c r="Q14" s="17">
        <f t="shared" si="47"/>
        <v>571200</v>
      </c>
      <c r="R14" s="7">
        <v>571200</v>
      </c>
      <c r="S14" s="28"/>
      <c r="T14" s="7">
        <f t="shared" si="52"/>
        <v>0</v>
      </c>
      <c r="U14" s="29"/>
      <c r="V14" s="21">
        <f t="shared" si="8"/>
        <v>571200</v>
      </c>
      <c r="W14" s="14">
        <f t="shared" si="9"/>
        <v>571200</v>
      </c>
      <c r="X14" s="20">
        <v>56</v>
      </c>
      <c r="Y14" s="20">
        <v>48</v>
      </c>
      <c r="Z14" s="166">
        <v>21737</v>
      </c>
      <c r="AA14" s="7">
        <f t="shared" si="48"/>
        <v>20411</v>
      </c>
      <c r="AB14" s="7">
        <v>18675</v>
      </c>
      <c r="AC14" s="7">
        <f t="shared" si="10"/>
        <v>17535.8</v>
      </c>
      <c r="AD14" s="7"/>
      <c r="AE14" s="7"/>
      <c r="AF14" s="105"/>
      <c r="AG14" s="137">
        <f t="shared" si="11"/>
        <v>44.4</v>
      </c>
      <c r="AH14" s="133">
        <v>0</v>
      </c>
      <c r="AI14" s="133">
        <f t="shared" si="12"/>
        <v>0</v>
      </c>
      <c r="AJ14" s="132">
        <f t="shared" si="49"/>
        <v>0</v>
      </c>
      <c r="AK14" s="132">
        <f t="shared" si="50"/>
        <v>0</v>
      </c>
      <c r="AL14" s="132">
        <f t="shared" si="13"/>
        <v>0</v>
      </c>
      <c r="AM14" s="137">
        <f>VLOOKUP($M14,$AQ$2:$AR$5,2,0)</f>
        <v>25</v>
      </c>
      <c r="AN14" s="133">
        <v>0</v>
      </c>
      <c r="AO14" s="133">
        <f t="shared" si="15"/>
        <v>0</v>
      </c>
      <c r="AP14" s="132">
        <f t="shared" si="16"/>
        <v>0</v>
      </c>
      <c r="AQ14" s="132">
        <f t="shared" si="17"/>
        <v>0</v>
      </c>
      <c r="AR14" s="132">
        <f t="shared" si="18"/>
        <v>0</v>
      </c>
      <c r="AS14" s="137">
        <f t="shared" si="51"/>
        <v>0</v>
      </c>
      <c r="AT14" s="133">
        <v>0</v>
      </c>
      <c r="AU14" s="133">
        <f t="shared" si="19"/>
        <v>0</v>
      </c>
      <c r="AV14" s="132">
        <f t="shared" si="20"/>
        <v>0</v>
      </c>
      <c r="AW14" s="132">
        <f t="shared" si="21"/>
        <v>0</v>
      </c>
      <c r="AX14" s="132">
        <f t="shared" si="22"/>
        <v>0</v>
      </c>
      <c r="AY14" s="137">
        <f t="shared" si="23"/>
        <v>0</v>
      </c>
      <c r="AZ14" s="133">
        <v>0</v>
      </c>
      <c r="BA14" s="133">
        <f t="shared" si="24"/>
        <v>0</v>
      </c>
      <c r="BB14" s="132">
        <f t="shared" si="25"/>
        <v>0</v>
      </c>
      <c r="BC14" s="132">
        <f t="shared" si="0"/>
        <v>0</v>
      </c>
      <c r="BD14" s="132">
        <f t="shared" si="1"/>
        <v>0</v>
      </c>
      <c r="BE14" s="137">
        <f t="shared" si="26"/>
        <v>0</v>
      </c>
      <c r="BF14" s="133">
        <v>0</v>
      </c>
      <c r="BG14" s="133">
        <f t="shared" si="27"/>
        <v>0</v>
      </c>
      <c r="BH14" s="132">
        <f t="shared" si="28"/>
        <v>0</v>
      </c>
      <c r="BI14" s="132">
        <f t="shared" si="29"/>
        <v>0</v>
      </c>
      <c r="BJ14" s="132">
        <f t="shared" si="30"/>
        <v>0</v>
      </c>
      <c r="BK14" s="137">
        <f t="shared" si="31"/>
        <v>0</v>
      </c>
      <c r="BL14" s="133">
        <v>0</v>
      </c>
      <c r="BM14" s="133">
        <f t="shared" si="32"/>
        <v>0</v>
      </c>
      <c r="BN14" s="132">
        <f t="shared" si="33"/>
        <v>0</v>
      </c>
      <c r="BO14" s="132">
        <f t="shared" si="34"/>
        <v>0</v>
      </c>
      <c r="BP14" s="132">
        <f t="shared" si="35"/>
        <v>0</v>
      </c>
      <c r="BQ14" s="137">
        <f t="shared" si="36"/>
        <v>0</v>
      </c>
      <c r="BR14" s="133">
        <v>0</v>
      </c>
      <c r="BS14" s="133">
        <f t="shared" si="37"/>
        <v>0</v>
      </c>
      <c r="BT14" s="132">
        <f t="shared" si="38"/>
        <v>0</v>
      </c>
      <c r="BU14" s="132">
        <f t="shared" si="39"/>
        <v>0</v>
      </c>
      <c r="BV14" s="132">
        <f t="shared" si="40"/>
        <v>0</v>
      </c>
      <c r="BW14" s="137">
        <f t="shared" si="41"/>
        <v>0</v>
      </c>
      <c r="BX14" s="133">
        <v>0</v>
      </c>
      <c r="BY14" s="133">
        <f t="shared" si="42"/>
        <v>0</v>
      </c>
      <c r="BZ14" s="132">
        <f t="shared" si="43"/>
        <v>0</v>
      </c>
      <c r="CA14" s="132">
        <f t="shared" si="2"/>
        <v>0</v>
      </c>
      <c r="CB14" s="132">
        <f t="shared" si="3"/>
        <v>0</v>
      </c>
      <c r="CC14" s="137">
        <f t="shared" si="44"/>
        <v>0</v>
      </c>
      <c r="CD14" s="133">
        <v>0</v>
      </c>
      <c r="CE14" s="133">
        <f t="shared" si="4"/>
        <v>0</v>
      </c>
      <c r="CF14" s="132">
        <f t="shared" si="45"/>
        <v>0</v>
      </c>
      <c r="CG14" s="132">
        <f t="shared" si="5"/>
        <v>0</v>
      </c>
      <c r="CH14" s="132">
        <f t="shared" si="6"/>
        <v>0</v>
      </c>
      <c r="CI14" s="7">
        <f t="shared" si="46"/>
        <v>0</v>
      </c>
      <c r="CJ14" s="7">
        <f t="shared" si="7"/>
        <v>571200</v>
      </c>
    </row>
    <row r="15" spans="1:88" ht="26.25" customHeight="1" x14ac:dyDescent="0.4">
      <c r="A15" s="183"/>
      <c r="B15" s="183"/>
      <c r="C15" s="183"/>
      <c r="D15" s="183"/>
      <c r="E15" s="183"/>
      <c r="F15" s="183"/>
      <c r="G15" s="183"/>
      <c r="H15" s="179">
        <v>4</v>
      </c>
      <c r="I15" s="179"/>
      <c r="J15" s="179"/>
      <c r="K15" s="10"/>
      <c r="L15" s="8">
        <v>1.7</v>
      </c>
      <c r="M15" s="179" t="s">
        <v>106</v>
      </c>
      <c r="N15" s="7">
        <v>25000</v>
      </c>
      <c r="O15" s="7">
        <v>713700</v>
      </c>
      <c r="P15" s="13"/>
      <c r="Q15" s="17">
        <f t="shared" si="47"/>
        <v>713700</v>
      </c>
      <c r="R15" s="7">
        <v>713700</v>
      </c>
      <c r="S15" s="28"/>
      <c r="T15" s="7">
        <f t="shared" si="52"/>
        <v>0</v>
      </c>
      <c r="U15" s="29"/>
      <c r="V15" s="21">
        <f t="shared" si="8"/>
        <v>713700</v>
      </c>
      <c r="W15" s="14">
        <f t="shared" si="9"/>
        <v>713700</v>
      </c>
      <c r="X15" s="20">
        <v>37</v>
      </c>
      <c r="Y15" s="20">
        <v>37</v>
      </c>
      <c r="Z15" s="7">
        <v>23348</v>
      </c>
      <c r="AA15" s="7">
        <f t="shared" si="48"/>
        <v>21923.8</v>
      </c>
      <c r="AB15" s="7">
        <v>18616</v>
      </c>
      <c r="AC15" s="7">
        <f t="shared" si="10"/>
        <v>17480.400000000001</v>
      </c>
      <c r="AD15" s="7"/>
      <c r="AE15" s="7"/>
      <c r="AF15" s="105"/>
      <c r="AG15" s="137">
        <f>VLOOKUP($M15,$AK$2:$AL$5,2,0)</f>
        <v>44.4</v>
      </c>
      <c r="AH15" s="133">
        <v>0</v>
      </c>
      <c r="AI15" s="133">
        <f t="shared" si="12"/>
        <v>0</v>
      </c>
      <c r="AJ15" s="132">
        <f t="shared" si="49"/>
        <v>0</v>
      </c>
      <c r="AK15" s="132">
        <f t="shared" si="50"/>
        <v>0</v>
      </c>
      <c r="AL15" s="132">
        <f>ROUNDDOWN(AG15*AI15*1/2,0)</f>
        <v>0</v>
      </c>
      <c r="AM15" s="137">
        <f t="shared" si="14"/>
        <v>25</v>
      </c>
      <c r="AN15" s="133">
        <v>0</v>
      </c>
      <c r="AO15" s="133">
        <f t="shared" si="15"/>
        <v>0</v>
      </c>
      <c r="AP15" s="132">
        <f t="shared" si="16"/>
        <v>0</v>
      </c>
      <c r="AQ15" s="132">
        <f t="shared" si="17"/>
        <v>0</v>
      </c>
      <c r="AR15" s="132">
        <f t="shared" si="18"/>
        <v>0</v>
      </c>
      <c r="AS15" s="137">
        <f t="shared" si="51"/>
        <v>0</v>
      </c>
      <c r="AT15" s="133">
        <v>0</v>
      </c>
      <c r="AU15" s="133">
        <f t="shared" si="19"/>
        <v>0</v>
      </c>
      <c r="AV15" s="132">
        <f t="shared" si="20"/>
        <v>0</v>
      </c>
      <c r="AW15" s="132">
        <f t="shared" si="21"/>
        <v>0</v>
      </c>
      <c r="AX15" s="132">
        <f t="shared" si="22"/>
        <v>0</v>
      </c>
      <c r="AY15" s="137">
        <f>VLOOKUP($M15,$BC$2:$BD$5,2,0)</f>
        <v>0</v>
      </c>
      <c r="AZ15" s="133">
        <v>0</v>
      </c>
      <c r="BA15" s="133">
        <f t="shared" si="24"/>
        <v>0</v>
      </c>
      <c r="BB15" s="132">
        <f t="shared" si="25"/>
        <v>0</v>
      </c>
      <c r="BC15" s="132">
        <f t="shared" si="0"/>
        <v>0</v>
      </c>
      <c r="BD15" s="132">
        <f t="shared" si="1"/>
        <v>0</v>
      </c>
      <c r="BE15" s="137">
        <f t="shared" si="26"/>
        <v>0</v>
      </c>
      <c r="BF15" s="133">
        <v>0</v>
      </c>
      <c r="BG15" s="133">
        <f t="shared" si="27"/>
        <v>0</v>
      </c>
      <c r="BH15" s="132">
        <f t="shared" si="28"/>
        <v>0</v>
      </c>
      <c r="BI15" s="132">
        <f t="shared" si="29"/>
        <v>0</v>
      </c>
      <c r="BJ15" s="132">
        <f t="shared" si="30"/>
        <v>0</v>
      </c>
      <c r="BK15" s="137">
        <f t="shared" si="31"/>
        <v>0</v>
      </c>
      <c r="BL15" s="133">
        <v>0</v>
      </c>
      <c r="BM15" s="133">
        <f t="shared" si="32"/>
        <v>0</v>
      </c>
      <c r="BN15" s="132">
        <f t="shared" si="33"/>
        <v>0</v>
      </c>
      <c r="BO15" s="132">
        <f t="shared" si="34"/>
        <v>0</v>
      </c>
      <c r="BP15" s="132">
        <f t="shared" si="35"/>
        <v>0</v>
      </c>
      <c r="BQ15" s="137">
        <f t="shared" si="36"/>
        <v>0</v>
      </c>
      <c r="BR15" s="133">
        <v>0</v>
      </c>
      <c r="BS15" s="133">
        <f t="shared" si="37"/>
        <v>0</v>
      </c>
      <c r="BT15" s="132">
        <f t="shared" si="38"/>
        <v>0</v>
      </c>
      <c r="BU15" s="132">
        <f t="shared" si="39"/>
        <v>0</v>
      </c>
      <c r="BV15" s="132">
        <f t="shared" si="40"/>
        <v>0</v>
      </c>
      <c r="BW15" s="137">
        <f>VLOOKUP($M15,$CA$2:$CB$5,2,0)</f>
        <v>0</v>
      </c>
      <c r="BX15" s="133">
        <v>0</v>
      </c>
      <c r="BY15" s="133">
        <f t="shared" si="42"/>
        <v>0</v>
      </c>
      <c r="BZ15" s="132">
        <f t="shared" si="43"/>
        <v>0</v>
      </c>
      <c r="CA15" s="132">
        <f t="shared" si="2"/>
        <v>0</v>
      </c>
      <c r="CB15" s="132">
        <f t="shared" si="3"/>
        <v>0</v>
      </c>
      <c r="CC15" s="137">
        <f>VLOOKUP($M15,$CG$2:$CH$5,2,0)</f>
        <v>0</v>
      </c>
      <c r="CD15" s="133">
        <v>0</v>
      </c>
      <c r="CE15" s="133">
        <f t="shared" si="4"/>
        <v>0</v>
      </c>
      <c r="CF15" s="132">
        <f t="shared" si="45"/>
        <v>0</v>
      </c>
      <c r="CG15" s="132">
        <f t="shared" si="5"/>
        <v>0</v>
      </c>
      <c r="CH15" s="132">
        <f t="shared" si="6"/>
        <v>0</v>
      </c>
      <c r="CI15" s="7">
        <f t="shared" si="46"/>
        <v>0</v>
      </c>
      <c r="CJ15" s="7">
        <f t="shared" si="7"/>
        <v>713700</v>
      </c>
    </row>
    <row r="16" spans="1:88" ht="26.25" customHeight="1" x14ac:dyDescent="0.4">
      <c r="A16" s="183"/>
      <c r="B16" s="183"/>
      <c r="C16" s="183"/>
      <c r="D16" s="183"/>
      <c r="E16" s="183"/>
      <c r="F16" s="183"/>
      <c r="G16" s="183"/>
      <c r="H16" s="179">
        <v>5</v>
      </c>
      <c r="I16" s="179"/>
      <c r="J16" s="179"/>
      <c r="K16" s="10"/>
      <c r="L16" s="8">
        <v>1.5</v>
      </c>
      <c r="M16" s="179" t="s">
        <v>104</v>
      </c>
      <c r="N16" s="7">
        <v>15000</v>
      </c>
      <c r="O16" s="7">
        <v>306000</v>
      </c>
      <c r="P16" s="13"/>
      <c r="Q16" s="17">
        <f t="shared" si="47"/>
        <v>306000</v>
      </c>
      <c r="R16" s="7">
        <v>282870</v>
      </c>
      <c r="S16" s="28"/>
      <c r="T16" s="7">
        <f t="shared" si="52"/>
        <v>23130</v>
      </c>
      <c r="U16" s="29"/>
      <c r="V16" s="21">
        <f t="shared" si="8"/>
        <v>306000</v>
      </c>
      <c r="W16" s="14">
        <f t="shared" si="9"/>
        <v>306000</v>
      </c>
      <c r="X16" s="20">
        <v>19</v>
      </c>
      <c r="Y16" s="20">
        <v>19</v>
      </c>
      <c r="Z16" s="7">
        <v>13484</v>
      </c>
      <c r="AA16" s="7">
        <f t="shared" si="48"/>
        <v>13484</v>
      </c>
      <c r="AB16" s="7">
        <v>9979</v>
      </c>
      <c r="AC16" s="7">
        <f>ROUND(IF($M16="Ａ重油",AB16*1,IF($M16="灯油",AB16*0.939,IF($M16="ＬＰガス",AB16*1.299,IF($M16="ＬＮＧ",AB16*1.56)))),1)</f>
        <v>9979</v>
      </c>
      <c r="AD16" s="7"/>
      <c r="AE16" s="7"/>
      <c r="AF16" s="105"/>
      <c r="AG16" s="137">
        <f t="shared" si="11"/>
        <v>55.5</v>
      </c>
      <c r="AH16" s="133">
        <v>0</v>
      </c>
      <c r="AI16" s="133">
        <f t="shared" si="12"/>
        <v>0</v>
      </c>
      <c r="AJ16" s="132">
        <f t="shared" si="49"/>
        <v>0</v>
      </c>
      <c r="AK16" s="132">
        <f t="shared" si="50"/>
        <v>0</v>
      </c>
      <c r="AL16" s="132">
        <f t="shared" si="13"/>
        <v>0</v>
      </c>
      <c r="AM16" s="137">
        <f>VLOOKUP($M16,$AQ$2:$AR$5,2,0)</f>
        <v>15</v>
      </c>
      <c r="AN16" s="133">
        <v>0</v>
      </c>
      <c r="AO16" s="133">
        <f t="shared" si="15"/>
        <v>0</v>
      </c>
      <c r="AP16" s="132">
        <f t="shared" si="16"/>
        <v>0</v>
      </c>
      <c r="AQ16" s="132">
        <f t="shared" si="17"/>
        <v>0</v>
      </c>
      <c r="AR16" s="132">
        <f t="shared" si="18"/>
        <v>0</v>
      </c>
      <c r="AS16" s="137">
        <f>VLOOKUP($M16,$AW$2:$AX$5,2,0)</f>
        <v>0</v>
      </c>
      <c r="AT16" s="133">
        <v>0</v>
      </c>
      <c r="AU16" s="133">
        <f t="shared" si="19"/>
        <v>0</v>
      </c>
      <c r="AV16" s="132">
        <f t="shared" si="20"/>
        <v>0</v>
      </c>
      <c r="AW16" s="132">
        <f t="shared" si="21"/>
        <v>0</v>
      </c>
      <c r="AX16" s="132">
        <f t="shared" si="22"/>
        <v>0</v>
      </c>
      <c r="AY16" s="137">
        <f t="shared" si="23"/>
        <v>0</v>
      </c>
      <c r="AZ16" s="133">
        <v>0</v>
      </c>
      <c r="BA16" s="133">
        <f t="shared" si="24"/>
        <v>0</v>
      </c>
      <c r="BB16" s="132">
        <f t="shared" si="25"/>
        <v>0</v>
      </c>
      <c r="BC16" s="132">
        <f t="shared" si="0"/>
        <v>0</v>
      </c>
      <c r="BD16" s="132">
        <f t="shared" si="1"/>
        <v>0</v>
      </c>
      <c r="BE16" s="137">
        <f>VLOOKUP($M16,$BI$2:$BJ$5,2,0)</f>
        <v>0</v>
      </c>
      <c r="BF16" s="133">
        <v>0</v>
      </c>
      <c r="BG16" s="133">
        <f t="shared" si="27"/>
        <v>0</v>
      </c>
      <c r="BH16" s="132">
        <f t="shared" si="28"/>
        <v>0</v>
      </c>
      <c r="BI16" s="132">
        <f t="shared" si="29"/>
        <v>0</v>
      </c>
      <c r="BJ16" s="132">
        <f t="shared" si="30"/>
        <v>0</v>
      </c>
      <c r="BK16" s="137">
        <f t="shared" si="31"/>
        <v>0</v>
      </c>
      <c r="BL16" s="133">
        <v>0</v>
      </c>
      <c r="BM16" s="133">
        <f t="shared" si="32"/>
        <v>0</v>
      </c>
      <c r="BN16" s="132">
        <f t="shared" si="33"/>
        <v>0</v>
      </c>
      <c r="BO16" s="132">
        <f t="shared" si="34"/>
        <v>0</v>
      </c>
      <c r="BP16" s="132">
        <f t="shared" si="35"/>
        <v>0</v>
      </c>
      <c r="BQ16" s="137">
        <f>VLOOKUP($M16,$BU$2:$BV$5,2,0)</f>
        <v>0</v>
      </c>
      <c r="BR16" s="133">
        <v>0</v>
      </c>
      <c r="BS16" s="133">
        <f t="shared" si="37"/>
        <v>0</v>
      </c>
      <c r="BT16" s="132">
        <f t="shared" si="38"/>
        <v>0</v>
      </c>
      <c r="BU16" s="132">
        <f t="shared" si="39"/>
        <v>0</v>
      </c>
      <c r="BV16" s="132">
        <f t="shared" si="40"/>
        <v>0</v>
      </c>
      <c r="BW16" s="137">
        <f t="shared" si="41"/>
        <v>0</v>
      </c>
      <c r="BX16" s="133">
        <v>0</v>
      </c>
      <c r="BY16" s="133">
        <f t="shared" si="42"/>
        <v>0</v>
      </c>
      <c r="BZ16" s="132">
        <f t="shared" si="43"/>
        <v>0</v>
      </c>
      <c r="CA16" s="132">
        <f t="shared" si="2"/>
        <v>0</v>
      </c>
      <c r="CB16" s="132">
        <f t="shared" si="3"/>
        <v>0</v>
      </c>
      <c r="CC16" s="137">
        <f t="shared" si="44"/>
        <v>0</v>
      </c>
      <c r="CD16" s="133">
        <v>0</v>
      </c>
      <c r="CE16" s="133">
        <f t="shared" si="4"/>
        <v>0</v>
      </c>
      <c r="CF16" s="132">
        <f t="shared" si="45"/>
        <v>0</v>
      </c>
      <c r="CG16" s="132">
        <f t="shared" si="5"/>
        <v>0</v>
      </c>
      <c r="CH16" s="132">
        <f t="shared" si="6"/>
        <v>0</v>
      </c>
      <c r="CI16" s="7">
        <f t="shared" si="46"/>
        <v>0</v>
      </c>
      <c r="CJ16" s="7">
        <f t="shared" si="7"/>
        <v>306000</v>
      </c>
    </row>
    <row r="17" spans="1:88" ht="26.25" customHeight="1" x14ac:dyDescent="0.4">
      <c r="A17" s="183"/>
      <c r="B17" s="183"/>
      <c r="C17" s="183"/>
      <c r="D17" s="183"/>
      <c r="E17" s="183"/>
      <c r="F17" s="183"/>
      <c r="G17" s="183"/>
      <c r="H17" s="179">
        <v>6</v>
      </c>
      <c r="I17" s="179"/>
      <c r="J17" s="179"/>
      <c r="K17" s="10"/>
      <c r="L17" s="8">
        <v>1.3</v>
      </c>
      <c r="M17" s="179" t="s">
        <v>104</v>
      </c>
      <c r="N17" s="7">
        <v>25000</v>
      </c>
      <c r="O17" s="7">
        <v>713700</v>
      </c>
      <c r="P17" s="13"/>
      <c r="Q17" s="17">
        <f t="shared" si="47"/>
        <v>713700</v>
      </c>
      <c r="R17" s="7">
        <v>614292</v>
      </c>
      <c r="S17" s="28"/>
      <c r="T17" s="7">
        <f t="shared" si="52"/>
        <v>99408</v>
      </c>
      <c r="U17" s="29"/>
      <c r="V17" s="21">
        <f t="shared" si="8"/>
        <v>713700</v>
      </c>
      <c r="W17" s="14">
        <f t="shared" si="9"/>
        <v>713700</v>
      </c>
      <c r="X17" s="20">
        <v>20</v>
      </c>
      <c r="Y17" s="20">
        <v>20</v>
      </c>
      <c r="Z17" s="7">
        <v>23817</v>
      </c>
      <c r="AA17" s="7">
        <f t="shared" si="48"/>
        <v>23817</v>
      </c>
      <c r="AB17" s="7">
        <v>17625</v>
      </c>
      <c r="AC17" s="7">
        <f t="shared" si="10"/>
        <v>17625</v>
      </c>
      <c r="AD17" s="7"/>
      <c r="AE17" s="7"/>
      <c r="AF17" s="105"/>
      <c r="AG17" s="137">
        <f t="shared" si="11"/>
        <v>55.5</v>
      </c>
      <c r="AH17" s="133">
        <v>0</v>
      </c>
      <c r="AI17" s="133">
        <f>IF(LEN(AH17)&gt;0,(AH17*$AJ$4),0)</f>
        <v>0</v>
      </c>
      <c r="AJ17" s="132">
        <f t="shared" si="49"/>
        <v>0</v>
      </c>
      <c r="AK17" s="132">
        <f>ROUNDDOWN(AG17*AI17*1/2,0)</f>
        <v>0</v>
      </c>
      <c r="AL17" s="132">
        <f t="shared" si="13"/>
        <v>0</v>
      </c>
      <c r="AM17" s="137">
        <f t="shared" si="14"/>
        <v>15</v>
      </c>
      <c r="AN17" s="133">
        <v>0</v>
      </c>
      <c r="AO17" s="133">
        <f t="shared" si="15"/>
        <v>0</v>
      </c>
      <c r="AP17" s="132">
        <f t="shared" si="16"/>
        <v>0</v>
      </c>
      <c r="AQ17" s="132">
        <f t="shared" si="17"/>
        <v>0</v>
      </c>
      <c r="AR17" s="132">
        <f t="shared" si="18"/>
        <v>0</v>
      </c>
      <c r="AS17" s="137">
        <f t="shared" si="51"/>
        <v>0</v>
      </c>
      <c r="AT17" s="133">
        <v>0</v>
      </c>
      <c r="AU17" s="133">
        <f t="shared" si="19"/>
        <v>0</v>
      </c>
      <c r="AV17" s="132">
        <f t="shared" si="20"/>
        <v>0</v>
      </c>
      <c r="AW17" s="132">
        <f t="shared" si="21"/>
        <v>0</v>
      </c>
      <c r="AX17" s="132">
        <f t="shared" si="22"/>
        <v>0</v>
      </c>
      <c r="AY17" s="137">
        <f t="shared" si="23"/>
        <v>0</v>
      </c>
      <c r="AZ17" s="133">
        <v>0</v>
      </c>
      <c r="BA17" s="133">
        <f t="shared" si="24"/>
        <v>0</v>
      </c>
      <c r="BB17" s="132">
        <f t="shared" si="25"/>
        <v>0</v>
      </c>
      <c r="BC17" s="132">
        <f t="shared" si="0"/>
        <v>0</v>
      </c>
      <c r="BD17" s="132">
        <f t="shared" si="1"/>
        <v>0</v>
      </c>
      <c r="BE17" s="137">
        <f t="shared" si="26"/>
        <v>0</v>
      </c>
      <c r="BF17" s="133">
        <v>0</v>
      </c>
      <c r="BG17" s="133">
        <f t="shared" si="27"/>
        <v>0</v>
      </c>
      <c r="BH17" s="132">
        <f t="shared" si="28"/>
        <v>0</v>
      </c>
      <c r="BI17" s="132">
        <f t="shared" si="29"/>
        <v>0</v>
      </c>
      <c r="BJ17" s="132">
        <f t="shared" si="30"/>
        <v>0</v>
      </c>
      <c r="BK17" s="137">
        <f t="shared" si="31"/>
        <v>0</v>
      </c>
      <c r="BL17" s="133">
        <v>0</v>
      </c>
      <c r="BM17" s="133">
        <f t="shared" si="32"/>
        <v>0</v>
      </c>
      <c r="BN17" s="132">
        <f t="shared" si="33"/>
        <v>0</v>
      </c>
      <c r="BO17" s="132">
        <f t="shared" si="34"/>
        <v>0</v>
      </c>
      <c r="BP17" s="132">
        <f t="shared" si="35"/>
        <v>0</v>
      </c>
      <c r="BQ17" s="137">
        <f t="shared" si="36"/>
        <v>0</v>
      </c>
      <c r="BR17" s="133"/>
      <c r="BS17" s="133">
        <f t="shared" si="37"/>
        <v>0</v>
      </c>
      <c r="BT17" s="132">
        <f t="shared" si="38"/>
        <v>0</v>
      </c>
      <c r="BU17" s="132">
        <f t="shared" si="39"/>
        <v>0</v>
      </c>
      <c r="BV17" s="132">
        <f t="shared" si="40"/>
        <v>0</v>
      </c>
      <c r="BW17" s="137">
        <f t="shared" si="41"/>
        <v>0</v>
      </c>
      <c r="BX17" s="133">
        <v>0</v>
      </c>
      <c r="BY17" s="133">
        <f t="shared" si="42"/>
        <v>0</v>
      </c>
      <c r="BZ17" s="132">
        <f t="shared" si="43"/>
        <v>0</v>
      </c>
      <c r="CA17" s="132">
        <f t="shared" si="2"/>
        <v>0</v>
      </c>
      <c r="CB17" s="132">
        <f t="shared" si="3"/>
        <v>0</v>
      </c>
      <c r="CC17" s="137">
        <f t="shared" si="44"/>
        <v>0</v>
      </c>
      <c r="CD17" s="133">
        <v>0</v>
      </c>
      <c r="CE17" s="133">
        <f t="shared" si="4"/>
        <v>0</v>
      </c>
      <c r="CF17" s="132">
        <f t="shared" si="45"/>
        <v>0</v>
      </c>
      <c r="CG17" s="132">
        <f t="shared" si="5"/>
        <v>0</v>
      </c>
      <c r="CH17" s="132">
        <f t="shared" si="6"/>
        <v>0</v>
      </c>
      <c r="CI17" s="7">
        <f t="shared" si="46"/>
        <v>0</v>
      </c>
      <c r="CJ17" s="7">
        <f t="shared" si="7"/>
        <v>713700</v>
      </c>
    </row>
    <row r="18" spans="1:88" ht="26.25" customHeight="1" x14ac:dyDescent="0.4">
      <c r="A18" s="183"/>
      <c r="B18" s="183"/>
      <c r="C18" s="183"/>
      <c r="D18" s="183"/>
      <c r="E18" s="183"/>
      <c r="F18" s="183"/>
      <c r="G18" s="183"/>
      <c r="H18" s="179">
        <v>7</v>
      </c>
      <c r="I18" s="178" t="s">
        <v>117</v>
      </c>
      <c r="J18" s="179"/>
      <c r="K18" s="10"/>
      <c r="L18" s="8">
        <v>1.7</v>
      </c>
      <c r="M18" s="179" t="s">
        <v>104</v>
      </c>
      <c r="N18" s="7">
        <v>26000</v>
      </c>
      <c r="O18" s="7">
        <v>742300</v>
      </c>
      <c r="P18" s="13"/>
      <c r="Q18" s="17">
        <f t="shared" si="47"/>
        <v>742300</v>
      </c>
      <c r="R18" s="7">
        <v>669630</v>
      </c>
      <c r="S18" s="28"/>
      <c r="T18" s="7">
        <f t="shared" si="52"/>
        <v>72670</v>
      </c>
      <c r="U18" s="29"/>
      <c r="V18" s="21">
        <f t="shared" si="8"/>
        <v>742300</v>
      </c>
      <c r="W18" s="14">
        <f t="shared" si="9"/>
        <v>742300</v>
      </c>
      <c r="X18" s="20">
        <v>24</v>
      </c>
      <c r="Y18" s="20">
        <v>24</v>
      </c>
      <c r="Z18" s="7">
        <v>25317</v>
      </c>
      <c r="AA18" s="7">
        <f t="shared" si="48"/>
        <v>25317</v>
      </c>
      <c r="AB18" s="7">
        <v>18735</v>
      </c>
      <c r="AC18" s="7">
        <f t="shared" si="10"/>
        <v>18735</v>
      </c>
      <c r="AD18" s="7"/>
      <c r="AE18" s="7"/>
      <c r="AF18" s="105"/>
      <c r="AG18" s="137">
        <f t="shared" si="11"/>
        <v>55.5</v>
      </c>
      <c r="AH18" s="133">
        <v>0</v>
      </c>
      <c r="AI18" s="133">
        <f t="shared" si="12"/>
        <v>0</v>
      </c>
      <c r="AJ18" s="132">
        <f t="shared" si="49"/>
        <v>0</v>
      </c>
      <c r="AK18" s="132">
        <f t="shared" si="50"/>
        <v>0</v>
      </c>
      <c r="AL18" s="132">
        <f t="shared" si="13"/>
        <v>0</v>
      </c>
      <c r="AM18" s="137">
        <f t="shared" si="14"/>
        <v>15</v>
      </c>
      <c r="AN18" s="133">
        <v>0</v>
      </c>
      <c r="AO18" s="133">
        <f t="shared" si="15"/>
        <v>0</v>
      </c>
      <c r="AP18" s="132">
        <f t="shared" si="16"/>
        <v>0</v>
      </c>
      <c r="AQ18" s="132">
        <f t="shared" si="17"/>
        <v>0</v>
      </c>
      <c r="AR18" s="132">
        <f t="shared" si="18"/>
        <v>0</v>
      </c>
      <c r="AS18" s="137">
        <f t="shared" si="51"/>
        <v>0</v>
      </c>
      <c r="AT18" s="133">
        <v>0</v>
      </c>
      <c r="AU18" s="133">
        <f t="shared" si="19"/>
        <v>0</v>
      </c>
      <c r="AV18" s="132">
        <f t="shared" si="20"/>
        <v>0</v>
      </c>
      <c r="AW18" s="132">
        <f t="shared" si="21"/>
        <v>0</v>
      </c>
      <c r="AX18" s="132">
        <f t="shared" si="22"/>
        <v>0</v>
      </c>
      <c r="AY18" s="137">
        <f t="shared" si="23"/>
        <v>0</v>
      </c>
      <c r="AZ18" s="133">
        <v>0</v>
      </c>
      <c r="BA18" s="133">
        <f t="shared" si="24"/>
        <v>0</v>
      </c>
      <c r="BB18" s="132">
        <f t="shared" si="25"/>
        <v>0</v>
      </c>
      <c r="BC18" s="132">
        <f t="shared" si="0"/>
        <v>0</v>
      </c>
      <c r="BD18" s="132">
        <f t="shared" si="1"/>
        <v>0</v>
      </c>
      <c r="BE18" s="137">
        <f t="shared" si="26"/>
        <v>0</v>
      </c>
      <c r="BF18" s="133">
        <v>0</v>
      </c>
      <c r="BG18" s="133">
        <f t="shared" si="27"/>
        <v>0</v>
      </c>
      <c r="BH18" s="132">
        <f t="shared" si="28"/>
        <v>0</v>
      </c>
      <c r="BI18" s="132">
        <f t="shared" si="29"/>
        <v>0</v>
      </c>
      <c r="BJ18" s="132">
        <f t="shared" si="30"/>
        <v>0</v>
      </c>
      <c r="BK18" s="137">
        <f t="shared" si="31"/>
        <v>0</v>
      </c>
      <c r="BL18" s="133">
        <v>0</v>
      </c>
      <c r="BM18" s="133">
        <f t="shared" si="32"/>
        <v>0</v>
      </c>
      <c r="BN18" s="132">
        <f t="shared" si="33"/>
        <v>0</v>
      </c>
      <c r="BO18" s="132">
        <f t="shared" si="34"/>
        <v>0</v>
      </c>
      <c r="BP18" s="132">
        <f t="shared" si="35"/>
        <v>0</v>
      </c>
      <c r="BQ18" s="137">
        <f t="shared" si="36"/>
        <v>0</v>
      </c>
      <c r="BR18" s="133">
        <v>0</v>
      </c>
      <c r="BS18" s="133">
        <f t="shared" si="37"/>
        <v>0</v>
      </c>
      <c r="BT18" s="132">
        <f t="shared" si="38"/>
        <v>0</v>
      </c>
      <c r="BU18" s="132">
        <f t="shared" si="39"/>
        <v>0</v>
      </c>
      <c r="BV18" s="132">
        <f t="shared" si="40"/>
        <v>0</v>
      </c>
      <c r="BW18" s="137">
        <f t="shared" si="41"/>
        <v>0</v>
      </c>
      <c r="BX18" s="133">
        <v>0</v>
      </c>
      <c r="BY18" s="133">
        <f t="shared" si="42"/>
        <v>0</v>
      </c>
      <c r="BZ18" s="132">
        <f t="shared" si="43"/>
        <v>0</v>
      </c>
      <c r="CA18" s="132">
        <f t="shared" si="2"/>
        <v>0</v>
      </c>
      <c r="CB18" s="132">
        <f t="shared" si="3"/>
        <v>0</v>
      </c>
      <c r="CC18" s="137">
        <f t="shared" si="44"/>
        <v>0</v>
      </c>
      <c r="CD18" s="133">
        <v>0</v>
      </c>
      <c r="CE18" s="133">
        <f t="shared" si="4"/>
        <v>0</v>
      </c>
      <c r="CF18" s="132">
        <f t="shared" si="45"/>
        <v>0</v>
      </c>
      <c r="CG18" s="132">
        <f t="shared" si="5"/>
        <v>0</v>
      </c>
      <c r="CH18" s="132">
        <f t="shared" si="6"/>
        <v>0</v>
      </c>
      <c r="CI18" s="7">
        <f t="shared" si="46"/>
        <v>0</v>
      </c>
      <c r="CJ18" s="7">
        <f t="shared" si="7"/>
        <v>742300</v>
      </c>
    </row>
    <row r="19" spans="1:88" ht="26.25" customHeight="1" thickBot="1" x14ac:dyDescent="0.45">
      <c r="A19" s="183"/>
      <c r="B19" s="183"/>
      <c r="C19" s="183"/>
      <c r="D19" s="183"/>
      <c r="E19" s="183"/>
      <c r="F19" s="183"/>
      <c r="G19" s="183"/>
      <c r="H19" s="182">
        <v>8</v>
      </c>
      <c r="I19" s="107" t="s">
        <v>118</v>
      </c>
      <c r="J19" s="182"/>
      <c r="K19" s="18"/>
      <c r="L19" s="8"/>
      <c r="M19" s="179"/>
      <c r="N19" s="186"/>
      <c r="O19" s="186"/>
      <c r="P19" s="46"/>
      <c r="Q19" s="47">
        <f t="shared" si="47"/>
        <v>0</v>
      </c>
      <c r="R19" s="186"/>
      <c r="S19" s="57"/>
      <c r="T19" s="186">
        <f t="shared" si="52"/>
        <v>0</v>
      </c>
      <c r="U19" s="58"/>
      <c r="V19" s="48">
        <f t="shared" si="8"/>
        <v>0</v>
      </c>
      <c r="W19" s="14">
        <f t="shared" si="9"/>
        <v>0</v>
      </c>
      <c r="X19" s="50">
        <v>20</v>
      </c>
      <c r="Y19" s="50">
        <v>0</v>
      </c>
      <c r="Z19" s="186">
        <v>23580</v>
      </c>
      <c r="AA19" s="7">
        <f t="shared" si="48"/>
        <v>0</v>
      </c>
      <c r="AB19" s="186">
        <v>0</v>
      </c>
      <c r="AC19" s="7">
        <f>ROUND(IF($M19="Ａ重油",AB19*1,IF($M19="灯油",AB19*0.939,IF($M19="ＬＰガス",AB19*1.299,IF($M19="ＬＮＧ",AB19*1.56)))),1)</f>
        <v>0</v>
      </c>
      <c r="AD19" s="186"/>
      <c r="AE19" s="186"/>
      <c r="AF19" s="109"/>
      <c r="AG19" s="137" t="e">
        <f t="shared" si="11"/>
        <v>#N/A</v>
      </c>
      <c r="AH19" s="133">
        <v>0</v>
      </c>
      <c r="AI19" s="133">
        <f t="shared" si="12"/>
        <v>0</v>
      </c>
      <c r="AJ19" s="132" t="e">
        <f t="shared" si="49"/>
        <v>#N/A</v>
      </c>
      <c r="AK19" s="132" t="e">
        <f t="shared" si="50"/>
        <v>#N/A</v>
      </c>
      <c r="AL19" s="132" t="e">
        <f t="shared" si="13"/>
        <v>#N/A</v>
      </c>
      <c r="AM19" s="137" t="e">
        <f t="shared" si="14"/>
        <v>#N/A</v>
      </c>
      <c r="AN19" s="133">
        <v>0</v>
      </c>
      <c r="AO19" s="133">
        <f t="shared" si="15"/>
        <v>0</v>
      </c>
      <c r="AP19" s="132" t="e">
        <f t="shared" si="16"/>
        <v>#N/A</v>
      </c>
      <c r="AQ19" s="132" t="e">
        <f t="shared" si="17"/>
        <v>#N/A</v>
      </c>
      <c r="AR19" s="132" t="e">
        <f t="shared" si="18"/>
        <v>#N/A</v>
      </c>
      <c r="AS19" s="137" t="e">
        <f t="shared" si="51"/>
        <v>#N/A</v>
      </c>
      <c r="AT19" s="133">
        <v>0</v>
      </c>
      <c r="AU19" s="133">
        <f t="shared" si="19"/>
        <v>0</v>
      </c>
      <c r="AV19" s="132" t="e">
        <f t="shared" si="20"/>
        <v>#N/A</v>
      </c>
      <c r="AW19" s="132" t="e">
        <f t="shared" si="21"/>
        <v>#N/A</v>
      </c>
      <c r="AX19" s="132" t="e">
        <f t="shared" si="22"/>
        <v>#N/A</v>
      </c>
      <c r="AY19" s="137" t="e">
        <f t="shared" si="23"/>
        <v>#N/A</v>
      </c>
      <c r="AZ19" s="133">
        <v>0</v>
      </c>
      <c r="BA19" s="133">
        <f t="shared" si="24"/>
        <v>0</v>
      </c>
      <c r="BB19" s="132" t="e">
        <f t="shared" si="25"/>
        <v>#N/A</v>
      </c>
      <c r="BC19" s="132" t="e">
        <f t="shared" si="0"/>
        <v>#N/A</v>
      </c>
      <c r="BD19" s="132" t="e">
        <f t="shared" si="1"/>
        <v>#N/A</v>
      </c>
      <c r="BE19" s="137" t="e">
        <f t="shared" si="26"/>
        <v>#N/A</v>
      </c>
      <c r="BF19" s="133">
        <v>0</v>
      </c>
      <c r="BG19" s="133">
        <f t="shared" si="27"/>
        <v>0</v>
      </c>
      <c r="BH19" s="132" t="e">
        <f t="shared" si="28"/>
        <v>#N/A</v>
      </c>
      <c r="BI19" s="132" t="e">
        <f t="shared" si="29"/>
        <v>#N/A</v>
      </c>
      <c r="BJ19" s="132" t="e">
        <f t="shared" si="30"/>
        <v>#N/A</v>
      </c>
      <c r="BK19" s="137" t="e">
        <f t="shared" si="31"/>
        <v>#N/A</v>
      </c>
      <c r="BL19" s="133">
        <v>0</v>
      </c>
      <c r="BM19" s="133">
        <f t="shared" si="32"/>
        <v>0</v>
      </c>
      <c r="BN19" s="132" t="e">
        <f t="shared" si="33"/>
        <v>#N/A</v>
      </c>
      <c r="BO19" s="132" t="e">
        <f t="shared" si="34"/>
        <v>#N/A</v>
      </c>
      <c r="BP19" s="132" t="e">
        <f t="shared" si="35"/>
        <v>#N/A</v>
      </c>
      <c r="BQ19" s="137" t="e">
        <f t="shared" si="36"/>
        <v>#N/A</v>
      </c>
      <c r="BR19" s="133">
        <v>0</v>
      </c>
      <c r="BS19" s="133">
        <f t="shared" si="37"/>
        <v>0</v>
      </c>
      <c r="BT19" s="132" t="e">
        <f t="shared" si="38"/>
        <v>#N/A</v>
      </c>
      <c r="BU19" s="132" t="e">
        <f t="shared" si="39"/>
        <v>#N/A</v>
      </c>
      <c r="BV19" s="132" t="e">
        <f t="shared" si="40"/>
        <v>#N/A</v>
      </c>
      <c r="BW19" s="137" t="e">
        <f t="shared" si="41"/>
        <v>#N/A</v>
      </c>
      <c r="BX19" s="133">
        <v>0</v>
      </c>
      <c r="BY19" s="133">
        <f t="shared" si="42"/>
        <v>0</v>
      </c>
      <c r="BZ19" s="132" t="e">
        <f t="shared" si="43"/>
        <v>#N/A</v>
      </c>
      <c r="CA19" s="132" t="e">
        <f t="shared" si="2"/>
        <v>#N/A</v>
      </c>
      <c r="CB19" s="132" t="e">
        <f t="shared" si="3"/>
        <v>#N/A</v>
      </c>
      <c r="CC19" s="137" t="e">
        <f t="shared" si="44"/>
        <v>#N/A</v>
      </c>
      <c r="CD19" s="133">
        <v>0</v>
      </c>
      <c r="CE19" s="133">
        <f t="shared" si="4"/>
        <v>0</v>
      </c>
      <c r="CF19" s="132" t="e">
        <f t="shared" si="45"/>
        <v>#N/A</v>
      </c>
      <c r="CG19" s="132" t="e">
        <f t="shared" si="5"/>
        <v>#N/A</v>
      </c>
      <c r="CH19" s="132" t="e">
        <f t="shared" si="6"/>
        <v>#N/A</v>
      </c>
      <c r="CI19" s="7" t="e">
        <f t="shared" si="46"/>
        <v>#N/A</v>
      </c>
      <c r="CJ19" s="7" t="e">
        <f t="shared" si="7"/>
        <v>#N/A</v>
      </c>
    </row>
    <row r="20" spans="1:88" ht="26.25" customHeight="1" thickBot="1" x14ac:dyDescent="0.45">
      <c r="A20" s="41" t="s">
        <v>35</v>
      </c>
      <c r="B20" s="40"/>
      <c r="C20" s="40"/>
      <c r="D20" s="40"/>
      <c r="E20" s="40"/>
      <c r="F20" s="40"/>
      <c r="G20" s="40"/>
      <c r="H20" s="32">
        <f>COUNTA(H10:H19)</f>
        <v>8</v>
      </c>
      <c r="I20" s="32"/>
      <c r="J20" s="40"/>
      <c r="K20" s="40"/>
      <c r="L20" s="42"/>
      <c r="M20" s="32"/>
      <c r="N20" s="33">
        <f>SUM(N10:N19)</f>
        <v>297000</v>
      </c>
      <c r="O20" s="34">
        <f t="shared" ref="O20:R20" si="53">SUM(O10:O19)</f>
        <v>7953800</v>
      </c>
      <c r="P20" s="34">
        <f t="shared" si="53"/>
        <v>0</v>
      </c>
      <c r="Q20" s="35">
        <f t="shared" si="53"/>
        <v>7953800</v>
      </c>
      <c r="R20" s="33">
        <f t="shared" si="53"/>
        <v>4892202</v>
      </c>
      <c r="S20" s="36"/>
      <c r="T20" s="37">
        <f>SUM(T10:T19)</f>
        <v>3061598</v>
      </c>
      <c r="U20" s="38"/>
      <c r="V20" s="39">
        <f>SUM(V10:V19)</f>
        <v>7953800</v>
      </c>
      <c r="W20" s="49">
        <f t="shared" ref="W20:AC20" si="54">SUM(W10:W19)</f>
        <v>7953800</v>
      </c>
      <c r="X20" s="111">
        <f>SUM(X10:X19)</f>
        <v>533</v>
      </c>
      <c r="Y20" s="112">
        <f t="shared" si="54"/>
        <v>505</v>
      </c>
      <c r="Z20" s="113">
        <f t="shared" si="54"/>
        <v>335041</v>
      </c>
      <c r="AA20" s="115">
        <f t="shared" si="54"/>
        <v>360630.8</v>
      </c>
      <c r="AB20" s="33">
        <f t="shared" si="54"/>
        <v>185286</v>
      </c>
      <c r="AC20" s="176">
        <f t="shared" si="54"/>
        <v>217371.19999999998</v>
      </c>
      <c r="AD20" s="114"/>
      <c r="AE20" s="115">
        <f t="shared" ref="AE20:AF20" si="55">SUM(AE10:AE19)</f>
        <v>0</v>
      </c>
      <c r="AF20" s="115">
        <f t="shared" si="55"/>
        <v>0</v>
      </c>
      <c r="AG20" s="164"/>
      <c r="AH20" s="33">
        <f>SUM(AH10:AH19)</f>
        <v>0</v>
      </c>
      <c r="AI20" s="45">
        <f t="shared" ref="AI20:AL20" si="56">SUM(AI10:AI19)</f>
        <v>0</v>
      </c>
      <c r="AJ20" s="33" t="e">
        <f t="shared" si="56"/>
        <v>#N/A</v>
      </c>
      <c r="AK20" s="33" t="e">
        <f t="shared" si="56"/>
        <v>#N/A</v>
      </c>
      <c r="AL20" s="33" t="e">
        <f t="shared" si="56"/>
        <v>#N/A</v>
      </c>
      <c r="AM20" s="164"/>
      <c r="AN20" s="45">
        <f t="shared" ref="AN20:AR20" si="57">SUM(AN10:AN19)</f>
        <v>0</v>
      </c>
      <c r="AO20" s="45">
        <f t="shared" si="57"/>
        <v>0</v>
      </c>
      <c r="AP20" s="33" t="e">
        <f t="shared" si="57"/>
        <v>#N/A</v>
      </c>
      <c r="AQ20" s="33" t="e">
        <f t="shared" si="57"/>
        <v>#N/A</v>
      </c>
      <c r="AR20" s="33" t="e">
        <f t="shared" si="57"/>
        <v>#N/A</v>
      </c>
      <c r="AS20" s="164"/>
      <c r="AT20" s="45">
        <f t="shared" ref="AT20:AX20" si="58">SUM(AT10:AT19)</f>
        <v>0</v>
      </c>
      <c r="AU20" s="45">
        <f t="shared" si="58"/>
        <v>0</v>
      </c>
      <c r="AV20" s="33" t="e">
        <f t="shared" si="58"/>
        <v>#N/A</v>
      </c>
      <c r="AW20" s="33" t="e">
        <f t="shared" si="58"/>
        <v>#N/A</v>
      </c>
      <c r="AX20" s="33" t="e">
        <f t="shared" si="58"/>
        <v>#N/A</v>
      </c>
      <c r="AY20" s="164"/>
      <c r="AZ20" s="45">
        <f t="shared" ref="AZ20:BD20" si="59">SUM(AZ10:AZ19)</f>
        <v>0</v>
      </c>
      <c r="BA20" s="45">
        <f t="shared" si="59"/>
        <v>0</v>
      </c>
      <c r="BB20" s="33" t="e">
        <f t="shared" si="59"/>
        <v>#N/A</v>
      </c>
      <c r="BC20" s="33" t="e">
        <f t="shared" si="59"/>
        <v>#N/A</v>
      </c>
      <c r="BD20" s="33" t="e">
        <f t="shared" si="59"/>
        <v>#N/A</v>
      </c>
      <c r="BE20" s="164"/>
      <c r="BF20" s="45">
        <f t="shared" ref="BF20:BJ20" si="60">SUM(BF10:BF19)</f>
        <v>0</v>
      </c>
      <c r="BG20" s="45">
        <f t="shared" si="60"/>
        <v>0</v>
      </c>
      <c r="BH20" s="33" t="e">
        <f t="shared" si="60"/>
        <v>#N/A</v>
      </c>
      <c r="BI20" s="33" t="e">
        <f t="shared" si="60"/>
        <v>#N/A</v>
      </c>
      <c r="BJ20" s="33" t="e">
        <f t="shared" si="60"/>
        <v>#N/A</v>
      </c>
      <c r="BK20" s="164"/>
      <c r="BL20" s="45">
        <f t="shared" ref="BL20:BP20" si="61">SUM(BL10:BL19)</f>
        <v>0</v>
      </c>
      <c r="BM20" s="45">
        <f t="shared" si="61"/>
        <v>0</v>
      </c>
      <c r="BN20" s="33" t="e">
        <f t="shared" si="61"/>
        <v>#N/A</v>
      </c>
      <c r="BO20" s="33" t="e">
        <f t="shared" si="61"/>
        <v>#N/A</v>
      </c>
      <c r="BP20" s="33" t="e">
        <f t="shared" si="61"/>
        <v>#N/A</v>
      </c>
      <c r="BQ20" s="164"/>
      <c r="BR20" s="45">
        <f t="shared" ref="BR20:BV20" si="62">SUM(BR10:BR19)</f>
        <v>0</v>
      </c>
      <c r="BS20" s="45">
        <f t="shared" si="62"/>
        <v>0</v>
      </c>
      <c r="BT20" s="33" t="e">
        <f t="shared" si="62"/>
        <v>#N/A</v>
      </c>
      <c r="BU20" s="33" t="e">
        <f t="shared" si="62"/>
        <v>#N/A</v>
      </c>
      <c r="BV20" s="33" t="e">
        <f t="shared" si="62"/>
        <v>#N/A</v>
      </c>
      <c r="BW20" s="164"/>
      <c r="BX20" s="45">
        <f t="shared" ref="BX20:CB20" si="63">SUM(BX10:BX19)</f>
        <v>0</v>
      </c>
      <c r="BY20" s="45">
        <f t="shared" si="63"/>
        <v>0</v>
      </c>
      <c r="BZ20" s="33" t="e">
        <f t="shared" si="63"/>
        <v>#N/A</v>
      </c>
      <c r="CA20" s="33" t="e">
        <f t="shared" si="63"/>
        <v>#N/A</v>
      </c>
      <c r="CB20" s="33" t="e">
        <f t="shared" si="63"/>
        <v>#N/A</v>
      </c>
      <c r="CC20" s="164"/>
      <c r="CD20" s="45">
        <f t="shared" ref="CD20:CJ20" si="64">SUM(CD10:CD19)</f>
        <v>0</v>
      </c>
      <c r="CE20" s="45">
        <f t="shared" si="64"/>
        <v>0</v>
      </c>
      <c r="CF20" s="33" t="e">
        <f t="shared" si="64"/>
        <v>#N/A</v>
      </c>
      <c r="CG20" s="33" t="e">
        <f t="shared" si="64"/>
        <v>#N/A</v>
      </c>
      <c r="CH20" s="33" t="e">
        <f t="shared" si="64"/>
        <v>#N/A</v>
      </c>
      <c r="CI20" s="134" t="e">
        <f t="shared" si="64"/>
        <v>#N/A</v>
      </c>
      <c r="CJ20" s="134" t="e">
        <f t="shared" si="64"/>
        <v>#N/A</v>
      </c>
    </row>
    <row r="21" spans="1:88" ht="28.5" customHeight="1" x14ac:dyDescent="0.4">
      <c r="X21" s="218" t="s">
        <v>59</v>
      </c>
      <c r="Y21" s="218"/>
      <c r="Z21" s="118">
        <f>IF(X20=0,0,AA20/$X20*0.1)*100</f>
        <v>6766.0562851782361</v>
      </c>
      <c r="AA21" s="119">
        <f>IF(Y20=0,0,AC20/$Y20*0.1)*100</f>
        <v>4304.3801980198023</v>
      </c>
      <c r="AC21" s="110"/>
      <c r="AD21" s="184" t="s">
        <v>60</v>
      </c>
      <c r="AE21" s="117">
        <f>AE20/AA20</f>
        <v>0</v>
      </c>
      <c r="AF21" s="117">
        <f>AF20/AC20</f>
        <v>0</v>
      </c>
    </row>
    <row r="23" spans="1:88" ht="19.5" customHeight="1" x14ac:dyDescent="0.4">
      <c r="A23" s="191" t="s">
        <v>61</v>
      </c>
      <c r="B23" s="187"/>
      <c r="C23" s="121"/>
      <c r="L23" s="60"/>
      <c r="M23" s="221" t="s">
        <v>53</v>
      </c>
      <c r="N23" s="222"/>
      <c r="O23" s="61"/>
      <c r="P23" s="62"/>
      <c r="R23" s="75"/>
      <c r="S23" s="161" t="s">
        <v>52</v>
      </c>
      <c r="T23" s="76"/>
      <c r="U23" s="76"/>
      <c r="V23" s="77"/>
      <c r="X23" s="90"/>
      <c r="Y23" s="162" t="s">
        <v>49</v>
      </c>
      <c r="Z23" s="91"/>
      <c r="AA23" s="91"/>
      <c r="AB23" s="92"/>
      <c r="AC23" s="52"/>
      <c r="AD23" s="52"/>
      <c r="AE23" s="52"/>
      <c r="AF23" s="52"/>
      <c r="AG23" s="52"/>
      <c r="AH23" s="160"/>
      <c r="AI23" s="225" t="s">
        <v>36</v>
      </c>
      <c r="AJ23" s="226"/>
      <c r="AK23" s="229"/>
      <c r="AL23" s="230"/>
      <c r="AM23" s="52"/>
      <c r="AN23" s="160"/>
      <c r="AO23" s="225" t="s">
        <v>37</v>
      </c>
      <c r="AP23" s="226"/>
      <c r="AQ23" s="229"/>
      <c r="AR23" s="230"/>
      <c r="AS23" s="52"/>
      <c r="AT23" s="160"/>
      <c r="AU23" s="225" t="s">
        <v>91</v>
      </c>
      <c r="AV23" s="226"/>
      <c r="AW23" s="229"/>
      <c r="AX23" s="230"/>
      <c r="AY23" s="52"/>
      <c r="AZ23" s="160"/>
      <c r="BA23" s="225" t="s">
        <v>92</v>
      </c>
      <c r="BB23" s="226"/>
      <c r="BC23" s="229"/>
      <c r="BD23" s="230"/>
      <c r="BE23" s="52"/>
      <c r="BF23" s="160"/>
      <c r="BG23" s="225" t="s">
        <v>93</v>
      </c>
      <c r="BH23" s="226"/>
      <c r="BI23" s="229"/>
      <c r="BJ23" s="230"/>
      <c r="BK23" s="52"/>
      <c r="BL23" s="160"/>
      <c r="BM23" s="225" t="s">
        <v>94</v>
      </c>
      <c r="BN23" s="226"/>
      <c r="BO23" s="229"/>
      <c r="BP23" s="230"/>
      <c r="BQ23" s="52"/>
      <c r="BR23" s="160"/>
      <c r="BS23" s="225" t="s">
        <v>95</v>
      </c>
      <c r="BT23" s="226"/>
      <c r="BU23" s="229"/>
      <c r="BV23" s="230"/>
      <c r="BW23" s="52"/>
      <c r="BX23" s="160"/>
      <c r="BY23" s="225" t="s">
        <v>96</v>
      </c>
      <c r="BZ23" s="226"/>
      <c r="CA23" s="229"/>
      <c r="CB23" s="230"/>
      <c r="CC23" s="52"/>
      <c r="CD23" s="160"/>
      <c r="CE23" s="225" t="s">
        <v>97</v>
      </c>
      <c r="CF23" s="226"/>
      <c r="CG23" s="229"/>
      <c r="CH23" s="230"/>
    </row>
    <row r="24" spans="1:88" ht="19.5" customHeight="1" x14ac:dyDescent="0.4">
      <c r="A24" s="121" t="s">
        <v>121</v>
      </c>
      <c r="B24" s="121"/>
      <c r="C24" s="121"/>
      <c r="L24" s="63"/>
      <c r="M24" s="64" t="s">
        <v>5</v>
      </c>
      <c r="N24" s="64" t="s">
        <v>7</v>
      </c>
      <c r="O24" s="64" t="s">
        <v>24</v>
      </c>
      <c r="P24" s="65" t="s">
        <v>26</v>
      </c>
      <c r="R24" s="78"/>
      <c r="S24" s="79" t="s">
        <v>5</v>
      </c>
      <c r="T24" s="79" t="s">
        <v>7</v>
      </c>
      <c r="U24" s="79" t="s">
        <v>24</v>
      </c>
      <c r="V24" s="80" t="s">
        <v>26</v>
      </c>
      <c r="X24" s="93" t="s">
        <v>5</v>
      </c>
      <c r="Y24" s="4" t="s">
        <v>7</v>
      </c>
      <c r="Z24" s="4" t="s">
        <v>24</v>
      </c>
      <c r="AA24" s="4" t="s">
        <v>26</v>
      </c>
      <c r="AB24" s="94" t="s">
        <v>9</v>
      </c>
      <c r="AC24" s="52"/>
      <c r="AD24" s="52"/>
      <c r="AE24" s="52"/>
      <c r="AF24" s="52"/>
      <c r="AG24" s="52"/>
      <c r="AH24" s="152"/>
      <c r="AI24" s="239" t="s">
        <v>20</v>
      </c>
      <c r="AJ24" s="239"/>
      <c r="AK24" s="231"/>
      <c r="AL24" s="232"/>
      <c r="AM24" s="52"/>
      <c r="AN24" s="152"/>
      <c r="AO24" s="239" t="s">
        <v>20</v>
      </c>
      <c r="AP24" s="239"/>
      <c r="AQ24" s="231"/>
      <c r="AR24" s="232"/>
      <c r="AS24" s="52"/>
      <c r="AT24" s="152"/>
      <c r="AU24" s="239" t="s">
        <v>20</v>
      </c>
      <c r="AV24" s="239"/>
      <c r="AW24" s="231"/>
      <c r="AX24" s="232"/>
      <c r="AY24" s="52"/>
      <c r="AZ24" s="152"/>
      <c r="BA24" s="239" t="s">
        <v>20</v>
      </c>
      <c r="BB24" s="239"/>
      <c r="BC24" s="231"/>
      <c r="BD24" s="232"/>
      <c r="BE24" s="52"/>
      <c r="BF24" s="152"/>
      <c r="BG24" s="239" t="s">
        <v>20</v>
      </c>
      <c r="BH24" s="239"/>
      <c r="BI24" s="231"/>
      <c r="BJ24" s="232"/>
      <c r="BK24" s="52"/>
      <c r="BL24" s="152"/>
      <c r="BM24" s="239" t="s">
        <v>20</v>
      </c>
      <c r="BN24" s="239"/>
      <c r="BO24" s="231"/>
      <c r="BP24" s="232"/>
      <c r="BQ24" s="52"/>
      <c r="BR24" s="152"/>
      <c r="BS24" s="239" t="s">
        <v>20</v>
      </c>
      <c r="BT24" s="239"/>
      <c r="BU24" s="231"/>
      <c r="BV24" s="232"/>
      <c r="BW24" s="52"/>
      <c r="BX24" s="152"/>
      <c r="BY24" s="240" t="s">
        <v>20</v>
      </c>
      <c r="BZ24" s="239"/>
      <c r="CA24" s="231"/>
      <c r="CB24" s="232"/>
      <c r="CC24" s="52"/>
      <c r="CD24" s="152"/>
      <c r="CE24" s="240" t="s">
        <v>20</v>
      </c>
      <c r="CF24" s="239"/>
      <c r="CG24" s="231"/>
      <c r="CH24" s="232"/>
    </row>
    <row r="25" spans="1:88" ht="19.5" customHeight="1" x14ac:dyDescent="0.4">
      <c r="A25" s="121" t="s">
        <v>62</v>
      </c>
      <c r="B25" s="121"/>
      <c r="C25" s="121"/>
      <c r="L25" s="66">
        <v>1.1499999999999999</v>
      </c>
      <c r="M25" s="67">
        <f>SUMIFS($O$10:$O$19,$M$10:$M$19,$M$24,$L$10:$L$19,$L$25)</f>
        <v>0</v>
      </c>
      <c r="N25" s="67">
        <f>SUMIFS($O$10:$O$19,$M$10:$M$19,$N$24,$L$10:$L$19,$L$25)</f>
        <v>0</v>
      </c>
      <c r="O25" s="67">
        <f>SUMIFS($O$10:$O$19,$M$10:$M$19,$O$24,$L$10:$L$19,$L$25)</f>
        <v>0</v>
      </c>
      <c r="P25" s="68">
        <f>SUMIFS($O$10:$O$19,$M$10:$M$19,$P$24,$L$10:$L$19,$L$25)</f>
        <v>0</v>
      </c>
      <c r="R25" s="81">
        <v>1.1499999999999999</v>
      </c>
      <c r="S25" s="82">
        <f>SUMIFS($N$10:$N$19,$M$10:$M$19,$M$24,$L$10:$L$19,$L$25)</f>
        <v>0</v>
      </c>
      <c r="T25" s="82">
        <f>SUMIFS($N$10:$N$19,$M$10:$M$19,$N$24,$L$10:$L$19,$L$25)</f>
        <v>0</v>
      </c>
      <c r="U25" s="82">
        <f>SUMIFS($N$10:$N$19,$M$10:$M$19,$O$24,$L$10:$L$19,$L$25)</f>
        <v>0</v>
      </c>
      <c r="V25" s="83">
        <f>SUMIFS($N$10:$N$19,$M$10:$M$19,$P$24,$L$10:$L$19,$L$25)</f>
        <v>0</v>
      </c>
      <c r="X25" s="22">
        <f>SUMIFS($Z$10:$Z$19,$M$10:$M$19,$M$24)</f>
        <v>136376</v>
      </c>
      <c r="Y25" s="23">
        <f>SUMIFS($Z$10:$Z$19,$M$10:$M$19,$N$24)</f>
        <v>45085</v>
      </c>
      <c r="Z25" s="23">
        <f>SUMIFS($Z$10:$Z$19,$M$10:$M$19,$O$24)</f>
        <v>80000</v>
      </c>
      <c r="AA25" s="23">
        <f>SUMIFS($Z$10:$Z$19,$M$10:$M$19,$P$24)</f>
        <v>50000</v>
      </c>
      <c r="AB25" s="95">
        <f>SUM(X25:AA25)</f>
        <v>311461</v>
      </c>
      <c r="AF25" s="53"/>
      <c r="AG25" s="53"/>
      <c r="AH25" s="152"/>
      <c r="AI25" s="153" t="s">
        <v>5</v>
      </c>
      <c r="AJ25" s="153" t="s">
        <v>7</v>
      </c>
      <c r="AK25" s="153" t="s">
        <v>24</v>
      </c>
      <c r="AL25" s="154" t="s">
        <v>26</v>
      </c>
      <c r="AM25" s="53"/>
      <c r="AN25" s="152"/>
      <c r="AO25" s="153" t="s">
        <v>5</v>
      </c>
      <c r="AP25" s="153" t="s">
        <v>7</v>
      </c>
      <c r="AQ25" s="153" t="s">
        <v>23</v>
      </c>
      <c r="AR25" s="154" t="s">
        <v>26</v>
      </c>
      <c r="AS25" s="53"/>
      <c r="AT25" s="152"/>
      <c r="AU25" s="153" t="s">
        <v>5</v>
      </c>
      <c r="AV25" s="153" t="s">
        <v>7</v>
      </c>
      <c r="AW25" s="153" t="s">
        <v>23</v>
      </c>
      <c r="AX25" s="154" t="s">
        <v>26</v>
      </c>
      <c r="AY25" s="53"/>
      <c r="AZ25" s="152"/>
      <c r="BA25" s="153" t="s">
        <v>5</v>
      </c>
      <c r="BB25" s="153" t="s">
        <v>7</v>
      </c>
      <c r="BC25" s="153" t="s">
        <v>23</v>
      </c>
      <c r="BD25" s="154" t="s">
        <v>26</v>
      </c>
      <c r="BE25" s="53"/>
      <c r="BF25" s="152"/>
      <c r="BG25" s="153" t="s">
        <v>5</v>
      </c>
      <c r="BH25" s="153" t="s">
        <v>7</v>
      </c>
      <c r="BI25" s="153" t="s">
        <v>23</v>
      </c>
      <c r="BJ25" s="154" t="s">
        <v>26</v>
      </c>
      <c r="BK25" s="53"/>
      <c r="BL25" s="152"/>
      <c r="BM25" s="153" t="s">
        <v>5</v>
      </c>
      <c r="BN25" s="153" t="s">
        <v>7</v>
      </c>
      <c r="BO25" s="153" t="s">
        <v>23</v>
      </c>
      <c r="BP25" s="154" t="s">
        <v>26</v>
      </c>
      <c r="BQ25" s="53"/>
      <c r="BR25" s="152"/>
      <c r="BS25" s="153" t="s">
        <v>5</v>
      </c>
      <c r="BT25" s="153" t="s">
        <v>7</v>
      </c>
      <c r="BU25" s="153" t="s">
        <v>23</v>
      </c>
      <c r="BV25" s="154" t="s">
        <v>26</v>
      </c>
      <c r="BW25" s="53"/>
      <c r="BX25" s="152"/>
      <c r="BY25" s="153" t="s">
        <v>5</v>
      </c>
      <c r="BZ25" s="153" t="s">
        <v>7</v>
      </c>
      <c r="CA25" s="153" t="s">
        <v>23</v>
      </c>
      <c r="CB25" s="154" t="s">
        <v>26</v>
      </c>
      <c r="CC25" s="53"/>
      <c r="CD25" s="152"/>
      <c r="CE25" s="153" t="s">
        <v>5</v>
      </c>
      <c r="CF25" s="153" t="s">
        <v>7</v>
      </c>
      <c r="CG25" s="153" t="s">
        <v>23</v>
      </c>
      <c r="CH25" s="154" t="s">
        <v>26</v>
      </c>
    </row>
    <row r="26" spans="1:88" ht="19.5" customHeight="1" x14ac:dyDescent="0.4">
      <c r="A26" s="121" t="s">
        <v>120</v>
      </c>
      <c r="B26" s="121"/>
      <c r="C26" s="121"/>
      <c r="L26" s="66" t="s">
        <v>8</v>
      </c>
      <c r="M26" s="67">
        <f>SUMIFS($O$10:$O$19,$M$10:$M$19,$M$24,$L$10:$L$19,$L$26)</f>
        <v>713700</v>
      </c>
      <c r="N26" s="67">
        <f>SUMIFS($O$10:$O$19,$M$10:$M$19,$N$24,$L$10:$L$19,$L$26)</f>
        <v>0</v>
      </c>
      <c r="O26" s="67">
        <f>SUMIFS($O$10:$O$19,$M$10:$M$19,$O$24,$L$10:$L$19,$L$26)</f>
        <v>0</v>
      </c>
      <c r="P26" s="68">
        <f>SUMIFS($O$10:$O$19,$M$10:$M$19,$P$24,$L$10:$L$19,$L$26)</f>
        <v>0</v>
      </c>
      <c r="R26" s="81" t="s">
        <v>8</v>
      </c>
      <c r="S26" s="82">
        <f>SUMIFS($N$10:$N$19,$M$10:$M$19,$M$24,$L$10:$L$19,$L$26)</f>
        <v>25000</v>
      </c>
      <c r="T26" s="82">
        <f>SUMIFS($N$10:$N$19,$M$10:$M$19,$N$24,$L$10:$L$19,$L$26)</f>
        <v>0</v>
      </c>
      <c r="U26" s="82">
        <f>SUMIFS($N$10:$N$19,$M$10:$M$19,$O$24,$L$10:$L$19,$L$26)</f>
        <v>0</v>
      </c>
      <c r="V26" s="83">
        <f>SUMIFS($N$10:$N$19,$M$10:$M$19,$P$24,$L$10:$L$19,$L$26)</f>
        <v>0</v>
      </c>
      <c r="X26" s="24"/>
      <c r="AF26" s="53"/>
      <c r="AG26" s="53"/>
      <c r="AH26" s="155">
        <v>1.1499999999999999</v>
      </c>
      <c r="AI26" s="153">
        <f>COUNTIFS(AJ10:AJ19,"&lt;&gt;0",$M$10:$M$19,$AI$25,$L$10:$L$19,$AH$26)</f>
        <v>0</v>
      </c>
      <c r="AJ26" s="153">
        <f>COUNTIFS(AJ10:AJ19,"&lt;&gt;0",$M$10:$M$19,$AJ$25,$L$10:$L$19,$AH$26)</f>
        <v>0</v>
      </c>
      <c r="AK26" s="153">
        <f>COUNTIFS(AJ11:AJ20,"&lt;&gt;0",$M$10:$M$19,$AK$25,$L$10:$L$19,$AH$26)</f>
        <v>0</v>
      </c>
      <c r="AL26" s="154">
        <f>COUNTIFS(AJ10:AJ19,"&lt;&gt;0",$M$10:$M$19,$AL$25,$L$10:$L$19,$AH$26)</f>
        <v>0</v>
      </c>
      <c r="AM26" s="53"/>
      <c r="AN26" s="155">
        <v>1.1499999999999999</v>
      </c>
      <c r="AO26" s="153">
        <f>COUNTIFS(AP10:AP19,"&lt;&gt;0",$M$10:$M$19,$AO$25,$L$10:$L$19,$AN$26)</f>
        <v>0</v>
      </c>
      <c r="AP26" s="153">
        <f>COUNTIFS(AP10:AP19,"&lt;&gt;0",$M$10:$M$19,$AP$25,$L$10:$L$19,$AN$26)</f>
        <v>0</v>
      </c>
      <c r="AQ26" s="153">
        <f>COUNTIFS(AP10:AP19,"&lt;&gt;0",$M$10:$M$19,$AQ$25,$L$10:$L$19,$AN$26)</f>
        <v>0</v>
      </c>
      <c r="AR26" s="154">
        <f>COUNTIFS(AP10:AP19,"&lt;&gt;0",$M$10:$M$19,$AR$25,$L$10:$L$19,$AN$26)</f>
        <v>0</v>
      </c>
      <c r="AS26" s="53"/>
      <c r="AT26" s="155">
        <v>1.1499999999999999</v>
      </c>
      <c r="AU26" s="153">
        <f>COUNTIFS(AV10:AV19,"&lt;&gt;0",$M$10:$M$19,$AU$25,$L$10:$L$19,$AT$26)</f>
        <v>0</v>
      </c>
      <c r="AV26" s="153">
        <f>COUNTIFS(AV10:AV19,"&lt;&gt;0",$M$10:$M$19,$AV$25,$L$10:$L$19,$AT$26)</f>
        <v>0</v>
      </c>
      <c r="AW26" s="153">
        <f>COUNTIFS(AV10:AV19,"&lt;&gt;0",$M$10:$M$19,$AW$25,$L$10:$L$19,$AT$26)</f>
        <v>0</v>
      </c>
      <c r="AX26" s="154">
        <f>COUNTIFS(AV10:AV19,"&lt;&gt;0",$M$10:$M$19,$AX$25,$L$10:$L$19,$AT$26)</f>
        <v>0</v>
      </c>
      <c r="AY26" s="53"/>
      <c r="AZ26" s="155">
        <v>1.1499999999999999</v>
      </c>
      <c r="BA26" s="153">
        <f>COUNTIFS(BB10:BB19,"&lt;&gt;0",$M$10:$M$19,$BA$25,$L$10:$L$19,$AZ$26)</f>
        <v>0</v>
      </c>
      <c r="BB26" s="153">
        <f>COUNTIFS(BB10:BB19,"&lt;&gt;0",$M$10:$M$19,$BB$25,$L$10:$L$19,$AZ$26)</f>
        <v>0</v>
      </c>
      <c r="BC26" s="153">
        <f>COUNTIFS(BB10:BB19,"&lt;&gt;0",$M$10:$M$19,$BC$25,$L$10:$L$19,$AZ$26)</f>
        <v>0</v>
      </c>
      <c r="BD26" s="154">
        <f>COUNTIFS(BB10:BB19,"&lt;&gt;0",$M$10:$M$19,$BD$25,$L$10:$L$19,$AZ$26)</f>
        <v>0</v>
      </c>
      <c r="BE26" s="53"/>
      <c r="BF26" s="155">
        <v>1.1499999999999999</v>
      </c>
      <c r="BG26" s="153">
        <f>COUNTIFS(BH10:BH19,"&lt;&gt;0",$M$10:$M$19,$BG$25,$L$10:$L$19,$BF$26)</f>
        <v>0</v>
      </c>
      <c r="BH26" s="153">
        <f>COUNTIFS(BH10:BH19,"&lt;&gt;0",$M$10:$M$19,$BH$25,$L$10:$L$19,$BF$26)</f>
        <v>0</v>
      </c>
      <c r="BI26" s="153">
        <f>COUNTIFS(BH11:BH20,"&lt;&gt;0",$M$10:$M$19,$BI$25,$L$10:$L$19,$BF$26)</f>
        <v>0</v>
      </c>
      <c r="BJ26" s="154">
        <f>COUNTIFS(BH11:BH20,"&lt;&gt;0",$M$10:$M$19,$BJ$25,$L$10:$L$19,$BF$26)</f>
        <v>0</v>
      </c>
      <c r="BK26" s="53"/>
      <c r="BL26" s="155">
        <v>1.1499999999999999</v>
      </c>
      <c r="BM26" s="153">
        <f>COUNTIFS(BN10:BN19,"&lt;&gt;0",$M$10:$M$19,$BM$25,$L$10:$L$19,$BL$26)</f>
        <v>0</v>
      </c>
      <c r="BN26" s="153">
        <f>COUNTIFS(BN10:BN19,"&lt;&gt;0",$M$10:$M$19,$BN$25,$L$10:$L$19,$BL$26)</f>
        <v>0</v>
      </c>
      <c r="BO26" s="153">
        <f>COUNTIFS(BN10:BN19,"&lt;&gt;0",$M$10:$M$19,$BO$25,$L$10:$L$19,$BL$26)</f>
        <v>0</v>
      </c>
      <c r="BP26" s="154">
        <f>COUNTIFS(BN10:BN19,"&lt;&gt;0",$M$10:$M$19,$BP$25,$L$10:$L$19,$BL$26)</f>
        <v>0</v>
      </c>
      <c r="BQ26" s="53"/>
      <c r="BR26" s="155">
        <v>1.1499999999999999</v>
      </c>
      <c r="BS26" s="153">
        <f>COUNTIFS($BT$10:$BT$19,"&lt;&gt;0",$M$10:$M$19,BS25,$L$10:$L$19,BR26)</f>
        <v>0</v>
      </c>
      <c r="BT26" s="153">
        <f>COUNTIFS($BT$10:$BT$19,"&lt;&gt;0",$M$10:$M$19,BT25,$L$10:$L$19,BR26)</f>
        <v>0</v>
      </c>
      <c r="BU26" s="153">
        <f>COUNTIFS($BT$10:$BT$19,"&lt;&gt;0",$M$10:$M$19,BU25,$L$10:$L$19,BR26)</f>
        <v>0</v>
      </c>
      <c r="BV26" s="154">
        <f>COUNTIFS($BT$10:$BT$19,"&lt;&gt;0",$M$10:$M$19,BV25,$L$10:$L$19,BR26)</f>
        <v>0</v>
      </c>
      <c r="BW26" s="53"/>
      <c r="BX26" s="155">
        <v>1.1499999999999999</v>
      </c>
      <c r="BY26" s="153">
        <f>COUNTIFS($BZ$10:$BZ$19,"&lt;&gt;0",$M$10:$M$19,BY25,$L$10:$L$19,BX26)</f>
        <v>0</v>
      </c>
      <c r="BZ26" s="153">
        <f>COUNTIFS($BZ$10:$BZ$19,"&lt;&gt;0",$M$10:$M$19,BZ25,$L$10:$L$19,BX26)</f>
        <v>0</v>
      </c>
      <c r="CA26" s="153">
        <f>COUNTIFS($BZ$10:$BZ$19,"&lt;&gt;0",$M$10:$M$19,CA25,$L$10:$L$19,BX26)</f>
        <v>0</v>
      </c>
      <c r="CB26" s="154">
        <f>COUNTIFS($BZ$10:$BZ$19,"&lt;&gt;0",$M$10:$M$19,CB25,$L$10:$L$19,BX26)</f>
        <v>0</v>
      </c>
      <c r="CC26" s="53"/>
      <c r="CD26" s="155">
        <v>1.1499999999999999</v>
      </c>
      <c r="CE26" s="153">
        <f>COUNTIFS($CF$10:$CF$19,"&lt;&gt;0",$M$10:$M$19,CE25,$L$10:$L$19,CD26)</f>
        <v>0</v>
      </c>
      <c r="CF26" s="153">
        <f>COUNTIFS($CF$10:$CF$19,"&lt;&gt;0",$M$10:$M$19,CF25,$L$10:$L$19,CD26)</f>
        <v>0</v>
      </c>
      <c r="CG26" s="153">
        <f>COUNTIFS($CF$10:$CF$19,"&lt;&gt;0",$M$10:$M$19,CG25,$L$10:$L$19,CD26)</f>
        <v>0</v>
      </c>
      <c r="CH26" s="153">
        <f>COUNTIFS($CF$10:$CF$19,"&lt;&gt;0",$M$10:$M$19,CH25,$L$10:$L$19,CD26)</f>
        <v>0</v>
      </c>
    </row>
    <row r="27" spans="1:88" ht="19.5" customHeight="1" x14ac:dyDescent="0.4">
      <c r="A27" s="188" t="s">
        <v>124</v>
      </c>
      <c r="B27" s="120"/>
      <c r="C27" s="120"/>
      <c r="L27" s="66" t="s">
        <v>6</v>
      </c>
      <c r="M27" s="67">
        <f>SUMIFS($O$10:$O$19,$M$10:$M$19,$M$24,$L$10:$L$19,$L$27)</f>
        <v>2345400</v>
      </c>
      <c r="N27" s="67">
        <f>SUMIFS($O$10:$O$19,$M$10:$M$19,$N$24,$L$10:$L$19,$L$27)</f>
        <v>571200</v>
      </c>
      <c r="O27" s="67">
        <f>SUMIFS($O$10:$O$19,$M$10:$M$19,$O$24,$L$10:$L$19,$L$27)</f>
        <v>1870000</v>
      </c>
      <c r="P27" s="68">
        <f>SUMIFS($O$10:$O$19,$M$10:$M$19,$P$24,$L$10:$L$19,$L$27)</f>
        <v>997500</v>
      </c>
      <c r="R27" s="81" t="s">
        <v>6</v>
      </c>
      <c r="S27" s="82">
        <f>SUMIFS($N$10:$N$19,$M$10:$M$19,$M$24,$L$10:$L$19,$L$27)</f>
        <v>93000</v>
      </c>
      <c r="T27" s="82">
        <f>SUMIFS($N$10:$N$19,$M$10:$M$19,$N$24,$L$10:$L$19,$L$27)</f>
        <v>28000</v>
      </c>
      <c r="U27" s="82">
        <f>SUMIFS($N$10:$N$19,$M$10:$M$19,$O$24,$L$10:$L$19,$L$27)</f>
        <v>50000</v>
      </c>
      <c r="V27" s="83">
        <f>SUMIFS($N$10:$N$19,$M$10:$M$19,$P$24,$L$10:$L$19,$L$27)</f>
        <v>50000</v>
      </c>
      <c r="X27" s="96"/>
      <c r="Y27" s="163" t="s">
        <v>50</v>
      </c>
      <c r="Z27" s="97"/>
      <c r="AA27" s="97"/>
      <c r="AB27" s="98"/>
      <c r="AF27" s="53"/>
      <c r="AG27" s="53"/>
      <c r="AH27" s="155" t="s">
        <v>8</v>
      </c>
      <c r="AI27" s="153">
        <f>COUNTIFS(AJ10:AJ19,"&lt;&gt;0",$M$10:$M$19,$AI$25,$L$10:$L$19,$AH$27)</f>
        <v>0</v>
      </c>
      <c r="AJ27" s="153">
        <f>COUNTIFS(AJ10:AJ19,"&lt;&gt;0",$M$10:$M$19,$AJ$25,$L$10:$L$19,$AH$27)</f>
        <v>0</v>
      </c>
      <c r="AK27" s="153">
        <f>COUNTIFS(AJ11:AJ20,"&lt;&gt;0",$M$10:$M$19,$AK$25,$L$10:$L$19,$AH$27)</f>
        <v>0</v>
      </c>
      <c r="AL27" s="154">
        <f>COUNTIFS(AJ10:AJ19,"&lt;&gt;0",$M$10:$M$19,$AK$25,$L$10:$L$19,$AH$27)</f>
        <v>0</v>
      </c>
      <c r="AM27" s="53"/>
      <c r="AN27" s="155" t="s">
        <v>8</v>
      </c>
      <c r="AO27" s="153">
        <f>COUNTIFS(AP10:AP19,"&lt;&gt;0",$M$10:$M$19,$AO$25,$L$10:$L$19,$AN$27)</f>
        <v>0</v>
      </c>
      <c r="AP27" s="153">
        <f>COUNTIFS(AP10:AP19,"&lt;&gt;0",$M$10:$M$19,$AP$25,$L$10:$L$19,$AN$27)</f>
        <v>0</v>
      </c>
      <c r="AQ27" s="153">
        <f>COUNTIFS(AP10:AP19,"&lt;&gt;0",$M$10:$M$19,$AQ$25,$L$10:$L$19,$AN$27)</f>
        <v>0</v>
      </c>
      <c r="AR27" s="154">
        <f>COUNTIFS(AP10:AP19,"&lt;&gt;0",$M$10:$M$19,$AR$25,$L$10:$L$19,$AN$27)</f>
        <v>0</v>
      </c>
      <c r="AS27" s="53"/>
      <c r="AT27" s="155" t="s">
        <v>8</v>
      </c>
      <c r="AU27" s="153">
        <f>COUNTIFS(AV10:AV19,"&lt;&gt;0",$M$10:$M$19,$AU$25,$L$10:$L$19,$AT$27)</f>
        <v>0</v>
      </c>
      <c r="AV27" s="153">
        <f>COUNTIFS(AV10:AV19,"&lt;&gt;0",$M$10:$M$19,$AV$25,$L$10:$L$19,$AT$27)</f>
        <v>0</v>
      </c>
      <c r="AW27" s="153">
        <f>COUNTIFS(AV10:AV19,"&lt;&gt;0",$M$10:$M$19,$AW$25,$L$10:$L$19,$AT$27)</f>
        <v>0</v>
      </c>
      <c r="AX27" s="154">
        <f>COUNTIFS(AV10:AV19,"&lt;&gt;0",$M$10:$M$19,$AX$25,$L$10:$L$19,$AT$27)</f>
        <v>0</v>
      </c>
      <c r="AY27" s="53"/>
      <c r="AZ27" s="155" t="s">
        <v>8</v>
      </c>
      <c r="BA27" s="153">
        <f>COUNTIFS(BB10:BB19,"&lt;&gt;0",$M$10:$M$19,$BA$25,$L$10:$L$19,$AZ$27)</f>
        <v>0</v>
      </c>
      <c r="BB27" s="153">
        <f>COUNTIFS(BB10:BB19,"&lt;&gt;0",$M$10:$M$19,$BB$25,$L$10:$L$19,$AZ$27)</f>
        <v>0</v>
      </c>
      <c r="BC27" s="153">
        <f>COUNTIFS(BB10:BB19,"&lt;&gt;0",$M$10:$M$19,$BC$25,$L$10:$L$19,$AZ$27)</f>
        <v>0</v>
      </c>
      <c r="BD27" s="154">
        <f>COUNTIFS(BB10:BB19,"&lt;&gt;0",$M$10:$M$19,$BD$25,$L$10:$L$19,$AZ$26)</f>
        <v>0</v>
      </c>
      <c r="BE27" s="53"/>
      <c r="BF27" s="155" t="s">
        <v>8</v>
      </c>
      <c r="BG27" s="153">
        <f>COUNTIFS(BH10:BH19,"&lt;&gt;0",$M$10:$M$19,$BG$25,$L$10:$L$19,$BF$27)</f>
        <v>0</v>
      </c>
      <c r="BH27" s="153">
        <f>COUNTIFS(BH10:BH19,"&lt;&gt;0",$M$10:$M$19,$BH$25,$L$10:$L$19,$BF$27)</f>
        <v>0</v>
      </c>
      <c r="BI27" s="153">
        <f>COUNTIFS(BH10:BH19,"&lt;&gt;0",$M$10:$M$19,$BI$25,$L$10:$L$19,$BF$27)</f>
        <v>0</v>
      </c>
      <c r="BJ27" s="154">
        <f>COUNTIFS(BH10:BH19,"&lt;&gt;0",$M$10:$M$19,$BJ$25,$L$10:$L$19,$BF$27)</f>
        <v>0</v>
      </c>
      <c r="BK27" s="53"/>
      <c r="BL27" s="155" t="s">
        <v>8</v>
      </c>
      <c r="BM27" s="153">
        <f>COUNTIFS(BN10:BN19,"&lt;&gt;0",$M$10:$M$19,$BM$25,$L$10:$L$19,$BL$27)</f>
        <v>0</v>
      </c>
      <c r="BN27" s="153">
        <f>COUNTIFS(BN10:BN19,"&lt;&gt;0",$M$10:$M$19,$BN$25,$L$10:$L$19,$BL$27)</f>
        <v>0</v>
      </c>
      <c r="BO27" s="153">
        <f>COUNTIFS(BN10:BN19,"&lt;&gt;0",$M$10:$M$19,$BO$25,$L$10:$L$19,$BL$27)</f>
        <v>0</v>
      </c>
      <c r="BP27" s="154">
        <f>COUNTIFS(BN10:BN19,"&lt;&gt;0",$M$10:$M$19,$BP$25,$L$10:$L$19,$BL$27)</f>
        <v>0</v>
      </c>
      <c r="BQ27" s="53"/>
      <c r="BR27" s="155" t="s">
        <v>8</v>
      </c>
      <c r="BS27" s="153">
        <f>COUNTIFS($BT$10:$BT$19,"&lt;&gt;0",$M$10:$M$19,BS25,$L$10:$L$19,BR27)</f>
        <v>0</v>
      </c>
      <c r="BT27" s="153">
        <f>COUNTIFS($BT$10:$BT$19,"&lt;&gt;0",$M$10:$M$19,BT25,$L$10:$L$19,BR27)</f>
        <v>0</v>
      </c>
      <c r="BU27" s="153">
        <f>COUNTIFS($BT$10:$BT$19,"&lt;&gt;0",$M$10:$M$19,BU25,$L$10:$L$19,BR27)</f>
        <v>0</v>
      </c>
      <c r="BV27" s="154">
        <f>COUNTIFS($BT$10:$BT$19,"&lt;&gt;0",$M$10:$M$19,BV25,$L$10:$L$19,BR27)</f>
        <v>0</v>
      </c>
      <c r="BW27" s="53"/>
      <c r="BX27" s="155" t="s">
        <v>8</v>
      </c>
      <c r="BY27" s="153">
        <f>COUNTIFS($BZ$10:$BZ$19,"&lt;&gt;0",$M$10:$M$19,BY26,$L$10:$L$19,BX27)</f>
        <v>0</v>
      </c>
      <c r="BZ27" s="153">
        <f>COUNTIFS($BZ$10:$BZ$19,"&lt;&gt;0",$M$10:$M$19,BZ25,$L$10:$L$19,BX27)</f>
        <v>0</v>
      </c>
      <c r="CA27" s="153">
        <f>COUNTIFS($BZ$10:$BZ$19,"&lt;&gt;0",$M$10:$M$19,CA25,$L$10:$L$19,BX27)</f>
        <v>0</v>
      </c>
      <c r="CB27" s="154">
        <f>COUNTIFS($BZ$10:$BZ$19,"&lt;&gt;0",$M$10:$M$19,CB25,$L$10:$L$19,BX27)</f>
        <v>0</v>
      </c>
      <c r="CC27" s="53"/>
      <c r="CD27" s="155" t="s">
        <v>8</v>
      </c>
      <c r="CE27" s="153">
        <f>COUNTIFS($CF$10:$CF$19,"&lt;&gt;0",$M$10:$M$19,CE25,$L$10:$L$19,CD27)</f>
        <v>0</v>
      </c>
      <c r="CF27" s="153">
        <f>COUNTIFS($CF$10:$CF$19,"&lt;&gt;0",$M$10:$M$19,CF25,$L$10:$L$19,CD27)</f>
        <v>0</v>
      </c>
      <c r="CG27" s="153">
        <f>COUNTIFS($CF$10:$CF$19,"&lt;&gt;0",$M$10:$M$19,CG25,$L$10:$L$19,CD27)</f>
        <v>0</v>
      </c>
      <c r="CH27" s="153">
        <f>COUNTIFS($CF$10:$CF$19,"&lt;&gt;0",$M$10:$M$19,CH25,$L$10:$L$19,CD27)</f>
        <v>0</v>
      </c>
    </row>
    <row r="28" spans="1:88" ht="19.5" customHeight="1" x14ac:dyDescent="0.4">
      <c r="A28" s="121" t="s">
        <v>123</v>
      </c>
      <c r="B28" s="120"/>
      <c r="C28" s="120"/>
      <c r="L28" s="66" t="s">
        <v>4</v>
      </c>
      <c r="M28" s="67">
        <f>SUMIFS($O$10:$O$19,$M$10:$M$19,$M$24,$L$10:$L$19,$L$28)</f>
        <v>742300</v>
      </c>
      <c r="N28" s="67">
        <f>SUMIFS($O$10:$O$19,$M$10:$M$19,$N$24,$L$10:$L$19,$L$28)</f>
        <v>713700</v>
      </c>
      <c r="O28" s="67">
        <f>SUMIFS($O$10:$O$19,$M$10:$M$19,$O$24,$L$10:$L$19,$L$28)</f>
        <v>0</v>
      </c>
      <c r="P28" s="68">
        <f>SUMIFS($O$10:$O$19,$M$10:$M$19,$P$24,$L$10:$L$19,$L$28)</f>
        <v>0</v>
      </c>
      <c r="R28" s="81" t="s">
        <v>4</v>
      </c>
      <c r="S28" s="82">
        <f>SUMIFS($N$10:$N$19,$M$10:$M$19,$M$24,$L$10:$L$19,$L$28)</f>
        <v>26000</v>
      </c>
      <c r="T28" s="82">
        <f>SUMIFS($N$10:$N$19,$M$10:$M$19,$N$24,$L$10:$L$19,$L$28)</f>
        <v>25000</v>
      </c>
      <c r="U28" s="82">
        <f>SUMIFS($N$10:$N$19,$M$10:$M$19,$O$24,$L$10:$L$19,$L$28)</f>
        <v>0</v>
      </c>
      <c r="V28" s="83">
        <f>SUMIFS($N$10:$N$19,$M$10:$M$19,$P$24,$L$10:$L$19,$L$28)</f>
        <v>0</v>
      </c>
      <c r="X28" s="99"/>
      <c r="Y28" s="174"/>
      <c r="Z28" s="175"/>
      <c r="AA28" s="175"/>
      <c r="AB28" s="101"/>
      <c r="AF28" s="53"/>
      <c r="AG28" s="53"/>
      <c r="AH28" s="155"/>
      <c r="AI28" s="153"/>
      <c r="AJ28" s="153"/>
      <c r="AK28" s="153"/>
      <c r="AL28" s="154"/>
      <c r="AM28" s="53"/>
      <c r="AN28" s="155"/>
      <c r="AO28" s="153"/>
      <c r="AP28" s="153"/>
      <c r="AQ28" s="153"/>
      <c r="AR28" s="154"/>
      <c r="AS28" s="53"/>
      <c r="AT28" s="155"/>
      <c r="AU28" s="153"/>
      <c r="AV28" s="153"/>
      <c r="AW28" s="153"/>
      <c r="AX28" s="154"/>
      <c r="AY28" s="53"/>
      <c r="AZ28" s="155"/>
      <c r="BA28" s="153"/>
      <c r="BB28" s="153"/>
      <c r="BC28" s="153"/>
      <c r="BD28" s="154"/>
      <c r="BE28" s="53"/>
      <c r="BF28" s="155"/>
      <c r="BG28" s="153"/>
      <c r="BH28" s="153"/>
      <c r="BI28" s="153"/>
      <c r="BJ28" s="154"/>
      <c r="BK28" s="53"/>
      <c r="BL28" s="155"/>
      <c r="BM28" s="153"/>
      <c r="BN28" s="153"/>
      <c r="BO28" s="153"/>
      <c r="BP28" s="154"/>
      <c r="BQ28" s="53"/>
      <c r="BR28" s="155"/>
      <c r="BS28" s="153"/>
      <c r="BT28" s="153"/>
      <c r="BU28" s="153"/>
      <c r="BV28" s="154"/>
      <c r="BW28" s="53"/>
      <c r="BX28" s="155"/>
      <c r="BY28" s="153"/>
      <c r="BZ28" s="153"/>
      <c r="CA28" s="153"/>
      <c r="CB28" s="154"/>
      <c r="CC28" s="53"/>
      <c r="CD28" s="155"/>
      <c r="CE28" s="153"/>
      <c r="CF28" s="153"/>
      <c r="CG28" s="153"/>
      <c r="CH28" s="153"/>
    </row>
    <row r="29" spans="1:88" ht="19.5" customHeight="1" x14ac:dyDescent="0.4">
      <c r="B29" s="120"/>
      <c r="C29" s="120"/>
      <c r="L29" s="63" t="s">
        <v>43</v>
      </c>
      <c r="M29" s="69">
        <f>SUM(M25:M28)</f>
        <v>3801400</v>
      </c>
      <c r="N29" s="69">
        <f>SUM(N25:N28)</f>
        <v>1284900</v>
      </c>
      <c r="O29" s="69">
        <f>SUM(O25:O28)</f>
        <v>1870000</v>
      </c>
      <c r="P29" s="70">
        <f>SUM(P25:P28)</f>
        <v>997500</v>
      </c>
      <c r="R29" s="78" t="s">
        <v>43</v>
      </c>
      <c r="S29" s="84">
        <f>SUM(S25:S28)</f>
        <v>144000</v>
      </c>
      <c r="T29" s="84">
        <f>SUM(T25:T28)</f>
        <v>53000</v>
      </c>
      <c r="U29" s="84">
        <f>SUM(U25:U28)</f>
        <v>50000</v>
      </c>
      <c r="V29" s="85">
        <f>SUM(V25:V28)</f>
        <v>50000</v>
      </c>
      <c r="X29" s="99" t="s">
        <v>5</v>
      </c>
      <c r="Y29" s="100" t="s">
        <v>7</v>
      </c>
      <c r="Z29" s="100" t="s">
        <v>24</v>
      </c>
      <c r="AA29" s="100" t="s">
        <v>26</v>
      </c>
      <c r="AB29" s="101" t="s">
        <v>9</v>
      </c>
      <c r="AF29" s="53"/>
      <c r="AG29" s="53"/>
      <c r="AH29" s="155" t="s">
        <v>6</v>
      </c>
      <c r="AI29" s="153">
        <f>COUNTIFS(AJ10:AJ19,"&lt;&gt;0",$M$10:$M$19,$AI$25,$L$10:$L$19,$AH$29)</f>
        <v>0</v>
      </c>
      <c r="AJ29" s="153">
        <f>COUNTIFS(AJ10:AJ19,"&lt;&gt;0",$M$10:$M$19,$AJ$25,$L$10:$L$19,$AH$29)</f>
        <v>0</v>
      </c>
      <c r="AK29" s="153">
        <f>COUNTIFS(AJ10:AJ19,"&lt;&gt;0",$M$10:$M$19,$AK$25,$L$10:$L$19,$AH$29)</f>
        <v>0</v>
      </c>
      <c r="AL29" s="154">
        <f>COUNTIFS(AJ11:AJ20,"&lt;&gt;0",$M$10:$M$19,$AL$25,$L$10:$L$19,$AH$29)</f>
        <v>0</v>
      </c>
      <c r="AM29" s="53"/>
      <c r="AN29" s="155" t="s">
        <v>6</v>
      </c>
      <c r="AO29" s="153">
        <f>COUNTIFS(AP10:AP19,"&lt;&gt;0",$M$10:$M$19,$AO$25,$L$10:$L$19,$AN$29)</f>
        <v>0</v>
      </c>
      <c r="AP29" s="153">
        <f>COUNTIFS(AP10:AP19,"&lt;&gt;0",$M$10:$M$19,$AP$25,$L$10:$L$19,$AN$29)</f>
        <v>0</v>
      </c>
      <c r="AQ29" s="153">
        <f>COUNTIFS(AP10:AP19,"&lt;&gt;0",$M$10:$M$19,$AQ$25,$L$10:$L$19,$AN$29)</f>
        <v>0</v>
      </c>
      <c r="AR29" s="154">
        <f>COUNTIFS(AP10:AP19,"&lt;&gt;0",$M$10:$M$19,$AR$25,$L$10:$L$19,$AN$29)</f>
        <v>0</v>
      </c>
      <c r="AS29" s="53"/>
      <c r="AT29" s="155" t="s">
        <v>6</v>
      </c>
      <c r="AU29" s="153">
        <f>COUNTIFS(AV10:AV19,"&lt;&gt;0",$M$10:$M$19,$AU$25,$L$10:$L$19,$AT$29)</f>
        <v>0</v>
      </c>
      <c r="AV29" s="153">
        <f>COUNTIFS(AV10:AV19,"&lt;&gt;0",$M$10:$M$19,$AV$25,$L$10:$L$19,$AT$29)</f>
        <v>0</v>
      </c>
      <c r="AW29" s="153">
        <f>COUNTIFS(AV10:AV19,"&lt;&gt;0",$M$10:$M$19,$AW$25,$L$10:$L$19,$AT$29)</f>
        <v>0</v>
      </c>
      <c r="AX29" s="154">
        <f>COUNTIFS(AV10:AV19,"&lt;&gt;0",$M$10:$M$19,$AX$25,$L$10:$L$19,$AT$29)</f>
        <v>0</v>
      </c>
      <c r="AY29" s="53"/>
      <c r="AZ29" s="155" t="s">
        <v>6</v>
      </c>
      <c r="BA29" s="153">
        <f>COUNTIFS(BB10:BB19,"&lt;&gt;0",$M$10:$M$19,$BA$25,$L$10:$L$19,$AZ$29)</f>
        <v>0</v>
      </c>
      <c r="BB29" s="153">
        <f>COUNTIFS(BB10:BB19,"&lt;&gt;0",$M$10:$M$19,$BB$25,$L$10:$L$19,$AZ$29)</f>
        <v>0</v>
      </c>
      <c r="BC29" s="153">
        <f>COUNTIFS(BB10:BB19,"&lt;&gt;0",$M$10:$M$19,$BC$25,$L$10:$L$19,$AZ$29)</f>
        <v>0</v>
      </c>
      <c r="BD29" s="154">
        <f>COUNTIFS(BB10:BB19,"&lt;&gt;0",$M$10:$M$19,$BD$25,$L$10:$L$19,$AZ$26)</f>
        <v>0</v>
      </c>
      <c r="BE29" s="53"/>
      <c r="BF29" s="155" t="s">
        <v>6</v>
      </c>
      <c r="BG29" s="153">
        <f>COUNTIFS(BH10:BH19,"&lt;&gt;0",$M$10:$M$19,$BG$25,$L$10:$L$19,$BF$29)</f>
        <v>0</v>
      </c>
      <c r="BH29" s="153">
        <f>COUNTIFS(BH10:BH19,"&lt;&gt;0",$M$10:$M$19,$BH$25,$L$10:$L$19,$BF$29)</f>
        <v>0</v>
      </c>
      <c r="BI29" s="153">
        <f>COUNTIFS(BH10:BH19,"&lt;&gt;0",$M$10:$M$19,$BI$25,$L$10:$L$19,$BF$29)</f>
        <v>0</v>
      </c>
      <c r="BJ29" s="154">
        <f>COUNTIFS(BH10:BH19,"&lt;&gt;0",$M$10:$M$19,$BJ$25,$L$10:$L$19,$BF$29)</f>
        <v>0</v>
      </c>
      <c r="BK29" s="53"/>
      <c r="BL29" s="155" t="s">
        <v>6</v>
      </c>
      <c r="BM29" s="153">
        <f>COUNTIFS(BN10:BN19,"&lt;&gt;0",$M$10:$M$19,$BM$25,$L$10:$L$19,$BL$29)</f>
        <v>0</v>
      </c>
      <c r="BN29" s="153">
        <f>COUNTIFS(BN10:BN19,"&lt;&gt;0",$M$10:$M$19,$BN$25,$L$10:$L$19,$BL$29)</f>
        <v>0</v>
      </c>
      <c r="BO29" s="153">
        <f>COUNTIFS(BN10:BN19,"&lt;&gt;0",$M$10:$M$19,$BO$25,$L$10:$L$19,$BL$29)</f>
        <v>0</v>
      </c>
      <c r="BP29" s="154">
        <f>COUNTIFS(BN10:BN19,"&lt;&gt;0",$M$10:$M$19,$BP$25,$L$10:$L$19,$BL$29)</f>
        <v>0</v>
      </c>
      <c r="BQ29" s="53"/>
      <c r="BR29" s="155" t="s">
        <v>6</v>
      </c>
      <c r="BS29" s="153">
        <f>COUNTIFS($BT$10:$BT$19,"&lt;&gt;0",$M$10:$M$19,BS25,$L$10:$L$19,BR29)</f>
        <v>0</v>
      </c>
      <c r="BT29" s="153">
        <f>COUNTIFS($BT$10:$BT$19,"&lt;&gt;0",$M$10:$M$19,BT25,$L$10:$L$19,BR29)</f>
        <v>0</v>
      </c>
      <c r="BU29" s="153">
        <f>COUNTIFS($BT$10:$BT$19,"&lt;&gt;0",$M$10:$M$19,BU25,$L$10:$L$19,BR29)</f>
        <v>0</v>
      </c>
      <c r="BV29" s="154">
        <f>COUNTIFS($BT$10:$BT$19,"&lt;&gt;0",$M$10:$M$19,BV25,$L$10:$L$19,BR29)</f>
        <v>0</v>
      </c>
      <c r="BW29" s="53"/>
      <c r="BX29" s="155" t="s">
        <v>6</v>
      </c>
      <c r="BY29" s="153">
        <f>COUNTIFS($BZ$10:$BZ$19,"&lt;&gt;0",$M$10:$M$19,BY25,$L$10:$L$19,BX29)</f>
        <v>0</v>
      </c>
      <c r="BZ29" s="153">
        <f>COUNTIFS($BZ$10:$BZ$19,"&lt;&gt;0",$M$10:$M$19,BZ25,$L$10:$L$19,BX29)</f>
        <v>0</v>
      </c>
      <c r="CA29" s="153">
        <f>COUNTIFS($BZ$10:$BZ$19,"&lt;&gt;0",$M$10:$M$19,CA25,$L$10:$L$19,BX29)</f>
        <v>0</v>
      </c>
      <c r="CB29" s="154">
        <f>COUNTIFS($BZ$10:$BZ$19,"&lt;&gt;0",$M$10:$M$19,CB25,$L$10:$L$19,BX29)</f>
        <v>0</v>
      </c>
      <c r="CC29" s="53"/>
      <c r="CD29" s="155" t="s">
        <v>6</v>
      </c>
      <c r="CE29" s="153">
        <f>COUNTIFS($CF$10:$CF$19,"&lt;&gt;0",$M$10:$M$19,CE25,$L$10:$L$19,CD29)</f>
        <v>0</v>
      </c>
      <c r="CF29" s="153">
        <f>COUNTIFS($CF$10:$CF$19,"&lt;&gt;0",$M$10:$M$19,CF25,$L$10:$L$19,CD29)</f>
        <v>0</v>
      </c>
      <c r="CG29" s="153">
        <f>COUNTIFS($CF$10:$CF$19,"&lt;&gt;0",$M$10:$M$19,CG25,$L$10:$L$19,CD29)</f>
        <v>0</v>
      </c>
      <c r="CH29" s="153">
        <f>COUNTIFS($CF$10:$CF$19,"&lt;&gt;0",$M$10:$M$19,CH25,$L$10:$L$19,CD29)</f>
        <v>0</v>
      </c>
    </row>
    <row r="30" spans="1:88" ht="19.5" customHeight="1" x14ac:dyDescent="0.4">
      <c r="A30" s="189" t="s">
        <v>111</v>
      </c>
      <c r="B30" s="122"/>
      <c r="C30" s="122"/>
      <c r="L30" s="71" t="s">
        <v>9</v>
      </c>
      <c r="M30" s="72">
        <f>SUM(M29:P29)</f>
        <v>7953800</v>
      </c>
      <c r="N30" s="73"/>
      <c r="O30" s="73"/>
      <c r="P30" s="74"/>
      <c r="Q30" s="24"/>
      <c r="R30" s="86" t="s">
        <v>9</v>
      </c>
      <c r="S30" s="87">
        <f>SUM(S29:V29)</f>
        <v>297000</v>
      </c>
      <c r="T30" s="88"/>
      <c r="U30" s="88"/>
      <c r="V30" s="89"/>
      <c r="X30" s="102">
        <f>SUMIFS($AB$10:$AB$19,$M$10:$M$19,$M$24)</f>
        <v>67995</v>
      </c>
      <c r="Y30" s="103">
        <f>SUMIFS($AB$10:$AB$19,$M$10:$M$19,$N$24)</f>
        <v>37291</v>
      </c>
      <c r="Z30" s="103">
        <f>SUMIFS($AB$10:$AB$19,$M$10:$M$19,$O$24)</f>
        <v>40000</v>
      </c>
      <c r="AA30" s="103">
        <f>SUMIFS($AB$10:$AB$19,$M$10:$M$19,$P$24)</f>
        <v>40000</v>
      </c>
      <c r="AB30" s="104">
        <f>SUM(X30:AA30)</f>
        <v>185286</v>
      </c>
      <c r="AF30" s="54"/>
      <c r="AG30" s="54"/>
      <c r="AH30" s="155" t="s">
        <v>4</v>
      </c>
      <c r="AI30" s="153">
        <f>COUNTIFS(AJ10:AJ19,"&lt;&gt;0",$M$10:$M$19,$AI$25,$L$10:$L$19,$AH$30)</f>
        <v>0</v>
      </c>
      <c r="AJ30" s="153">
        <f>COUNTIFS(AJ10:AJ19,"&lt;&gt;0",$M$10:$M$19,$AJ$25,$L$10:$L$19,$AH$30)</f>
        <v>0</v>
      </c>
      <c r="AK30" s="153">
        <f>COUNTIFS(AJ10:AJ19,"&lt;&gt;0",$M$10:$M$19,$AK$25,$L$10:$L$19,$AH$30)</f>
        <v>0</v>
      </c>
      <c r="AL30" s="154">
        <f>COUNTIFS(AJ10:AJ19,"&lt;&gt;0",$M$10:$M$19,$AL$25,$L$10:$L$19,$AH$30)</f>
        <v>0</v>
      </c>
      <c r="AM30" s="54"/>
      <c r="AN30" s="155" t="s">
        <v>4</v>
      </c>
      <c r="AO30" s="153">
        <f>COUNTIFS(AP10:AP19,"&lt;&gt;0",$M$10:$M$19,$AO$25,$L$10:$L$19,$AN$30)</f>
        <v>0</v>
      </c>
      <c r="AP30" s="153">
        <f>COUNTIFS(AP10:AP19,"&lt;&gt;0",$M$10:$M$19,$AP$25,$L$10:$L$19,$AN$30)</f>
        <v>0</v>
      </c>
      <c r="AQ30" s="153">
        <f>COUNTIFS(AP10:AP19,"&lt;&gt;0",$M$10:$M$19,$AQ$25,$L$10:$L$19,$AN$30)</f>
        <v>0</v>
      </c>
      <c r="AR30" s="154">
        <f>COUNTIFS(AP10:AP19,"&lt;&gt;0",$M$10:$M$19,$AR$25,$L$10:$L$19,$AN$30)</f>
        <v>0</v>
      </c>
      <c r="AS30" s="54"/>
      <c r="AT30" s="155" t="s">
        <v>4</v>
      </c>
      <c r="AU30" s="153">
        <f>COUNTIFS(AV10:AV19,"&lt;&gt;0",$M$10:$M$19,$AU$25,$L$10:$L$19,$AT$30)</f>
        <v>0</v>
      </c>
      <c r="AV30" s="153">
        <f>COUNTIFS(AV10:AV19,"&lt;&gt;0",$M$10:$M$19,$AV$25,$L$10:$L$19,$AT$30)</f>
        <v>0</v>
      </c>
      <c r="AW30" s="153">
        <f>COUNTIFS(AV10:AV19,"&lt;&gt;0",$M$10:$M$19,$AW$25,$L$10:$L$19,$AT$30)</f>
        <v>0</v>
      </c>
      <c r="AX30" s="154">
        <f>COUNTIFS(AV10:AV19,"&lt;&gt;0",$M$10:$M$19,$AX$25,$L$10:$L$19,$AT$30)</f>
        <v>0</v>
      </c>
      <c r="AY30" s="54"/>
      <c r="AZ30" s="155" t="s">
        <v>4</v>
      </c>
      <c r="BA30" s="153">
        <f>COUNTIFS(BB10:BB19,"&lt;&gt;0",$M$10:$M$19,$BA$25,$L$10:$L$19,$AZ$30)</f>
        <v>0</v>
      </c>
      <c r="BB30" s="153">
        <f>COUNTIFS(BB10:BB19,"&lt;&gt;0",$M$10:$M$19,$BB$25,$L$10:$L$19,$AZ$30)</f>
        <v>0</v>
      </c>
      <c r="BC30" s="153">
        <f>COUNTIFS(BB10:BB19,"&lt;&gt;0",$M$10:$M$19,$BC$25,$L$10:$L$19,$AZ$30)</f>
        <v>0</v>
      </c>
      <c r="BD30" s="154">
        <f>COUNTIFS(BB10:BB19,"&lt;&gt;0",$M$10:$M$19,$BD$25,$L$10:$L$19,$AZ$26)</f>
        <v>0</v>
      </c>
      <c r="BE30" s="54"/>
      <c r="BF30" s="155" t="s">
        <v>4</v>
      </c>
      <c r="BG30" s="153">
        <f>COUNTIFS(BH10:BH19,"&lt;&gt;0",$M$10:$M$19,$BG$25,$L$10:$L$19,$BF$30)</f>
        <v>0</v>
      </c>
      <c r="BH30" s="153">
        <f>COUNTIFS(BH10:BH19,"&lt;&gt;0",$M$10:$M$19,$BH$25,$L$10:$L$19,$BF$30)</f>
        <v>0</v>
      </c>
      <c r="BI30" s="153">
        <f>COUNTIFS(BH10:BH19,"&lt;&gt;0",$M$10:$M$19,$BI$25,$L$10:$L$19,$BF$30)</f>
        <v>0</v>
      </c>
      <c r="BJ30" s="154">
        <f>COUNTIFS(BH10:BH19,"&lt;&gt;0",$M$10:$M$19,$BJ$25,$L$10:$L$19,$BF$30)</f>
        <v>0</v>
      </c>
      <c r="BK30" s="54"/>
      <c r="BL30" s="155" t="s">
        <v>4</v>
      </c>
      <c r="BM30" s="153">
        <f>COUNTIFS(BN10:BN19,"&lt;&gt;0",$M$10:$M$19,$BM$25,$L$10:$L$19,$BL$30)</f>
        <v>0</v>
      </c>
      <c r="BN30" s="153">
        <f>COUNTIFS(BN10:BN19,"&lt;&gt;0",$M$10:$M$19,$BN$25,$L$10:$L$19,$BL$30)</f>
        <v>0</v>
      </c>
      <c r="BO30" s="153">
        <f>COUNTIFS(BN10:BN19,"&lt;&gt;0",$M$10:$M$19,$BO$25,$L$10:$L$19,$BL$30)</f>
        <v>0</v>
      </c>
      <c r="BP30" s="154">
        <f>COUNTIFS(BN10:BN19,"&lt;&gt;0",$M$10:$M$19,$BP$25,$L$10:$L$19,$BL$30)</f>
        <v>0</v>
      </c>
      <c r="BQ30" s="54"/>
      <c r="BR30" s="155" t="s">
        <v>4</v>
      </c>
      <c r="BS30" s="153">
        <f>COUNTIFS($BT$10:$BT$19,"&lt;&gt;0",$M$10:$M$19,BS25,$L$10:$L$19,BR30)</f>
        <v>0</v>
      </c>
      <c r="BT30" s="153">
        <f>COUNTIFS($BT$10:$BT$19,"&lt;&gt;0",$M$10:$M$19,BT25,$L$10:$L$19,BR30)</f>
        <v>0</v>
      </c>
      <c r="BU30" s="153">
        <f>COUNTIFS($BT$10:$BT$19,"&lt;&gt;0",$M$10:$M$19,BU25,$L$10:$L$19,BR30)</f>
        <v>0</v>
      </c>
      <c r="BV30" s="154">
        <f>COUNTIFS($BT$10:$BT$19,"&lt;&gt;0",$M$10:$M$19,BV25,$L$10:$L$19,BR30)</f>
        <v>0</v>
      </c>
      <c r="BW30" s="54"/>
      <c r="BX30" s="155" t="s">
        <v>4</v>
      </c>
      <c r="BY30" s="153">
        <f>COUNTIFS($BZ$10:$BZ$19,"&lt;&gt;0",$M$10:$M$19,BY25,$L$10:$L$19,BX30)</f>
        <v>0</v>
      </c>
      <c r="BZ30" s="153">
        <f>COUNTIFS($BZ$10:$BZ$19,"&lt;&gt;0",$M$10:$M$19,BZ25,$L$10:$L$19,BX30)</f>
        <v>0</v>
      </c>
      <c r="CA30" s="153">
        <f>COUNTIFS($BZ$10:$BZ$19,"&lt;&gt;0",$M$10:$M$19,CA25,$L$10:$L$19,BX30)</f>
        <v>0</v>
      </c>
      <c r="CB30" s="154">
        <f>COUNTIFS($BZ$10:$BZ$19,"&lt;&gt;0",$M$10:$M$19,CB25,$L$10:$L$19,BX30)</f>
        <v>0</v>
      </c>
      <c r="CC30" s="54"/>
      <c r="CD30" s="155" t="s">
        <v>4</v>
      </c>
      <c r="CE30" s="153">
        <f>COUNTIFS($CF$10:$CF$19,"&lt;&gt;0",$M$10:$M$19,CE25,$L$10:$L$19,CD30)</f>
        <v>0</v>
      </c>
      <c r="CF30" s="153">
        <f>COUNTIFS($CF$10:$CF$19,"&lt;&gt;0",$M$10:$M$19,CF25,$L$10:$L$19,CD30)</f>
        <v>0</v>
      </c>
      <c r="CG30" s="153">
        <f>COUNTIFS($CF$10:$CF$19,"&lt;&gt;0",$M$10:$M$19,CG25,$L$10:$L$19,CD30)</f>
        <v>0</v>
      </c>
      <c r="CH30" s="153">
        <f>COUNTIFS($CF$10:$CF$19,"&lt;&gt;0",$M$10:$M$19,CH25,$L$10:$L$19,CD30)</f>
        <v>0</v>
      </c>
    </row>
    <row r="31" spans="1:88" ht="19.5" customHeight="1" x14ac:dyDescent="0.4">
      <c r="A31" s="190"/>
      <c r="B31" s="120"/>
      <c r="C31" s="120"/>
      <c r="AF31" s="53"/>
      <c r="AG31" s="53"/>
      <c r="AH31" s="155" t="s">
        <v>35</v>
      </c>
      <c r="AI31" s="153">
        <f>SUM(AI26:AI30)</f>
        <v>0</v>
      </c>
      <c r="AJ31" s="153">
        <f t="shared" ref="AJ31:AK31" si="65">SUM(AJ26:AJ30)</f>
        <v>0</v>
      </c>
      <c r="AK31" s="153">
        <f t="shared" si="65"/>
        <v>0</v>
      </c>
      <c r="AL31" s="154">
        <f>SUM(AL26:AL30)</f>
        <v>0</v>
      </c>
      <c r="AM31" s="54"/>
      <c r="AN31" s="155" t="s">
        <v>35</v>
      </c>
      <c r="AO31" s="153">
        <f>SUM(AO26:AO30)</f>
        <v>0</v>
      </c>
      <c r="AP31" s="153">
        <f t="shared" ref="AP31:AQ31" si="66">SUM(AP26:AP30)</f>
        <v>0</v>
      </c>
      <c r="AQ31" s="153">
        <f t="shared" si="66"/>
        <v>0</v>
      </c>
      <c r="AR31" s="154">
        <f>SUM(AR26:AR30)</f>
        <v>0</v>
      </c>
      <c r="AS31" s="54"/>
      <c r="AT31" s="155" t="s">
        <v>35</v>
      </c>
      <c r="AU31" s="153">
        <f>SUM(AU26:AU30)</f>
        <v>0</v>
      </c>
      <c r="AV31" s="153">
        <f t="shared" ref="AV31:AX31" si="67">SUM(AV26:AV30)</f>
        <v>0</v>
      </c>
      <c r="AW31" s="153">
        <f t="shared" si="67"/>
        <v>0</v>
      </c>
      <c r="AX31" s="154">
        <f t="shared" si="67"/>
        <v>0</v>
      </c>
      <c r="AY31" s="54"/>
      <c r="AZ31" s="155" t="s">
        <v>35</v>
      </c>
      <c r="BA31" s="153">
        <f>SUM(BA26:BA30)</f>
        <v>0</v>
      </c>
      <c r="BB31" s="153">
        <f t="shared" ref="BB31:BD31" si="68">SUM(BB26:BB30)</f>
        <v>0</v>
      </c>
      <c r="BC31" s="153">
        <f t="shared" si="68"/>
        <v>0</v>
      </c>
      <c r="BD31" s="154">
        <f t="shared" si="68"/>
        <v>0</v>
      </c>
      <c r="BE31" s="54"/>
      <c r="BF31" s="155" t="s">
        <v>35</v>
      </c>
      <c r="BG31" s="153">
        <f>SUM(BG26:BG30)</f>
        <v>0</v>
      </c>
      <c r="BH31" s="153">
        <f t="shared" ref="BH31" si="69">SUM(BH26:BH30)</f>
        <v>0</v>
      </c>
      <c r="BI31" s="153">
        <f>SUM(BI26:BI30)</f>
        <v>0</v>
      </c>
      <c r="BJ31" s="154">
        <f t="shared" ref="BJ31" si="70">SUM(BJ26:BJ30)</f>
        <v>0</v>
      </c>
      <c r="BK31" s="54"/>
      <c r="BL31" s="155" t="s">
        <v>35</v>
      </c>
      <c r="BM31" s="153">
        <f>SUM(BM26:BM30)</f>
        <v>0</v>
      </c>
      <c r="BN31" s="153">
        <f t="shared" ref="BN31:BP31" si="71">SUM(BN26:BN30)</f>
        <v>0</v>
      </c>
      <c r="BO31" s="153">
        <f t="shared" si="71"/>
        <v>0</v>
      </c>
      <c r="BP31" s="154">
        <f t="shared" si="71"/>
        <v>0</v>
      </c>
      <c r="BQ31" s="54"/>
      <c r="BR31" s="155" t="s">
        <v>35</v>
      </c>
      <c r="BS31" s="153">
        <f>SUM(BS26:BS30)</f>
        <v>0</v>
      </c>
      <c r="BT31" s="153">
        <f t="shared" ref="BT31:BV31" si="72">SUM(BT26:BT30)</f>
        <v>0</v>
      </c>
      <c r="BU31" s="153">
        <f t="shared" si="72"/>
        <v>0</v>
      </c>
      <c r="BV31" s="154">
        <f t="shared" si="72"/>
        <v>0</v>
      </c>
      <c r="BW31" s="54"/>
      <c r="BX31" s="155" t="s">
        <v>35</v>
      </c>
      <c r="BY31" s="153">
        <f>SUM(BY26:BY30)</f>
        <v>0</v>
      </c>
      <c r="BZ31" s="153">
        <f t="shared" ref="BZ31:CA31" si="73">SUM(BZ26:BZ30)</f>
        <v>0</v>
      </c>
      <c r="CA31" s="153">
        <f t="shared" si="73"/>
        <v>0</v>
      </c>
      <c r="CB31" s="154">
        <f>SUM(CB26:CB30)</f>
        <v>0</v>
      </c>
      <c r="CC31" s="54"/>
      <c r="CD31" s="155" t="s">
        <v>35</v>
      </c>
      <c r="CE31" s="153">
        <f>SUM(CE26:CE30)</f>
        <v>0</v>
      </c>
      <c r="CF31" s="153">
        <f t="shared" ref="CF31:CH31" si="74">SUM(CF26:CF30)</f>
        <v>0</v>
      </c>
      <c r="CG31" s="153">
        <f t="shared" si="74"/>
        <v>0</v>
      </c>
      <c r="CH31" s="154">
        <f t="shared" si="74"/>
        <v>0</v>
      </c>
    </row>
    <row r="32" spans="1:88" ht="19.5" customHeight="1" x14ac:dyDescent="0.4">
      <c r="A32" s="123"/>
      <c r="B32" s="120"/>
      <c r="C32" s="120"/>
      <c r="L32" s="6"/>
      <c r="AF32" s="53"/>
      <c r="AG32" s="53"/>
      <c r="AH32" s="156" t="s">
        <v>100</v>
      </c>
      <c r="AI32" s="157">
        <f>AI31+AJ31+AK31+AL31</f>
        <v>0</v>
      </c>
      <c r="AJ32" s="158"/>
      <c r="AK32" s="158"/>
      <c r="AL32" s="159"/>
      <c r="AM32" s="54"/>
      <c r="AN32" s="156" t="s">
        <v>100</v>
      </c>
      <c r="AO32" s="157">
        <f>AO31+AP31+AQ31+AR31</f>
        <v>0</v>
      </c>
      <c r="AP32" s="158"/>
      <c r="AQ32" s="158"/>
      <c r="AR32" s="159"/>
      <c r="AS32" s="54"/>
      <c r="AT32" s="156" t="s">
        <v>100</v>
      </c>
      <c r="AU32" s="157">
        <f>AU31+AV31+AW31+AX31</f>
        <v>0</v>
      </c>
      <c r="AV32" s="158"/>
      <c r="AW32" s="158"/>
      <c r="AX32" s="159"/>
      <c r="AY32" s="54"/>
      <c r="AZ32" s="156" t="s">
        <v>100</v>
      </c>
      <c r="BA32" s="157">
        <f>BA31+BB31+BC31+BD31</f>
        <v>0</v>
      </c>
      <c r="BB32" s="158"/>
      <c r="BC32" s="158"/>
      <c r="BD32" s="159"/>
      <c r="BE32" s="54"/>
      <c r="BF32" s="156" t="s">
        <v>100</v>
      </c>
      <c r="BG32" s="157">
        <f>BG31+BH31+BI31+BJ31</f>
        <v>0</v>
      </c>
      <c r="BH32" s="158"/>
      <c r="BI32" s="158"/>
      <c r="BJ32" s="159"/>
      <c r="BK32" s="54"/>
      <c r="BL32" s="156" t="s">
        <v>100</v>
      </c>
      <c r="BM32" s="157">
        <f>BM31+BN31+BO31+BP31</f>
        <v>0</v>
      </c>
      <c r="BN32" s="158"/>
      <c r="BO32" s="158"/>
      <c r="BP32" s="159"/>
      <c r="BQ32" s="54"/>
      <c r="BR32" s="156" t="s">
        <v>100</v>
      </c>
      <c r="BS32" s="157">
        <f>BS31+BT31+BU31+BV31</f>
        <v>0</v>
      </c>
      <c r="BT32" s="158"/>
      <c r="BU32" s="158"/>
      <c r="BV32" s="159"/>
      <c r="BW32" s="54"/>
      <c r="BX32" s="156" t="s">
        <v>100</v>
      </c>
      <c r="BY32" s="157">
        <f>BY31+BZ31+CA31+CB31</f>
        <v>0</v>
      </c>
      <c r="BZ32" s="158"/>
      <c r="CA32" s="158"/>
      <c r="CB32" s="159"/>
      <c r="CC32" s="54"/>
      <c r="CD32" s="156" t="s">
        <v>100</v>
      </c>
      <c r="CE32" s="157">
        <f>CE31+CF31+CG31+CH31</f>
        <v>0</v>
      </c>
      <c r="CF32" s="158"/>
      <c r="CG32" s="158"/>
      <c r="CH32" s="159"/>
    </row>
    <row r="33" spans="1:86" ht="19.5" customHeight="1" x14ac:dyDescent="0.4">
      <c r="A33" s="191" t="s">
        <v>125</v>
      </c>
      <c r="B33" s="120"/>
      <c r="C33" s="120"/>
      <c r="L33" s="6"/>
      <c r="AF33" s="53"/>
      <c r="AG33" s="53"/>
      <c r="AH33" s="54"/>
      <c r="AI33" s="52"/>
      <c r="AJ33" s="52"/>
      <c r="AM33" s="53"/>
      <c r="AN33" s="54"/>
      <c r="AO33" s="52"/>
      <c r="AP33" s="52"/>
      <c r="AS33" s="53"/>
      <c r="AT33" s="54"/>
      <c r="AU33" s="52"/>
      <c r="AV33" s="52"/>
      <c r="AY33" s="53"/>
      <c r="AZ33" s="54"/>
      <c r="BA33" s="52"/>
      <c r="BB33" s="52"/>
      <c r="BE33" s="53"/>
      <c r="BF33" s="54"/>
      <c r="BG33" s="52"/>
      <c r="BH33" s="52"/>
      <c r="BK33" s="53"/>
      <c r="BL33" s="54"/>
      <c r="BM33" s="52"/>
      <c r="BN33" s="52"/>
      <c r="BQ33" s="53"/>
      <c r="BR33" s="54"/>
      <c r="BS33" s="52"/>
      <c r="BT33" s="52"/>
      <c r="BW33" s="53"/>
      <c r="BX33" s="54"/>
      <c r="BY33" s="52"/>
      <c r="BZ33" s="52"/>
      <c r="CC33" s="53"/>
      <c r="CD33" s="54"/>
      <c r="CE33" s="52"/>
      <c r="CF33" s="52"/>
    </row>
    <row r="34" spans="1:86" ht="19.5" customHeight="1" x14ac:dyDescent="0.4">
      <c r="A34" s="188" t="s">
        <v>119</v>
      </c>
      <c r="B34" s="123"/>
      <c r="C34" s="120"/>
      <c r="L34" s="6"/>
      <c r="AF34" s="53"/>
      <c r="AG34" s="53"/>
      <c r="AH34" s="138"/>
      <c r="AI34" s="223" t="s">
        <v>42</v>
      </c>
      <c r="AJ34" s="224"/>
      <c r="AK34" s="227"/>
      <c r="AL34" s="228"/>
      <c r="AM34" s="53"/>
      <c r="AN34" s="138"/>
      <c r="AO34" s="223" t="s">
        <v>42</v>
      </c>
      <c r="AP34" s="224"/>
      <c r="AQ34" s="227"/>
      <c r="AR34" s="228"/>
      <c r="AS34" s="53"/>
      <c r="AT34" s="138"/>
      <c r="AU34" s="223" t="s">
        <v>42</v>
      </c>
      <c r="AV34" s="224"/>
      <c r="AW34" s="227"/>
      <c r="AX34" s="228"/>
      <c r="AY34" s="53"/>
      <c r="AZ34" s="138"/>
      <c r="BA34" s="223" t="s">
        <v>42</v>
      </c>
      <c r="BB34" s="224"/>
      <c r="BC34" s="227"/>
      <c r="BD34" s="228"/>
      <c r="BE34" s="53"/>
      <c r="BF34" s="138"/>
      <c r="BG34" s="223" t="s">
        <v>42</v>
      </c>
      <c r="BH34" s="224"/>
      <c r="BI34" s="227"/>
      <c r="BJ34" s="228"/>
      <c r="BK34" s="53"/>
      <c r="BL34" s="138"/>
      <c r="BM34" s="223" t="s">
        <v>42</v>
      </c>
      <c r="BN34" s="224"/>
      <c r="BO34" s="227"/>
      <c r="BP34" s="228"/>
      <c r="BQ34" s="53"/>
      <c r="BR34" s="138"/>
      <c r="BS34" s="223" t="s">
        <v>42</v>
      </c>
      <c r="BT34" s="224"/>
      <c r="BU34" s="227"/>
      <c r="BV34" s="228"/>
      <c r="BW34" s="53"/>
      <c r="BX34" s="138"/>
      <c r="BY34" s="223" t="s">
        <v>42</v>
      </c>
      <c r="BZ34" s="224"/>
      <c r="CA34" s="227"/>
      <c r="CB34" s="228"/>
      <c r="CC34" s="53"/>
      <c r="CD34" s="138"/>
      <c r="CE34" s="223" t="s">
        <v>42</v>
      </c>
      <c r="CF34" s="224"/>
      <c r="CG34" s="227"/>
      <c r="CH34" s="228"/>
    </row>
    <row r="35" spans="1:86" ht="19.5" customHeight="1" x14ac:dyDescent="0.4">
      <c r="A35" s="188" t="s">
        <v>122</v>
      </c>
      <c r="L35" s="6"/>
      <c r="AF35" s="54"/>
      <c r="AG35" s="54"/>
      <c r="AH35" s="139"/>
      <c r="AI35" s="140" t="s">
        <v>5</v>
      </c>
      <c r="AJ35" s="140" t="s">
        <v>7</v>
      </c>
      <c r="AK35" s="140" t="s">
        <v>23</v>
      </c>
      <c r="AL35" s="141" t="s">
        <v>26</v>
      </c>
      <c r="AM35" s="53"/>
      <c r="AN35" s="139"/>
      <c r="AO35" s="140" t="s">
        <v>5</v>
      </c>
      <c r="AP35" s="140" t="s">
        <v>7</v>
      </c>
      <c r="AQ35" s="140" t="s">
        <v>23</v>
      </c>
      <c r="AR35" s="141" t="s">
        <v>26</v>
      </c>
      <c r="AS35" s="53"/>
      <c r="AT35" s="139"/>
      <c r="AU35" s="140" t="s">
        <v>5</v>
      </c>
      <c r="AV35" s="140" t="s">
        <v>7</v>
      </c>
      <c r="AW35" s="140" t="s">
        <v>23</v>
      </c>
      <c r="AX35" s="141" t="s">
        <v>26</v>
      </c>
      <c r="AY35" s="53"/>
      <c r="AZ35" s="139"/>
      <c r="BA35" s="140" t="s">
        <v>5</v>
      </c>
      <c r="BB35" s="140" t="s">
        <v>7</v>
      </c>
      <c r="BC35" s="140" t="s">
        <v>23</v>
      </c>
      <c r="BD35" s="141" t="s">
        <v>26</v>
      </c>
      <c r="BE35" s="53"/>
      <c r="BF35" s="139"/>
      <c r="BG35" s="140" t="s">
        <v>5</v>
      </c>
      <c r="BH35" s="140" t="s">
        <v>7</v>
      </c>
      <c r="BI35" s="140" t="s">
        <v>23</v>
      </c>
      <c r="BJ35" s="141" t="s">
        <v>26</v>
      </c>
      <c r="BK35" s="53"/>
      <c r="BL35" s="139"/>
      <c r="BM35" s="140" t="s">
        <v>5</v>
      </c>
      <c r="BN35" s="140" t="s">
        <v>7</v>
      </c>
      <c r="BO35" s="140" t="s">
        <v>23</v>
      </c>
      <c r="BP35" s="141" t="s">
        <v>26</v>
      </c>
      <c r="BQ35" s="53"/>
      <c r="BR35" s="139"/>
      <c r="BS35" s="140" t="s">
        <v>5</v>
      </c>
      <c r="BT35" s="140" t="s">
        <v>7</v>
      </c>
      <c r="BU35" s="140" t="s">
        <v>23</v>
      </c>
      <c r="BV35" s="141" t="s">
        <v>26</v>
      </c>
      <c r="BW35" s="53"/>
      <c r="BX35" s="139"/>
      <c r="BY35" s="140" t="s">
        <v>5</v>
      </c>
      <c r="BZ35" s="140" t="s">
        <v>7</v>
      </c>
      <c r="CA35" s="140" t="s">
        <v>23</v>
      </c>
      <c r="CB35" s="141" t="s">
        <v>26</v>
      </c>
      <c r="CC35" s="53"/>
      <c r="CD35" s="139"/>
      <c r="CE35" s="140" t="s">
        <v>5</v>
      </c>
      <c r="CF35" s="140" t="s">
        <v>7</v>
      </c>
      <c r="CG35" s="140" t="s">
        <v>23</v>
      </c>
      <c r="CH35" s="141" t="s">
        <v>26</v>
      </c>
    </row>
    <row r="36" spans="1:86" ht="19.5" customHeight="1" x14ac:dyDescent="0.4">
      <c r="A36" s="188"/>
      <c r="AD36" s="54"/>
      <c r="AE36" s="54"/>
      <c r="AF36" s="54"/>
      <c r="AG36" s="52"/>
      <c r="AH36" s="142">
        <v>1.1499999999999999</v>
      </c>
      <c r="AI36" s="143">
        <f>SUMIFS(AJ10:AJ19,$M$10:$M$19,$AI$35,$L$10:$L$19,$AH$36)</f>
        <v>0</v>
      </c>
      <c r="AJ36" s="143">
        <f>SUMIFS(AJ10:AJ19,$M$10:$M$19,$AJ$35,$L$10:$L$19,$AH$36)</f>
        <v>0</v>
      </c>
      <c r="AK36" s="143">
        <f>SUMIFS(AJ10:AJ19,$M$10:$M$19,$AK$35,$L$10:$L$19,$AH$36)</f>
        <v>0</v>
      </c>
      <c r="AL36" s="144">
        <f>SUMIFS(AJ10:AJ19,$M$10:$M$19,$AL$35,$L$10:$L$19,$AH$36)</f>
        <v>0</v>
      </c>
      <c r="AM36" s="53"/>
      <c r="AN36" s="142">
        <v>1.1499999999999999</v>
      </c>
      <c r="AO36" s="143">
        <f>SUMIFS(AP10:AP19,$M$10:$M$19,$AI$35,$L$10:$L$19,$AH$36)</f>
        <v>0</v>
      </c>
      <c r="AP36" s="143">
        <f>SUMIFS(AP10:AP19,$M$10:$M$19,$AJ$35,$L$10:$L$19,$AH$36)</f>
        <v>0</v>
      </c>
      <c r="AQ36" s="143">
        <f>SUMIFS(AP10:AP19,$M$10:$M$19,$AK$35,$L$10:$L$19,$AH$36)</f>
        <v>0</v>
      </c>
      <c r="AR36" s="144">
        <f>SUMIFS(AP10:AP19,$M$10:$M$19,$AL$35,$L$10:$L$19,$AH$36)</f>
        <v>0</v>
      </c>
      <c r="AS36" s="53"/>
      <c r="AT36" s="142">
        <v>1.1499999999999999</v>
      </c>
      <c r="AU36" s="143">
        <f>SUMIFS(AV10:AV19,$M$10:$M$19,$AI$35,$L$10:$L$19,$AH$36)</f>
        <v>0</v>
      </c>
      <c r="AV36" s="143">
        <f>SUMIFS(AV10:AV19,$M$10:$M$19,$AJ$35,$L$10:$L$19,$AH$36)</f>
        <v>0</v>
      </c>
      <c r="AW36" s="143">
        <f>SUMIFS(AV10:AV19,$M$10:$M$19,$AK$35,$L$10:$L$19,$AH$36)</f>
        <v>0</v>
      </c>
      <c r="AX36" s="144">
        <f>SUMIFS(AV10:AV19,$M$10:$M$19,$AL$35,$L$10:$L$19,$AH$36)</f>
        <v>0</v>
      </c>
      <c r="AY36" s="53"/>
      <c r="AZ36" s="142">
        <v>1.1499999999999999</v>
      </c>
      <c r="BA36" s="143">
        <f>SUMIFS(BB10:BB19,$M$10:$M$19,$AI$35,$L$10:$L$19,$AH$36)</f>
        <v>0</v>
      </c>
      <c r="BB36" s="143">
        <f>SUMIFS(BB10:BB19,$M$10:$M$19,$AJ$35,$L$10:$L$19,$AH$36)</f>
        <v>0</v>
      </c>
      <c r="BC36" s="143">
        <f>SUMIFS(BB10:BB19,$M$10:$M$19,$AK$35,$L$10:$L$19,$AH$36)</f>
        <v>0</v>
      </c>
      <c r="BD36" s="144">
        <f>SUMIFS(BB10:BB19,$M$10:$M$19,$AL$35,$L$10:$L$19,$AH$36)</f>
        <v>0</v>
      </c>
      <c r="BE36" s="53"/>
      <c r="BF36" s="142">
        <v>1.1499999999999999</v>
      </c>
      <c r="BG36" s="143">
        <f>SUMIFS(BH10:BH19,$M$10:$M$19,$AI$35,$L$10:$L$19,$AH$36)</f>
        <v>0</v>
      </c>
      <c r="BH36" s="143">
        <f>SUMIFS(BH10:BH19,$M$10:$M$19,$AJ$35,$L$10:$L$19,$AH$36)</f>
        <v>0</v>
      </c>
      <c r="BI36" s="143">
        <f>SUMIFS(BH10:BH19,$M$10:$M$19,$AK$35,$L$10:$L$19,$AH$36)</f>
        <v>0</v>
      </c>
      <c r="BJ36" s="144">
        <f>SUMIFS(BH10:BH19,$M$10:$M$19,$AL$35,$L$10:$L$19,$AH$36)</f>
        <v>0</v>
      </c>
      <c r="BK36" s="53"/>
      <c r="BL36" s="142">
        <v>1.1499999999999999</v>
      </c>
      <c r="BM36" s="143">
        <f>SUMIFS(BN10:BN19,$M$10:$M$19,$AI$35,$L$10:$L$19,$AH$36)</f>
        <v>0</v>
      </c>
      <c r="BN36" s="143">
        <f>SUMIFS(BN10:BN19,$M$10:$M$19,$AJ$35,$L$10:$L$19,$AH$36)</f>
        <v>0</v>
      </c>
      <c r="BO36" s="143">
        <f>SUMIFS(BN10:BN19,$M$10:$M$19,$AK$35,$L$10:$L$19,$AH$36)</f>
        <v>0</v>
      </c>
      <c r="BP36" s="144">
        <f>SUMIFS(BN10:BN19,$M$10:$M$19,$AL$35,$L$10:$L$19,$AH$36)</f>
        <v>0</v>
      </c>
      <c r="BQ36" s="53"/>
      <c r="BR36" s="142">
        <v>1.1499999999999999</v>
      </c>
      <c r="BS36" s="143">
        <f>SUMIFS(BT10:BT19,$M$10:$M$19,$AI$35,$L$10:$L$19,$AH$36)</f>
        <v>0</v>
      </c>
      <c r="BT36" s="143">
        <f>SUMIFS(BT10:BT19,$M$10:$M$19,$AJ$35,$L$10:$L$19,$AH$36)</f>
        <v>0</v>
      </c>
      <c r="BU36" s="143">
        <f>SUMIFS(BT10:BT19,$M$10:$M$19,$AK$35,$L$10:$L$19,$AH$36)</f>
        <v>0</v>
      </c>
      <c r="BV36" s="144">
        <f>SUMIFS(BT10:BT19,$M$10:$M$19,$AL$35,$L$10:$L$19,$AH$36)</f>
        <v>0</v>
      </c>
      <c r="BW36" s="53"/>
      <c r="BX36" s="142">
        <v>1.1499999999999999</v>
      </c>
      <c r="BY36" s="143">
        <f>SUMIFS(BZ10:BZ19,$M$10:$M$19,$AI$35,$L$10:$L$19,$AH$36)</f>
        <v>0</v>
      </c>
      <c r="BZ36" s="143">
        <f>SUMIFS(BZ10:BZ19,$M$10:$M$19,$AJ$35,$L$10:$L$19,$AH$36)</f>
        <v>0</v>
      </c>
      <c r="CA36" s="143">
        <f>SUMIFS(BZ10:BZ19,$M$10:$M$19,$AK$35,$L$10:$L$19,$AH$36)</f>
        <v>0</v>
      </c>
      <c r="CB36" s="144">
        <f>SUMIFS(BZ10:BZ19,$M$10:$M$19,$AL$35,$L$10:$L$19,$AH$36)</f>
        <v>0</v>
      </c>
      <c r="CC36" s="53"/>
      <c r="CD36" s="142">
        <v>1.1499999999999999</v>
      </c>
      <c r="CE36" s="143">
        <f>SUMIFS(CF10:CF19,$M$10:$M$19,$AI$35,$L$10:$L$19,$AH$36)</f>
        <v>0</v>
      </c>
      <c r="CF36" s="143">
        <f>SUMIFS(CF10:CF19,$M$10:$M$19,$AJ$35,$L$10:$L$19,$AH$36)</f>
        <v>0</v>
      </c>
      <c r="CG36" s="143">
        <f>SUMIFS(CF10:CF19,$M$10:$M$19,$AK$35,$L$10:$L$19,$AH$36)</f>
        <v>0</v>
      </c>
      <c r="CH36" s="144">
        <f>SUMIFS(CF10:CF19,$M$10:$M$19,$AL$35,$L$10:$L$19,$AH$36)</f>
        <v>0</v>
      </c>
    </row>
    <row r="37" spans="1:86" ht="19.5" customHeight="1" x14ac:dyDescent="0.4">
      <c r="AD37" s="54"/>
      <c r="AE37" s="54"/>
      <c r="AF37" s="54"/>
      <c r="AG37" s="52"/>
      <c r="AH37" s="142" t="s">
        <v>8</v>
      </c>
      <c r="AI37" s="143">
        <f>SUMIFS(AJ10:AJ19,$M$10:$M$19,$AI$35,$L$10:$L$19,$AH$37)</f>
        <v>0</v>
      </c>
      <c r="AJ37" s="143">
        <f>SUMIFS(AJ10:AJ19,$M$10:$M$19,$AJ$35,$L$10:$L$19,$AH$37)</f>
        <v>0</v>
      </c>
      <c r="AK37" s="143">
        <f>SUMIFS(AJ10:AJ19,$M$10:$M$19,$AK$35,$L$10:$L$19,$AH$37)</f>
        <v>0</v>
      </c>
      <c r="AL37" s="144">
        <f>SUMIFS(AJ10:AJ19,$M$10:$M$19,$AL$35,$L$10:$L$19,$AH$37)</f>
        <v>0</v>
      </c>
      <c r="AM37" s="54"/>
      <c r="AN37" s="142" t="s">
        <v>8</v>
      </c>
      <c r="AO37" s="143">
        <f>SUMIFS(AP10:AP19,$M$10:$M$19,$AI$35,$L$10:$L$19,$AH$37)</f>
        <v>0</v>
      </c>
      <c r="AP37" s="143">
        <f>SUMIFS(AP10:AP19,$M$10:$M$19,$AJ$35,$L$10:$L$19,$AH$37)</f>
        <v>0</v>
      </c>
      <c r="AQ37" s="143">
        <f>SUMIFS(AP10:AP19,$M$10:$M$19,$AK$35,$L$10:$L$19,$AH$37)</f>
        <v>0</v>
      </c>
      <c r="AR37" s="144">
        <f>SUMIFS(AP10:AP19,$M$10:$M$19,$AL$35,$L$10:$L$19,$AH$37)</f>
        <v>0</v>
      </c>
      <c r="AS37" s="54"/>
      <c r="AT37" s="142" t="s">
        <v>8</v>
      </c>
      <c r="AU37" s="143">
        <f>SUMIFS(AV10:AV19,$M$10:$M$19,$AI$35,$L$10:$L$19,$AH$37)</f>
        <v>0</v>
      </c>
      <c r="AV37" s="143">
        <f>SUMIFS(AV10:AV19,$M$10:$M$19,$AJ$35,$L$10:$L$19,$AH$37)</f>
        <v>0</v>
      </c>
      <c r="AW37" s="143">
        <f>SUMIFS(AV10:AV19,$M$10:$M$19,$AK$35,$L$10:$L$19,$AH$37)</f>
        <v>0</v>
      </c>
      <c r="AX37" s="144">
        <f>SUMIFS(AV10:AV19,$M$10:$M$19,$AL$35,$L$10:$L$19,$AH$37)</f>
        <v>0</v>
      </c>
      <c r="AY37" s="54"/>
      <c r="AZ37" s="142" t="s">
        <v>8</v>
      </c>
      <c r="BA37" s="143">
        <f>SUMIFS(BB10:BB19,$M$10:$M$19,$AI$35,$L$10:$L$19,$AH$37)</f>
        <v>0</v>
      </c>
      <c r="BB37" s="143">
        <f>SUMIFS(BB10:BB19,$M$10:$M$19,$AJ$35,$L$10:$L$19,$AH$37)</f>
        <v>0</v>
      </c>
      <c r="BC37" s="143">
        <f>SUMIFS(BB10:BB19,$M$10:$M$19,$AK$35,$L$10:$L$19,$AH$37)</f>
        <v>0</v>
      </c>
      <c r="BD37" s="144">
        <f>SUMIFS(BB10:BB19,$M$10:$M$19,$AL$35,$L$10:$L$19,$AH$37)</f>
        <v>0</v>
      </c>
      <c r="BE37" s="54"/>
      <c r="BF37" s="142" t="s">
        <v>8</v>
      </c>
      <c r="BG37" s="143">
        <f>SUMIFS(BH10:BH19,$M$10:$M$19,$AI$35,$L$10:$L$19,$AH$37)</f>
        <v>0</v>
      </c>
      <c r="BH37" s="143">
        <f>SUMIFS(BH10:BH19,$M$10:$M$19,$AJ$35,$L$10:$L$19,$AH$37)</f>
        <v>0</v>
      </c>
      <c r="BI37" s="143">
        <f>SUMIFS(BH10:BH19,$M$10:$M$19,$AK$35,$L$10:$L$19,$AH$37)</f>
        <v>0</v>
      </c>
      <c r="BJ37" s="144">
        <f>SUMIFS(BH10:BH19,$M$10:$M$19,$AL$35,$L$10:$L$19,$AH$37)</f>
        <v>0</v>
      </c>
      <c r="BK37" s="54"/>
      <c r="BL37" s="142" t="s">
        <v>8</v>
      </c>
      <c r="BM37" s="143">
        <f>SUMIFS(BN10:BN19,$M$10:$M$19,$AI$35,$L$10:$L$19,$AH$37)</f>
        <v>0</v>
      </c>
      <c r="BN37" s="143">
        <f>SUMIFS(BN10:BN19,$M$10:$M$19,$AJ$35,$L$10:$L$19,$AH$37)</f>
        <v>0</v>
      </c>
      <c r="BO37" s="143">
        <f>SUMIFS(BN10:BN19,$M$10:$M$19,$AK$35,$L$10:$L$19,$AH$37)</f>
        <v>0</v>
      </c>
      <c r="BP37" s="144">
        <f>SUMIFS(BN10:BN19,$M$10:$M$19,$AL$35,$L$10:$L$19,$AH$37)</f>
        <v>0</v>
      </c>
      <c r="BQ37" s="54"/>
      <c r="BR37" s="142" t="s">
        <v>8</v>
      </c>
      <c r="BS37" s="143">
        <f>SUMIFS(BT10:BT19,$M$10:$M$19,$AI$35,$L$10:$L$19,$AH$37)</f>
        <v>0</v>
      </c>
      <c r="BT37" s="143">
        <f>SUMIFS(BT10:BT19,$M$10:$M$19,$AJ$35,$L$10:$L$19,$AH$37)</f>
        <v>0</v>
      </c>
      <c r="BU37" s="143">
        <f>SUMIFS(BT10:BT19,$M$10:$M$19,$AK$35,$L$10:$L$19,$AH$37)</f>
        <v>0</v>
      </c>
      <c r="BV37" s="144">
        <f>SUMIFS(BT10:BT19,$M$10:$M$19,$AL$35,$L$10:$L$19,$AH$37)</f>
        <v>0</v>
      </c>
      <c r="BW37" s="54"/>
      <c r="BX37" s="142" t="s">
        <v>8</v>
      </c>
      <c r="BY37" s="143">
        <f>SUMIFS(BZ10:BZ19,$M$10:$M$19,$AI$35,$L$10:$L$19,$AH$37)</f>
        <v>0</v>
      </c>
      <c r="BZ37" s="143">
        <f>SUMIFS(BZ10:BZ19,$M$10:$M$19,$AJ$35,$L$10:$L$19,$AH$37)</f>
        <v>0</v>
      </c>
      <c r="CA37" s="143">
        <f>SUMIFS(BZ10:BZ19,$M$10:$M$19,$AK$35,$L$10:$L$19,$AH$37)</f>
        <v>0</v>
      </c>
      <c r="CB37" s="144">
        <f>SUMIFS(BZ10:BZ19,$M$10:$M$19,$AL$35,$L$10:$L$19,$AH$37)</f>
        <v>0</v>
      </c>
      <c r="CC37" s="54"/>
      <c r="CD37" s="142" t="s">
        <v>8</v>
      </c>
      <c r="CE37" s="143">
        <f>SUMIFS(CF10:CF19,$M$10:$M$19,$AI$35,$L$10:$L$19,$AH$37)</f>
        <v>0</v>
      </c>
      <c r="CF37" s="143">
        <f>SUMIFS(CF10:CF19,$M$10:$M$19,$AJ$35,$L$10:$L$19,$AH$37)</f>
        <v>0</v>
      </c>
      <c r="CG37" s="143">
        <f>SUMIFS(CF10:CF19,$M$10:$M$19,$AK$35,$L$10:$L$19,$AH$37)</f>
        <v>0</v>
      </c>
      <c r="CH37" s="144">
        <f>SUMIFS(CF10:CF19,$M$10:$M$19,$AL$35,$L$10:$L$19,$AH$37)</f>
        <v>0</v>
      </c>
    </row>
    <row r="38" spans="1:86" ht="19.5" customHeight="1" x14ac:dyDescent="0.4">
      <c r="A38" s="187"/>
      <c r="AF38" s="54"/>
      <c r="AG38" s="54"/>
      <c r="AH38" s="142" t="s">
        <v>6</v>
      </c>
      <c r="AI38" s="143">
        <f>SUMIFS(AJ10:AJ19,$M$10:$M$19,$AI$35,$L$10:$L$19,$AH$38)</f>
        <v>0</v>
      </c>
      <c r="AJ38" s="143">
        <f>SUMIFS(AJ10:AJ19,$M$10:$M$19,$AJ$35,$L$10:$L$19,$AH$38)</f>
        <v>0</v>
      </c>
      <c r="AK38" s="143">
        <f>SUMIFS(AJ10:AJ19,$M$10:$M$19,$AK$35,$L$10:$L$19,$AH$38)</f>
        <v>0</v>
      </c>
      <c r="AL38" s="144">
        <f>SUMIFS(AJ10:AJ19,$M$10:$M$19,$AL$35,$L$10:$L$19,$AH$38)</f>
        <v>0</v>
      </c>
      <c r="AM38" s="52"/>
      <c r="AN38" s="142" t="s">
        <v>6</v>
      </c>
      <c r="AO38" s="143">
        <f>SUMIFS(AP10:AP19,$M$10:$M$19,$AI$35,$L$10:$L$19,$AH$38)</f>
        <v>0</v>
      </c>
      <c r="AP38" s="143">
        <f>SUMIFS(AP10:AP19,$M$10:$M$19,$AJ$35,$L$10:$L$19,$AH$38)</f>
        <v>0</v>
      </c>
      <c r="AQ38" s="143">
        <f>SUMIFS(AP10:AP19,$M$10:$M$19,$AK$35,$L$10:$L$19,$AH$38)</f>
        <v>0</v>
      </c>
      <c r="AR38" s="144">
        <f>SUMIFS(AP10:AP19,$M$10:$M$19,$AL$35,$L$10:$L$19,$AH$38)</f>
        <v>0</v>
      </c>
      <c r="AS38" s="52"/>
      <c r="AT38" s="142" t="s">
        <v>6</v>
      </c>
      <c r="AU38" s="143">
        <f>SUMIFS(AV10:AV19,$M$10:$M$19,$AI$35,$L$10:$L$19,$AH$38)</f>
        <v>0</v>
      </c>
      <c r="AV38" s="143">
        <f>SUMIFS(AV10:AV19,$M$10:$M$19,$AJ$35,$L$10:$L$19,$AH$38)</f>
        <v>0</v>
      </c>
      <c r="AW38" s="143">
        <f>SUMIFS(AV10:AV19,$M$10:$M$19,$AK$35,$L$10:$L$19,$AH$38)</f>
        <v>0</v>
      </c>
      <c r="AX38" s="144">
        <f>SUMIFS(AV10:AV19,$M$10:$M$19,$AL$35,$L$10:$L$19,$AH$38)</f>
        <v>0</v>
      </c>
      <c r="AY38" s="52"/>
      <c r="AZ38" s="142" t="s">
        <v>6</v>
      </c>
      <c r="BA38" s="143">
        <f>SUMIFS(BB10:BB19,$M$10:$M$19,$AI$35,$L$10:$L$19,$AH$38)</f>
        <v>0</v>
      </c>
      <c r="BB38" s="143">
        <f>SUMIFS(BB10:BB19,$M$10:$M$19,$AJ$35,$L$10:$L$19,$AH$38)</f>
        <v>0</v>
      </c>
      <c r="BC38" s="143">
        <f>SUMIFS(BB10:BB19,$M$10:$M$19,$AK$35,$L$10:$L$19,$AH$38)</f>
        <v>0</v>
      </c>
      <c r="BD38" s="144">
        <f>SUMIFS(BB10:BB19,$M$10:$M$19,$AL$35,$L$10:$L$19,$AH$38)</f>
        <v>0</v>
      </c>
      <c r="BE38" s="52"/>
      <c r="BF38" s="142" t="s">
        <v>6</v>
      </c>
      <c r="BG38" s="143">
        <f>SUMIFS(BH10:BH19,$M$10:$M$19,$AI$35,$L$10:$L$19,$AH$38)</f>
        <v>0</v>
      </c>
      <c r="BH38" s="143">
        <f>SUMIFS(BH10:BH19,$M$10:$M$19,$AJ$35,$L$10:$L$19,$AH$38)</f>
        <v>0</v>
      </c>
      <c r="BI38" s="143">
        <f>SUMIFS(BH10:BH19,$M$10:$M$19,$AK$35,$L$10:$L$19,$AH$38)</f>
        <v>0</v>
      </c>
      <c r="BJ38" s="144">
        <f>SUMIFS(BH10:BH19,$M$10:$M$19,$AL$35,$L$10:$L$19,$AH$38)</f>
        <v>0</v>
      </c>
      <c r="BK38" s="52"/>
      <c r="BL38" s="142" t="s">
        <v>6</v>
      </c>
      <c r="BM38" s="143">
        <f>SUMIFS(BN10:BN19,$M$10:$M$19,$AI$35,$L$10:$L$19,$AH$38)</f>
        <v>0</v>
      </c>
      <c r="BN38" s="143">
        <f>SUMIFS(BN10:BN19,$M$10:$M$19,$AJ$35,$L$10:$L$19,$AH$38)</f>
        <v>0</v>
      </c>
      <c r="BO38" s="143">
        <f>SUMIFS(BN10:BN19,$M$10:$M$19,$AK$35,$L$10:$L$19,$AH$38)</f>
        <v>0</v>
      </c>
      <c r="BP38" s="144">
        <f>SUMIFS(BN10:BN19,$M$10:$M$19,$AL$35,$L$10:$L$19,$AH$38)</f>
        <v>0</v>
      </c>
      <c r="BQ38" s="52"/>
      <c r="BR38" s="142" t="s">
        <v>6</v>
      </c>
      <c r="BS38" s="143">
        <f>SUMIFS(BT10:BT19,$M$10:$M$19,$AI$35,$L$10:$L$19,$AH$38)</f>
        <v>0</v>
      </c>
      <c r="BT38" s="143">
        <f>SUMIFS(BT10:BT19,$M$10:$M$19,$AJ$35,$L$10:$L$19,$AH$38)</f>
        <v>0</v>
      </c>
      <c r="BU38" s="143">
        <f>SUMIFS(BT10:BT19,$M$10:$M$19,$AK$35,$L$10:$L$19,$AH$38)</f>
        <v>0</v>
      </c>
      <c r="BV38" s="144">
        <f>SUMIFS(BT10:BT19,$M$10:$M$19,$AL$35,$L$10:$L$19,$AH$38)</f>
        <v>0</v>
      </c>
      <c r="BW38" s="52"/>
      <c r="BX38" s="142" t="s">
        <v>6</v>
      </c>
      <c r="BY38" s="143">
        <f>SUMIFS(BZ10:BZ19,$M$10:$M$19,$AI$35,$L$10:$L$19,$AH$38)</f>
        <v>0</v>
      </c>
      <c r="BZ38" s="143">
        <f>SUMIFS(BZ10:BZ19,$M$10:$M$19,$AJ$35,$L$10:$L$19,$AH$38)</f>
        <v>0</v>
      </c>
      <c r="CA38" s="143">
        <f>SUMIFS(BZ10:BZ19,$M$10:$M$19,$AK$35,$L$10:$L$19,$AH$38)</f>
        <v>0</v>
      </c>
      <c r="CB38" s="144">
        <f>SUMIFS(BZ10:BZ19,$M$10:$M$19,$AL$35,$L$10:$L$19,$AH$38)</f>
        <v>0</v>
      </c>
      <c r="CC38" s="52"/>
      <c r="CD38" s="142" t="s">
        <v>6</v>
      </c>
      <c r="CE38" s="143">
        <f>SUMIFS(CF10:CF19,$M$10:$M$19,$AI$35,$L$10:$L$19,$AH$38)</f>
        <v>0</v>
      </c>
      <c r="CF38" s="143">
        <f>SUMIFS(CF10:CF19,$M$10:$M$19,$AJ$35,$L$10:$L$19,$AH$38)</f>
        <v>0</v>
      </c>
      <c r="CG38" s="143">
        <f>SUMIFS(CF10:CF19,$M$10:$M$19,$AK$35,$L$10:$L$19,$AH$38)</f>
        <v>0</v>
      </c>
      <c r="CH38" s="144">
        <f>SUMIFS(CF10:CF19,$M$10:$M$19,$AL$35,$L$10:$L$19,$AH$38)</f>
        <v>0</v>
      </c>
    </row>
    <row r="39" spans="1:86" ht="19.5" customHeight="1" x14ac:dyDescent="0.4">
      <c r="A39" s="187"/>
      <c r="AF39" s="53"/>
      <c r="AG39" s="53"/>
      <c r="AH39" s="142" t="s">
        <v>4</v>
      </c>
      <c r="AI39" s="143">
        <f>SUMIFS(AJ10:AJ19,$M$10:$M$19,$AI$35,$L$10:$L$19,$AH$39)</f>
        <v>0</v>
      </c>
      <c r="AJ39" s="143">
        <f>SUMIFS(AJ10:AJ19,$M$10:$M$19,$AJ$35,$L$10:$L$19,$AH$39)</f>
        <v>0</v>
      </c>
      <c r="AK39" s="143">
        <f>SUMIFS(AJ10:AJ19,$M$10:$M$19,$AK$35,$L$10:$L$19,$AH$39)</f>
        <v>0</v>
      </c>
      <c r="AL39" s="144">
        <f>SUMIFS(AJ10:AJ19,$M$10:$M$19,$AL$35,$L$10:$L$19,$AH$39)</f>
        <v>0</v>
      </c>
      <c r="AM39" s="52"/>
      <c r="AN39" s="142" t="s">
        <v>4</v>
      </c>
      <c r="AO39" s="143">
        <f>SUMIFS(AP10:AP19,$M$10:$M$19,$AI$35,$L$10:$L$19,$AH$39)</f>
        <v>0</v>
      </c>
      <c r="AP39" s="143">
        <f>SUMIFS(AP10:AP19,$M$10:$M$19,$AJ$35,$L$10:$L$19,$AH$39)</f>
        <v>0</v>
      </c>
      <c r="AQ39" s="143">
        <f>SUMIFS(AP10:AP19,$M$10:$M$19,$AK$35,$L$10:$L$19,$AH$39)</f>
        <v>0</v>
      </c>
      <c r="AR39" s="144">
        <f>SUMIFS(AP10:AP19,$M$10:$M$19,$AL$35,$L$10:$L$19,$AH$39)</f>
        <v>0</v>
      </c>
      <c r="AS39" s="52"/>
      <c r="AT39" s="142" t="s">
        <v>4</v>
      </c>
      <c r="AU39" s="143">
        <f>SUMIFS(AV10:AV19,$M$10:$M$19,$AI$35,$L$10:$L$19,$AH$39)</f>
        <v>0</v>
      </c>
      <c r="AV39" s="143">
        <f>SUMIFS(AV10:AV19,$M$10:$M$19,$AJ$35,$L$10:$L$19,$AH$39)</f>
        <v>0</v>
      </c>
      <c r="AW39" s="143">
        <f>SUMIFS(AV10:AV19,$M$10:$M$19,$AK$35,$L$10:$L$19,$AH$39)</f>
        <v>0</v>
      </c>
      <c r="AX39" s="144">
        <f>SUMIFS(AV10:AV19,$M$10:$M$19,$AL$35,$L$10:$L$19,$AH$39)</f>
        <v>0</v>
      </c>
      <c r="AY39" s="52"/>
      <c r="AZ39" s="142" t="s">
        <v>4</v>
      </c>
      <c r="BA39" s="143">
        <f>SUMIFS(BB10:BB19,$M$10:$M$19,$AI$35,$L$10:$L$19,$AH$39)</f>
        <v>0</v>
      </c>
      <c r="BB39" s="143">
        <f>SUMIFS(BB10:BB19,$M$10:$M$19,$AJ$35,$L$10:$L$19,$AH$39)</f>
        <v>0</v>
      </c>
      <c r="BC39" s="143">
        <f>SUMIFS(BB10:BB19,$M$10:$M$19,$AK$35,$L$10:$L$19,$AH$39)</f>
        <v>0</v>
      </c>
      <c r="BD39" s="144">
        <f>SUMIFS(BB10:BB19,$M$10:$M$19,$AL$35,$L$10:$L$19,$AH$39)</f>
        <v>0</v>
      </c>
      <c r="BE39" s="52"/>
      <c r="BF39" s="142" t="s">
        <v>4</v>
      </c>
      <c r="BG39" s="143">
        <f>SUMIFS(BH10:BH19,$M$10:$M$19,$AI$35,$L$10:$L$19,$AH$39)</f>
        <v>0</v>
      </c>
      <c r="BH39" s="143">
        <f>SUMIFS(BH10:BH19,$M$10:$M$19,$AJ$35,$L$10:$L$19,$AH$39)</f>
        <v>0</v>
      </c>
      <c r="BI39" s="143">
        <f>SUMIFS(BH10:BH19,$M$10:$M$19,$AK$35,$L$10:$L$19,$AH$39)</f>
        <v>0</v>
      </c>
      <c r="BJ39" s="144">
        <f>SUMIFS(BH10:BH19,$M$10:$M$19,$AL$35,$L$10:$L$19,$AH$39)</f>
        <v>0</v>
      </c>
      <c r="BK39" s="52"/>
      <c r="BL39" s="142" t="s">
        <v>4</v>
      </c>
      <c r="BM39" s="143">
        <f>SUMIFS(BN10:BN19,$M$10:$M$19,$AI$35,$L$10:$L$19,$AH$39)</f>
        <v>0</v>
      </c>
      <c r="BN39" s="143">
        <f>SUMIFS(BN10:BN19,$M$10:$M$19,$AJ$35,$L$10:$L$19,$AH$39)</f>
        <v>0</v>
      </c>
      <c r="BO39" s="143">
        <f>SUMIFS(BN10:BN19,$M$10:$M$19,$AK$35,$L$10:$L$19,$AH$39)</f>
        <v>0</v>
      </c>
      <c r="BP39" s="144">
        <f>SUMIFS(BN10:BN19,$M$10:$M$19,$AL$35,$L$10:$L$19,$AH$39)</f>
        <v>0</v>
      </c>
      <c r="BQ39" s="52"/>
      <c r="BR39" s="142" t="s">
        <v>4</v>
      </c>
      <c r="BS39" s="143">
        <f>SUMIFS(BT10:BT19,$M$10:$M$19,$AI$35,$L$10:$L$19,$AH$39)</f>
        <v>0</v>
      </c>
      <c r="BT39" s="143">
        <f>SUMIFS(BT10:BT19,$M$10:$M$19,$AJ$35,$L$10:$L$19,$AH$39)</f>
        <v>0</v>
      </c>
      <c r="BU39" s="143">
        <f>SUMIFS(BT10:BT19,$M$10:$M$19,$AK$35,$L$10:$L$19,$AH$39)</f>
        <v>0</v>
      </c>
      <c r="BV39" s="144">
        <f>SUMIFS(BT10:BT19,$M$10:$M$19,$AL$35,$L$10:$L$19,$AH$39)</f>
        <v>0</v>
      </c>
      <c r="BW39" s="52"/>
      <c r="BX39" s="142" t="s">
        <v>4</v>
      </c>
      <c r="BY39" s="143">
        <f>SUMIFS(BZ10:BZ19,$M$10:$M$19,$AI$35,$L$10:$L$19,$AH$39)</f>
        <v>0</v>
      </c>
      <c r="BZ39" s="143">
        <f>SUMIFS(BZ10:BZ19,$M$10:$M$19,$AJ$35,$L$10:$L$19,$AH$39)</f>
        <v>0</v>
      </c>
      <c r="CA39" s="143">
        <f>SUMIFS(BZ10:BZ19,$M$10:$M$19,$AK$35,$L$10:$L$19,$AH$39)</f>
        <v>0</v>
      </c>
      <c r="CB39" s="144">
        <f>SUMIFS(BZ10:BZ19,$M$10:$M$19,$AL$35,$L$10:$L$19,$AH$39)</f>
        <v>0</v>
      </c>
      <c r="CC39" s="52"/>
      <c r="CD39" s="142" t="s">
        <v>4</v>
      </c>
      <c r="CE39" s="143">
        <f>SUMIFS(CF10:CF19,$M$10:$M$19,$AI$35,$L$10:$L$19,$AH$39)</f>
        <v>0</v>
      </c>
      <c r="CF39" s="143">
        <f>SUMIFS(CF10:CF19,$M$10:$M$19,$AJ$35,$L$10:$L$19,$AH$39)</f>
        <v>0</v>
      </c>
      <c r="CG39" s="143">
        <f>SUMIFS(CF10:CF19,$M$10:$M$19,$AK$35,$L$10:$L$19,$AH$39)</f>
        <v>0</v>
      </c>
      <c r="CH39" s="144">
        <f>SUMIFS(CF10:CF19,$M$10:$M$19,$AL$35,$L$10:$L$19,$AH$39)</f>
        <v>0</v>
      </c>
    </row>
    <row r="40" spans="1:86" ht="19.5" customHeight="1" x14ac:dyDescent="0.4">
      <c r="A40" s="187"/>
      <c r="AF40" s="53"/>
      <c r="AG40" s="53"/>
      <c r="AH40" s="139" t="s">
        <v>35</v>
      </c>
      <c r="AI40" s="145">
        <f>SUM(AI36:AI39)</f>
        <v>0</v>
      </c>
      <c r="AJ40" s="145">
        <f>SUM(AJ36:AJ39)</f>
        <v>0</v>
      </c>
      <c r="AK40" s="145">
        <f>SUM(AK36:AK39)</f>
        <v>0</v>
      </c>
      <c r="AL40" s="146">
        <f>SUM(AL36:AL39)</f>
        <v>0</v>
      </c>
      <c r="AM40" s="54"/>
      <c r="AN40" s="139" t="s">
        <v>35</v>
      </c>
      <c r="AO40" s="145">
        <f>SUM(AO36:AO39)</f>
        <v>0</v>
      </c>
      <c r="AP40" s="145">
        <f>SUM(AP36:AP39)</f>
        <v>0</v>
      </c>
      <c r="AQ40" s="145">
        <f>SUM(AQ36:AQ39)</f>
        <v>0</v>
      </c>
      <c r="AR40" s="146">
        <f>SUM(AR36:AR39)</f>
        <v>0</v>
      </c>
      <c r="AS40" s="54"/>
      <c r="AT40" s="139" t="s">
        <v>35</v>
      </c>
      <c r="AU40" s="145">
        <f>SUM(AU36:AU39)</f>
        <v>0</v>
      </c>
      <c r="AV40" s="145">
        <f>SUM(AV36:AV39)</f>
        <v>0</v>
      </c>
      <c r="AW40" s="145">
        <f>SUM(AW36:AW39)</f>
        <v>0</v>
      </c>
      <c r="AX40" s="146">
        <f>SUM(AX36:AX39)</f>
        <v>0</v>
      </c>
      <c r="AY40" s="54"/>
      <c r="AZ40" s="139" t="s">
        <v>35</v>
      </c>
      <c r="BA40" s="145">
        <f>SUM(BA36:BA39)</f>
        <v>0</v>
      </c>
      <c r="BB40" s="145">
        <f>SUM(BB36:BB39)</f>
        <v>0</v>
      </c>
      <c r="BC40" s="145">
        <f>SUM(BC36:BC39)</f>
        <v>0</v>
      </c>
      <c r="BD40" s="146">
        <f>SUM(BD36:BD39)</f>
        <v>0</v>
      </c>
      <c r="BE40" s="54"/>
      <c r="BF40" s="139" t="s">
        <v>35</v>
      </c>
      <c r="BG40" s="145">
        <f>SUM(BG36:BG39)</f>
        <v>0</v>
      </c>
      <c r="BH40" s="145">
        <f>SUM(BH36:BH39)</f>
        <v>0</v>
      </c>
      <c r="BI40" s="145">
        <f>SUM(BI36:BI39)</f>
        <v>0</v>
      </c>
      <c r="BJ40" s="146">
        <f>SUM(BJ36:BJ39)</f>
        <v>0</v>
      </c>
      <c r="BK40" s="54"/>
      <c r="BL40" s="139" t="s">
        <v>35</v>
      </c>
      <c r="BM40" s="145">
        <f>SUM(BM36:BM39)</f>
        <v>0</v>
      </c>
      <c r="BN40" s="145">
        <f>SUM(BN36:BN39)</f>
        <v>0</v>
      </c>
      <c r="BO40" s="145">
        <f>SUM(BO36:BO39)</f>
        <v>0</v>
      </c>
      <c r="BP40" s="146">
        <f>SUM(BP36:BP39)</f>
        <v>0</v>
      </c>
      <c r="BQ40" s="54"/>
      <c r="BR40" s="139" t="s">
        <v>35</v>
      </c>
      <c r="BS40" s="145">
        <f>SUM(BS36:BS39)</f>
        <v>0</v>
      </c>
      <c r="BT40" s="145">
        <f>SUM(BT36:BT39)</f>
        <v>0</v>
      </c>
      <c r="BU40" s="145">
        <f>SUM(BU36:BU39)</f>
        <v>0</v>
      </c>
      <c r="BV40" s="146">
        <f>SUM(BV36:BV39)</f>
        <v>0</v>
      </c>
      <c r="BW40" s="54"/>
      <c r="BX40" s="139" t="s">
        <v>35</v>
      </c>
      <c r="BY40" s="145">
        <f>SUM(BY36:BY39)</f>
        <v>0</v>
      </c>
      <c r="BZ40" s="145">
        <f>SUM(BZ36:BZ39)</f>
        <v>0</v>
      </c>
      <c r="CA40" s="145">
        <f>SUM(CA36:CA39)</f>
        <v>0</v>
      </c>
      <c r="CB40" s="146">
        <f>SUM(CB36:CB39)</f>
        <v>0</v>
      </c>
      <c r="CC40" s="54"/>
      <c r="CD40" s="139" t="s">
        <v>35</v>
      </c>
      <c r="CE40" s="145">
        <f>SUM(CE36:CE39)</f>
        <v>0</v>
      </c>
      <c r="CF40" s="145">
        <f>SUM(CF36:CF39)</f>
        <v>0</v>
      </c>
      <c r="CG40" s="145">
        <f>SUM(CG36:CG39)</f>
        <v>0</v>
      </c>
      <c r="CH40" s="146">
        <f>SUM(CH36:CH39)</f>
        <v>0</v>
      </c>
    </row>
    <row r="41" spans="1:86" ht="19.5" customHeight="1" x14ac:dyDescent="0.4">
      <c r="AF41" s="53"/>
      <c r="AG41" s="53"/>
      <c r="AH41" s="147" t="s">
        <v>41</v>
      </c>
      <c r="AI41" s="148">
        <f>AI40+AJ40+AK40+AL40</f>
        <v>0</v>
      </c>
      <c r="AJ41" s="149"/>
      <c r="AK41" s="150"/>
      <c r="AL41" s="151"/>
      <c r="AM41" s="53"/>
      <c r="AN41" s="147" t="s">
        <v>41</v>
      </c>
      <c r="AO41" s="148">
        <f>AO40+AP40+AQ40+AR40</f>
        <v>0</v>
      </c>
      <c r="AP41" s="149"/>
      <c r="AQ41" s="150"/>
      <c r="AR41" s="151"/>
      <c r="AS41" s="53"/>
      <c r="AT41" s="147" t="s">
        <v>41</v>
      </c>
      <c r="AU41" s="148">
        <f>AU40+AV40+AW40+AX40</f>
        <v>0</v>
      </c>
      <c r="AV41" s="149"/>
      <c r="AW41" s="150"/>
      <c r="AX41" s="151"/>
      <c r="AY41" s="53"/>
      <c r="AZ41" s="147" t="s">
        <v>41</v>
      </c>
      <c r="BA41" s="148">
        <f>BA40+BB40+BC40+BD40</f>
        <v>0</v>
      </c>
      <c r="BB41" s="149"/>
      <c r="BC41" s="150"/>
      <c r="BD41" s="151"/>
      <c r="BE41" s="53"/>
      <c r="BF41" s="147" t="s">
        <v>41</v>
      </c>
      <c r="BG41" s="148">
        <f>BG40+BH40+BI40+BJ40</f>
        <v>0</v>
      </c>
      <c r="BH41" s="149"/>
      <c r="BI41" s="150"/>
      <c r="BJ41" s="151"/>
      <c r="BK41" s="53"/>
      <c r="BL41" s="147" t="s">
        <v>41</v>
      </c>
      <c r="BM41" s="148">
        <f>BM40+BN40+BO40+BP40</f>
        <v>0</v>
      </c>
      <c r="BN41" s="149"/>
      <c r="BO41" s="150"/>
      <c r="BP41" s="151"/>
      <c r="BQ41" s="53"/>
      <c r="BR41" s="147" t="s">
        <v>41</v>
      </c>
      <c r="BS41" s="148">
        <f>BS40+BT40+BU40+BV40</f>
        <v>0</v>
      </c>
      <c r="BT41" s="149"/>
      <c r="BU41" s="150"/>
      <c r="BV41" s="151"/>
      <c r="BW41" s="53"/>
      <c r="BX41" s="147" t="s">
        <v>41</v>
      </c>
      <c r="BY41" s="148">
        <f>BY40+BZ40+CA40+CB40</f>
        <v>0</v>
      </c>
      <c r="BZ41" s="149"/>
      <c r="CA41" s="150"/>
      <c r="CB41" s="151"/>
      <c r="CC41" s="53"/>
      <c r="CD41" s="147" t="s">
        <v>41</v>
      </c>
      <c r="CE41" s="148">
        <f>CE40+CF40+CG40+CH40</f>
        <v>0</v>
      </c>
      <c r="CF41" s="149"/>
      <c r="CG41" s="150"/>
      <c r="CH41" s="151"/>
    </row>
    <row r="42" spans="1:86" ht="19.5" customHeight="1" x14ac:dyDescent="0.4">
      <c r="AF42" s="53"/>
      <c r="AG42" s="53"/>
      <c r="AH42" s="53"/>
      <c r="AI42" s="55"/>
      <c r="AJ42" s="55"/>
      <c r="AK42" s="19"/>
      <c r="AL42" s="19"/>
      <c r="AM42" s="53"/>
      <c r="AN42" s="53"/>
      <c r="AO42" s="55"/>
      <c r="AP42" s="55"/>
      <c r="AQ42" s="19"/>
      <c r="AR42" s="19"/>
      <c r="AS42" s="53"/>
      <c r="AT42" s="53"/>
      <c r="AU42" s="55"/>
      <c r="AV42" s="55"/>
      <c r="AW42" s="19"/>
      <c r="AX42" s="19"/>
      <c r="AY42" s="53"/>
      <c r="AZ42" s="53"/>
      <c r="BA42" s="55"/>
      <c r="BB42" s="55"/>
      <c r="BC42" s="19"/>
      <c r="BD42" s="19"/>
    </row>
    <row r="43" spans="1:86" ht="19.5" customHeight="1" x14ac:dyDescent="0.4">
      <c r="AF43" s="54"/>
      <c r="AG43" s="54"/>
      <c r="AH43" s="53"/>
      <c r="AI43" s="55"/>
      <c r="AJ43" s="55"/>
      <c r="AK43" s="19"/>
      <c r="AL43" s="19"/>
    </row>
    <row r="44" spans="1:86" ht="19.5" customHeight="1" x14ac:dyDescent="0.4">
      <c r="AF44" s="54"/>
      <c r="AG44" s="54"/>
      <c r="AH44" s="53"/>
      <c r="AI44" s="55"/>
      <c r="AJ44" s="55"/>
      <c r="AK44" s="19"/>
      <c r="AL44" s="19"/>
    </row>
    <row r="45" spans="1:86" ht="19.5" customHeight="1" x14ac:dyDescent="0.4">
      <c r="AF45" s="53"/>
      <c r="AG45" s="53"/>
      <c r="AH45" s="53"/>
      <c r="AI45" s="55"/>
      <c r="AJ45" s="55"/>
      <c r="AK45" s="19"/>
      <c r="AL45" s="19"/>
    </row>
    <row r="46" spans="1:86" ht="19.5" customHeight="1" x14ac:dyDescent="0.4">
      <c r="AF46" s="53"/>
      <c r="AG46" s="53"/>
      <c r="AH46" s="54"/>
      <c r="AI46" s="56"/>
      <c r="AJ46" s="56"/>
      <c r="AK46" s="30"/>
      <c r="AL46" s="30"/>
    </row>
    <row r="47" spans="1:86" ht="19.5" customHeight="1" x14ac:dyDescent="0.4">
      <c r="AF47" s="53"/>
      <c r="AG47" s="53"/>
      <c r="AJ47" s="54"/>
      <c r="AK47" s="30"/>
      <c r="AL47" s="31"/>
    </row>
    <row r="48" spans="1:86" ht="19.5" customHeight="1" x14ac:dyDescent="0.4">
      <c r="AF48" s="53"/>
      <c r="AG48" s="53"/>
    </row>
    <row r="49" spans="29:33" ht="19.5" customHeight="1" x14ac:dyDescent="0.4">
      <c r="AF49" s="54"/>
      <c r="AG49" s="54"/>
    </row>
    <row r="50" spans="29:33" ht="19.5" customHeight="1" x14ac:dyDescent="0.4">
      <c r="AF50" s="54"/>
      <c r="AG50" s="54"/>
    </row>
    <row r="51" spans="29:33" ht="19.5" customHeight="1" x14ac:dyDescent="0.4">
      <c r="AC51" s="52"/>
      <c r="AD51" s="52"/>
      <c r="AE51" s="52"/>
      <c r="AF51" s="52"/>
      <c r="AG51" s="52"/>
    </row>
    <row r="52" spans="29:33" ht="19.5" customHeight="1" x14ac:dyDescent="0.4">
      <c r="AF52" s="52"/>
    </row>
  </sheetData>
  <mergeCells count="161">
    <mergeCell ref="J7:J9"/>
    <mergeCell ref="K7:K9"/>
    <mergeCell ref="L7:L9"/>
    <mergeCell ref="M7:M9"/>
    <mergeCell ref="N7:N9"/>
    <mergeCell ref="O7:O9"/>
    <mergeCell ref="A1:AB1"/>
    <mergeCell ref="A7:A9"/>
    <mergeCell ref="B7:B9"/>
    <mergeCell ref="C7:C9"/>
    <mergeCell ref="D7:D9"/>
    <mergeCell ref="E7:E9"/>
    <mergeCell ref="F7:F9"/>
    <mergeCell ref="G7:G9"/>
    <mergeCell ref="H7:H9"/>
    <mergeCell ref="I7:I9"/>
    <mergeCell ref="P7:P9"/>
    <mergeCell ref="Q7:Q9"/>
    <mergeCell ref="W7:W9"/>
    <mergeCell ref="X7:Y7"/>
    <mergeCell ref="Z7:AC7"/>
    <mergeCell ref="AD7:AF7"/>
    <mergeCell ref="X8:X9"/>
    <mergeCell ref="Y8:Y9"/>
    <mergeCell ref="Z8:Z9"/>
    <mergeCell ref="AB8:AB9"/>
    <mergeCell ref="CI7:CI9"/>
    <mergeCell ref="CJ7:CJ9"/>
    <mergeCell ref="R8:R9"/>
    <mergeCell ref="S8:S9"/>
    <mergeCell ref="T8:T9"/>
    <mergeCell ref="U8:U9"/>
    <mergeCell ref="V8:V9"/>
    <mergeCell ref="AG7:AL7"/>
    <mergeCell ref="AM7:AR7"/>
    <mergeCell ref="AS7:AX7"/>
    <mergeCell ref="AY7:BD7"/>
    <mergeCell ref="BE7:BJ7"/>
    <mergeCell ref="BK7:BP7"/>
    <mergeCell ref="AD8:AD9"/>
    <mergeCell ref="AE8:AE9"/>
    <mergeCell ref="AF8:AF9"/>
    <mergeCell ref="AG8:AG9"/>
    <mergeCell ref="AH8:AH9"/>
    <mergeCell ref="AI8:AI9"/>
    <mergeCell ref="BQ7:BV7"/>
    <mergeCell ref="BW7:CB7"/>
    <mergeCell ref="CC7:CH7"/>
    <mergeCell ref="AP8:AP9"/>
    <mergeCell ref="AQ8:AQ9"/>
    <mergeCell ref="AR8:AR9"/>
    <mergeCell ref="AS8:AS9"/>
    <mergeCell ref="AT8:AT9"/>
    <mergeCell ref="AU8:AU9"/>
    <mergeCell ref="BE8:BE9"/>
    <mergeCell ref="BF8:BF9"/>
    <mergeCell ref="BG8:BG9"/>
    <mergeCell ref="BN8:BN9"/>
    <mergeCell ref="BO8:BO9"/>
    <mergeCell ref="BP8:BP9"/>
    <mergeCell ref="BQ8:BQ9"/>
    <mergeCell ref="BR8:BR9"/>
    <mergeCell ref="BS8:BS9"/>
    <mergeCell ref="BH8:BH9"/>
    <mergeCell ref="BI8:BI9"/>
    <mergeCell ref="BJ8:BJ9"/>
    <mergeCell ref="BK8:BK9"/>
    <mergeCell ref="BL8:BL9"/>
    <mergeCell ref="BM8:BM9"/>
    <mergeCell ref="AJ8:AJ9"/>
    <mergeCell ref="AK8:AK9"/>
    <mergeCell ref="AL8:AL9"/>
    <mergeCell ref="AM8:AM9"/>
    <mergeCell ref="AN8:AN9"/>
    <mergeCell ref="AO8:AO9"/>
    <mergeCell ref="BB8:BB9"/>
    <mergeCell ref="BC8:BC9"/>
    <mergeCell ref="BD8:BD9"/>
    <mergeCell ref="AV8:AV9"/>
    <mergeCell ref="AW8:AW9"/>
    <mergeCell ref="AX8:AX9"/>
    <mergeCell ref="AY8:AY9"/>
    <mergeCell ref="AZ8:AZ9"/>
    <mergeCell ref="BA8:BA9"/>
    <mergeCell ref="H12:H13"/>
    <mergeCell ref="J12:J13"/>
    <mergeCell ref="K12:K13"/>
    <mergeCell ref="X21:Y21"/>
    <mergeCell ref="M23:N23"/>
    <mergeCell ref="AI23:AJ23"/>
    <mergeCell ref="CF8:CF9"/>
    <mergeCell ref="CG8:CG9"/>
    <mergeCell ref="CH8:CH9"/>
    <mergeCell ref="H10:H11"/>
    <mergeCell ref="J10:J11"/>
    <mergeCell ref="K10:K11"/>
    <mergeCell ref="BZ8:BZ9"/>
    <mergeCell ref="CA8:CA9"/>
    <mergeCell ref="CB8:CB9"/>
    <mergeCell ref="CC8:CC9"/>
    <mergeCell ref="CD8:CD9"/>
    <mergeCell ref="CE8:CE9"/>
    <mergeCell ref="BT8:BT9"/>
    <mergeCell ref="BU8:BU9"/>
    <mergeCell ref="BV8:BV9"/>
    <mergeCell ref="BW8:BW9"/>
    <mergeCell ref="BX8:BX9"/>
    <mergeCell ref="BY8:BY9"/>
    <mergeCell ref="BU23:BV23"/>
    <mergeCell ref="BY23:BZ23"/>
    <mergeCell ref="CA23:CB23"/>
    <mergeCell ref="CE23:CF23"/>
    <mergeCell ref="CG23:CH23"/>
    <mergeCell ref="AI24:AJ24"/>
    <mergeCell ref="AK24:AL24"/>
    <mergeCell ref="AO24:AP24"/>
    <mergeCell ref="AQ24:AR24"/>
    <mergeCell ref="AU24:AV24"/>
    <mergeCell ref="BC23:BD23"/>
    <mergeCell ref="BG23:BH23"/>
    <mergeCell ref="BI23:BJ23"/>
    <mergeCell ref="BM23:BN23"/>
    <mergeCell ref="BO23:BP23"/>
    <mergeCell ref="BS23:BT23"/>
    <mergeCell ref="AK23:AL23"/>
    <mergeCell ref="AO23:AP23"/>
    <mergeCell ref="AQ23:AR23"/>
    <mergeCell ref="AU23:AV23"/>
    <mergeCell ref="AW23:AX23"/>
    <mergeCell ref="BA23:BB23"/>
    <mergeCell ref="CG24:CH24"/>
    <mergeCell ref="BO24:BP24"/>
    <mergeCell ref="AI34:AJ34"/>
    <mergeCell ref="AK34:AL34"/>
    <mergeCell ref="AO34:AP34"/>
    <mergeCell ref="AQ34:AR34"/>
    <mergeCell ref="AU34:AV34"/>
    <mergeCell ref="AW34:AX34"/>
    <mergeCell ref="BA34:BB34"/>
    <mergeCell ref="BC34:BD34"/>
    <mergeCell ref="BG34:BH34"/>
    <mergeCell ref="BS24:BT24"/>
    <mergeCell ref="BU24:BV24"/>
    <mergeCell ref="BY24:BZ24"/>
    <mergeCell ref="CA24:CB24"/>
    <mergeCell ref="CE24:CF24"/>
    <mergeCell ref="AW24:AX24"/>
    <mergeCell ref="BA24:BB24"/>
    <mergeCell ref="BC24:BD24"/>
    <mergeCell ref="BG24:BH24"/>
    <mergeCell ref="BI24:BJ24"/>
    <mergeCell ref="BM24:BN24"/>
    <mergeCell ref="CA34:CB34"/>
    <mergeCell ref="CE34:CF34"/>
    <mergeCell ref="CG34:CH34"/>
    <mergeCell ref="BI34:BJ34"/>
    <mergeCell ref="BM34:BN34"/>
    <mergeCell ref="BO34:BP34"/>
    <mergeCell ref="BS34:BT34"/>
    <mergeCell ref="BU34:BV34"/>
    <mergeCell ref="BY34:BZ34"/>
  </mergeCells>
  <phoneticPr fontId="1"/>
  <dataValidations count="4">
    <dataValidation type="list" allowBlank="1" showInputMessage="1" showErrorMessage="1" sqref="L10:L19">
      <formula1>$AD$2:$AD$5</formula1>
    </dataValidation>
    <dataValidation type="list" allowBlank="1" showInputMessage="1" showErrorMessage="1" sqref="M10:M19">
      <formula1>$AG$2:$AG$5</formula1>
    </dataValidation>
    <dataValidation type="list" allowBlank="1" showInputMessage="1" showErrorMessage="1" sqref="AJ3 AJ5 AP3 AP5 AV3 AV5 BB3 BB5 BH3 BH5 BN3 BN5 BT3 BT5 BZ3 BZ5 CF3 CF5">
      <formula1>$AF$2:$AF$3</formula1>
    </dataValidation>
    <dataValidation type="list" allowBlank="1" showInputMessage="1" showErrorMessage="1" sqref="AJ4 AP4 AV4 BB4 BH4 BN4 BT4 BZ4 CF4">
      <formula1>$AE$2:$AE$5</formula1>
    </dataValidation>
  </dataValidations>
  <pageMargins left="0.31496062992125984" right="0.31496062992125984" top="0.74803149606299213" bottom="0.55118110236220474" header="0.31496062992125984" footer="0.31496062992125984"/>
  <pageSetup paperSize="8" scale="60" fitToWidth="0" fitToHeight="0" orientation="landscape" r:id="rId1"/>
  <headerFooter>
    <oddHeader>&amp;L&amp;24別紙１管理シート</oddHeader>
  </headerFooter>
  <colBreaks count="3" manualBreakCount="3">
    <brk id="23" max="41" man="1"/>
    <brk id="50" max="40" man="1"/>
    <brk id="74" max="4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支援対象者管理シート</vt:lpstr>
      <vt:lpstr>記載例</vt:lpstr>
      <vt:lpstr>記載例!Print_Area</vt:lpstr>
      <vt:lpstr>支援対象者管理シート!Print_Area</vt:lpstr>
      <vt:lpstr>記載例!Print_Titles</vt:lpstr>
      <vt:lpstr>支援対象者管理シート!Print_Titles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2023-05-29T01:18:39Z</dcterms:modified>
</cp:coreProperties>
</file>