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01_基準年入力用" sheetId="7" r:id="rId1"/>
    <sheet name="02_基準年CO2排出量" sheetId="4" r:id="rId2"/>
    <sheet name="03_２０３０年CO2排出量" sheetId="6" r:id="rId3"/>
  </sheets>
  <definedNames>
    <definedName name="_xlnm.Print_Area" localSheetId="0">'01_基準年入力用'!$A$1:$P$40</definedName>
    <definedName name="_xlnm.Print_Area" localSheetId="1">'02_基準年CO2排出量'!$A$1:$M$27</definedName>
    <definedName name="_xlnm.Print_Area" localSheetId="2">'03_２０３０年CO2排出量'!$A$1:$M$27</definedName>
  </definedNames>
  <calcPr calcId="162913"/>
</workbook>
</file>

<file path=xl/calcChain.xml><?xml version="1.0" encoding="utf-8"?>
<calcChain xmlns="http://schemas.openxmlformats.org/spreadsheetml/2006/main">
  <c r="E25" i="7" l="1"/>
  <c r="E39" i="7" s="1"/>
  <c r="O9" i="6" l="1"/>
  <c r="B23" i="7"/>
  <c r="B24" i="7"/>
  <c r="B22" i="7"/>
  <c r="B14" i="7"/>
  <c r="B15" i="7"/>
  <c r="B16" i="7"/>
  <c r="B17" i="7"/>
  <c r="B18" i="7"/>
  <c r="B19" i="7"/>
  <c r="B20" i="7"/>
  <c r="B21" i="7"/>
  <c r="B13" i="7"/>
  <c r="O29" i="7" l="1"/>
  <c r="O36" i="7"/>
  <c r="O38" i="7"/>
  <c r="H25" i="7" l="1"/>
  <c r="C8" i="4" l="1"/>
  <c r="O31" i="7" l="1"/>
  <c r="D15" i="6"/>
  <c r="I15" i="6"/>
  <c r="E15" i="6"/>
  <c r="B15" i="6"/>
  <c r="B15" i="4"/>
  <c r="N25" i="7"/>
  <c r="C14" i="4" s="1"/>
  <c r="C5" i="4"/>
  <c r="G5" i="4" s="1"/>
  <c r="F25" i="7"/>
  <c r="C6" i="4" s="1"/>
  <c r="K6" i="4" s="1"/>
  <c r="G25" i="7"/>
  <c r="K8" i="4"/>
  <c r="I25" i="7"/>
  <c r="J25" i="7"/>
  <c r="C10" i="4" s="1"/>
  <c r="G10" i="4" s="1"/>
  <c r="K25" i="7"/>
  <c r="C11" i="4" s="1"/>
  <c r="K11" i="4" s="1"/>
  <c r="L25" i="7"/>
  <c r="M25" i="7"/>
  <c r="O25" i="7"/>
  <c r="G8" i="4"/>
  <c r="K10" i="4" l="1"/>
  <c r="C12" i="4"/>
  <c r="C13" i="4"/>
  <c r="K13" i="4" s="1"/>
  <c r="C9" i="4"/>
  <c r="G11" i="4"/>
  <c r="C15" i="4"/>
  <c r="G15" i="4" s="1"/>
  <c r="C7" i="4"/>
  <c r="G7" i="4" s="1"/>
  <c r="K5" i="4"/>
  <c r="G6" i="4"/>
  <c r="G14" i="4"/>
  <c r="K14" i="4"/>
  <c r="K15" i="4" l="1"/>
  <c r="G13" i="4"/>
  <c r="K7" i="4"/>
  <c r="G12" i="4"/>
  <c r="K12" i="4"/>
  <c r="K9" i="4"/>
  <c r="G9" i="4"/>
  <c r="G16" i="4" l="1"/>
  <c r="G17" i="4" s="1"/>
  <c r="K16" i="4"/>
  <c r="C5" i="6"/>
  <c r="K5" i="6" s="1"/>
  <c r="G5" i="6" l="1"/>
  <c r="F39" i="7"/>
  <c r="C6" i="6" s="1"/>
  <c r="K6" i="6" l="1"/>
  <c r="G6" i="6"/>
  <c r="G39" i="7"/>
  <c r="C7" i="6" s="1"/>
  <c r="K7" i="6" l="1"/>
  <c r="G7" i="6"/>
  <c r="H39" i="7"/>
  <c r="C8" i="6" s="1"/>
  <c r="G8" i="6" l="1"/>
  <c r="K8" i="6"/>
  <c r="I39" i="7"/>
  <c r="C9" i="6" s="1"/>
  <c r="G9" i="6" l="1"/>
  <c r="K9" i="6"/>
  <c r="J39" i="7"/>
  <c r="C10" i="6" s="1"/>
  <c r="G10" i="6" l="1"/>
  <c r="K10" i="6"/>
  <c r="K39" i="7"/>
  <c r="C11" i="6" s="1"/>
  <c r="G11" i="6" l="1"/>
  <c r="K11" i="6"/>
  <c r="L39" i="7"/>
  <c r="C12" i="6" s="1"/>
  <c r="K12" i="6" l="1"/>
  <c r="G12" i="6"/>
  <c r="M39" i="7"/>
  <c r="C13" i="6" s="1"/>
  <c r="K13" i="6" l="1"/>
  <c r="G13" i="6"/>
  <c r="N39" i="7"/>
  <c r="C14" i="6" s="1"/>
  <c r="G14" i="6" s="1"/>
  <c r="K14" i="6" l="1"/>
  <c r="O39" i="7"/>
  <c r="C15" i="6" s="1"/>
  <c r="K15" i="6" l="1"/>
  <c r="K16" i="6" s="1"/>
  <c r="Q9" i="6" s="1"/>
  <c r="G15" i="6"/>
  <c r="G16" i="6" s="1"/>
  <c r="G17" i="6" s="1"/>
</calcChain>
</file>

<file path=xl/sharedStrings.xml><?xml version="1.0" encoding="utf-8"?>
<sst xmlns="http://schemas.openxmlformats.org/spreadsheetml/2006/main" count="255" uniqueCount="77">
  <si>
    <t>t-C/GJ</t>
    <phoneticPr fontId="2"/>
  </si>
  <si>
    <t>GJ/kL</t>
    <phoneticPr fontId="2"/>
  </si>
  <si>
    <t>GJ</t>
    <phoneticPr fontId="2"/>
  </si>
  <si>
    <t>kL/GJ</t>
    <phoneticPr fontId="2"/>
  </si>
  <si>
    <t>kL</t>
    <phoneticPr fontId="2"/>
  </si>
  <si>
    <r>
      <t>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排出量</t>
    </r>
    <rPh sb="3" eb="5">
      <t>ハイシュツ</t>
    </rPh>
    <rPh sb="5" eb="6">
      <t>リョウ</t>
    </rPh>
    <phoneticPr fontId="2"/>
  </si>
  <si>
    <t>t</t>
    <phoneticPr fontId="2"/>
  </si>
  <si>
    <t>GJ/t</t>
    <phoneticPr fontId="2"/>
  </si>
  <si>
    <t>合計</t>
    <rPh sb="0" eb="2">
      <t>ゴウケイ</t>
    </rPh>
    <phoneticPr fontId="2"/>
  </si>
  <si>
    <t>GJ/千KWh</t>
    <rPh sb="3" eb="4">
      <t>セン</t>
    </rPh>
    <phoneticPr fontId="2"/>
  </si>
  <si>
    <t>千kWh</t>
    <rPh sb="0" eb="1">
      <t>セン</t>
    </rPh>
    <phoneticPr fontId="2"/>
  </si>
  <si>
    <t>GJ/千Nｍ3</t>
    <rPh sb="3" eb="4">
      <t>セン</t>
    </rPh>
    <phoneticPr fontId="2"/>
  </si>
  <si>
    <r>
      <t>千m3</t>
    </r>
    <r>
      <rPr>
        <vertAlign val="superscript"/>
        <sz val="10"/>
        <color indexed="8"/>
        <rFont val="ＭＳ 明朝"/>
        <family val="1"/>
        <charset val="128"/>
      </rPr>
      <t/>
    </r>
    <rPh sb="0" eb="1">
      <t>セン</t>
    </rPh>
    <phoneticPr fontId="2"/>
  </si>
  <si>
    <t>液化石油ガス（LPG）</t>
    <rPh sb="0" eb="2">
      <t>エキカ</t>
    </rPh>
    <rPh sb="2" eb="4">
      <t>セキユ</t>
    </rPh>
    <phoneticPr fontId="2"/>
  </si>
  <si>
    <t>都市ガス</t>
    <rPh sb="0" eb="2">
      <t>トシ</t>
    </rPh>
    <phoneticPr fontId="2"/>
  </si>
  <si>
    <t>ガソリン</t>
    <phoneticPr fontId="2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</si>
  <si>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2"/>
  </si>
  <si>
    <t>灯油</t>
    <phoneticPr fontId="2"/>
  </si>
  <si>
    <t>軽油</t>
    <rPh sb="0" eb="1">
      <t>カル</t>
    </rPh>
    <phoneticPr fontId="2"/>
  </si>
  <si>
    <t>A重油</t>
    <rPh sb="1" eb="3">
      <t>ジュウユ</t>
    </rPh>
    <phoneticPr fontId="2"/>
  </si>
  <si>
    <t>年間使用量</t>
    <rPh sb="0" eb="2">
      <t>ネンカン</t>
    </rPh>
    <rPh sb="2" eb="5">
      <t>シヨウリョウ</t>
    </rPh>
    <phoneticPr fontId="2"/>
  </si>
  <si>
    <t>B・C重油</t>
    <rPh sb="3" eb="5">
      <t>ジュウユ</t>
    </rPh>
    <phoneticPr fontId="2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</si>
  <si>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2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</si>
  <si>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2"/>
  </si>
  <si>
    <t>発熱量</t>
    <rPh sb="0" eb="3">
      <t>ハツネツリョウ</t>
    </rPh>
    <phoneticPr fontId="2"/>
  </si>
  <si>
    <t>排出係数</t>
    <rPh sb="0" eb="2">
      <t>ハイシュツ</t>
    </rPh>
    <rPh sb="2" eb="4">
      <t>ケイスウ</t>
    </rPh>
    <phoneticPr fontId="2"/>
  </si>
  <si>
    <t>単位当たり発熱量</t>
    <rPh sb="0" eb="2">
      <t>タンイ</t>
    </rPh>
    <rPh sb="2" eb="3">
      <t>ア</t>
    </rPh>
    <rPh sb="5" eb="8">
      <t>ハツネツリョウ</t>
    </rPh>
    <phoneticPr fontId="2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</si>
  <si>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2"/>
  </si>
  <si>
    <r>
      <t>t-CO</t>
    </r>
    <r>
      <rPr>
        <b/>
        <vertAlign val="subscript"/>
        <sz val="11"/>
        <color indexed="8"/>
        <rFont val="ＭＳ Ｐゴシック"/>
        <family val="3"/>
        <charset val="128"/>
      </rPr>
      <t>2</t>
    </r>
    <phoneticPr fontId="2"/>
  </si>
  <si>
    <t>発熱量</t>
    <rPh sb="0" eb="3">
      <t>ハツネツリョウ</t>
    </rPh>
    <phoneticPr fontId="6"/>
  </si>
  <si>
    <t>排出量</t>
    <rPh sb="0" eb="3">
      <t>ハイシュツリョウ</t>
    </rPh>
    <phoneticPr fontId="6"/>
  </si>
  <si>
    <t>＜出展＞</t>
    <rPh sb="1" eb="3">
      <t>シュッテン</t>
    </rPh>
    <phoneticPr fontId="6"/>
  </si>
  <si>
    <t>・環境省・経済産業省「温室効果ガス排出量/算定・報告・公表制度について」</t>
    <rPh sb="1" eb="4">
      <t>カンキョウショウ</t>
    </rPh>
    <rPh sb="5" eb="7">
      <t>ケイザイ</t>
    </rPh>
    <rPh sb="7" eb="10">
      <t>サンギョウショウ</t>
    </rPh>
    <phoneticPr fontId="6"/>
  </si>
  <si>
    <t>原油換算値（発熱量の合計×換算係数）</t>
    <rPh sb="0" eb="2">
      <t>ゲンユ</t>
    </rPh>
    <rPh sb="2" eb="4">
      <t>カンザン</t>
    </rPh>
    <rPh sb="4" eb="5">
      <t>チ</t>
    </rPh>
    <rPh sb="6" eb="9">
      <t>ハツネツリョウ</t>
    </rPh>
    <rPh sb="10" eb="12">
      <t>ゴウケイ</t>
    </rPh>
    <rPh sb="13" eb="15">
      <t>カンザン</t>
    </rPh>
    <rPh sb="15" eb="17">
      <t>ケイスウ</t>
    </rPh>
    <phoneticPr fontId="2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</si>
  <si>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/千KWh</t>
    </r>
    <rPh sb="6" eb="7">
      <t>セン</t>
    </rPh>
    <phoneticPr fontId="2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</si>
  <si>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6"/>
  </si>
  <si>
    <t>　→　参照ホームページ：</t>
    <rPh sb="3" eb="5">
      <t>サンショウ</t>
    </rPh>
    <phoneticPr fontId="6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</si>
  <si>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6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</si>
  <si>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8"/>
  </si>
  <si>
    <t>年</t>
    <rPh sb="0" eb="1">
      <t>ネン</t>
    </rPh>
    <phoneticPr fontId="9"/>
  </si>
  <si>
    <t>昼間</t>
    <rPh sb="0" eb="2">
      <t>ヒルマ</t>
    </rPh>
    <phoneticPr fontId="2"/>
  </si>
  <si>
    <t>夜間</t>
    <rPh sb="0" eb="2">
      <t>ヤカン</t>
    </rPh>
    <phoneticPr fontId="2"/>
  </si>
  <si>
    <t>天然ガス
（液化天然ガス
を除く）</t>
    <rPh sb="0" eb="2">
      <t>テンネン</t>
    </rPh>
    <rPh sb="6" eb="8">
      <t>エキカ</t>
    </rPh>
    <rPh sb="8" eb="10">
      <t>テンネン</t>
    </rPh>
    <rPh sb="14" eb="15">
      <t>ノゾ</t>
    </rPh>
    <phoneticPr fontId="2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</si>
  <si>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2"/>
  </si>
  <si>
    <t>合計</t>
    <rPh sb="0" eb="2">
      <t>ゴウケイ</t>
    </rPh>
    <phoneticPr fontId="9"/>
  </si>
  <si>
    <t>エネルギー種別</t>
    <rPh sb="5" eb="7">
      <t>シュベツ</t>
    </rPh>
    <phoneticPr fontId="9"/>
  </si>
  <si>
    <t>省エネルギー量</t>
    <rPh sb="0" eb="1">
      <t>ショウ</t>
    </rPh>
    <rPh sb="6" eb="7">
      <t>リョウ</t>
    </rPh>
    <phoneticPr fontId="9"/>
  </si>
  <si>
    <t>ガソリン
（車両用を除く）</t>
    <rPh sb="6" eb="8">
      <t>シャリョウ</t>
    </rPh>
    <rPh sb="8" eb="9">
      <t>ヨウ</t>
    </rPh>
    <rPh sb="10" eb="11">
      <t>ノゾ</t>
    </rPh>
    <phoneticPr fontId="2"/>
  </si>
  <si>
    <t>軽油
（車両用を除く）</t>
    <rPh sb="0" eb="1">
      <t>カル</t>
    </rPh>
    <phoneticPr fontId="2"/>
  </si>
  <si>
    <t>液化
石油ガス（LPG）</t>
    <rPh sb="0" eb="2">
      <t>エキカ</t>
    </rPh>
    <rPh sb="3" eb="5">
      <t>セキユ</t>
    </rPh>
    <phoneticPr fontId="2"/>
  </si>
  <si>
    <t>天然ガス（液化天然ガスを除く）</t>
    <rPh sb="0" eb="2">
      <t>テンネン</t>
    </rPh>
    <rPh sb="5" eb="7">
      <t>エキカ</t>
    </rPh>
    <rPh sb="7" eb="9">
      <t>テンネン</t>
    </rPh>
    <rPh sb="12" eb="13">
      <t>ノゾ</t>
    </rPh>
    <phoneticPr fontId="2"/>
  </si>
  <si>
    <t>設備導入後
エネルギー使用量</t>
    <rPh sb="0" eb="2">
      <t>セツビ</t>
    </rPh>
    <rPh sb="2" eb="5">
      <t>ドウニュウゴ</t>
    </rPh>
    <rPh sb="11" eb="14">
      <t>シヨウリョウ</t>
    </rPh>
    <phoneticPr fontId="9"/>
  </si>
  <si>
    <t>入力用セル</t>
    <rPh sb="0" eb="3">
      <t>ニュウリョクヨウ</t>
    </rPh>
    <phoneticPr fontId="9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</si>
  <si>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6"/>
  </si>
  <si>
    <t>kWh</t>
    <phoneticPr fontId="2"/>
  </si>
  <si>
    <t>L</t>
    <phoneticPr fontId="9"/>
  </si>
  <si>
    <t>L</t>
    <phoneticPr fontId="9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</si>
  <si>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9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</si>
  <si>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9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</si>
  <si>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6"/>
  </si>
  <si>
    <t>月</t>
    <rPh sb="0" eb="1">
      <t>ゲツ</t>
    </rPh>
    <phoneticPr fontId="2"/>
  </si>
  <si>
    <t>自動計算セル（入力不可）</t>
    <rPh sb="0" eb="2">
      <t>ジドウ</t>
    </rPh>
    <rPh sb="2" eb="4">
      <t>ケイサン</t>
    </rPh>
    <rPh sb="7" eb="9">
      <t>ニュウリョク</t>
    </rPh>
    <rPh sb="9" eb="11">
      <t>フカ</t>
    </rPh>
    <phoneticPr fontId="9"/>
  </si>
  <si>
    <t>液化石油ガス（LPG）・プロパンガス　※</t>
    <rPh sb="0" eb="2">
      <t>エキカ</t>
    </rPh>
    <rPh sb="2" eb="4">
      <t>セキユ</t>
    </rPh>
    <phoneticPr fontId="2"/>
  </si>
  <si>
    <t>・一般財団法人省エネルギーセンター「省エネ法関係情報」</t>
    <rPh sb="1" eb="3">
      <t>イッパン</t>
    </rPh>
    <rPh sb="3" eb="7">
      <t>ザイダンホウジン</t>
    </rPh>
    <rPh sb="7" eb="8">
      <t>ショウ</t>
    </rPh>
    <rPh sb="18" eb="19">
      <t>ショウ</t>
    </rPh>
    <rPh sb="21" eb="22">
      <t>ホウ</t>
    </rPh>
    <rPh sb="22" eb="26">
      <t>カンケイジョウホウ</t>
    </rPh>
    <phoneticPr fontId="2"/>
  </si>
  <si>
    <t>https://www.eccj.or.jp/law06/index.html</t>
    <phoneticPr fontId="6"/>
  </si>
  <si>
    <t>https://ghg-santeikohyo.env.go.jp/</t>
    <phoneticPr fontId="6"/>
  </si>
  <si>
    <t>年度</t>
    <rPh sb="0" eb="2">
      <t>ネンド</t>
    </rPh>
    <phoneticPr fontId="9"/>
  </si>
  <si>
    <t>①　基準年（原則は2013年度で記入。不明な場合は，2014～2022年度までの間で最も古いデータを入力して下さい。）</t>
    <rPh sb="2" eb="4">
      <t>キジュン</t>
    </rPh>
    <rPh sb="4" eb="5">
      <t>ドシ</t>
    </rPh>
    <rPh sb="6" eb="8">
      <t>ゲンソク</t>
    </rPh>
    <rPh sb="13" eb="15">
      <t>ネンド</t>
    </rPh>
    <rPh sb="16" eb="18">
      <t>キニュウ</t>
    </rPh>
    <rPh sb="19" eb="21">
      <t>フメイ</t>
    </rPh>
    <rPh sb="22" eb="24">
      <t>バアイ</t>
    </rPh>
    <rPh sb="35" eb="37">
      <t>ネンド</t>
    </rPh>
    <rPh sb="40" eb="41">
      <t>アイダ</t>
    </rPh>
    <rPh sb="42" eb="43">
      <t>モット</t>
    </rPh>
    <rPh sb="44" eb="45">
      <t>フル</t>
    </rPh>
    <rPh sb="50" eb="52">
      <t>ニュウリョク</t>
    </rPh>
    <rPh sb="54" eb="55">
      <t>クダ</t>
    </rPh>
    <phoneticPr fontId="9"/>
  </si>
  <si>
    <t>②　エネルギー使用実績</t>
    <rPh sb="7" eb="9">
      <t>シヨウ</t>
    </rPh>
    <rPh sb="9" eb="11">
      <t>ジッセキ</t>
    </rPh>
    <phoneticPr fontId="9"/>
  </si>
  <si>
    <t>二酸化炭素排出量簡易換算シート（R５交付申請用）</t>
    <rPh sb="0" eb="3">
      <t>ニサンカ</t>
    </rPh>
    <rPh sb="3" eb="5">
      <t>タンソ</t>
    </rPh>
    <rPh sb="5" eb="8">
      <t>ハイシュツリョウ</t>
    </rPh>
    <rPh sb="8" eb="10">
      <t>カンイ</t>
    </rPh>
    <rPh sb="10" eb="12">
      <t>カンサン</t>
    </rPh>
    <rPh sb="18" eb="20">
      <t>コウフ</t>
    </rPh>
    <rPh sb="20" eb="22">
      <t>シンセイ</t>
    </rPh>
    <rPh sb="22" eb="23">
      <t>ヨウ</t>
    </rPh>
    <phoneticPr fontId="9"/>
  </si>
  <si>
    <t>③　2030年までに必要な省エネルギー量（エネルギーの減少量を記入。例：ガソリン35Lの削減→▲35）</t>
    <rPh sb="6" eb="7">
      <t>ネン</t>
    </rPh>
    <rPh sb="10" eb="12">
      <t>ヒツヨウ</t>
    </rPh>
    <rPh sb="13" eb="14">
      <t>ショウ</t>
    </rPh>
    <rPh sb="19" eb="20">
      <t>リョウ</t>
    </rPh>
    <rPh sb="27" eb="30">
      <t>ゲンショウリョウ</t>
    </rPh>
    <rPh sb="31" eb="33">
      <t>キニュウ</t>
    </rPh>
    <rPh sb="34" eb="35">
      <t>レイ</t>
    </rPh>
    <rPh sb="44" eb="46">
      <t>サクゲン</t>
    </rPh>
    <phoneticPr fontId="9"/>
  </si>
  <si>
    <t>削減</t>
    <rPh sb="0" eb="2">
      <t>サクゲン</t>
    </rPh>
    <phoneticPr fontId="8"/>
  </si>
  <si>
    <t>年度比　：</t>
    <rPh sb="0" eb="3">
      <t>ネンドヒ</t>
    </rPh>
    <phoneticPr fontId="8"/>
  </si>
  <si>
    <r>
      <t>≪２０３０年≫CO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排出量・原油換算量簡易計算シート</t>
    </r>
    <rPh sb="5" eb="6">
      <t>ネン</t>
    </rPh>
    <rPh sb="10" eb="12">
      <t>ハイシュツ</t>
    </rPh>
    <rPh sb="12" eb="13">
      <t>リョウ</t>
    </rPh>
    <rPh sb="14" eb="16">
      <t>ゲンユ</t>
    </rPh>
    <rPh sb="16" eb="18">
      <t>カンザン</t>
    </rPh>
    <rPh sb="18" eb="19">
      <t>リョウ</t>
    </rPh>
    <rPh sb="19" eb="21">
      <t>カンイ</t>
    </rPh>
    <rPh sb="21" eb="23">
      <t>ケイサン</t>
    </rPh>
    <phoneticPr fontId="2"/>
  </si>
  <si>
    <r>
      <t>≪基準年≫CO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排出量・原油換算量簡易計算シート</t>
    </r>
    <rPh sb="1" eb="4">
      <t>キジュンネン</t>
    </rPh>
    <rPh sb="8" eb="10">
      <t>ハイシュツ</t>
    </rPh>
    <rPh sb="10" eb="11">
      <t>リョウ</t>
    </rPh>
    <rPh sb="12" eb="14">
      <t>ゲンユ</t>
    </rPh>
    <rPh sb="14" eb="16">
      <t>カンザン</t>
    </rPh>
    <rPh sb="16" eb="17">
      <t>リョウ</t>
    </rPh>
    <rPh sb="17" eb="19">
      <t>カンイ</t>
    </rPh>
    <rPh sb="19" eb="21">
      <t>ケイサン</t>
    </rPh>
    <phoneticPr fontId="2"/>
  </si>
  <si>
    <t>④　２０３０年におけるエネルギー使用量（②＋③）</t>
    <rPh sb="6" eb="7">
      <t>ネン</t>
    </rPh>
    <rPh sb="16" eb="19">
      <t>シヨウリョウ</t>
    </rPh>
    <phoneticPr fontId="9"/>
  </si>
  <si>
    <t>買電
（再生可能エネルギー由来の電気を除く）</t>
    <rPh sb="0" eb="1">
      <t>カ</t>
    </rPh>
    <rPh sb="1" eb="2">
      <t>デン</t>
    </rPh>
    <rPh sb="4" eb="6">
      <t>サイセイ</t>
    </rPh>
    <rPh sb="6" eb="8">
      <t>カノウ</t>
    </rPh>
    <rPh sb="13" eb="15">
      <t>ユライ</t>
    </rPh>
    <rPh sb="16" eb="18">
      <t>デンキ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</si>
</sst>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_ "/>
    <numFmt numFmtId="178" formatCode="#,##0.0"/>
    <numFmt numFmtId="179" formatCode="0;&quot;▲ &quot;0"/>
    <numFmt numFmtId="180" formatCode="0_);[Red]\(0\)"/>
  </numFmts>
  <fonts count="29" x14ac:knownFonts="1">
    <font>
      <sz val="11"/>
      <color theme="1"/>
      <name val="ＭＳ Ｐゴシック"/>
      <family val="3"/>
      <charset val="128"/>
      <scheme val="minor"/>
    </font>
    <font>
      <vertAlign val="superscript"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vertAlign val="subscript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b/>
      <vertAlign val="subscript"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theme="1"/>
      <name val="HGP教科書体"/>
      <family val="1"/>
      <charset val="128"/>
    </font>
    <font>
      <b/>
      <sz val="18"/>
      <color indexed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5" fillId="0" borderId="0" xfId="1" applyAlignment="1" applyProtection="1">
      <alignment horizontal="left" vertical="center"/>
    </xf>
    <xf numFmtId="0" fontId="5" fillId="0" borderId="0" xfId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Protection="1">
      <alignment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8" xfId="0" applyFont="1" applyFill="1" applyBorder="1" applyProtection="1">
      <alignment vertical="center"/>
    </xf>
    <xf numFmtId="0" fontId="0" fillId="0" borderId="32" xfId="0" applyFont="1" applyFill="1" applyBorder="1" applyProtection="1">
      <alignment vertical="center"/>
    </xf>
    <xf numFmtId="0" fontId="13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Protection="1">
      <alignment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Protection="1">
      <alignment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33" xfId="0" applyFont="1" applyFill="1" applyBorder="1" applyProtection="1">
      <alignment vertical="center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34" xfId="0" applyFont="1" applyFill="1" applyBorder="1" applyProtection="1">
      <alignment vertical="center"/>
    </xf>
    <xf numFmtId="0" fontId="13" fillId="0" borderId="9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>
      <alignment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24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horizontal="center" vertical="center"/>
    </xf>
    <xf numFmtId="0" fontId="21" fillId="0" borderId="35" xfId="0" applyFont="1" applyFill="1" applyBorder="1" applyProtection="1">
      <alignment vertical="center"/>
    </xf>
    <xf numFmtId="0" fontId="0" fillId="0" borderId="13" xfId="0" applyFont="1" applyFill="1" applyBorder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177" fontId="14" fillId="3" borderId="37" xfId="0" applyNumberFormat="1" applyFont="1" applyFill="1" applyBorder="1" applyProtection="1">
      <alignment vertical="center"/>
      <protection locked="0"/>
    </xf>
    <xf numFmtId="177" fontId="14" fillId="3" borderId="25" xfId="0" applyNumberFormat="1" applyFont="1" applyFill="1" applyBorder="1" applyProtection="1">
      <alignment vertical="center"/>
      <protection locked="0"/>
    </xf>
    <xf numFmtId="177" fontId="14" fillId="3" borderId="26" xfId="0" applyNumberFormat="1" applyFont="1" applyFill="1" applyBorder="1" applyProtection="1">
      <alignment vertical="center"/>
      <protection locked="0"/>
    </xf>
    <xf numFmtId="0" fontId="18" fillId="3" borderId="27" xfId="0" applyFont="1" applyFill="1" applyBorder="1" applyAlignment="1" applyProtection="1">
      <alignment horizontal="center" vertical="center"/>
      <protection locked="0"/>
    </xf>
    <xf numFmtId="177" fontId="14" fillId="3" borderId="4" xfId="0" applyNumberFormat="1" applyFont="1" applyFill="1" applyBorder="1" applyProtection="1">
      <alignment vertical="center"/>
      <protection locked="0"/>
    </xf>
    <xf numFmtId="177" fontId="14" fillId="3" borderId="5" xfId="0" applyNumberFormat="1" applyFont="1" applyFill="1" applyBorder="1" applyProtection="1">
      <alignment vertical="center"/>
      <protection locked="0"/>
    </xf>
    <xf numFmtId="177" fontId="14" fillId="3" borderId="27" xfId="0" applyNumberFormat="1" applyFont="1" applyFill="1" applyBorder="1" applyProtection="1">
      <alignment vertical="center"/>
      <protection locked="0"/>
    </xf>
    <xf numFmtId="0" fontId="18" fillId="3" borderId="28" xfId="0" applyFont="1" applyFill="1" applyBorder="1" applyAlignment="1" applyProtection="1">
      <alignment horizontal="center" vertical="center"/>
      <protection locked="0"/>
    </xf>
    <xf numFmtId="177" fontId="14" fillId="3" borderId="38" xfId="0" applyNumberFormat="1" applyFont="1" applyFill="1" applyBorder="1" applyProtection="1">
      <alignment vertical="center"/>
      <protection locked="0"/>
    </xf>
    <xf numFmtId="177" fontId="14" fillId="3" borderId="39" xfId="0" applyNumberFormat="1" applyFont="1" applyFill="1" applyBorder="1" applyProtection="1">
      <alignment vertical="center"/>
      <protection locked="0"/>
    </xf>
    <xf numFmtId="177" fontId="14" fillId="3" borderId="40" xfId="0" applyNumberFormat="1" applyFont="1" applyFill="1" applyBorder="1" applyProtection="1">
      <alignment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177" fontId="14" fillId="5" borderId="41" xfId="0" applyNumberFormat="1" applyFont="1" applyFill="1" applyBorder="1" applyProtection="1">
      <alignment vertical="center"/>
    </xf>
    <xf numFmtId="177" fontId="14" fillId="5" borderId="42" xfId="0" applyNumberFormat="1" applyFont="1" applyFill="1" applyBorder="1" applyProtection="1">
      <alignment vertical="center"/>
    </xf>
    <xf numFmtId="177" fontId="14" fillId="5" borderId="43" xfId="0" applyNumberFormat="1" applyFont="1" applyFill="1" applyBorder="1" applyProtection="1">
      <alignment vertical="center"/>
    </xf>
    <xf numFmtId="40" fontId="13" fillId="5" borderId="18" xfId="2" applyNumberFormat="1" applyFont="1" applyFill="1" applyBorder="1" applyProtection="1">
      <alignment vertical="center"/>
    </xf>
    <xf numFmtId="40" fontId="13" fillId="5" borderId="22" xfId="2" applyNumberFormat="1" applyFont="1" applyFill="1" applyBorder="1" applyProtection="1">
      <alignment vertical="center"/>
    </xf>
    <xf numFmtId="40" fontId="13" fillId="5" borderId="24" xfId="2" applyNumberFormat="1" applyFont="1" applyFill="1" applyBorder="1" applyProtection="1">
      <alignment vertical="center"/>
    </xf>
    <xf numFmtId="38" fontId="21" fillId="5" borderId="30" xfId="2" applyFont="1" applyFill="1" applyBorder="1" applyProtection="1">
      <alignment vertical="center"/>
    </xf>
    <xf numFmtId="40" fontId="13" fillId="5" borderId="29" xfId="2" applyNumberFormat="1" applyFont="1" applyFill="1" applyBorder="1" applyProtection="1">
      <alignment vertical="center"/>
    </xf>
    <xf numFmtId="40" fontId="13" fillId="5" borderId="9" xfId="2" applyNumberFormat="1" applyFont="1" applyFill="1" applyBorder="1" applyProtection="1">
      <alignment vertical="center"/>
    </xf>
    <xf numFmtId="40" fontId="13" fillId="5" borderId="15" xfId="2" applyNumberFormat="1" applyFont="1" applyFill="1" applyBorder="1" applyProtection="1">
      <alignment vertical="center"/>
    </xf>
    <xf numFmtId="40" fontId="21" fillId="5" borderId="31" xfId="0" applyNumberFormat="1" applyFont="1" applyFill="1" applyBorder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7" fillId="0" borderId="0" xfId="0" applyFont="1" applyProtection="1">
      <alignment vertical="center"/>
    </xf>
    <xf numFmtId="0" fontId="0" fillId="3" borderId="3" xfId="0" applyFill="1" applyBorder="1" applyProtection="1">
      <alignment vertical="center"/>
    </xf>
    <xf numFmtId="0" fontId="25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0" fillId="5" borderId="3" xfId="0" applyFill="1" applyBorder="1" applyProtection="1">
      <alignment vertical="center"/>
    </xf>
    <xf numFmtId="0" fontId="20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26" fillId="0" borderId="0" xfId="0" applyFont="1" applyFill="1" applyProtection="1">
      <alignment vertical="center"/>
    </xf>
    <xf numFmtId="38" fontId="21" fillId="5" borderId="58" xfId="2" applyFont="1" applyFill="1" applyBorder="1" applyProtection="1">
      <alignment vertical="center"/>
    </xf>
    <xf numFmtId="0" fontId="21" fillId="0" borderId="59" xfId="0" applyFont="1" applyFill="1" applyBorder="1" applyAlignment="1" applyProtection="1">
      <alignment horizontal="center" vertical="center"/>
    </xf>
    <xf numFmtId="40" fontId="21" fillId="5" borderId="58" xfId="0" applyNumberFormat="1" applyFont="1" applyFill="1" applyBorder="1" applyProtection="1">
      <alignment vertical="center"/>
    </xf>
    <xf numFmtId="0" fontId="21" fillId="0" borderId="59" xfId="0" applyFont="1" applyFill="1" applyBorder="1" applyProtection="1">
      <alignment vertical="center"/>
    </xf>
    <xf numFmtId="0" fontId="13" fillId="0" borderId="61" xfId="0" applyFont="1" applyFill="1" applyBorder="1" applyAlignment="1" applyProtection="1">
      <alignment horizontal="center" vertical="center" wrapText="1"/>
    </xf>
    <xf numFmtId="0" fontId="13" fillId="3" borderId="62" xfId="0" applyFont="1" applyFill="1" applyBorder="1" applyAlignment="1" applyProtection="1">
      <alignment horizontal="center" vertical="center" wrapText="1"/>
      <protection locked="0"/>
    </xf>
    <xf numFmtId="0" fontId="0" fillId="3" borderId="63" xfId="0" applyFont="1" applyFill="1" applyBorder="1" applyProtection="1">
      <alignment vertical="center"/>
      <protection locked="0"/>
    </xf>
    <xf numFmtId="0" fontId="0" fillId="0" borderId="64" xfId="0" applyFont="1" applyFill="1" applyBorder="1" applyAlignment="1" applyProtection="1">
      <alignment horizontal="center" vertical="center"/>
    </xf>
    <xf numFmtId="40" fontId="13" fillId="5" borderId="65" xfId="2" applyNumberFormat="1" applyFont="1" applyFill="1" applyBorder="1" applyProtection="1">
      <alignment vertical="center"/>
    </xf>
    <xf numFmtId="0" fontId="0" fillId="3" borderId="65" xfId="0" applyFont="1" applyFill="1" applyBorder="1" applyProtection="1">
      <alignment vertical="center"/>
      <protection locked="0"/>
    </xf>
    <xf numFmtId="0" fontId="0" fillId="0" borderId="63" xfId="0" applyFont="1" applyFill="1" applyBorder="1" applyAlignment="1" applyProtection="1">
      <alignment horizontal="center" vertical="center"/>
    </xf>
    <xf numFmtId="40" fontId="13" fillId="5" borderId="61" xfId="2" applyNumberFormat="1" applyFont="1" applyFill="1" applyBorder="1" applyProtection="1">
      <alignment vertical="center"/>
    </xf>
    <xf numFmtId="0" fontId="0" fillId="0" borderId="66" xfId="0" applyFont="1" applyFill="1" applyBorder="1" applyProtection="1">
      <alignment vertical="center"/>
    </xf>
    <xf numFmtId="0" fontId="13" fillId="0" borderId="62" xfId="0" applyFont="1" applyFill="1" applyBorder="1" applyAlignment="1" applyProtection="1">
      <alignment horizontal="center" vertical="center" wrapText="1"/>
    </xf>
    <xf numFmtId="0" fontId="0" fillId="0" borderId="63" xfId="0" applyFont="1" applyFill="1" applyBorder="1" applyProtection="1">
      <alignment vertical="center"/>
    </xf>
    <xf numFmtId="0" fontId="0" fillId="0" borderId="65" xfId="0" applyFont="1" applyFill="1" applyBorder="1" applyProtection="1">
      <alignment vertical="center"/>
    </xf>
    <xf numFmtId="178" fontId="13" fillId="5" borderId="29" xfId="0" applyNumberFormat="1" applyFont="1" applyFill="1" applyBorder="1" applyAlignment="1" applyProtection="1">
      <alignment horizontal="center" vertical="center" wrapText="1"/>
    </xf>
    <xf numFmtId="178" fontId="13" fillId="5" borderId="15" xfId="0" applyNumberFormat="1" applyFont="1" applyFill="1" applyBorder="1" applyAlignment="1" applyProtection="1">
      <alignment horizontal="center" vertical="center" wrapText="1"/>
    </xf>
    <xf numFmtId="178" fontId="13" fillId="5" borderId="61" xfId="0" applyNumberFormat="1" applyFont="1" applyFill="1" applyBorder="1" applyAlignment="1" applyProtection="1">
      <alignment horizontal="center" vertical="center" wrapText="1"/>
    </xf>
    <xf numFmtId="0" fontId="19" fillId="0" borderId="40" xfId="0" applyFont="1" applyFill="1" applyBorder="1" applyAlignment="1" applyProtection="1">
      <alignment horizontal="center" vertical="center" wrapText="1"/>
    </xf>
    <xf numFmtId="0" fontId="14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4" fillId="2" borderId="0" xfId="0" applyFont="1" applyFill="1" applyBorder="1" applyProtection="1">
      <alignment vertical="center"/>
    </xf>
    <xf numFmtId="10" fontId="14" fillId="2" borderId="17" xfId="3" applyNumberFormat="1" applyFont="1" applyFill="1" applyBorder="1" applyProtection="1">
      <alignment vertical="center"/>
    </xf>
    <xf numFmtId="179" fontId="14" fillId="3" borderId="41" xfId="0" applyNumberFormat="1" applyFont="1" applyFill="1" applyBorder="1" applyProtection="1">
      <alignment vertical="center"/>
      <protection locked="0"/>
    </xf>
    <xf numFmtId="179" fontId="14" fillId="3" borderId="42" xfId="0" applyNumberFormat="1" applyFont="1" applyFill="1" applyBorder="1" applyProtection="1">
      <alignment vertical="center"/>
      <protection locked="0"/>
    </xf>
    <xf numFmtId="179" fontId="14" fillId="3" borderId="43" xfId="0" applyNumberFormat="1" applyFont="1" applyFill="1" applyBorder="1" applyProtection="1">
      <alignment vertical="center"/>
      <protection locked="0"/>
    </xf>
    <xf numFmtId="179" fontId="14" fillId="5" borderId="74" xfId="0" applyNumberFormat="1" applyFont="1" applyFill="1" applyBorder="1" applyProtection="1">
      <alignment vertical="center"/>
    </xf>
    <xf numFmtId="179" fontId="14" fillId="5" borderId="44" xfId="0" applyNumberFormat="1" applyFont="1" applyFill="1" applyBorder="1" applyProtection="1">
      <alignment vertical="center"/>
    </xf>
    <xf numFmtId="179" fontId="14" fillId="5" borderId="45" xfId="0" applyNumberFormat="1" applyFont="1" applyFill="1" applyBorder="1" applyProtection="1">
      <alignment vertical="center"/>
    </xf>
    <xf numFmtId="178" fontId="13" fillId="5" borderId="7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8" fillId="3" borderId="72" xfId="0" applyFont="1" applyFill="1" applyBorder="1" applyAlignment="1" applyProtection="1">
      <alignment horizontal="center" vertical="center"/>
      <protection locked="0"/>
    </xf>
    <xf numFmtId="0" fontId="18" fillId="3" borderId="73" xfId="0" applyFont="1" applyFill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27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180" fontId="27" fillId="3" borderId="22" xfId="2" applyNumberFormat="1" applyFont="1" applyFill="1" applyBorder="1" applyAlignment="1" applyProtection="1">
      <alignment horizontal="center" vertical="center"/>
      <protection locked="0"/>
    </xf>
    <xf numFmtId="180" fontId="27" fillId="3" borderId="20" xfId="2" applyNumberFormat="1" applyFont="1" applyFill="1" applyBorder="1" applyAlignment="1" applyProtection="1">
      <alignment horizontal="center" vertical="center"/>
      <protection locked="0"/>
    </xf>
    <xf numFmtId="180" fontId="27" fillId="3" borderId="21" xfId="2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67" xfId="0" applyFont="1" applyFill="1" applyBorder="1" applyAlignment="1" applyProtection="1">
      <alignment horizontal="center" vertical="center"/>
    </xf>
    <xf numFmtId="0" fontId="18" fillId="0" borderId="47" xfId="0" applyFont="1" applyFill="1" applyBorder="1" applyAlignment="1" applyProtection="1">
      <alignment horizontal="center" vertical="center"/>
    </xf>
    <xf numFmtId="0" fontId="18" fillId="0" borderId="68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69" xfId="0" applyFont="1" applyFill="1" applyBorder="1" applyAlignment="1" applyProtection="1">
      <alignment horizontal="center" vertical="center"/>
    </xf>
    <xf numFmtId="180" fontId="18" fillId="3" borderId="70" xfId="0" applyNumberFormat="1" applyFont="1" applyFill="1" applyBorder="1" applyAlignment="1" applyProtection="1">
      <alignment horizontal="center" vertical="center"/>
      <protection locked="0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71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48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 wrapText="1"/>
    </xf>
    <xf numFmtId="180" fontId="18" fillId="3" borderId="71" xfId="0" applyNumberFormat="1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4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52" xfId="0" applyFont="1" applyFill="1" applyBorder="1" applyAlignment="1" applyProtection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</xf>
    <xf numFmtId="176" fontId="0" fillId="0" borderId="53" xfId="0" applyNumberFormat="1" applyFont="1" applyFill="1" applyBorder="1" applyAlignment="1" applyProtection="1">
      <alignment horizontal="center" vertical="center"/>
    </xf>
    <xf numFmtId="176" fontId="0" fillId="0" borderId="56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</xf>
    <xf numFmtId="0" fontId="0" fillId="0" borderId="53" xfId="0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225137</xdr:colOff>
      <xdr:row>2</xdr:row>
      <xdr:rowOff>19050</xdr:rowOff>
    </xdr:from>
    <xdr:to>
      <xdr:col>24</xdr:col>
      <xdr:colOff>571502</xdr:colOff>
      <xdr:row>7</xdr:row>
      <xdr:rowOff>58305</xdr:rowOff>
    </xdr:to>
    <xdr:sp macro="" textlink="">
      <xdr:nvSpPr>
        <xdr:cNvPr id="2" name="テキスト ボックス 1"/>
        <xdr:cNvSpPr txBox="1"/>
      </xdr:nvSpPr>
      <xdr:spPr>
        <a:xfrm>
          <a:off x="17446337" y="666750"/>
          <a:ext cx="5832765" cy="1734705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 b="1">
              <a:solidFill>
                <a:srgbClr val="FF0000"/>
              </a:solidFill>
            </a:rPr>
            <a:t>【</a:t>
          </a:r>
          <a:r>
            <a:rPr kumimoji="1" lang="ja-JP" altLang="en-US" sz="2400" b="1">
              <a:solidFill>
                <a:srgbClr val="FF0000"/>
              </a:solidFill>
            </a:rPr>
            <a:t>注意</a:t>
          </a:r>
          <a:r>
            <a:rPr kumimoji="1" lang="en-US" altLang="ja-JP" sz="2400" b="1">
              <a:solidFill>
                <a:srgbClr val="FF0000"/>
              </a:solidFill>
            </a:rPr>
            <a:t>】</a:t>
          </a: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データは黄色で示すセルにのみ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入力してください</a:t>
          </a:r>
          <a:endParaRPr kumimoji="1" lang="en-US" altLang="ja-JP" sz="4400" b="1">
            <a:solidFill>
              <a:srgbClr val="FF0000"/>
            </a:solidFill>
          </a:endParaRPr>
        </a:p>
        <a:p>
          <a:pPr algn="ctr"/>
          <a:r>
            <a:rPr kumimoji="1" lang="ja-JP" altLang="en-US" sz="2000"/>
            <a:t>入力用以外のセルの内容は変更しないでください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142877</xdr:rowOff>
        </xdr:from>
        <xdr:to>
          <xdr:col>12</xdr:col>
          <xdr:colOff>74616</xdr:colOff>
          <xdr:row>22</xdr:row>
          <xdr:rowOff>142877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O$9:$R$9" spid="_x0000_s2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12594" y="5012533"/>
              <a:ext cx="5230022" cy="50006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hg-santeikohyo.env.go.jp/" TargetMode="External"/><Relationship Id="rId1" Type="http://schemas.openxmlformats.org/officeDocument/2006/relationships/hyperlink" Target="https://www.eccj.or.jp/law06/inde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hg-santeikohyo.env.go.jp/" TargetMode="External"/><Relationship Id="rId1" Type="http://schemas.openxmlformats.org/officeDocument/2006/relationships/hyperlink" Target="https://www.eccj.or.jp/law06/index.htm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P39"/>
  <sheetViews>
    <sheetView tabSelected="1" view="pageBreakPreview" zoomScale="60" zoomScaleNormal="50" workbookViewId="0">
      <selection activeCell="B6" sqref="B6:D6"/>
    </sheetView>
  </sheetViews>
  <sheetFormatPr defaultRowHeight="13.5" x14ac:dyDescent="0.15"/>
  <cols>
    <col min="1" max="1" width="3.25" style="8" customWidth="1"/>
    <col min="2" max="4" width="6.25" style="8" customWidth="1"/>
    <col min="5" max="15" width="18.25" style="8" customWidth="1"/>
    <col min="16" max="16" width="3.125" style="8" customWidth="1"/>
    <col min="17" max="16384" width="9" style="8"/>
  </cols>
  <sheetData>
    <row r="2" spans="2:15" ht="37.5" customHeight="1" x14ac:dyDescent="0.15">
      <c r="B2" s="64" t="s">
        <v>69</v>
      </c>
    </row>
    <row r="3" spans="2:15" ht="36.75" customHeight="1" x14ac:dyDescent="0.15">
      <c r="L3" s="65"/>
      <c r="M3" s="66" t="s">
        <v>52</v>
      </c>
      <c r="N3" s="67"/>
    </row>
    <row r="4" spans="2:15" ht="36.75" customHeight="1" x14ac:dyDescent="0.15">
      <c r="B4" s="68" t="s">
        <v>67</v>
      </c>
      <c r="L4" s="69"/>
      <c r="M4" s="66" t="s">
        <v>61</v>
      </c>
      <c r="N4" s="67"/>
    </row>
    <row r="5" spans="2:15" ht="7.5" customHeight="1" x14ac:dyDescent="0.15"/>
    <row r="6" spans="2:15" ht="36.75" customHeight="1" x14ac:dyDescent="0.15">
      <c r="B6" s="119">
        <v>2013</v>
      </c>
      <c r="C6" s="120"/>
      <c r="D6" s="121"/>
      <c r="E6" s="70" t="s">
        <v>66</v>
      </c>
    </row>
    <row r="8" spans="2:15" ht="33.75" customHeight="1" x14ac:dyDescent="0.15">
      <c r="B8" s="68" t="s">
        <v>68</v>
      </c>
    </row>
    <row r="9" spans="2:15" ht="7.5" customHeight="1" x14ac:dyDescent="0.15"/>
    <row r="10" spans="2:15" ht="30" customHeight="1" x14ac:dyDescent="0.15">
      <c r="B10" s="127" t="s">
        <v>39</v>
      </c>
      <c r="C10" s="128"/>
      <c r="D10" s="122" t="s">
        <v>60</v>
      </c>
      <c r="E10" s="143" t="s">
        <v>76</v>
      </c>
      <c r="F10" s="125"/>
      <c r="G10" s="125" t="s">
        <v>47</v>
      </c>
      <c r="H10" s="125" t="s">
        <v>17</v>
      </c>
      <c r="I10" s="125" t="s">
        <v>48</v>
      </c>
      <c r="J10" s="125" t="s">
        <v>19</v>
      </c>
      <c r="K10" s="125" t="s">
        <v>21</v>
      </c>
      <c r="L10" s="125" t="s">
        <v>49</v>
      </c>
      <c r="M10" s="125" t="s">
        <v>42</v>
      </c>
      <c r="N10" s="125" t="s">
        <v>14</v>
      </c>
      <c r="O10" s="112"/>
    </row>
    <row r="11" spans="2:15" ht="27" customHeight="1" x14ac:dyDescent="0.15">
      <c r="B11" s="129"/>
      <c r="C11" s="130"/>
      <c r="D11" s="123"/>
      <c r="E11" s="3" t="s">
        <v>40</v>
      </c>
      <c r="F11" s="104" t="s">
        <v>41</v>
      </c>
      <c r="G11" s="126"/>
      <c r="H11" s="126"/>
      <c r="I11" s="126"/>
      <c r="J11" s="126"/>
      <c r="K11" s="126"/>
      <c r="L11" s="126"/>
      <c r="M11" s="126"/>
      <c r="N11" s="126"/>
      <c r="O11" s="113"/>
    </row>
    <row r="12" spans="2:15" ht="27" customHeight="1" x14ac:dyDescent="0.15">
      <c r="B12" s="131"/>
      <c r="C12" s="132"/>
      <c r="D12" s="124"/>
      <c r="E12" s="114" t="s">
        <v>54</v>
      </c>
      <c r="F12" s="115"/>
      <c r="G12" s="106" t="s">
        <v>55</v>
      </c>
      <c r="H12" s="106" t="s">
        <v>56</v>
      </c>
      <c r="I12" s="106" t="s">
        <v>55</v>
      </c>
      <c r="J12" s="106" t="s">
        <v>56</v>
      </c>
      <c r="K12" s="106" t="s">
        <v>55</v>
      </c>
      <c r="L12" s="106" t="s">
        <v>57</v>
      </c>
      <c r="M12" s="106" t="s">
        <v>57</v>
      </c>
      <c r="N12" s="106" t="s">
        <v>58</v>
      </c>
      <c r="O12" s="50"/>
    </row>
    <row r="13" spans="2:15" ht="22.5" customHeight="1" x14ac:dyDescent="0.15">
      <c r="B13" s="133">
        <f>$B$6</f>
        <v>2013</v>
      </c>
      <c r="C13" s="134"/>
      <c r="D13" s="38">
        <v>4</v>
      </c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2:15" ht="22.5" customHeight="1" x14ac:dyDescent="0.15">
      <c r="B14" s="135">
        <f t="shared" ref="B14:B21" si="0">$B$6</f>
        <v>2013</v>
      </c>
      <c r="C14" s="136"/>
      <c r="D14" s="42">
        <v>5</v>
      </c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2:15" ht="22.5" customHeight="1" x14ac:dyDescent="0.15">
      <c r="B15" s="135">
        <f t="shared" si="0"/>
        <v>2013</v>
      </c>
      <c r="C15" s="136"/>
      <c r="D15" s="42">
        <v>6</v>
      </c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2:15" ht="22.5" customHeight="1" x14ac:dyDescent="0.15">
      <c r="B16" s="135">
        <f t="shared" si="0"/>
        <v>2013</v>
      </c>
      <c r="C16" s="136"/>
      <c r="D16" s="42">
        <v>7</v>
      </c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5"/>
    </row>
    <row r="17" spans="2:16" ht="22.5" customHeight="1" x14ac:dyDescent="0.15">
      <c r="B17" s="135">
        <f t="shared" si="0"/>
        <v>2013</v>
      </c>
      <c r="C17" s="136"/>
      <c r="D17" s="42">
        <v>8</v>
      </c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2:16" ht="22.5" customHeight="1" x14ac:dyDescent="0.15">
      <c r="B18" s="135">
        <f t="shared" si="0"/>
        <v>2013</v>
      </c>
      <c r="C18" s="136"/>
      <c r="D18" s="42">
        <v>9</v>
      </c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5"/>
    </row>
    <row r="19" spans="2:16" ht="22.5" customHeight="1" x14ac:dyDescent="0.15">
      <c r="B19" s="135">
        <f t="shared" si="0"/>
        <v>2013</v>
      </c>
      <c r="C19" s="136"/>
      <c r="D19" s="42">
        <v>10</v>
      </c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5"/>
    </row>
    <row r="20" spans="2:16" ht="22.5" customHeight="1" x14ac:dyDescent="0.15">
      <c r="B20" s="135">
        <f t="shared" si="0"/>
        <v>2013</v>
      </c>
      <c r="C20" s="136"/>
      <c r="D20" s="42">
        <v>11</v>
      </c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5"/>
    </row>
    <row r="21" spans="2:16" ht="22.5" customHeight="1" x14ac:dyDescent="0.15">
      <c r="B21" s="135">
        <f t="shared" si="0"/>
        <v>2013</v>
      </c>
      <c r="C21" s="136"/>
      <c r="D21" s="42">
        <v>12</v>
      </c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2:16" ht="22.5" customHeight="1" x14ac:dyDescent="0.15">
      <c r="B22" s="144">
        <f>$B$6+1</f>
        <v>2014</v>
      </c>
      <c r="C22" s="136"/>
      <c r="D22" s="42">
        <v>1</v>
      </c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2:16" ht="22.5" customHeight="1" x14ac:dyDescent="0.15">
      <c r="B23" s="135">
        <f t="shared" ref="B23:B24" si="1">$B$6+1</f>
        <v>2014</v>
      </c>
      <c r="C23" s="136"/>
      <c r="D23" s="42">
        <v>2</v>
      </c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5"/>
    </row>
    <row r="24" spans="2:16" ht="22.5" customHeight="1" thickBot="1" x14ac:dyDescent="0.2">
      <c r="B24" s="110">
        <f t="shared" si="1"/>
        <v>2014</v>
      </c>
      <c r="C24" s="111"/>
      <c r="D24" s="46">
        <v>3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9"/>
    </row>
    <row r="25" spans="2:16" ht="39.75" customHeight="1" thickTop="1" thickBot="1" x14ac:dyDescent="0.2">
      <c r="B25" s="116" t="s">
        <v>44</v>
      </c>
      <c r="C25" s="117"/>
      <c r="D25" s="118"/>
      <c r="E25" s="51">
        <f>SUM(E13:E24)</f>
        <v>0</v>
      </c>
      <c r="F25" s="52">
        <f t="shared" ref="F25:O25" si="2">SUM(F13:F24)</f>
        <v>0</v>
      </c>
      <c r="G25" s="52">
        <f t="shared" si="2"/>
        <v>0</v>
      </c>
      <c r="H25" s="52">
        <f t="shared" si="2"/>
        <v>0</v>
      </c>
      <c r="I25" s="52">
        <f t="shared" si="2"/>
        <v>0</v>
      </c>
      <c r="J25" s="52">
        <f t="shared" si="2"/>
        <v>0</v>
      </c>
      <c r="K25" s="52">
        <f t="shared" si="2"/>
        <v>0</v>
      </c>
      <c r="L25" s="52">
        <f t="shared" si="2"/>
        <v>0</v>
      </c>
      <c r="M25" s="52">
        <f t="shared" si="2"/>
        <v>0</v>
      </c>
      <c r="N25" s="52">
        <f>SUM(N13:N24)</f>
        <v>0</v>
      </c>
      <c r="O25" s="53">
        <f t="shared" si="2"/>
        <v>0</v>
      </c>
    </row>
    <row r="26" spans="2:16" x14ac:dyDescent="0.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 ht="17.25" x14ac:dyDescent="0.15">
      <c r="B27" s="72" t="s">
        <v>70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 ht="7.5" customHeight="1" x14ac:dyDescent="0.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 ht="30" customHeight="1" x14ac:dyDescent="0.15">
      <c r="B29" s="127" t="s">
        <v>45</v>
      </c>
      <c r="C29" s="137"/>
      <c r="D29" s="138"/>
      <c r="E29" s="143" t="s">
        <v>43</v>
      </c>
      <c r="F29" s="125"/>
      <c r="G29" s="125" t="s">
        <v>15</v>
      </c>
      <c r="H29" s="125" t="s">
        <v>17</v>
      </c>
      <c r="I29" s="125" t="s">
        <v>18</v>
      </c>
      <c r="J29" s="125" t="s">
        <v>19</v>
      </c>
      <c r="K29" s="125" t="s">
        <v>21</v>
      </c>
      <c r="L29" s="125" t="s">
        <v>13</v>
      </c>
      <c r="M29" s="125" t="s">
        <v>42</v>
      </c>
      <c r="N29" s="125" t="s">
        <v>14</v>
      </c>
      <c r="O29" s="145" t="str">
        <f>IF(O10="","",O10)</f>
        <v/>
      </c>
      <c r="P29" s="71"/>
    </row>
    <row r="30" spans="2:16" ht="27" customHeight="1" x14ac:dyDescent="0.15">
      <c r="B30" s="129"/>
      <c r="C30" s="139"/>
      <c r="D30" s="140"/>
      <c r="E30" s="3" t="s">
        <v>40</v>
      </c>
      <c r="F30" s="104" t="s">
        <v>41</v>
      </c>
      <c r="G30" s="126"/>
      <c r="H30" s="126"/>
      <c r="I30" s="126"/>
      <c r="J30" s="126"/>
      <c r="K30" s="126"/>
      <c r="L30" s="126"/>
      <c r="M30" s="126"/>
      <c r="N30" s="126"/>
      <c r="O30" s="146"/>
      <c r="P30" s="71"/>
    </row>
    <row r="31" spans="2:16" ht="27" customHeight="1" thickBot="1" x14ac:dyDescent="0.2">
      <c r="B31" s="131"/>
      <c r="C31" s="141"/>
      <c r="D31" s="142"/>
      <c r="E31" s="147" t="s">
        <v>54</v>
      </c>
      <c r="F31" s="148"/>
      <c r="G31" s="105" t="s">
        <v>55</v>
      </c>
      <c r="H31" s="105" t="s">
        <v>56</v>
      </c>
      <c r="I31" s="105" t="s">
        <v>55</v>
      </c>
      <c r="J31" s="105" t="s">
        <v>56</v>
      </c>
      <c r="K31" s="105" t="s">
        <v>55</v>
      </c>
      <c r="L31" s="105" t="s">
        <v>57</v>
      </c>
      <c r="M31" s="105" t="s">
        <v>57</v>
      </c>
      <c r="N31" s="105" t="s">
        <v>58</v>
      </c>
      <c r="O31" s="92" t="str">
        <f>IF(O12="","",O12)</f>
        <v/>
      </c>
      <c r="P31" s="71"/>
    </row>
    <row r="32" spans="2:16" ht="37.5" customHeight="1" thickBot="1" x14ac:dyDescent="0.2">
      <c r="B32" s="131" t="s">
        <v>46</v>
      </c>
      <c r="C32" s="141"/>
      <c r="D32" s="141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9"/>
    </row>
    <row r="34" spans="2:15" ht="17.25" x14ac:dyDescent="0.15">
      <c r="B34" s="68" t="s">
        <v>75</v>
      </c>
    </row>
    <row r="36" spans="2:15" ht="30" customHeight="1" x14ac:dyDescent="0.15">
      <c r="B36" s="127" t="s">
        <v>45</v>
      </c>
      <c r="C36" s="137"/>
      <c r="D36" s="138"/>
      <c r="E36" s="143" t="s">
        <v>43</v>
      </c>
      <c r="F36" s="125"/>
      <c r="G36" s="125" t="s">
        <v>15</v>
      </c>
      <c r="H36" s="125" t="s">
        <v>17</v>
      </c>
      <c r="I36" s="125" t="s">
        <v>18</v>
      </c>
      <c r="J36" s="125" t="s">
        <v>19</v>
      </c>
      <c r="K36" s="125" t="s">
        <v>21</v>
      </c>
      <c r="L36" s="125" t="s">
        <v>13</v>
      </c>
      <c r="M36" s="125" t="s">
        <v>42</v>
      </c>
      <c r="N36" s="125" t="s">
        <v>14</v>
      </c>
      <c r="O36" s="145" t="str">
        <f>IF(O10="","",O10)</f>
        <v/>
      </c>
    </row>
    <row r="37" spans="2:15" ht="27" customHeight="1" x14ac:dyDescent="0.15">
      <c r="B37" s="129"/>
      <c r="C37" s="139"/>
      <c r="D37" s="140"/>
      <c r="E37" s="3" t="s">
        <v>40</v>
      </c>
      <c r="F37" s="104" t="s">
        <v>41</v>
      </c>
      <c r="G37" s="126"/>
      <c r="H37" s="126"/>
      <c r="I37" s="126"/>
      <c r="J37" s="126"/>
      <c r="K37" s="126"/>
      <c r="L37" s="126"/>
      <c r="M37" s="126"/>
      <c r="N37" s="126"/>
      <c r="O37" s="146"/>
    </row>
    <row r="38" spans="2:15" ht="27" customHeight="1" x14ac:dyDescent="0.15">
      <c r="B38" s="131"/>
      <c r="C38" s="141"/>
      <c r="D38" s="142"/>
      <c r="E38" s="147" t="s">
        <v>54</v>
      </c>
      <c r="F38" s="148"/>
      <c r="G38" s="105" t="s">
        <v>55</v>
      </c>
      <c r="H38" s="105" t="s">
        <v>56</v>
      </c>
      <c r="I38" s="105" t="s">
        <v>55</v>
      </c>
      <c r="J38" s="105" t="s">
        <v>56</v>
      </c>
      <c r="K38" s="105" t="s">
        <v>55</v>
      </c>
      <c r="L38" s="105" t="s">
        <v>57</v>
      </c>
      <c r="M38" s="105" t="s">
        <v>57</v>
      </c>
      <c r="N38" s="105" t="s">
        <v>58</v>
      </c>
      <c r="O38" s="92" t="str">
        <f>IF(O12="","",O12)</f>
        <v/>
      </c>
    </row>
    <row r="39" spans="2:15" ht="45" customHeight="1" x14ac:dyDescent="0.15">
      <c r="B39" s="149" t="s">
        <v>51</v>
      </c>
      <c r="C39" s="141"/>
      <c r="D39" s="141"/>
      <c r="E39" s="100">
        <f>E25+E32</f>
        <v>0</v>
      </c>
      <c r="F39" s="101">
        <f t="shared" ref="F39:O39" si="3">F25+F32</f>
        <v>0</v>
      </c>
      <c r="G39" s="101">
        <f t="shared" si="3"/>
        <v>0</v>
      </c>
      <c r="H39" s="101">
        <f t="shared" si="3"/>
        <v>0</v>
      </c>
      <c r="I39" s="101">
        <f t="shared" si="3"/>
        <v>0</v>
      </c>
      <c r="J39" s="101">
        <f t="shared" si="3"/>
        <v>0</v>
      </c>
      <c r="K39" s="101">
        <f t="shared" si="3"/>
        <v>0</v>
      </c>
      <c r="L39" s="101">
        <f t="shared" si="3"/>
        <v>0</v>
      </c>
      <c r="M39" s="101">
        <f t="shared" si="3"/>
        <v>0</v>
      </c>
      <c r="N39" s="101">
        <f t="shared" si="3"/>
        <v>0</v>
      </c>
      <c r="O39" s="102">
        <f t="shared" si="3"/>
        <v>0</v>
      </c>
    </row>
  </sheetData>
  <sheetProtection algorithmName="SHA-512" hashValue="ACo568fRT0UYxshSUXWXKXecdXodOqF317I3h6JM32exv93/B3CPpYVIJ4sdWsrAzmHbGCcdipOhm9Ze3qEVFQ==" saltValue="XxmK1NOpvjyupaYJCpSYzQ==" spinCount="100000" sheet="1" formatCells="0" selectLockedCells="1"/>
  <mergeCells count="53">
    <mergeCell ref="B39:D39"/>
    <mergeCell ref="J36:J37"/>
    <mergeCell ref="K36:K37"/>
    <mergeCell ref="L36:L37"/>
    <mergeCell ref="M36:M37"/>
    <mergeCell ref="O36:O37"/>
    <mergeCell ref="E38:F38"/>
    <mergeCell ref="B32:D32"/>
    <mergeCell ref="B36:D38"/>
    <mergeCell ref="E36:F36"/>
    <mergeCell ref="G36:G37"/>
    <mergeCell ref="H36:H37"/>
    <mergeCell ref="I36:I37"/>
    <mergeCell ref="N36:N37"/>
    <mergeCell ref="O29:O30"/>
    <mergeCell ref="E31:F31"/>
    <mergeCell ref="I29:I30"/>
    <mergeCell ref="E29:F29"/>
    <mergeCell ref="G29:G30"/>
    <mergeCell ref="H29:H30"/>
    <mergeCell ref="M29:M30"/>
    <mergeCell ref="N29:N30"/>
    <mergeCell ref="B29:D31"/>
    <mergeCell ref="E10:F10"/>
    <mergeCell ref="G10:G11"/>
    <mergeCell ref="H10:H11"/>
    <mergeCell ref="L10:L11"/>
    <mergeCell ref="J29:J30"/>
    <mergeCell ref="K29:K30"/>
    <mergeCell ref="L29:L30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O10:O11"/>
    <mergeCell ref="E12:F12"/>
    <mergeCell ref="B25:D25"/>
    <mergeCell ref="B6:D6"/>
    <mergeCell ref="D10:D12"/>
    <mergeCell ref="I10:I11"/>
    <mergeCell ref="J10:J11"/>
    <mergeCell ref="K10:K11"/>
    <mergeCell ref="N10:N11"/>
    <mergeCell ref="M10:M11"/>
    <mergeCell ref="B10:C12"/>
    <mergeCell ref="B13:C13"/>
    <mergeCell ref="B14:C14"/>
    <mergeCell ref="B15:C15"/>
  </mergeCells>
  <phoneticPr fontId="9"/>
  <pageMargins left="0.31496062992125984" right="0.31496062992125984" top="0.55118110236220474" bottom="0.35433070866141736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80" zoomScaleNormal="100" zoomScaleSheetLayoutView="80" workbookViewId="0">
      <selection activeCell="D15" sqref="D15"/>
    </sheetView>
  </sheetViews>
  <sheetFormatPr defaultColWidth="8.875" defaultRowHeight="13.5" x14ac:dyDescent="0.15"/>
  <cols>
    <col min="1" max="1" width="2.125" style="4" customWidth="1"/>
    <col min="2" max="2" width="34.625" style="4" customWidth="1"/>
    <col min="3" max="3" width="18" style="4" customWidth="1"/>
    <col min="4" max="4" width="8.625" style="9" customWidth="1"/>
    <col min="5" max="5" width="8.875" style="4"/>
    <col min="6" max="6" width="10.625" style="9" customWidth="1"/>
    <col min="7" max="7" width="8.875" style="4"/>
    <col min="8" max="8" width="6.625" style="9" customWidth="1"/>
    <col min="9" max="9" width="8.875" style="4"/>
    <col min="10" max="10" width="13.25" style="9" bestFit="1" customWidth="1"/>
    <col min="11" max="11" width="12.75" style="4" customWidth="1"/>
    <col min="12" max="12" width="6.625" style="4" customWidth="1"/>
    <col min="13" max="13" width="2.875" style="4" customWidth="1"/>
    <col min="14" max="16384" width="8.875" style="4"/>
  </cols>
  <sheetData>
    <row r="1" spans="2:12" ht="25.5" x14ac:dyDescent="0.15">
      <c r="B1" s="159" t="s">
        <v>74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12" s="7" customFormat="1" ht="9.9499999999999993" customHeight="1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4.25" thickBot="1" x14ac:dyDescent="0.2">
      <c r="B3" s="8"/>
      <c r="J3" s="161"/>
      <c r="K3" s="162"/>
      <c r="L3" s="162"/>
    </row>
    <row r="4" spans="2:12" s="9" customFormat="1" ht="20.100000000000001" customHeight="1" thickBot="1" x14ac:dyDescent="0.2">
      <c r="B4" s="109" t="s">
        <v>16</v>
      </c>
      <c r="C4" s="167" t="s">
        <v>20</v>
      </c>
      <c r="D4" s="168"/>
      <c r="E4" s="165" t="s">
        <v>26</v>
      </c>
      <c r="F4" s="166"/>
      <c r="G4" s="163" t="s">
        <v>24</v>
      </c>
      <c r="H4" s="164"/>
      <c r="I4" s="163" t="s">
        <v>25</v>
      </c>
      <c r="J4" s="169"/>
      <c r="K4" s="170" t="s">
        <v>5</v>
      </c>
      <c r="L4" s="171"/>
    </row>
    <row r="5" spans="2:12" ht="20.100000000000001" customHeight="1" thickTop="1" x14ac:dyDescent="0.15">
      <c r="B5" s="108" t="s">
        <v>22</v>
      </c>
      <c r="C5" s="89">
        <f>'01_基準年入力用'!E25/1000</f>
        <v>0</v>
      </c>
      <c r="D5" s="10" t="s">
        <v>10</v>
      </c>
      <c r="E5" s="11">
        <v>9.9700000000000006</v>
      </c>
      <c r="F5" s="12" t="s">
        <v>9</v>
      </c>
      <c r="G5" s="54">
        <f>C5*E5</f>
        <v>0</v>
      </c>
      <c r="H5" s="12" t="s">
        <v>2</v>
      </c>
      <c r="I5" s="13">
        <v>0.52100000000000002</v>
      </c>
      <c r="J5" s="107" t="s">
        <v>34</v>
      </c>
      <c r="K5" s="58">
        <f>C5*I5</f>
        <v>0</v>
      </c>
      <c r="L5" s="14" t="s">
        <v>27</v>
      </c>
    </row>
    <row r="6" spans="2:12" ht="20.100000000000001" customHeight="1" x14ac:dyDescent="0.15">
      <c r="B6" s="108" t="s">
        <v>23</v>
      </c>
      <c r="C6" s="90">
        <f>'01_基準年入力用'!F25/1000</f>
        <v>0</v>
      </c>
      <c r="D6" s="15" t="s">
        <v>10</v>
      </c>
      <c r="E6" s="16">
        <v>9.2799999999999994</v>
      </c>
      <c r="F6" s="17" t="s">
        <v>9</v>
      </c>
      <c r="G6" s="55">
        <f t="shared" ref="G6:G15" si="0">C6*E6</f>
        <v>0</v>
      </c>
      <c r="H6" s="17" t="s">
        <v>2</v>
      </c>
      <c r="I6" s="18">
        <v>0.52100000000000002</v>
      </c>
      <c r="J6" s="19" t="s">
        <v>34</v>
      </c>
      <c r="K6" s="59">
        <f>C6*I6</f>
        <v>0</v>
      </c>
      <c r="L6" s="20" t="s">
        <v>27</v>
      </c>
    </row>
    <row r="7" spans="2:12" ht="20.100000000000001" customHeight="1" x14ac:dyDescent="0.15">
      <c r="B7" s="21" t="s">
        <v>15</v>
      </c>
      <c r="C7" s="90">
        <f>'01_基準年入力用'!G25/1000</f>
        <v>0</v>
      </c>
      <c r="D7" s="22" t="s">
        <v>4</v>
      </c>
      <c r="E7" s="16">
        <v>34.6</v>
      </c>
      <c r="F7" s="17" t="s">
        <v>1</v>
      </c>
      <c r="G7" s="55">
        <f t="shared" si="0"/>
        <v>0</v>
      </c>
      <c r="H7" s="17" t="s">
        <v>2</v>
      </c>
      <c r="I7" s="18">
        <v>1.83E-2</v>
      </c>
      <c r="J7" s="23" t="s">
        <v>0</v>
      </c>
      <c r="K7" s="59">
        <f>C7*E7*I7*44/12</f>
        <v>0</v>
      </c>
      <c r="L7" s="20" t="s">
        <v>27</v>
      </c>
    </row>
    <row r="8" spans="2:12" ht="20.100000000000001" customHeight="1" x14ac:dyDescent="0.15">
      <c r="B8" s="21" t="s">
        <v>17</v>
      </c>
      <c r="C8" s="90">
        <f>'01_基準年入力用'!H25/1000</f>
        <v>0</v>
      </c>
      <c r="D8" s="22" t="s">
        <v>4</v>
      </c>
      <c r="E8" s="16">
        <v>36.700000000000003</v>
      </c>
      <c r="F8" s="17" t="s">
        <v>1</v>
      </c>
      <c r="G8" s="55">
        <f t="shared" si="0"/>
        <v>0</v>
      </c>
      <c r="H8" s="17" t="s">
        <v>2</v>
      </c>
      <c r="I8" s="18">
        <v>1.8499999999999999E-2</v>
      </c>
      <c r="J8" s="23" t="s">
        <v>0</v>
      </c>
      <c r="K8" s="59">
        <f t="shared" ref="K8:K15" si="1">C8*E8*I8*44/12</f>
        <v>0</v>
      </c>
      <c r="L8" s="20" t="s">
        <v>27</v>
      </c>
    </row>
    <row r="9" spans="2:12" ht="20.100000000000001" customHeight="1" x14ac:dyDescent="0.15">
      <c r="B9" s="21" t="s">
        <v>18</v>
      </c>
      <c r="C9" s="90">
        <f>'01_基準年入力用'!I25/1000</f>
        <v>0</v>
      </c>
      <c r="D9" s="22" t="s">
        <v>4</v>
      </c>
      <c r="E9" s="16">
        <v>37.700000000000003</v>
      </c>
      <c r="F9" s="17" t="s">
        <v>1</v>
      </c>
      <c r="G9" s="55">
        <f t="shared" si="0"/>
        <v>0</v>
      </c>
      <c r="H9" s="17" t="s">
        <v>2</v>
      </c>
      <c r="I9" s="18">
        <v>1.8700000000000001E-2</v>
      </c>
      <c r="J9" s="23" t="s">
        <v>0</v>
      </c>
      <c r="K9" s="59">
        <f t="shared" si="1"/>
        <v>0</v>
      </c>
      <c r="L9" s="20" t="s">
        <v>27</v>
      </c>
    </row>
    <row r="10" spans="2:12" ht="20.100000000000001" customHeight="1" x14ac:dyDescent="0.15">
      <c r="B10" s="21" t="s">
        <v>19</v>
      </c>
      <c r="C10" s="90">
        <f>'01_基準年入力用'!J25/1000</f>
        <v>0</v>
      </c>
      <c r="D10" s="22" t="s">
        <v>4</v>
      </c>
      <c r="E10" s="16">
        <v>39.1</v>
      </c>
      <c r="F10" s="17" t="s">
        <v>1</v>
      </c>
      <c r="G10" s="55">
        <f t="shared" si="0"/>
        <v>0</v>
      </c>
      <c r="H10" s="17" t="s">
        <v>2</v>
      </c>
      <c r="I10" s="18">
        <v>1.89E-2</v>
      </c>
      <c r="J10" s="23" t="s">
        <v>0</v>
      </c>
      <c r="K10" s="60">
        <f t="shared" si="1"/>
        <v>0</v>
      </c>
      <c r="L10" s="24" t="s">
        <v>27</v>
      </c>
    </row>
    <row r="11" spans="2:12" ht="20.100000000000001" customHeight="1" x14ac:dyDescent="0.15">
      <c r="B11" s="21" t="s">
        <v>21</v>
      </c>
      <c r="C11" s="90">
        <f>'01_基準年入力用'!K25/1000</f>
        <v>0</v>
      </c>
      <c r="D11" s="22" t="s">
        <v>4</v>
      </c>
      <c r="E11" s="16">
        <v>41.9</v>
      </c>
      <c r="F11" s="17" t="s">
        <v>1</v>
      </c>
      <c r="G11" s="55">
        <f t="shared" si="0"/>
        <v>0</v>
      </c>
      <c r="H11" s="17" t="s">
        <v>2</v>
      </c>
      <c r="I11" s="18">
        <v>1.95E-2</v>
      </c>
      <c r="J11" s="23" t="s">
        <v>0</v>
      </c>
      <c r="K11" s="60">
        <f>C11*E11*I11*44/12</f>
        <v>0</v>
      </c>
      <c r="L11" s="24" t="s">
        <v>27</v>
      </c>
    </row>
    <row r="12" spans="2:12" ht="20.100000000000001" customHeight="1" x14ac:dyDescent="0.15">
      <c r="B12" s="21" t="s">
        <v>62</v>
      </c>
      <c r="C12" s="90">
        <f>'01_基準年入力用'!L25*0.002183</f>
        <v>0</v>
      </c>
      <c r="D12" s="22" t="s">
        <v>6</v>
      </c>
      <c r="E12" s="16">
        <v>50.8</v>
      </c>
      <c r="F12" s="17" t="s">
        <v>7</v>
      </c>
      <c r="G12" s="55">
        <f t="shared" si="0"/>
        <v>0</v>
      </c>
      <c r="H12" s="17" t="s">
        <v>2</v>
      </c>
      <c r="I12" s="18">
        <v>1.61E-2</v>
      </c>
      <c r="J12" s="23" t="s">
        <v>0</v>
      </c>
      <c r="K12" s="60">
        <f>C12*E12*I12*44/12</f>
        <v>0</v>
      </c>
      <c r="L12" s="24" t="s">
        <v>37</v>
      </c>
    </row>
    <row r="13" spans="2:12" ht="20.100000000000001" customHeight="1" x14ac:dyDescent="0.15">
      <c r="B13" s="21" t="s">
        <v>50</v>
      </c>
      <c r="C13" s="90">
        <f>'01_基準年入力用'!M25/1000</f>
        <v>0</v>
      </c>
      <c r="D13" s="22" t="s">
        <v>12</v>
      </c>
      <c r="E13" s="16">
        <v>43.5</v>
      </c>
      <c r="F13" s="17" t="s">
        <v>11</v>
      </c>
      <c r="G13" s="55">
        <f t="shared" si="0"/>
        <v>0</v>
      </c>
      <c r="H13" s="17" t="s">
        <v>2</v>
      </c>
      <c r="I13" s="18">
        <v>1.3899999999999999E-2</v>
      </c>
      <c r="J13" s="23" t="s">
        <v>0</v>
      </c>
      <c r="K13" s="60">
        <f t="shared" si="1"/>
        <v>0</v>
      </c>
      <c r="L13" s="24" t="s">
        <v>37</v>
      </c>
    </row>
    <row r="14" spans="2:12" ht="20.100000000000001" customHeight="1" x14ac:dyDescent="0.15">
      <c r="B14" s="25" t="s">
        <v>14</v>
      </c>
      <c r="C14" s="90">
        <f>'01_基準年入力用'!N25/1000</f>
        <v>0</v>
      </c>
      <c r="D14" s="22" t="s">
        <v>12</v>
      </c>
      <c r="E14" s="26">
        <v>44.8</v>
      </c>
      <c r="F14" s="27" t="s">
        <v>11</v>
      </c>
      <c r="G14" s="56">
        <f>C14*E14</f>
        <v>0</v>
      </c>
      <c r="H14" s="27" t="s">
        <v>2</v>
      </c>
      <c r="I14" s="28">
        <v>1.3599999999999999E-2</v>
      </c>
      <c r="J14" s="29" t="s">
        <v>0</v>
      </c>
      <c r="K14" s="59">
        <f>C14*E14*I14*44/12</f>
        <v>0</v>
      </c>
      <c r="L14" s="20" t="s">
        <v>27</v>
      </c>
    </row>
    <row r="15" spans="2:12" ht="20.100000000000001" customHeight="1" thickBot="1" x14ac:dyDescent="0.2">
      <c r="B15" s="77" t="str">
        <f>IF('01_基準年入力用'!O10="","",'01_基準年入力用'!O10)</f>
        <v/>
      </c>
      <c r="C15" s="91">
        <f>'01_基準年入力用'!O25/1000</f>
        <v>0</v>
      </c>
      <c r="D15" s="78"/>
      <c r="E15" s="79"/>
      <c r="F15" s="80" t="s">
        <v>11</v>
      </c>
      <c r="G15" s="81">
        <f t="shared" si="0"/>
        <v>0</v>
      </c>
      <c r="H15" s="80" t="s">
        <v>2</v>
      </c>
      <c r="I15" s="82"/>
      <c r="J15" s="83" t="s">
        <v>0</v>
      </c>
      <c r="K15" s="84">
        <f t="shared" si="1"/>
        <v>0</v>
      </c>
      <c r="L15" s="85" t="s">
        <v>27</v>
      </c>
    </row>
    <row r="16" spans="2:12" ht="20.100000000000001" customHeight="1" thickTop="1" thickBot="1" x14ac:dyDescent="0.2">
      <c r="B16" s="156" t="s">
        <v>8</v>
      </c>
      <c r="C16" s="157"/>
      <c r="D16" s="158"/>
      <c r="E16" s="152" t="s">
        <v>29</v>
      </c>
      <c r="F16" s="153"/>
      <c r="G16" s="73">
        <f>SUM(G5:G15)</f>
        <v>0</v>
      </c>
      <c r="H16" s="74" t="s">
        <v>2</v>
      </c>
      <c r="I16" s="154" t="s">
        <v>30</v>
      </c>
      <c r="J16" s="155"/>
      <c r="K16" s="75">
        <f>SUM(K5:K15)</f>
        <v>0</v>
      </c>
      <c r="L16" s="76" t="s">
        <v>28</v>
      </c>
    </row>
    <row r="17" spans="2:12" ht="19.5" customHeight="1" thickBot="1" x14ac:dyDescent="0.2">
      <c r="B17" s="150" t="s">
        <v>33</v>
      </c>
      <c r="C17" s="151"/>
      <c r="D17" s="151"/>
      <c r="E17" s="32">
        <v>2.58E-2</v>
      </c>
      <c r="F17" s="33" t="s">
        <v>3</v>
      </c>
      <c r="G17" s="57">
        <f>G16*E17</f>
        <v>0</v>
      </c>
      <c r="H17" s="30" t="s">
        <v>4</v>
      </c>
      <c r="K17" s="34"/>
    </row>
    <row r="18" spans="2:12" ht="19.5" customHeight="1" x14ac:dyDescent="0.15">
      <c r="B18" s="35" t="s">
        <v>31</v>
      </c>
    </row>
    <row r="19" spans="2:12" ht="19.5" customHeight="1" x14ac:dyDescent="0.15">
      <c r="B19" s="8" t="s">
        <v>63</v>
      </c>
      <c r="J19" s="4"/>
    </row>
    <row r="20" spans="2:12" ht="19.5" customHeight="1" x14ac:dyDescent="0.15">
      <c r="B20" s="36" t="s">
        <v>36</v>
      </c>
      <c r="C20" s="1" t="s">
        <v>64</v>
      </c>
    </row>
    <row r="21" spans="2:12" ht="19.5" customHeight="1" x14ac:dyDescent="0.15">
      <c r="B21" s="8" t="s">
        <v>32</v>
      </c>
      <c r="L21" s="2"/>
    </row>
    <row r="22" spans="2:12" ht="19.5" customHeight="1" x14ac:dyDescent="0.15">
      <c r="B22" s="36" t="s">
        <v>36</v>
      </c>
      <c r="C22" s="1" t="s">
        <v>65</v>
      </c>
      <c r="G22" s="7"/>
      <c r="H22" s="37"/>
      <c r="I22" s="7"/>
      <c r="J22" s="37"/>
    </row>
    <row r="23" spans="2:12" ht="19.5" customHeight="1" x14ac:dyDescent="0.15">
      <c r="B23" s="36"/>
      <c r="C23" s="1"/>
    </row>
    <row r="24" spans="2:12" ht="19.5" customHeight="1" x14ac:dyDescent="0.15">
      <c r="B24" s="8" t="s">
        <v>35</v>
      </c>
      <c r="E24" s="7"/>
      <c r="F24" s="37"/>
    </row>
    <row r="25" spans="2:12" ht="19.5" customHeight="1" x14ac:dyDescent="0.15">
      <c r="B25" s="8" t="s">
        <v>53</v>
      </c>
    </row>
    <row r="26" spans="2:12" ht="19.5" customHeight="1" x14ac:dyDescent="0.15"/>
    <row r="27" spans="2:12" ht="19.5" customHeight="1" x14ac:dyDescent="0.15">
      <c r="B27" s="4" t="s">
        <v>59</v>
      </c>
    </row>
  </sheetData>
  <sheetProtection algorithmName="SHA-512" hashValue="rm9SIOGie7RswURuJnmhA4hgASSXx8CPG7sjz4T1O6NP10UxVabjRuC37y+Uyx5ASylzyfqAVUmnEk4yjqbSIg==" saltValue="cnzvuJtWezLM1ZFrDzYvTA==" spinCount="100000" sheet="1" objects="1" scenarios="1" formatCells="0" selectLockedCells="1"/>
  <protectedRanges>
    <protectedRange sqref="C5:C15" name="範囲1"/>
  </protectedRanges>
  <mergeCells count="11">
    <mergeCell ref="B17:D17"/>
    <mergeCell ref="E16:F16"/>
    <mergeCell ref="I16:J16"/>
    <mergeCell ref="B16:D16"/>
    <mergeCell ref="B1:L1"/>
    <mergeCell ref="J3:L3"/>
    <mergeCell ref="G4:H4"/>
    <mergeCell ref="E4:F4"/>
    <mergeCell ref="C4:D4"/>
    <mergeCell ref="I4:J4"/>
    <mergeCell ref="K4:L4"/>
  </mergeCells>
  <phoneticPr fontId="6"/>
  <hyperlinks>
    <hyperlink ref="C20" r:id="rId1"/>
    <hyperlink ref="C22" r:id="rId2"/>
  </hyperlinks>
  <pageMargins left="0.28999999999999998" right="0.31" top="0.74803149606299213" bottom="0.74803149606299213" header="0.31496062992125984" footer="0.31496062992125984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7"/>
  <sheetViews>
    <sheetView view="pageBreakPreview" zoomScale="80" zoomScaleNormal="100" zoomScaleSheetLayoutView="80" workbookViewId="0">
      <selection activeCell="O9" sqref="O9"/>
    </sheetView>
  </sheetViews>
  <sheetFormatPr defaultColWidth="8.875" defaultRowHeight="13.5" x14ac:dyDescent="0.15"/>
  <cols>
    <col min="1" max="1" width="2.125" style="4" customWidth="1"/>
    <col min="2" max="2" width="34.625" style="4" customWidth="1"/>
    <col min="3" max="3" width="18" style="4" customWidth="1"/>
    <col min="4" max="4" width="8.625" style="9" customWidth="1"/>
    <col min="5" max="5" width="8.875" style="4"/>
    <col min="6" max="6" width="10.625" style="9" customWidth="1"/>
    <col min="7" max="7" width="8.875" style="4"/>
    <col min="8" max="8" width="6.625" style="9" customWidth="1"/>
    <col min="9" max="9" width="8.875" style="4"/>
    <col min="10" max="10" width="13.25" style="9" bestFit="1" customWidth="1"/>
    <col min="11" max="11" width="12.75" style="4" customWidth="1"/>
    <col min="12" max="12" width="6.625" style="4" customWidth="1"/>
    <col min="13" max="13" width="2.75" style="4" customWidth="1"/>
    <col min="14" max="16" width="8.875" style="4"/>
    <col min="17" max="17" width="12.625" style="4" bestFit="1" customWidth="1"/>
    <col min="18" max="16384" width="8.875" style="4"/>
  </cols>
  <sheetData>
    <row r="1" spans="2:18" ht="25.5" x14ac:dyDescent="0.15">
      <c r="B1" s="173" t="s">
        <v>73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2:18" s="7" customFormat="1" ht="9.9499999999999993" customHeight="1" x14ac:dyDescent="0.15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8" ht="14.25" thickBot="1" x14ac:dyDescent="0.2">
      <c r="B3" s="8"/>
      <c r="J3" s="161"/>
      <c r="K3" s="162"/>
      <c r="L3" s="162"/>
    </row>
    <row r="4" spans="2:18" s="9" customFormat="1" ht="20.100000000000001" customHeight="1" thickBot="1" x14ac:dyDescent="0.2">
      <c r="B4" s="109" t="s">
        <v>16</v>
      </c>
      <c r="C4" s="167" t="s">
        <v>20</v>
      </c>
      <c r="D4" s="168"/>
      <c r="E4" s="165" t="s">
        <v>26</v>
      </c>
      <c r="F4" s="166"/>
      <c r="G4" s="163" t="s">
        <v>24</v>
      </c>
      <c r="H4" s="164"/>
      <c r="I4" s="163" t="s">
        <v>25</v>
      </c>
      <c r="J4" s="169"/>
      <c r="K4" s="170" t="s">
        <v>5</v>
      </c>
      <c r="L4" s="171"/>
    </row>
    <row r="5" spans="2:18" ht="20.100000000000001" customHeight="1" thickTop="1" x14ac:dyDescent="0.15">
      <c r="B5" s="108" t="s">
        <v>22</v>
      </c>
      <c r="C5" s="89">
        <f>'01_基準年入力用'!E39/1000</f>
        <v>0</v>
      </c>
      <c r="D5" s="10" t="s">
        <v>10</v>
      </c>
      <c r="E5" s="11">
        <v>9.9700000000000006</v>
      </c>
      <c r="F5" s="12" t="s">
        <v>9</v>
      </c>
      <c r="G5" s="54">
        <f>C5*E5</f>
        <v>0</v>
      </c>
      <c r="H5" s="12" t="s">
        <v>2</v>
      </c>
      <c r="I5" s="13">
        <v>0.52100000000000002</v>
      </c>
      <c r="J5" s="107" t="s">
        <v>34</v>
      </c>
      <c r="K5" s="58">
        <f>C5*I5</f>
        <v>0</v>
      </c>
      <c r="L5" s="14" t="s">
        <v>27</v>
      </c>
    </row>
    <row r="6" spans="2:18" ht="20.100000000000001" customHeight="1" x14ac:dyDescent="0.15">
      <c r="B6" s="108" t="s">
        <v>23</v>
      </c>
      <c r="C6" s="90">
        <f>'01_基準年入力用'!F39/1000</f>
        <v>0</v>
      </c>
      <c r="D6" s="15" t="s">
        <v>10</v>
      </c>
      <c r="E6" s="16">
        <v>9.2799999999999994</v>
      </c>
      <c r="F6" s="17" t="s">
        <v>9</v>
      </c>
      <c r="G6" s="55">
        <f t="shared" ref="G6:G15" si="0">C6*E6</f>
        <v>0</v>
      </c>
      <c r="H6" s="17" t="s">
        <v>2</v>
      </c>
      <c r="I6" s="18">
        <v>0.52100000000000002</v>
      </c>
      <c r="J6" s="19" t="s">
        <v>34</v>
      </c>
      <c r="K6" s="59">
        <f>C6*I6</f>
        <v>0</v>
      </c>
      <c r="L6" s="20" t="s">
        <v>27</v>
      </c>
    </row>
    <row r="7" spans="2:18" ht="20.100000000000001" customHeight="1" x14ac:dyDescent="0.15">
      <c r="B7" s="21" t="s">
        <v>15</v>
      </c>
      <c r="C7" s="90">
        <f>'01_基準年入力用'!G39/1000</f>
        <v>0</v>
      </c>
      <c r="D7" s="22" t="s">
        <v>4</v>
      </c>
      <c r="E7" s="16">
        <v>34.6</v>
      </c>
      <c r="F7" s="17" t="s">
        <v>1</v>
      </c>
      <c r="G7" s="55">
        <f t="shared" si="0"/>
        <v>0</v>
      </c>
      <c r="H7" s="17" t="s">
        <v>2</v>
      </c>
      <c r="I7" s="18">
        <v>1.83E-2</v>
      </c>
      <c r="J7" s="23" t="s">
        <v>0</v>
      </c>
      <c r="K7" s="59">
        <f>C7*E7*I7*44/12</f>
        <v>0</v>
      </c>
      <c r="L7" s="20" t="s">
        <v>27</v>
      </c>
    </row>
    <row r="8" spans="2:18" ht="20.100000000000001" customHeight="1" x14ac:dyDescent="0.15">
      <c r="B8" s="21" t="s">
        <v>17</v>
      </c>
      <c r="C8" s="90">
        <f>'01_基準年入力用'!H39/1000</f>
        <v>0</v>
      </c>
      <c r="D8" s="22" t="s">
        <v>4</v>
      </c>
      <c r="E8" s="16">
        <v>36.700000000000003</v>
      </c>
      <c r="F8" s="17" t="s">
        <v>1</v>
      </c>
      <c r="G8" s="55">
        <f t="shared" si="0"/>
        <v>0</v>
      </c>
      <c r="H8" s="17" t="s">
        <v>2</v>
      </c>
      <c r="I8" s="18">
        <v>1.8499999999999999E-2</v>
      </c>
      <c r="J8" s="23" t="s">
        <v>0</v>
      </c>
      <c r="K8" s="59">
        <f t="shared" ref="K8:K15" si="1">C8*E8*I8*44/12</f>
        <v>0</v>
      </c>
      <c r="L8" s="20" t="s">
        <v>27</v>
      </c>
    </row>
    <row r="9" spans="2:18" ht="20.100000000000001" customHeight="1" x14ac:dyDescent="0.15">
      <c r="B9" s="21" t="s">
        <v>18</v>
      </c>
      <c r="C9" s="90">
        <f>'01_基準年入力用'!I39/1000</f>
        <v>0</v>
      </c>
      <c r="D9" s="22" t="s">
        <v>4</v>
      </c>
      <c r="E9" s="16">
        <v>37.700000000000003</v>
      </c>
      <c r="F9" s="17" t="s">
        <v>1</v>
      </c>
      <c r="G9" s="55">
        <f t="shared" si="0"/>
        <v>0</v>
      </c>
      <c r="H9" s="17" t="s">
        <v>2</v>
      </c>
      <c r="I9" s="18">
        <v>1.8700000000000001E-2</v>
      </c>
      <c r="J9" s="23" t="s">
        <v>0</v>
      </c>
      <c r="K9" s="59">
        <f t="shared" si="1"/>
        <v>0</v>
      </c>
      <c r="L9" s="20" t="s">
        <v>27</v>
      </c>
      <c r="O9" s="93">
        <f>'01_基準年入力用'!B6</f>
        <v>2013</v>
      </c>
      <c r="P9" s="94" t="s">
        <v>72</v>
      </c>
      <c r="Q9" s="96" t="e">
        <f>('02_基準年CO2排出量'!K16-K16)/'02_基準年CO2排出量'!K16</f>
        <v>#DIV/0!</v>
      </c>
      <c r="R9" s="95" t="s">
        <v>71</v>
      </c>
    </row>
    <row r="10" spans="2:18" ht="20.100000000000001" customHeight="1" x14ac:dyDescent="0.15">
      <c r="B10" s="21" t="s">
        <v>19</v>
      </c>
      <c r="C10" s="90">
        <f>'01_基準年入力用'!J39/1000</f>
        <v>0</v>
      </c>
      <c r="D10" s="22" t="s">
        <v>4</v>
      </c>
      <c r="E10" s="16">
        <v>39.1</v>
      </c>
      <c r="F10" s="17" t="s">
        <v>1</v>
      </c>
      <c r="G10" s="55">
        <f t="shared" si="0"/>
        <v>0</v>
      </c>
      <c r="H10" s="17" t="s">
        <v>2</v>
      </c>
      <c r="I10" s="18">
        <v>1.89E-2</v>
      </c>
      <c r="J10" s="23" t="s">
        <v>0</v>
      </c>
      <c r="K10" s="60">
        <f t="shared" si="1"/>
        <v>0</v>
      </c>
      <c r="L10" s="24" t="s">
        <v>27</v>
      </c>
    </row>
    <row r="11" spans="2:18" ht="20.100000000000001" customHeight="1" x14ac:dyDescent="0.15">
      <c r="B11" s="21" t="s">
        <v>21</v>
      </c>
      <c r="C11" s="90">
        <f>'01_基準年入力用'!K39/1000</f>
        <v>0</v>
      </c>
      <c r="D11" s="22" t="s">
        <v>4</v>
      </c>
      <c r="E11" s="16">
        <v>41.9</v>
      </c>
      <c r="F11" s="17" t="s">
        <v>1</v>
      </c>
      <c r="G11" s="55">
        <f t="shared" si="0"/>
        <v>0</v>
      </c>
      <c r="H11" s="17" t="s">
        <v>2</v>
      </c>
      <c r="I11" s="18">
        <v>1.95E-2</v>
      </c>
      <c r="J11" s="23" t="s">
        <v>0</v>
      </c>
      <c r="K11" s="60">
        <f>C11*E11*I11*44/12</f>
        <v>0</v>
      </c>
      <c r="L11" s="24" t="s">
        <v>27</v>
      </c>
    </row>
    <row r="12" spans="2:18" ht="20.100000000000001" customHeight="1" x14ac:dyDescent="0.15">
      <c r="B12" s="21" t="s">
        <v>62</v>
      </c>
      <c r="C12" s="90">
        <f>'01_基準年入力用'!L39*0.002183</f>
        <v>0</v>
      </c>
      <c r="D12" s="22" t="s">
        <v>6</v>
      </c>
      <c r="E12" s="16">
        <v>50.8</v>
      </c>
      <c r="F12" s="17" t="s">
        <v>7</v>
      </c>
      <c r="G12" s="55">
        <f t="shared" si="0"/>
        <v>0</v>
      </c>
      <c r="H12" s="17" t="s">
        <v>2</v>
      </c>
      <c r="I12" s="18">
        <v>1.61E-2</v>
      </c>
      <c r="J12" s="23" t="s">
        <v>0</v>
      </c>
      <c r="K12" s="60">
        <f t="shared" si="1"/>
        <v>0</v>
      </c>
      <c r="L12" s="24" t="s">
        <v>38</v>
      </c>
    </row>
    <row r="13" spans="2:18" ht="20.100000000000001" customHeight="1" x14ac:dyDescent="0.15">
      <c r="B13" s="21" t="s">
        <v>50</v>
      </c>
      <c r="C13" s="90">
        <f>'01_基準年入力用'!M39/1000</f>
        <v>0</v>
      </c>
      <c r="D13" s="22" t="s">
        <v>12</v>
      </c>
      <c r="E13" s="16">
        <v>43.5</v>
      </c>
      <c r="F13" s="17" t="s">
        <v>11</v>
      </c>
      <c r="G13" s="55">
        <f t="shared" si="0"/>
        <v>0</v>
      </c>
      <c r="H13" s="17" t="s">
        <v>2</v>
      </c>
      <c r="I13" s="18">
        <v>1.3899999999999999E-2</v>
      </c>
      <c r="J13" s="23" t="s">
        <v>0</v>
      </c>
      <c r="K13" s="60">
        <f t="shared" si="1"/>
        <v>0</v>
      </c>
      <c r="L13" s="24" t="s">
        <v>38</v>
      </c>
    </row>
    <row r="14" spans="2:18" ht="20.100000000000001" customHeight="1" x14ac:dyDescent="0.15">
      <c r="B14" s="25" t="s">
        <v>14</v>
      </c>
      <c r="C14" s="90">
        <f>'01_基準年入力用'!N39/1000</f>
        <v>0</v>
      </c>
      <c r="D14" s="22" t="s">
        <v>12</v>
      </c>
      <c r="E14" s="26">
        <v>44.8</v>
      </c>
      <c r="F14" s="27" t="s">
        <v>11</v>
      </c>
      <c r="G14" s="56">
        <f>C14*E14</f>
        <v>0</v>
      </c>
      <c r="H14" s="27" t="s">
        <v>2</v>
      </c>
      <c r="I14" s="28">
        <v>1.3599999999999999E-2</v>
      </c>
      <c r="J14" s="29" t="s">
        <v>0</v>
      </c>
      <c r="K14" s="59">
        <f>C14*E14*I14*44/12</f>
        <v>0</v>
      </c>
      <c r="L14" s="20" t="s">
        <v>27</v>
      </c>
    </row>
    <row r="15" spans="2:18" ht="20.100000000000001" customHeight="1" thickBot="1" x14ac:dyDescent="0.2">
      <c r="B15" s="77" t="str">
        <f>IF('01_基準年入力用'!O10="","",'01_基準年入力用'!O10)</f>
        <v/>
      </c>
      <c r="C15" s="103">
        <f>'01_基準年入力用'!O39/1000</f>
        <v>0</v>
      </c>
      <c r="D15" s="86">
        <f>'02_基準年CO2排出量'!D15</f>
        <v>0</v>
      </c>
      <c r="E15" s="87">
        <f>'02_基準年CO2排出量'!E15</f>
        <v>0</v>
      </c>
      <c r="F15" s="80" t="s">
        <v>11</v>
      </c>
      <c r="G15" s="81">
        <f t="shared" si="0"/>
        <v>0</v>
      </c>
      <c r="H15" s="80" t="s">
        <v>2</v>
      </c>
      <c r="I15" s="88">
        <f>'02_基準年CO2排出量'!I15</f>
        <v>0</v>
      </c>
      <c r="J15" s="29" t="s">
        <v>0</v>
      </c>
      <c r="K15" s="59">
        <f t="shared" si="1"/>
        <v>0</v>
      </c>
      <c r="L15" s="20" t="s">
        <v>27</v>
      </c>
    </row>
    <row r="16" spans="2:18" ht="20.100000000000001" customHeight="1" thickTop="1" thickBot="1" x14ac:dyDescent="0.2">
      <c r="B16" s="156" t="s">
        <v>8</v>
      </c>
      <c r="C16" s="157"/>
      <c r="D16" s="158"/>
      <c r="E16" s="152" t="s">
        <v>29</v>
      </c>
      <c r="F16" s="153"/>
      <c r="G16" s="73">
        <f>SUM(G5:G15)</f>
        <v>0</v>
      </c>
      <c r="H16" s="74" t="s">
        <v>2</v>
      </c>
      <c r="I16" s="154" t="s">
        <v>30</v>
      </c>
      <c r="J16" s="172"/>
      <c r="K16" s="61">
        <f>SUM(K5:K15)</f>
        <v>0</v>
      </c>
      <c r="L16" s="31" t="s">
        <v>28</v>
      </c>
    </row>
    <row r="17" spans="2:12" ht="19.5" customHeight="1" thickBot="1" x14ac:dyDescent="0.2">
      <c r="B17" s="150" t="s">
        <v>33</v>
      </c>
      <c r="C17" s="151"/>
      <c r="D17" s="151"/>
      <c r="E17" s="32">
        <v>2.58E-2</v>
      </c>
      <c r="F17" s="33" t="s">
        <v>3</v>
      </c>
      <c r="G17" s="57">
        <f>G16*E17</f>
        <v>0</v>
      </c>
      <c r="H17" s="30" t="s">
        <v>4</v>
      </c>
    </row>
    <row r="18" spans="2:12" ht="19.5" customHeight="1" x14ac:dyDescent="0.15">
      <c r="B18" s="35" t="s">
        <v>31</v>
      </c>
    </row>
    <row r="19" spans="2:12" ht="19.5" customHeight="1" x14ac:dyDescent="0.15">
      <c r="B19" s="8" t="s">
        <v>63</v>
      </c>
      <c r="J19" s="4"/>
    </row>
    <row r="20" spans="2:12" ht="19.5" customHeight="1" x14ac:dyDescent="0.15">
      <c r="B20" s="36" t="s">
        <v>36</v>
      </c>
      <c r="C20" s="1" t="s">
        <v>64</v>
      </c>
      <c r="L20" s="2"/>
    </row>
    <row r="21" spans="2:12" ht="19.5" customHeight="1" x14ac:dyDescent="0.15">
      <c r="B21" s="8" t="s">
        <v>32</v>
      </c>
    </row>
    <row r="22" spans="2:12" ht="19.5" customHeight="1" x14ac:dyDescent="0.15">
      <c r="B22" s="36" t="s">
        <v>36</v>
      </c>
      <c r="C22" s="1" t="s">
        <v>65</v>
      </c>
      <c r="L22" s="2"/>
    </row>
    <row r="23" spans="2:12" ht="19.5" customHeight="1" x14ac:dyDescent="0.15">
      <c r="B23" s="36"/>
      <c r="C23" s="1"/>
      <c r="L23" s="2"/>
    </row>
    <row r="24" spans="2:12" ht="19.5" customHeight="1" x14ac:dyDescent="0.15">
      <c r="B24" s="8" t="s">
        <v>35</v>
      </c>
      <c r="E24" s="7"/>
      <c r="F24" s="37"/>
      <c r="G24" s="7"/>
      <c r="H24" s="37"/>
      <c r="I24" s="7"/>
      <c r="J24" s="37"/>
    </row>
    <row r="25" spans="2:12" ht="19.5" customHeight="1" x14ac:dyDescent="0.15">
      <c r="B25" s="8" t="s">
        <v>53</v>
      </c>
    </row>
    <row r="26" spans="2:12" ht="19.5" customHeight="1" x14ac:dyDescent="0.15"/>
    <row r="27" spans="2:12" ht="19.5" customHeight="1" x14ac:dyDescent="0.15">
      <c r="B27" s="4" t="s">
        <v>59</v>
      </c>
    </row>
  </sheetData>
  <sheetProtection algorithmName="SHA-512" hashValue="CVmu3HiUEmveeEXHYRHufYowb3bakMXAlnRdmU2cCUYAZkefjMpsKBDSyhPPsCsanASrT+eTzShEqsFd5r7gsg==" saltValue="s8T4xIA0kGI3tF+Jno+SvQ==" spinCount="100000" sheet="1" objects="1" scenarios="1" formatCells="0" selectLockedCells="1"/>
  <protectedRanges>
    <protectedRange sqref="C5:C15" name="範囲1"/>
  </protectedRanges>
  <mergeCells count="11">
    <mergeCell ref="B16:D16"/>
    <mergeCell ref="E16:F16"/>
    <mergeCell ref="I16:J16"/>
    <mergeCell ref="B17:D17"/>
    <mergeCell ref="B1:L1"/>
    <mergeCell ref="J3:L3"/>
    <mergeCell ref="C4:D4"/>
    <mergeCell ref="E4:F4"/>
    <mergeCell ref="G4:H4"/>
    <mergeCell ref="I4:J4"/>
    <mergeCell ref="K4:L4"/>
  </mergeCells>
  <phoneticPr fontId="8"/>
  <hyperlinks>
    <hyperlink ref="C20" r:id="rId1"/>
    <hyperlink ref="C22" r:id="rId2"/>
  </hyperlinks>
  <pageMargins left="0.28999999999999998" right="0.31" top="0.74803149606299213" bottom="0.74803149606299213" header="0.31496062992125984" footer="0.31496062992125984"/>
  <pageSetup paperSize="9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01_基準年入力用</vt:lpstr>
      <vt:lpstr>02_基準年CO2排出量</vt:lpstr>
      <vt:lpstr>03_２０３０年CO2排出量</vt:lpstr>
      <vt:lpstr>'01_基準年入力用'!Print_Area</vt:lpstr>
      <vt:lpstr>'02_基準年CO2排出量'!Print_Area</vt:lpstr>
      <vt:lpstr>'03_２０３０年CO2排出量'!Print_Area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2019-04-12T06:31:39Z</dcterms:created>
  <dcterms:modified xsi:type="dcterms:W3CDTF">2023-03-28T10:15:01Z</dcterms:modified>
</cp:coreProperties>
</file>