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10" windowHeight="7530" activeTab="0"/>
  </bookViews>
  <sheets>
    <sheet name="第８4表" sheetId="1" r:id="rId1"/>
    <sheet name="第８5表" sheetId="2" r:id="rId2"/>
    <sheet name="第８6表" sheetId="3" r:id="rId3"/>
    <sheet name="第８7表" sheetId="4" r:id="rId4"/>
  </sheets>
  <externalReferences>
    <externalReference r:id="rId7"/>
    <externalReference r:id="rId8"/>
    <externalReference r:id="rId9"/>
  </externalReferences>
  <definedNames>
    <definedName name="_1NEN">'[1]第３表'!$F$1:$F$104</definedName>
    <definedName name="_xlfn.RANK.EQ" hidden="1">#NAME?</definedName>
    <definedName name="a" localSheetId="0">#REF!</definedName>
    <definedName name="a">#REF!</definedName>
    <definedName name="_xlnm.Print_Area" localSheetId="0">'第８4表'!$A$1:$AF$89</definedName>
    <definedName name="_xlnm.Print_Area" localSheetId="1">'第８5表'!$A$1:$AF$89</definedName>
    <definedName name="_xlnm.Print_Area" localSheetId="2">'第８6表'!$A$1:$AD$91</definedName>
    <definedName name="_xlnm.Print_Area" localSheetId="3">'第８7表'!$A$1:$AD$92</definedName>
    <definedName name="Print_Area_MI" localSheetId="0">#REF!</definedName>
    <definedName name="Print_Area_MI">'[1]第１表'!$B$1:$N$59</definedName>
    <definedName name="Print_Titles_MI" localSheetId="0">#REF!</definedName>
    <definedName name="Print_Titles_MI">'[1]第２表'!$2:$8</definedName>
  </definedNames>
  <calcPr fullCalcOnLoad="1"/>
</workbook>
</file>

<file path=xl/sharedStrings.xml><?xml version="1.0" encoding="utf-8"?>
<sst xmlns="http://schemas.openxmlformats.org/spreadsheetml/2006/main" count="2562" uniqueCount="142">
  <si>
    <t>…</t>
  </si>
  <si>
    <t>不明</t>
  </si>
  <si>
    <t>(単位：人）</t>
  </si>
  <si>
    <t>年度</t>
  </si>
  <si>
    <t>（つづき）</t>
  </si>
  <si>
    <t xml:space="preserve"> </t>
  </si>
  <si>
    <t>増減数</t>
  </si>
  <si>
    <t>…</t>
  </si>
  <si>
    <t>24</t>
  </si>
  <si>
    <t>25</t>
  </si>
  <si>
    <t>26</t>
  </si>
  <si>
    <t>27</t>
  </si>
  <si>
    <t>28</t>
  </si>
  <si>
    <t>29</t>
  </si>
  <si>
    <t>30</t>
  </si>
  <si>
    <t>10</t>
  </si>
  <si>
    <t>　中等教育学校</t>
  </si>
  <si>
    <t>　小学校</t>
  </si>
  <si>
    <t>　中学校</t>
  </si>
  <si>
    <t>　高等学校</t>
  </si>
  <si>
    <t xml:space="preserve"> 幼保連携型認定こども園</t>
  </si>
  <si>
    <t>　特別支援学校</t>
  </si>
  <si>
    <t xml:space="preserve"> 左記以外の者</t>
  </si>
  <si>
    <t>区　分</t>
  </si>
  <si>
    <t>卒業者計</t>
  </si>
  <si>
    <t>年3月</t>
  </si>
  <si>
    <t>元</t>
  </si>
  <si>
    <t>昭和</t>
  </si>
  <si>
    <t>平成</t>
  </si>
  <si>
    <t>２</t>
  </si>
  <si>
    <t>３</t>
  </si>
  <si>
    <t>４</t>
  </si>
  <si>
    <t>５</t>
  </si>
  <si>
    <t>６</t>
  </si>
  <si>
    <t>７</t>
  </si>
  <si>
    <t>８</t>
  </si>
  <si>
    <t>９</t>
  </si>
  <si>
    <t>11</t>
  </si>
  <si>
    <t>12</t>
  </si>
  <si>
    <t>13</t>
  </si>
  <si>
    <t>14</t>
  </si>
  <si>
    <t>15</t>
  </si>
  <si>
    <t>16</t>
  </si>
  <si>
    <t>17</t>
  </si>
  <si>
    <t>18</t>
  </si>
  <si>
    <t>19</t>
  </si>
  <si>
    <t>20</t>
  </si>
  <si>
    <t>21</t>
  </si>
  <si>
    <t>22</t>
  </si>
  <si>
    <t>23</t>
  </si>
  <si>
    <t>常用労働者</t>
  </si>
  <si>
    <t>臨時
労働者</t>
  </si>
  <si>
    <t>　幼稚園</t>
  </si>
  <si>
    <t>　専修学校</t>
  </si>
  <si>
    <t>　各種学校</t>
  </si>
  <si>
    <t>　盲学校</t>
  </si>
  <si>
    <t>　聾学校</t>
  </si>
  <si>
    <t>　養護学校</t>
  </si>
  <si>
    <t>区　分</t>
  </si>
  <si>
    <t xml:space="preserve"> </t>
  </si>
  <si>
    <t>増減数</t>
  </si>
  <si>
    <t>昭和</t>
  </si>
  <si>
    <t>…</t>
  </si>
  <si>
    <t>昭和</t>
  </si>
  <si>
    <t>元</t>
  </si>
  <si>
    <t>２</t>
  </si>
  <si>
    <t>３</t>
  </si>
  <si>
    <t>４</t>
  </si>
  <si>
    <t>５</t>
  </si>
  <si>
    <t>６</t>
  </si>
  <si>
    <t>７</t>
  </si>
  <si>
    <t>８</t>
  </si>
  <si>
    <t>９</t>
  </si>
  <si>
    <t>10</t>
  </si>
  <si>
    <t>（つづき）</t>
  </si>
  <si>
    <t>区　分</t>
  </si>
  <si>
    <t>　小学校</t>
  </si>
  <si>
    <t>　中学校</t>
  </si>
  <si>
    <t>　高等学校</t>
  </si>
  <si>
    <t>　幼稚園</t>
  </si>
  <si>
    <t>　専修学校</t>
  </si>
  <si>
    <t>　各種学校</t>
  </si>
  <si>
    <t>　盲学校</t>
  </si>
  <si>
    <t>　聾学校</t>
  </si>
  <si>
    <t>　養護学校</t>
  </si>
  <si>
    <t xml:space="preserve"> </t>
  </si>
  <si>
    <t>増減数</t>
  </si>
  <si>
    <t>昭和</t>
  </si>
  <si>
    <t>　義務教育学校</t>
  </si>
  <si>
    <t xml:space="preserve"> 進学者</t>
  </si>
  <si>
    <t xml:space="preserve"> 等入学者</t>
  </si>
  <si>
    <t xml:space="preserve"> 公共職業能力開発施設 </t>
  </si>
  <si>
    <t>　卒業者に占める
　就職者の割合</t>
  </si>
  <si>
    <t>区　分</t>
  </si>
  <si>
    <t>区　分</t>
  </si>
  <si>
    <t>卒 業 者 総 数</t>
  </si>
  <si>
    <t>（Ａ）</t>
  </si>
  <si>
    <t>（Ｃ）</t>
  </si>
  <si>
    <t>（Ｄ）</t>
  </si>
  <si>
    <t>　進 学 者</t>
  </si>
  <si>
    <t xml:space="preserve"> 公共職業能力開発施設 </t>
  </si>
  <si>
    <t xml:space="preserve"> </t>
  </si>
  <si>
    <t>増減数</t>
  </si>
  <si>
    <t xml:space="preserve"> 進学者</t>
  </si>
  <si>
    <t xml:space="preserve"> 等入学者</t>
  </si>
  <si>
    <t xml:space="preserve"> 不詳・死亡の者</t>
  </si>
  <si>
    <t>第８４表      　学 校 種 別 在 学 者 数 の 推 移</t>
  </si>
  <si>
    <t>第８５表　　    学 校 種 別 本 務 教 員 数 の 推 移</t>
  </si>
  <si>
    <t>第８６表　　　 中 学 校 の 進 路 別 卒 業 者 数 の 推 移</t>
  </si>
  <si>
    <t>第８７表　　  高 等 学 校 の 進 路 別 卒 業 者 数 の 推 移</t>
  </si>
  <si>
    <t>令和</t>
  </si>
  <si>
    <t>　幼保連携型認定こども園</t>
  </si>
  <si>
    <t>　特別支援学校</t>
  </si>
  <si>
    <t>２</t>
  </si>
  <si>
    <t>ﾎﾟｲﾝﾄ差</t>
  </si>
  <si>
    <t>自営業主</t>
  </si>
  <si>
    <t>有期雇用</t>
  </si>
  <si>
    <t>（Ｂ）</t>
  </si>
  <si>
    <t>（Ｅ）　就 職 者 等</t>
  </si>
  <si>
    <t>　就職者（再掲）</t>
  </si>
  <si>
    <t>（a+b+c+d）</t>
  </si>
  <si>
    <t xml:space="preserve"> 専修学校（高等課程） </t>
  </si>
  <si>
    <t xml:space="preserve"> 専修学校（一般課程）</t>
  </si>
  <si>
    <t>（a）</t>
  </si>
  <si>
    <t>無期雇用（b）</t>
  </si>
  <si>
    <t>(A)(B)(C)(D)のうち就職しているもの
（再掲）（c）</t>
  </si>
  <si>
    <t>　進学率</t>
  </si>
  <si>
    <t>　（％）</t>
  </si>
  <si>
    <t>（単位：人）</t>
  </si>
  <si>
    <t>左記（E）有期雇用労働者のうち雇用契約期間が一年以上、かつフルタイム勤務相当の者
（再掲）　（ｄ）</t>
  </si>
  <si>
    <t>卒 業 者 総 数</t>
  </si>
  <si>
    <t>…</t>
  </si>
  <si>
    <t xml:space="preserve"> （単位：人）</t>
  </si>
  <si>
    <t xml:space="preserve"> 専修学校（専門課程）</t>
  </si>
  <si>
    <t xml:space="preserve"> 専修学校（一般課程）　 </t>
  </si>
  <si>
    <t>１．平成29年度以前の｢就職者等(Ｅ)｣は，雇用契約期間が1年未満で期間の定めのある者及び雇用契約期間の長さにかかわらず短時間勤務の者を含まない。また，｢卒業者に占める就職者の割合｣とは，卒業者のうち｢就職者等(Ｅ)｣及び｢左記Ａ,Ｂ,Ｃ,Ｄのうち就職している者(再掲)｣の占める比率をいう。</t>
  </si>
  <si>
    <t>２．平成30年度以降の｢卒業者に占める就職者の割合｣とは，卒業者のうち｢自営業主等｣及び｢無期雇用労働者｣，｢左記Ａ,Ｂ,Ｃ,Ｄのうち就職している者(再掲)｣，｢左記有期雇用労働者のうち雇用契約期間が一年以上、かつフルタイム勤務相当の者(再掲)｣の占める比率をいう。</t>
  </si>
  <si>
    <t>３．令和２年度以降の｢卒業者に占める就職者の割合｣とは，卒業者のうち｢自営業主等｣及び｢無期雇用労働者｣，｢左記Ａ,Ｂ,Ｃ,Ｄのうち就職している者(再掲)｣，｢左記有期雇用労働者のうち雇用契約期間が一年以上、かつフルタイム勤務相当の者(再掲)｣の占める比率をいう。</t>
  </si>
  <si>
    <t>２．平成16年度から令和元年度までの｢就職者等(Ｅ)｣には，一時的な仕事に就いた者（同欄( )内書）を含むが，｢就職者(再掲)｣とは，｢就職者等(Ｅ)｣のうち一時的な仕事に就いた者を除く者及び｢左記Ａ,Ｂ,Ｃ,Ｄのうち就職している者(再掲)｣をいい，｢卒業者に占める就職者の割合｣とは，その占める比率をいう。</t>
  </si>
  <si>
    <t>１．平成15年度以前の｢就職者(再掲)｣とは，｢就職者等(Ｅ)｣及び｢左記Ａ,Ｂ,Ｃ,Ｄのうち就職している者(再掲)｣をいい，｢卒業者に占める就職者の割合｣とは，その占める比率をいう。</t>
  </si>
  <si>
    <t>３</t>
  </si>
  <si>
    <t>４</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</si>
</sst>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0.0;\-#,##0.0;\-"/>
    <numFmt numFmtId="179" formatCode="#,##0.0"/>
    <numFmt numFmtId="180" formatCode="#,##0;&quot;△ &quot;#,##0"/>
    <numFmt numFmtId="181" formatCode="0;&quot;△ &quot;0"/>
    <numFmt numFmtId="182" formatCode="0.0_ "/>
    <numFmt numFmtId="183" formatCode="#,##0.0_ ;[Red]\-#,##0.0\ "/>
    <numFmt numFmtId="184" formatCode="#,##0.0;&quot;△ &quot;#,##0.0"/>
    <numFmt numFmtId="185" formatCode="#,##0.0;[Red]\-#,##0.0"/>
    <numFmt numFmtId="186" formatCode="0.0_);[Red]\(0.0\)"/>
    <numFmt numFmtId="187" formatCode="#,##0.0_ "/>
    <numFmt numFmtId="188" formatCode="0.0;&quot;△ &quot;0.0"/>
    <numFmt numFmtId="189" formatCode="#,##0.0;&quot;－&quot;#,##0.0;&quot;－&quot;"/>
    <numFmt numFmtId="190" formatCode="#,##0.0_);[Red]\(#,##0.0\)"/>
    <numFmt numFmtId="191" formatCode="#,##0;0;&quot;－&quot;"/>
    <numFmt numFmtId="192" formatCode="#,##0;&quot;△&quot;#,##0;\-"/>
    <numFmt numFmtId="193" formatCode="#,###.0;\-#,###.0;\-"/>
    <numFmt numFmtId="194" formatCode="_ * #,##0.0_ ;_ * \-#,##0.0_ ;_ * &quot;-&quot;_ ;_ @_ "/>
    <numFmt numFmtId="195" formatCode="#,##0;&quot;△&quot;#,##0"/>
    <numFmt numFmtId="196" formatCode="#,##0;&quot;△&quot;#,##0.#"/>
    <numFmt numFmtId="197" formatCode="#,##0.#"/>
    <numFmt numFmtId="198" formatCode="#,##0;&quot;△&quot;#,##0.0"/>
    <numFmt numFmtId="199" formatCode="#,##0_);[Red]\(#,##0\)"/>
    <numFmt numFmtId="200" formatCode="#,##0.0;&quot;-&quot;#,##0.0;&quot;-&quot;"/>
    <numFmt numFmtId="201" formatCode="0.0"/>
    <numFmt numFmtId="202" formatCode="#,##0;&quot;－&quot;#,##0;&quot;－&quot;"/>
    <numFmt numFmtId="203" formatCode="0.0;[Red]\(0.0\)"/>
    <numFmt numFmtId="204" formatCode="#,##0.0;[Red]\-#,##0.0\ "/>
    <numFmt numFmtId="205" formatCode="#,##0.0;&quot;△&quot;#,##0.0"/>
    <numFmt numFmtId="206" formatCode="#,##0;\-#,##0;&quot;-&quot;"/>
    <numFmt numFmtId="207" formatCode="[$-411]g/&quot;標&quot;&quot;準&quot;"/>
    <numFmt numFmtId="208" formatCode="&quot;｣&quot;#,##0;[Red]\-&quot;｣&quot;#,##0"/>
    <numFmt numFmtId="209" formatCode="_ &quot;SFr.&quot;* #,##0.00_ ;_ &quot;SFr.&quot;* \-#,##0.00_ ;_ &quot;SFr.&quot;* &quot;-&quot;??_ ;_ @_ "/>
    <numFmt numFmtId="210" formatCode="#,##0;&quot;－&quot;#,##0;&quot;-&quot;"/>
    <numFmt numFmtId="211" formatCode="#,##0.0;&quot;－&quot;#,##0.0;&quot;-&quot;"/>
    <numFmt numFmtId="212" formatCode="#,##0.0;\-#,##0.000;\-"/>
    <numFmt numFmtId="213" formatCode="#,##0.000;\-#,##0.0;\-"/>
    <numFmt numFmtId="214" formatCode="0_);[Red]\(0\)"/>
    <numFmt numFmtId="215" formatCode="#,##0;0;&quot;-&quot;"/>
    <numFmt numFmtId="216" formatCode="#,##0.0;&quot;△&quot;#,##0.0;&quot;-&quot;"/>
    <numFmt numFmtId="217" formatCode="\(#,##0\);\(\-#,##0\);\(\-\)"/>
  </numFmts>
  <fonts count="81">
    <font>
      <sz val="14"/>
      <name val="Terminal"/>
      <family val="0"/>
    </font>
    <font>
      <b/>
      <sz val="13"/>
      <name val="System"/>
      <family val="0"/>
    </font>
    <font>
      <i/>
      <sz val="13"/>
      <name val="System"/>
      <family val="0"/>
    </font>
    <font>
      <b/>
      <i/>
      <sz val="13"/>
      <name val="System"/>
      <family val="0"/>
    </font>
    <font>
      <sz val="13"/>
      <name val="System"/>
      <family val="0"/>
    </font>
    <font>
      <u val="single"/>
      <sz val="14"/>
      <color indexed="12"/>
      <name val="Terminal"/>
      <family val="0"/>
    </font>
    <font>
      <sz val="10"/>
      <name val="ＭＳ 明朝"/>
      <family val="1"/>
    </font>
    <font>
      <u val="single"/>
      <sz val="14"/>
      <color indexed="36"/>
      <name val="Terminal"/>
      <family val="0"/>
    </font>
    <font>
      <sz val="6"/>
      <name val="ＭＳ Ｐ明朝"/>
      <family val="1"/>
    </font>
    <font>
      <b/>
      <sz val="12"/>
      <name val="ＭＳ 明朝"/>
      <family val="1"/>
    </font>
    <font>
      <sz val="7"/>
      <name val="Terminal"/>
      <family val="0"/>
    </font>
    <font>
      <sz val="11"/>
      <name val="ＭＳ Ｐゴシック"/>
      <family val="3"/>
    </font>
    <font>
      <sz val="6"/>
      <name val="ＭＳ Ｐゴシック"/>
      <family val="3"/>
    </font>
    <font>
      <b/>
      <sz val="12"/>
      <name val="ＭＳ ゴシック"/>
      <family val="3"/>
    </font>
    <font>
      <b/>
      <sz val="14"/>
      <name val="ＭＳ ゴシック"/>
      <family val="3"/>
    </font>
    <font>
      <b/>
      <sz val="10"/>
      <name val="ＭＳ ゴシック"/>
      <family val="3"/>
    </font>
    <font>
      <b/>
      <sz val="11"/>
      <name val="ＭＳ ゴシック"/>
      <family val="3"/>
    </font>
    <font>
      <sz val="12"/>
      <name val="ＭＳ ゴシック"/>
      <family val="3"/>
    </font>
    <font>
      <sz val="11"/>
      <color indexed="8"/>
      <name val="ＭＳ Ｐゴシック"/>
      <family val="3"/>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font>
    <font>
      <u val="single"/>
      <sz val="7.7"/>
      <color indexed="12"/>
      <name val="ＭＳ Ｐゴシック"/>
      <family val="3"/>
    </font>
    <font>
      <b/>
      <sz val="9"/>
      <name val="ＭＳ ゴシック"/>
      <family val="3"/>
    </font>
    <font>
      <b/>
      <sz val="12.5"/>
      <name val="ＭＳ ゴシック"/>
      <family val="3"/>
    </font>
    <font>
      <sz val="12.5"/>
      <name val="ＭＳ ゴシック"/>
      <family val="3"/>
    </font>
    <font>
      <b/>
      <sz val="8"/>
      <name val="ＭＳ ゴシック"/>
      <family val="3"/>
    </font>
    <font>
      <b/>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2"/>
      <color indexed="10"/>
      <name val="ＭＳ ゴシック"/>
      <family val="3"/>
    </font>
    <font>
      <sz val="12"/>
      <color indexed="10"/>
      <name val="ＭＳ 明朝"/>
      <family val="1"/>
    </font>
    <font>
      <sz val="10"/>
      <color indexed="10"/>
      <name val="ＭＳ ゴシック"/>
      <family val="3"/>
    </font>
    <font>
      <b/>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
      <sz val="11"/>
      <color theme="1"/>
      <name val="ＭＳ ゴシック"/>
      <family val="3"/>
    </font>
    <font>
      <sz val="12"/>
      <color rgb="FFFF0000"/>
      <name val="ＭＳ ゴシック"/>
      <family val="3"/>
    </font>
    <font>
      <sz val="12"/>
      <color rgb="FFFF0000"/>
      <name val="ＭＳ 明朝"/>
      <family val="1"/>
    </font>
    <font>
      <sz val="10"/>
      <color rgb="FFFF0000"/>
      <name val="ＭＳ ゴシック"/>
      <family val="3"/>
    </font>
    <font>
      <b/>
      <sz val="14"/>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206" fontId="19" fillId="0" borderId="0" applyFill="0" applyBorder="0" applyAlignment="0">
      <protection/>
    </xf>
    <xf numFmtId="41" fontId="20" fillId="0" borderId="0" applyFont="0" applyFill="0" applyBorder="0" applyAlignment="0" applyProtection="0"/>
    <xf numFmtId="43" fontId="20" fillId="0" borderId="0" applyFont="0" applyFill="0" applyBorder="0" applyAlignment="0" applyProtection="0"/>
    <xf numFmtId="207" fontId="11" fillId="0" borderId="0" applyFont="0" applyFill="0" applyBorder="0" applyAlignment="0" applyProtection="0"/>
    <xf numFmtId="208" fontId="11" fillId="0" borderId="0" applyFont="0" applyFill="0" applyBorder="0" applyAlignment="0" applyProtection="0"/>
    <xf numFmtId="0" fontId="21" fillId="0" borderId="0">
      <alignment horizontal="left"/>
      <protection/>
    </xf>
    <xf numFmtId="38" fontId="22" fillId="20" borderId="0" applyNumberFormat="0" applyBorder="0" applyAlignment="0" applyProtection="0"/>
    <xf numFmtId="0" fontId="23" fillId="0" borderId="1" applyNumberFormat="0" applyAlignment="0" applyProtection="0"/>
    <xf numFmtId="0" fontId="23" fillId="0" borderId="2">
      <alignment horizontal="left" vertical="center"/>
      <protection/>
    </xf>
    <xf numFmtId="10" fontId="22" fillId="21" borderId="3" applyNumberFormat="0" applyBorder="0" applyAlignment="0" applyProtection="0"/>
    <xf numFmtId="209" fontId="6" fillId="0" borderId="0">
      <alignment/>
      <protection/>
    </xf>
    <xf numFmtId="0" fontId="20" fillId="0" borderId="0">
      <alignment/>
      <protection/>
    </xf>
    <xf numFmtId="10" fontId="20" fillId="0" borderId="0" applyFont="0" applyFill="0" applyBorder="0" applyAlignment="0" applyProtection="0"/>
    <xf numFmtId="4" fontId="21" fillId="0" borderId="0">
      <alignment horizontal="right"/>
      <protection/>
    </xf>
    <xf numFmtId="4" fontId="24" fillId="0" borderId="0">
      <alignment horizontal="right"/>
      <protection/>
    </xf>
    <xf numFmtId="0" fontId="25" fillId="0" borderId="0">
      <alignment horizontal="left"/>
      <protection/>
    </xf>
    <xf numFmtId="0" fontId="26" fillId="0" borderId="0">
      <alignment/>
      <protection/>
    </xf>
    <xf numFmtId="0" fontId="27" fillId="0" borderId="0">
      <alignment horizontal="center"/>
      <protection/>
    </xf>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11" fillId="0" borderId="0">
      <alignment/>
      <protection/>
    </xf>
    <xf numFmtId="0" fontId="28" fillId="0" borderId="0">
      <alignment vertical="center"/>
      <protection/>
    </xf>
    <xf numFmtId="0" fontId="59" fillId="0" borderId="0" applyNumberFormat="0" applyFill="0" applyBorder="0" applyAlignment="0" applyProtection="0"/>
    <xf numFmtId="0" fontId="60" fillId="28" borderId="4" applyNumberFormat="0" applyAlignment="0" applyProtection="0"/>
    <xf numFmtId="0" fontId="61" fillId="29"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29" fillId="0" borderId="0" applyNumberFormat="0" applyFill="0" applyBorder="0" applyAlignment="0" applyProtection="0"/>
    <xf numFmtId="0" fontId="0" fillId="30" borderId="5" applyNumberFormat="0" applyFont="0" applyAlignment="0" applyProtection="0"/>
    <xf numFmtId="0" fontId="62" fillId="0" borderId="6" applyNumberFormat="0" applyFill="0" applyAlignment="0" applyProtection="0"/>
    <xf numFmtId="0" fontId="63" fillId="31" borderId="0" applyNumberFormat="0" applyBorder="0" applyAlignment="0" applyProtection="0"/>
    <xf numFmtId="0" fontId="64" fillId="32" borderId="7" applyNumberFormat="0" applyAlignment="0" applyProtection="0"/>
    <xf numFmtId="0" fontId="65" fillId="0" borderId="0" applyNumberFormat="0" applyFill="0" applyBorder="0" applyAlignment="0" applyProtection="0"/>
    <xf numFmtId="38" fontId="4" fillId="0" borderId="0" applyFont="0" applyFill="0" applyBorder="0" applyAlignment="0" applyProtection="0"/>
    <xf numFmtId="40" fontId="6" fillId="0" borderId="0" applyFont="0" applyFill="0" applyBorder="0" applyAlignment="0" applyProtection="0"/>
    <xf numFmtId="38" fontId="11" fillId="0" borderId="0" applyFont="0" applyFill="0" applyBorder="0" applyAlignment="0" applyProtection="0"/>
    <xf numFmtId="38" fontId="18" fillId="0" borderId="0" applyFont="0" applyFill="0" applyBorder="0" applyAlignment="0" applyProtection="0"/>
    <xf numFmtId="38" fontId="4" fillId="0" borderId="0" applyFont="0" applyFill="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0" borderId="10" applyNumberFormat="0" applyFill="0" applyAlignment="0" applyProtection="0"/>
    <xf numFmtId="0" fontId="68" fillId="0" borderId="0" applyNumberFormat="0" applyFill="0" applyBorder="0" applyAlignment="0" applyProtection="0"/>
    <xf numFmtId="0" fontId="69" fillId="0" borderId="11" applyNumberFormat="0" applyFill="0" applyAlignment="0" applyProtection="0"/>
    <xf numFmtId="0" fontId="70" fillId="32" borderId="12" applyNumberFormat="0" applyAlignment="0" applyProtection="0"/>
    <xf numFmtId="0" fontId="71" fillId="0" borderId="0" applyNumberFormat="0" applyFill="0" applyBorder="0" applyAlignment="0" applyProtection="0"/>
    <xf numFmtId="6" fontId="4" fillId="0" borderId="0" applyFont="0" applyFill="0" applyBorder="0" applyAlignment="0" applyProtection="0"/>
    <xf numFmtId="8" fontId="6" fillId="0" borderId="0" applyFont="0" applyFill="0" applyBorder="0" applyAlignment="0" applyProtection="0"/>
    <xf numFmtId="0" fontId="72" fillId="33" borderId="7"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vertical="center"/>
      <protection/>
    </xf>
    <xf numFmtId="0" fontId="11"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57" fillId="0" borderId="0">
      <alignment vertical="center"/>
      <protection/>
    </xf>
    <xf numFmtId="0" fontId="11" fillId="0" borderId="0">
      <alignment/>
      <protection/>
    </xf>
    <xf numFmtId="0" fontId="0"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7" fillId="0" borderId="0" applyNumberFormat="0" applyFill="0" applyBorder="0" applyAlignment="0" applyProtection="0"/>
    <xf numFmtId="0" fontId="73" fillId="34" borderId="0" applyNumberFormat="0" applyBorder="0" applyAlignment="0" applyProtection="0"/>
  </cellStyleXfs>
  <cellXfs count="378">
    <xf numFmtId="0" fontId="0" fillId="0" borderId="0" xfId="0" applyAlignment="1">
      <alignment/>
    </xf>
    <xf numFmtId="0" fontId="9" fillId="0" borderId="0" xfId="121" applyFont="1" applyFill="1" applyAlignment="1">
      <alignment vertical="center"/>
      <protection/>
    </xf>
    <xf numFmtId="0" fontId="9" fillId="0" borderId="0" xfId="118" applyFont="1" applyFill="1" applyAlignment="1">
      <alignment vertical="center"/>
      <protection/>
    </xf>
    <xf numFmtId="0" fontId="9" fillId="0" borderId="0" xfId="119" applyFont="1" applyFill="1" applyAlignment="1">
      <alignment vertical="center"/>
      <protection/>
    </xf>
    <xf numFmtId="0" fontId="9" fillId="0" borderId="0" xfId="120" applyFont="1" applyFill="1" applyAlignment="1">
      <alignment vertical="center"/>
      <protection/>
    </xf>
    <xf numFmtId="180" fontId="13" fillId="0" borderId="0" xfId="72" applyNumberFormat="1" applyFont="1" applyFill="1" applyBorder="1" applyAlignment="1">
      <alignment vertical="center"/>
    </xf>
    <xf numFmtId="177" fontId="13" fillId="0" borderId="0" xfId="118" applyNumberFormat="1" applyFont="1" applyFill="1" applyBorder="1" applyAlignment="1" applyProtection="1">
      <alignment horizontal="right" vertical="center"/>
      <protection locked="0"/>
    </xf>
    <xf numFmtId="38" fontId="9" fillId="0" borderId="0" xfId="72" applyFont="1" applyFill="1" applyAlignment="1">
      <alignment vertical="center"/>
    </xf>
    <xf numFmtId="0" fontId="74" fillId="0" borderId="0" xfId="107" applyFont="1" applyFill="1">
      <alignment/>
      <protection/>
    </xf>
    <xf numFmtId="0" fontId="75" fillId="0" borderId="0" xfId="107" applyFont="1" applyFill="1" applyAlignment="1" quotePrefix="1">
      <alignment/>
      <protection/>
    </xf>
    <xf numFmtId="49" fontId="76" fillId="0" borderId="0" xfId="122" applyNumberFormat="1" applyFont="1" applyFill="1" applyBorder="1" applyAlignment="1" applyProtection="1">
      <alignment horizontal="center"/>
      <protection/>
    </xf>
    <xf numFmtId="49" fontId="76" fillId="0" borderId="0" xfId="122" applyNumberFormat="1" applyFont="1" applyFill="1" applyBorder="1" applyAlignment="1" applyProtection="1">
      <alignment horizontal="right"/>
      <protection/>
    </xf>
    <xf numFmtId="0" fontId="13" fillId="0" borderId="0" xfId="118" applyFont="1" applyFill="1" applyAlignment="1">
      <alignment vertical="center"/>
      <protection/>
    </xf>
    <xf numFmtId="0" fontId="14" fillId="0" borderId="0" xfId="118" applyFont="1" applyFill="1" applyAlignment="1">
      <alignment vertical="center"/>
      <protection/>
    </xf>
    <xf numFmtId="0" fontId="14" fillId="0" borderId="0" xfId="118" applyFont="1" applyFill="1" applyAlignment="1">
      <alignment horizontal="left" vertical="center"/>
      <protection/>
    </xf>
    <xf numFmtId="0" fontId="14" fillId="0" borderId="0" xfId="118" applyFont="1" applyFill="1" applyAlignment="1">
      <alignment horizontal="centerContinuous" vertical="center"/>
      <protection/>
    </xf>
    <xf numFmtId="0" fontId="13" fillId="0" borderId="0" xfId="118" applyFont="1" applyFill="1" applyAlignment="1">
      <alignment horizontal="center" vertical="center"/>
      <protection/>
    </xf>
    <xf numFmtId="0" fontId="13" fillId="0" borderId="3" xfId="118" applyFont="1" applyFill="1" applyBorder="1" applyAlignment="1">
      <alignment horizontal="center" vertical="center"/>
      <protection/>
    </xf>
    <xf numFmtId="0" fontId="13" fillId="0" borderId="13" xfId="118" applyFont="1" applyFill="1" applyBorder="1" applyAlignment="1">
      <alignment horizontal="center" vertical="center"/>
      <protection/>
    </xf>
    <xf numFmtId="0" fontId="13" fillId="0" borderId="0" xfId="118" applyFont="1" applyFill="1" applyBorder="1" applyAlignment="1">
      <alignment vertical="center"/>
      <protection/>
    </xf>
    <xf numFmtId="0" fontId="13" fillId="0" borderId="0" xfId="115" applyFont="1" applyFill="1" applyAlignment="1">
      <alignment vertical="center"/>
      <protection/>
    </xf>
    <xf numFmtId="180" fontId="13" fillId="0" borderId="0" xfId="72" applyNumberFormat="1" applyFont="1" applyFill="1" applyAlignment="1">
      <alignment vertical="center"/>
    </xf>
    <xf numFmtId="38" fontId="13" fillId="0" borderId="0" xfId="72" applyFont="1" applyFill="1" applyAlignment="1">
      <alignment vertical="center"/>
    </xf>
    <xf numFmtId="0" fontId="13" fillId="0" borderId="0" xfId="119" applyFont="1" applyFill="1" applyBorder="1" applyAlignment="1">
      <alignment horizontal="center" vertical="center"/>
      <protection/>
    </xf>
    <xf numFmtId="0" fontId="13" fillId="0" borderId="0" xfId="119" applyFont="1" applyFill="1" applyAlignment="1">
      <alignment vertical="center"/>
      <protection/>
    </xf>
    <xf numFmtId="0" fontId="13" fillId="0" borderId="0" xfId="119" applyFont="1" applyFill="1" applyAlignment="1">
      <alignment horizontal="centerContinuous" vertical="center"/>
      <protection/>
    </xf>
    <xf numFmtId="0" fontId="13" fillId="0" borderId="0" xfId="119" applyFont="1" applyFill="1" applyBorder="1" applyAlignment="1">
      <alignment vertical="center"/>
      <protection/>
    </xf>
    <xf numFmtId="0" fontId="13" fillId="0" borderId="0" xfId="119" applyFont="1" applyFill="1" applyBorder="1" applyAlignment="1">
      <alignment horizontal="centerContinuous" vertical="center"/>
      <protection/>
    </xf>
    <xf numFmtId="0" fontId="13" fillId="0" borderId="14" xfId="119" applyFont="1" applyFill="1" applyBorder="1" applyAlignment="1">
      <alignment horizontal="center" vertical="center"/>
      <protection/>
    </xf>
    <xf numFmtId="0" fontId="13" fillId="0" borderId="3" xfId="119" applyFont="1" applyFill="1" applyBorder="1" applyAlignment="1">
      <alignment horizontal="center" vertical="center"/>
      <protection/>
    </xf>
    <xf numFmtId="0" fontId="13" fillId="0" borderId="14" xfId="115" applyFont="1" applyFill="1" applyBorder="1" applyAlignment="1">
      <alignment horizontal="center" vertical="center"/>
      <protection/>
    </xf>
    <xf numFmtId="0" fontId="13" fillId="0" borderId="13" xfId="119" applyFont="1" applyFill="1" applyBorder="1" applyAlignment="1">
      <alignment horizontal="center" vertical="center"/>
      <protection/>
    </xf>
    <xf numFmtId="38" fontId="13" fillId="0" borderId="0" xfId="70" applyFont="1" applyFill="1" applyAlignment="1">
      <alignment vertical="center"/>
    </xf>
    <xf numFmtId="180" fontId="13" fillId="0" borderId="0" xfId="70" applyNumberFormat="1" applyFont="1" applyFill="1" applyAlignment="1">
      <alignment vertical="center"/>
    </xf>
    <xf numFmtId="0" fontId="13" fillId="0" borderId="0" xfId="120" applyFont="1" applyFill="1" applyAlignment="1">
      <alignment vertical="center"/>
      <protection/>
    </xf>
    <xf numFmtId="0" fontId="13" fillId="0" borderId="0" xfId="120" applyFont="1" applyFill="1" applyAlignment="1">
      <alignment horizontal="centerContinuous" vertical="center"/>
      <protection/>
    </xf>
    <xf numFmtId="0" fontId="13" fillId="0" borderId="15" xfId="120" applyFont="1" applyFill="1" applyBorder="1" applyAlignment="1">
      <alignment vertical="center"/>
      <protection/>
    </xf>
    <xf numFmtId="0" fontId="13" fillId="0" borderId="16" xfId="120" applyFont="1" applyFill="1" applyBorder="1" applyAlignment="1">
      <alignment vertical="center"/>
      <protection/>
    </xf>
    <xf numFmtId="0" fontId="13" fillId="0" borderId="14" xfId="120" applyFont="1" applyFill="1" applyBorder="1" applyAlignment="1">
      <alignment horizontal="center" vertical="center"/>
      <protection/>
    </xf>
    <xf numFmtId="0" fontId="13" fillId="0" borderId="13" xfId="120" applyFont="1" applyFill="1" applyBorder="1" applyAlignment="1">
      <alignment horizontal="center" vertical="center"/>
      <protection/>
    </xf>
    <xf numFmtId="0" fontId="13" fillId="0" borderId="0" xfId="120" applyFont="1" applyFill="1" applyBorder="1" applyAlignment="1">
      <alignment vertical="center"/>
      <protection/>
    </xf>
    <xf numFmtId="0" fontId="13" fillId="0" borderId="0" xfId="116" applyFont="1" applyFill="1" applyAlignment="1">
      <alignment vertical="center"/>
      <protection/>
    </xf>
    <xf numFmtId="0" fontId="14" fillId="0" borderId="0" xfId="120" applyFont="1" applyFill="1" applyBorder="1" applyAlignment="1">
      <alignment horizontal="center" vertical="center"/>
      <protection/>
    </xf>
    <xf numFmtId="0" fontId="14" fillId="0" borderId="0" xfId="120" applyFont="1" applyFill="1" applyBorder="1" applyAlignment="1">
      <alignment vertical="center"/>
      <protection/>
    </xf>
    <xf numFmtId="0" fontId="14" fillId="0" borderId="0" xfId="121" applyFont="1" applyFill="1" applyBorder="1" applyAlignment="1">
      <alignment horizontal="center" vertical="center"/>
      <protection/>
    </xf>
    <xf numFmtId="0" fontId="13" fillId="0" borderId="0" xfId="121" applyFont="1" applyFill="1" applyAlignment="1">
      <alignment vertical="center"/>
      <protection/>
    </xf>
    <xf numFmtId="0" fontId="13" fillId="0" borderId="0" xfId="121" applyFont="1" applyFill="1" applyAlignment="1">
      <alignment horizontal="centerContinuous" vertical="center"/>
      <protection/>
    </xf>
    <xf numFmtId="0" fontId="13" fillId="0" borderId="0" xfId="121" applyFont="1" applyFill="1" applyBorder="1" applyAlignment="1">
      <alignment horizontal="right" vertical="center"/>
      <protection/>
    </xf>
    <xf numFmtId="0" fontId="14" fillId="0" borderId="14" xfId="121" applyFont="1" applyFill="1" applyBorder="1" applyAlignment="1">
      <alignment horizontal="center" vertical="center"/>
      <protection/>
    </xf>
    <xf numFmtId="0" fontId="13" fillId="0" borderId="14" xfId="121" applyFont="1" applyFill="1" applyBorder="1" applyAlignment="1">
      <alignment vertical="center"/>
      <protection/>
    </xf>
    <xf numFmtId="0" fontId="13" fillId="0" borderId="14" xfId="121" applyFont="1" applyFill="1" applyBorder="1" applyAlignment="1">
      <alignment horizontal="centerContinuous" vertical="center"/>
      <protection/>
    </xf>
    <xf numFmtId="0" fontId="13" fillId="0" borderId="14" xfId="121" applyFont="1" applyFill="1" applyBorder="1" applyAlignment="1">
      <alignment horizontal="right" vertical="center"/>
      <protection/>
    </xf>
    <xf numFmtId="0" fontId="13" fillId="0" borderId="0" xfId="121" applyFont="1" applyFill="1" applyBorder="1" applyAlignment="1">
      <alignment vertical="center"/>
      <protection/>
    </xf>
    <xf numFmtId="0" fontId="13" fillId="0" borderId="14" xfId="121" applyFont="1" applyFill="1" applyBorder="1" applyAlignment="1">
      <alignment horizontal="center" vertical="center"/>
      <protection/>
    </xf>
    <xf numFmtId="0" fontId="13" fillId="0" borderId="3" xfId="121" applyFont="1" applyFill="1" applyBorder="1" applyAlignment="1">
      <alignment horizontal="center" vertical="center"/>
      <protection/>
    </xf>
    <xf numFmtId="0" fontId="13" fillId="0" borderId="13" xfId="121" applyFont="1" applyFill="1" applyBorder="1" applyAlignment="1">
      <alignment horizontal="center" vertical="center"/>
      <protection/>
    </xf>
    <xf numFmtId="0" fontId="13" fillId="0" borderId="15" xfId="121" applyFont="1" applyFill="1" applyBorder="1" applyAlignment="1" quotePrefix="1">
      <alignment vertical="center"/>
      <protection/>
    </xf>
    <xf numFmtId="0" fontId="13" fillId="0" borderId="15" xfId="117" applyFont="1" applyFill="1" applyBorder="1" applyAlignment="1" quotePrefix="1">
      <alignment vertical="center"/>
      <protection/>
    </xf>
    <xf numFmtId="0" fontId="13" fillId="0" borderId="0" xfId="117" applyFont="1" applyFill="1" applyAlignment="1">
      <alignment vertical="center"/>
      <protection/>
    </xf>
    <xf numFmtId="0" fontId="13" fillId="0" borderId="0" xfId="117" applyFont="1" applyFill="1" applyBorder="1" applyAlignment="1" quotePrefix="1">
      <alignment vertical="center"/>
      <protection/>
    </xf>
    <xf numFmtId="38" fontId="13" fillId="0" borderId="15" xfId="70" applyFont="1" applyFill="1" applyBorder="1" applyAlignment="1" quotePrefix="1">
      <alignment vertical="center"/>
    </xf>
    <xf numFmtId="0" fontId="13" fillId="0" borderId="17" xfId="120" applyFont="1" applyFill="1" applyBorder="1" applyAlignment="1">
      <alignment vertical="center" wrapText="1"/>
      <protection/>
    </xf>
    <xf numFmtId="0" fontId="13" fillId="0" borderId="18" xfId="120" applyFont="1" applyFill="1" applyBorder="1" applyAlignment="1">
      <alignment vertical="center"/>
      <protection/>
    </xf>
    <xf numFmtId="0" fontId="16" fillId="0" borderId="14" xfId="120" applyFont="1" applyFill="1" applyBorder="1" applyAlignment="1">
      <alignment horizontal="left" vertical="top"/>
      <protection/>
    </xf>
    <xf numFmtId="0" fontId="13" fillId="0" borderId="19" xfId="121" applyFont="1" applyFill="1" applyBorder="1" applyAlignment="1">
      <alignment vertical="center"/>
      <protection/>
    </xf>
    <xf numFmtId="0" fontId="13" fillId="0" borderId="18" xfId="121" applyFont="1" applyFill="1" applyBorder="1" applyAlignment="1">
      <alignment vertical="center"/>
      <protection/>
    </xf>
    <xf numFmtId="0" fontId="16" fillId="0" borderId="19" xfId="121" applyFont="1" applyFill="1" applyBorder="1" applyAlignment="1">
      <alignment vertical="center"/>
      <protection/>
    </xf>
    <xf numFmtId="0" fontId="16" fillId="0" borderId="18" xfId="121" applyFont="1" applyFill="1" applyBorder="1" applyAlignment="1">
      <alignment vertical="center"/>
      <protection/>
    </xf>
    <xf numFmtId="0" fontId="13" fillId="0" borderId="15" xfId="120" applyFont="1" applyFill="1" applyBorder="1" applyAlignment="1">
      <alignment horizontal="left" vertical="center"/>
      <protection/>
    </xf>
    <xf numFmtId="0" fontId="16" fillId="0" borderId="16" xfId="120" applyFont="1" applyFill="1" applyBorder="1" applyAlignment="1">
      <alignment horizontal="left" vertical="center"/>
      <protection/>
    </xf>
    <xf numFmtId="0" fontId="16" fillId="0" borderId="16" xfId="120" applyFont="1" applyFill="1" applyBorder="1" applyAlignment="1">
      <alignment vertical="center"/>
      <protection/>
    </xf>
    <xf numFmtId="38" fontId="13" fillId="0" borderId="0" xfId="72" applyFont="1" applyFill="1" applyBorder="1" applyAlignment="1">
      <alignment vertical="center"/>
    </xf>
    <xf numFmtId="0" fontId="13" fillId="0" borderId="0" xfId="118" applyFont="1" applyFill="1" applyAlignment="1">
      <alignment horizontal="left" vertical="center"/>
      <protection/>
    </xf>
    <xf numFmtId="0" fontId="13" fillId="0" borderId="0" xfId="118" applyFont="1" applyFill="1" applyAlignment="1">
      <alignment horizontal="centerContinuous" vertical="center"/>
      <protection/>
    </xf>
    <xf numFmtId="0" fontId="13" fillId="0" borderId="0" xfId="118" applyFont="1" applyFill="1" applyBorder="1" applyAlignment="1">
      <alignment horizontal="center" vertical="center"/>
      <protection/>
    </xf>
    <xf numFmtId="0" fontId="13" fillId="0" borderId="0" xfId="118" applyFont="1" applyFill="1" applyBorder="1" applyAlignment="1">
      <alignment horizontal="left" vertical="center"/>
      <protection/>
    </xf>
    <xf numFmtId="0" fontId="13" fillId="0" borderId="18" xfId="118" applyFont="1" applyFill="1" applyBorder="1" applyAlignment="1">
      <alignment horizontal="center" vertical="center"/>
      <protection/>
    </xf>
    <xf numFmtId="0" fontId="13" fillId="0" borderId="19" xfId="118" applyFont="1" applyFill="1" applyBorder="1" applyAlignment="1">
      <alignment horizontal="left" vertical="center"/>
      <protection/>
    </xf>
    <xf numFmtId="0" fontId="13" fillId="0" borderId="14" xfId="118" applyFont="1" applyFill="1" applyBorder="1" applyAlignment="1">
      <alignment horizontal="center" vertical="center"/>
      <protection/>
    </xf>
    <xf numFmtId="0" fontId="13" fillId="0" borderId="13" xfId="115" applyFont="1" applyFill="1" applyBorder="1" applyAlignment="1">
      <alignment horizontal="center" vertical="center"/>
      <protection/>
    </xf>
    <xf numFmtId="0" fontId="77" fillId="0" borderId="0" xfId="120" applyFont="1" applyFill="1" applyAlignment="1">
      <alignment vertical="center"/>
      <protection/>
    </xf>
    <xf numFmtId="0" fontId="77" fillId="0" borderId="0" xfId="120" applyFont="1" applyFill="1" applyBorder="1" applyAlignment="1">
      <alignment vertical="center"/>
      <protection/>
    </xf>
    <xf numFmtId="0" fontId="78" fillId="0" borderId="0" xfId="120" applyFont="1" applyFill="1" applyAlignment="1">
      <alignment vertical="center"/>
      <protection/>
    </xf>
    <xf numFmtId="0" fontId="79" fillId="0" borderId="0" xfId="120" applyFont="1" applyFill="1" applyAlignment="1">
      <alignment horizontal="right" vertical="center"/>
      <protection/>
    </xf>
    <xf numFmtId="0" fontId="77" fillId="0" borderId="0" xfId="121" applyFont="1" applyFill="1" applyAlignment="1">
      <alignment vertical="center"/>
      <protection/>
    </xf>
    <xf numFmtId="38" fontId="77" fillId="0" borderId="0" xfId="121" applyNumberFormat="1" applyFont="1" applyFill="1" applyAlignment="1">
      <alignment vertical="center"/>
      <protection/>
    </xf>
    <xf numFmtId="0" fontId="78" fillId="0" borderId="0" xfId="121" applyFont="1" applyFill="1" applyAlignment="1">
      <alignment vertical="center"/>
      <protection/>
    </xf>
    <xf numFmtId="0" fontId="13" fillId="0" borderId="14" xfId="118" applyFont="1" applyFill="1" applyBorder="1" applyAlignment="1">
      <alignment horizontal="left" vertical="center"/>
      <protection/>
    </xf>
    <xf numFmtId="0" fontId="13" fillId="0" borderId="14" xfId="118" applyFont="1" applyFill="1" applyBorder="1" applyAlignment="1">
      <alignment horizontal="right" vertical="center"/>
      <protection/>
    </xf>
    <xf numFmtId="0" fontId="13" fillId="0" borderId="14" xfId="120" applyFont="1" applyFill="1" applyBorder="1" applyAlignment="1">
      <alignment horizontal="right" vertical="center"/>
      <protection/>
    </xf>
    <xf numFmtId="38" fontId="77" fillId="0" borderId="0" xfId="121" applyNumberFormat="1" applyFont="1" applyFill="1" applyBorder="1" applyAlignment="1">
      <alignment vertical="center"/>
      <protection/>
    </xf>
    <xf numFmtId="0" fontId="13" fillId="0" borderId="0" xfId="120" applyFont="1" applyFill="1" applyBorder="1" applyAlignment="1">
      <alignment horizontal="center" vertical="center" wrapText="1"/>
      <protection/>
    </xf>
    <xf numFmtId="0" fontId="13" fillId="0" borderId="0" xfId="121" applyFont="1" applyFill="1" applyBorder="1" applyAlignment="1" quotePrefix="1">
      <alignment vertical="center"/>
      <protection/>
    </xf>
    <xf numFmtId="38" fontId="13" fillId="0" borderId="0" xfId="70" applyFont="1" applyFill="1" applyBorder="1" applyAlignment="1" quotePrefix="1">
      <alignment vertical="center"/>
    </xf>
    <xf numFmtId="0" fontId="13" fillId="0" borderId="0" xfId="117" applyFont="1" applyFill="1" applyBorder="1" applyAlignment="1" quotePrefix="1">
      <alignment horizontal="right" vertical="center"/>
      <protection/>
    </xf>
    <xf numFmtId="0" fontId="13" fillId="0" borderId="15" xfId="120" applyFont="1" applyFill="1" applyBorder="1" applyAlignment="1">
      <alignment vertical="center" wrapText="1"/>
      <protection/>
    </xf>
    <xf numFmtId="0" fontId="13" fillId="0" borderId="0" xfId="121" applyFont="1" applyFill="1" applyBorder="1" applyAlignment="1" quotePrefix="1">
      <alignment horizontal="right" vertical="center"/>
      <protection/>
    </xf>
    <xf numFmtId="38" fontId="13" fillId="0" borderId="0" xfId="70" applyFont="1" applyFill="1" applyBorder="1" applyAlignment="1" quotePrefix="1">
      <alignment horizontal="right" vertical="center"/>
    </xf>
    <xf numFmtId="0" fontId="9" fillId="0" borderId="0" xfId="121" applyFont="1" applyFill="1" applyBorder="1" applyAlignment="1">
      <alignment vertical="center"/>
      <protection/>
    </xf>
    <xf numFmtId="0" fontId="14" fillId="0" borderId="14" xfId="121" applyFont="1" applyFill="1" applyBorder="1" applyAlignment="1">
      <alignment horizontal="right" vertical="center"/>
      <protection/>
    </xf>
    <xf numFmtId="0" fontId="9" fillId="0" borderId="0" xfId="121" applyFont="1" applyFill="1" applyAlignment="1">
      <alignment horizontal="right" vertical="center"/>
      <protection/>
    </xf>
    <xf numFmtId="0" fontId="16" fillId="0" borderId="0" xfId="121" applyFont="1" applyFill="1" applyBorder="1" applyAlignment="1">
      <alignment horizontal="right" vertical="center" shrinkToFit="1"/>
      <protection/>
    </xf>
    <xf numFmtId="0" fontId="15" fillId="0" borderId="0" xfId="121" applyFont="1" applyFill="1" applyBorder="1" applyAlignment="1">
      <alignment horizontal="right" vertical="center" shrinkToFit="1"/>
      <protection/>
    </xf>
    <xf numFmtId="0" fontId="13" fillId="0" borderId="0" xfId="121" applyFont="1" applyFill="1" applyBorder="1" applyAlignment="1">
      <alignment horizontal="center" vertical="center" shrinkToFit="1"/>
      <protection/>
    </xf>
    <xf numFmtId="0" fontId="13" fillId="0" borderId="0" xfId="121" applyFont="1" applyFill="1" applyBorder="1" applyAlignment="1" quotePrefix="1">
      <alignment horizontal="center" vertical="center"/>
      <protection/>
    </xf>
    <xf numFmtId="0" fontId="9" fillId="0" borderId="0" xfId="121" applyFont="1" applyFill="1" applyAlignment="1">
      <alignment horizontal="center" vertical="center"/>
      <protection/>
    </xf>
    <xf numFmtId="0" fontId="15" fillId="0" borderId="0" xfId="121" applyFont="1" applyFill="1" applyBorder="1" applyAlignment="1">
      <alignment vertical="center" shrinkToFit="1"/>
      <protection/>
    </xf>
    <xf numFmtId="0" fontId="15" fillId="0" borderId="15" xfId="121" applyFont="1" applyFill="1" applyBorder="1" applyAlignment="1">
      <alignment vertical="center" shrinkToFit="1"/>
      <protection/>
    </xf>
    <xf numFmtId="0" fontId="13" fillId="0" borderId="14" xfId="120" applyFont="1" applyFill="1" applyBorder="1" applyAlignment="1">
      <alignment vertical="center"/>
      <protection/>
    </xf>
    <xf numFmtId="0" fontId="15" fillId="0" borderId="16" xfId="121" applyFont="1" applyFill="1" applyBorder="1" applyAlignment="1">
      <alignment horizontal="right" vertical="center" shrinkToFit="1"/>
      <protection/>
    </xf>
    <xf numFmtId="0" fontId="13" fillId="0" borderId="16" xfId="121" applyFont="1" applyFill="1" applyBorder="1" applyAlignment="1" quotePrefix="1">
      <alignment horizontal="right" vertical="center"/>
      <protection/>
    </xf>
    <xf numFmtId="0" fontId="16" fillId="0" borderId="16" xfId="121" applyFont="1" applyFill="1" applyBorder="1" applyAlignment="1">
      <alignment horizontal="right" vertical="center" shrinkToFit="1"/>
      <protection/>
    </xf>
    <xf numFmtId="0" fontId="13" fillId="0" borderId="16" xfId="117" applyFont="1" applyFill="1" applyBorder="1" applyAlignment="1" quotePrefix="1">
      <alignment horizontal="right" vertical="center"/>
      <protection/>
    </xf>
    <xf numFmtId="38" fontId="13" fillId="0" borderId="16" xfId="70" applyFont="1" applyFill="1" applyBorder="1" applyAlignment="1" quotePrefix="1">
      <alignment horizontal="right" vertical="center"/>
    </xf>
    <xf numFmtId="0" fontId="13" fillId="0" borderId="0" xfId="120" applyFont="1" applyFill="1" applyBorder="1" applyAlignment="1">
      <alignment vertical="center" wrapText="1"/>
      <protection/>
    </xf>
    <xf numFmtId="0" fontId="13" fillId="0" borderId="0" xfId="119" applyFont="1" applyFill="1" applyBorder="1" applyAlignment="1">
      <alignment horizontal="right" vertical="center"/>
      <protection/>
    </xf>
    <xf numFmtId="0" fontId="9" fillId="0" borderId="0" xfId="121" applyFont="1" applyFill="1" applyBorder="1" applyAlignment="1">
      <alignment horizontal="right" vertical="center"/>
      <protection/>
    </xf>
    <xf numFmtId="0" fontId="13" fillId="0" borderId="16" xfId="120" applyFont="1" applyFill="1" applyBorder="1" applyAlignment="1">
      <alignment vertical="center" wrapText="1"/>
      <protection/>
    </xf>
    <xf numFmtId="0" fontId="13" fillId="0" borderId="14" xfId="118" applyFont="1" applyFill="1" applyBorder="1" applyAlignment="1">
      <alignment vertical="center"/>
      <protection/>
    </xf>
    <xf numFmtId="0" fontId="13" fillId="0" borderId="17" xfId="118" applyFont="1" applyFill="1" applyBorder="1" applyAlignment="1">
      <alignment horizontal="left" vertical="center"/>
      <protection/>
    </xf>
    <xf numFmtId="0" fontId="80" fillId="0" borderId="0" xfId="107" applyFont="1" applyFill="1" applyAlignment="1">
      <alignment horizontal="right" vertical="top"/>
      <protection/>
    </xf>
    <xf numFmtId="0" fontId="13" fillId="0" borderId="0" xfId="119" applyFont="1" applyFill="1" applyAlignment="1">
      <alignment horizontal="right" vertical="center"/>
      <protection/>
    </xf>
    <xf numFmtId="0" fontId="13" fillId="0" borderId="20" xfId="119" applyFont="1" applyFill="1" applyBorder="1" applyAlignment="1">
      <alignment horizontal="center" vertical="center"/>
      <protection/>
    </xf>
    <xf numFmtId="0" fontId="13" fillId="0" borderId="20" xfId="115" applyFont="1" applyFill="1" applyBorder="1" applyAlignment="1">
      <alignment horizontal="center" vertical="center"/>
      <protection/>
    </xf>
    <xf numFmtId="0" fontId="13" fillId="0" borderId="19" xfId="118" applyFont="1" applyFill="1" applyBorder="1" applyAlignment="1">
      <alignment vertical="center"/>
      <protection/>
    </xf>
    <xf numFmtId="38" fontId="13" fillId="0" borderId="0" xfId="120" applyNumberFormat="1" applyFont="1" applyFill="1" applyAlignment="1">
      <alignment vertical="center"/>
      <protection/>
    </xf>
    <xf numFmtId="0" fontId="13" fillId="0" borderId="3" xfId="120" applyFont="1" applyFill="1" applyBorder="1" applyAlignment="1">
      <alignment horizontal="center" vertical="center"/>
      <protection/>
    </xf>
    <xf numFmtId="0" fontId="16" fillId="0" borderId="15" xfId="121" applyFont="1" applyFill="1" applyBorder="1" applyAlignment="1">
      <alignment vertical="center" shrinkToFit="1"/>
      <protection/>
    </xf>
    <xf numFmtId="0" fontId="13" fillId="0" borderId="21" xfId="120" applyFont="1" applyFill="1" applyBorder="1" applyAlignment="1">
      <alignment horizontal="center" vertical="center"/>
      <protection/>
    </xf>
    <xf numFmtId="180" fontId="77" fillId="0" borderId="0" xfId="120" applyNumberFormat="1" applyFont="1" applyFill="1" applyBorder="1" applyAlignment="1">
      <alignment vertical="center"/>
      <protection/>
    </xf>
    <xf numFmtId="0" fontId="13" fillId="0" borderId="3" xfId="115" applyFont="1" applyFill="1" applyBorder="1" applyAlignment="1">
      <alignment horizontal="center" vertical="center"/>
      <protection/>
    </xf>
    <xf numFmtId="0" fontId="13" fillId="0" borderId="20" xfId="118" applyFont="1" applyFill="1" applyBorder="1" applyAlignment="1">
      <alignment horizontal="center" vertical="center"/>
      <protection/>
    </xf>
    <xf numFmtId="0" fontId="13" fillId="0" borderId="19" xfId="121" applyFont="1" applyFill="1" applyBorder="1" applyAlignment="1">
      <alignment horizontal="center" vertical="center" shrinkToFit="1"/>
      <protection/>
    </xf>
    <xf numFmtId="0" fontId="16" fillId="0" borderId="0" xfId="121" applyFont="1" applyFill="1" applyBorder="1" applyAlignment="1">
      <alignment vertical="center" shrinkToFit="1"/>
      <protection/>
    </xf>
    <xf numFmtId="0" fontId="13" fillId="0" borderId="20" xfId="120" applyFont="1" applyFill="1" applyBorder="1" applyAlignment="1">
      <alignment horizontal="center" vertical="center"/>
      <protection/>
    </xf>
    <xf numFmtId="0" fontId="13" fillId="0" borderId="3" xfId="120" applyFont="1" applyFill="1" applyBorder="1" applyAlignment="1">
      <alignment horizontal="center" vertical="center" shrinkToFit="1"/>
      <protection/>
    </xf>
    <xf numFmtId="0" fontId="13" fillId="0" borderId="20" xfId="120" applyFont="1" applyFill="1" applyBorder="1" applyAlignment="1">
      <alignment horizontal="center" vertical="center" shrinkToFit="1"/>
      <protection/>
    </xf>
    <xf numFmtId="0" fontId="13" fillId="0" borderId="3" xfId="121" applyFont="1" applyFill="1" applyBorder="1" applyAlignment="1">
      <alignment horizontal="center" vertical="center" shrinkToFit="1"/>
      <protection/>
    </xf>
    <xf numFmtId="0" fontId="13" fillId="0" borderId="16" xfId="120" applyFont="1" applyFill="1" applyBorder="1" applyAlignment="1">
      <alignment horizontal="center" vertical="center" wrapText="1"/>
      <protection/>
    </xf>
    <xf numFmtId="0" fontId="13" fillId="0" borderId="15" xfId="120" applyFont="1" applyFill="1" applyBorder="1" applyAlignment="1">
      <alignment horizontal="center" vertical="center" wrapText="1"/>
      <protection/>
    </xf>
    <xf numFmtId="0" fontId="13" fillId="0" borderId="19" xfId="120" applyFont="1" applyFill="1" applyBorder="1" applyAlignment="1">
      <alignment horizontal="center" vertical="center"/>
      <protection/>
    </xf>
    <xf numFmtId="0" fontId="13" fillId="0" borderId="0" xfId="120" applyFont="1" applyFill="1" applyBorder="1" applyAlignment="1">
      <alignment horizontal="center" vertical="center"/>
      <protection/>
    </xf>
    <xf numFmtId="0" fontId="16" fillId="0" borderId="0" xfId="120" applyFont="1" applyFill="1" applyBorder="1" applyAlignment="1">
      <alignment horizontal="left" vertical="top"/>
      <protection/>
    </xf>
    <xf numFmtId="0" fontId="15" fillId="0" borderId="0" xfId="120" applyFont="1" applyFill="1" applyBorder="1" applyAlignment="1">
      <alignment horizontal="left" vertical="top"/>
      <protection/>
    </xf>
    <xf numFmtId="195" fontId="16" fillId="0" borderId="0" xfId="70" applyNumberFormat="1" applyFont="1" applyFill="1" applyBorder="1" applyAlignment="1">
      <alignment horizontal="center" vertical="center" wrapText="1" shrinkToFit="1"/>
    </xf>
    <xf numFmtId="195" fontId="15" fillId="0" borderId="19" xfId="70" applyNumberFormat="1" applyFont="1" applyFill="1" applyBorder="1" applyAlignment="1">
      <alignment horizontal="center" vertical="center" wrapText="1" shrinkToFit="1"/>
    </xf>
    <xf numFmtId="0" fontId="16" fillId="0" borderId="0" xfId="120" applyFont="1" applyFill="1" applyBorder="1" applyAlignment="1">
      <alignment horizontal="center" vertical="center"/>
      <protection/>
    </xf>
    <xf numFmtId="0" fontId="15" fillId="0" borderId="0" xfId="120" applyFont="1" applyFill="1" applyBorder="1" applyAlignment="1">
      <alignment horizontal="center" vertical="center"/>
      <protection/>
    </xf>
    <xf numFmtId="0" fontId="13" fillId="0" borderId="19" xfId="120" applyFont="1" applyFill="1" applyBorder="1" applyAlignment="1">
      <alignment horizontal="center" vertical="center" shrinkToFit="1"/>
      <protection/>
    </xf>
    <xf numFmtId="0" fontId="79" fillId="0" borderId="0" xfId="120" applyFont="1" applyFill="1" applyBorder="1" applyAlignment="1">
      <alignment horizontal="right" vertical="center"/>
      <protection/>
    </xf>
    <xf numFmtId="38" fontId="31" fillId="0" borderId="19" xfId="72" applyFont="1" applyFill="1" applyBorder="1" applyAlignment="1">
      <alignment vertical="center" shrinkToFit="1"/>
    </xf>
    <xf numFmtId="177" fontId="31" fillId="0" borderId="19" xfId="118" applyNumberFormat="1" applyFont="1" applyFill="1" applyBorder="1" applyAlignment="1" applyProtection="1">
      <alignment horizontal="right" vertical="center" shrinkToFit="1"/>
      <protection locked="0"/>
    </xf>
    <xf numFmtId="38" fontId="31" fillId="0" borderId="0" xfId="72" applyFont="1" applyFill="1" applyBorder="1" applyAlignment="1">
      <alignment vertical="center" shrinkToFit="1"/>
    </xf>
    <xf numFmtId="195" fontId="31" fillId="0" borderId="0" xfId="72" applyNumberFormat="1" applyFont="1" applyFill="1" applyBorder="1" applyAlignment="1">
      <alignment vertical="center" shrinkToFit="1"/>
    </xf>
    <xf numFmtId="177" fontId="31" fillId="0" borderId="0" xfId="118" applyNumberFormat="1" applyFont="1" applyFill="1" applyBorder="1" applyAlignment="1" applyProtection="1">
      <alignment horizontal="right" vertical="center" shrinkToFit="1"/>
      <protection locked="0"/>
    </xf>
    <xf numFmtId="0" fontId="31" fillId="0" borderId="0" xfId="118" applyFont="1" applyFill="1" applyBorder="1" applyAlignment="1">
      <alignment vertical="center" shrinkToFit="1"/>
      <protection/>
    </xf>
    <xf numFmtId="180" fontId="31" fillId="0" borderId="0" xfId="118" applyNumberFormat="1" applyFont="1" applyFill="1" applyBorder="1" applyAlignment="1">
      <alignment vertical="center" shrinkToFit="1"/>
      <protection/>
    </xf>
    <xf numFmtId="180" fontId="31" fillId="0" borderId="0" xfId="115" applyNumberFormat="1" applyFont="1" applyFill="1" applyBorder="1" applyAlignment="1">
      <alignment vertical="center" shrinkToFit="1"/>
      <protection/>
    </xf>
    <xf numFmtId="180" fontId="31" fillId="0" borderId="0" xfId="72" applyNumberFormat="1" applyFont="1" applyFill="1" applyBorder="1" applyAlignment="1">
      <alignment vertical="center" shrinkToFit="1"/>
    </xf>
    <xf numFmtId="177" fontId="31" fillId="0" borderId="14" xfId="118" applyNumberFormat="1" applyFont="1" applyFill="1" applyBorder="1" applyAlignment="1" applyProtection="1">
      <alignment horizontal="right" vertical="center" shrinkToFit="1"/>
      <protection locked="0"/>
    </xf>
    <xf numFmtId="38" fontId="31" fillId="0" borderId="19" xfId="70" applyFont="1" applyFill="1" applyBorder="1" applyAlignment="1">
      <alignment vertical="center"/>
    </xf>
    <xf numFmtId="177" fontId="31" fillId="0" borderId="19" xfId="118" applyNumberFormat="1" applyFont="1" applyFill="1" applyBorder="1" applyAlignment="1" applyProtection="1">
      <alignment horizontal="right" vertical="center"/>
      <protection locked="0"/>
    </xf>
    <xf numFmtId="177" fontId="32" fillId="0" borderId="19" xfId="118" applyNumberFormat="1" applyFont="1" applyFill="1" applyBorder="1" applyAlignment="1" applyProtection="1">
      <alignment horizontal="right" vertical="center"/>
      <protection locked="0"/>
    </xf>
    <xf numFmtId="38" fontId="31" fillId="0" borderId="0" xfId="70" applyFont="1" applyFill="1" applyBorder="1" applyAlignment="1">
      <alignment vertical="center"/>
    </xf>
    <xf numFmtId="177" fontId="32" fillId="0" borderId="0" xfId="118" applyNumberFormat="1" applyFont="1" applyFill="1" applyBorder="1" applyAlignment="1" applyProtection="1">
      <alignment horizontal="right" vertical="center"/>
      <protection locked="0"/>
    </xf>
    <xf numFmtId="177" fontId="31" fillId="0" borderId="0" xfId="118" applyNumberFormat="1" applyFont="1" applyFill="1" applyBorder="1" applyAlignment="1" applyProtection="1">
      <alignment horizontal="right" vertical="center"/>
      <protection locked="0"/>
    </xf>
    <xf numFmtId="38" fontId="31" fillId="0" borderId="0" xfId="70" applyFont="1" applyFill="1" applyBorder="1" applyAlignment="1">
      <alignment horizontal="right" vertical="center"/>
    </xf>
    <xf numFmtId="195" fontId="31" fillId="0" borderId="0" xfId="118" applyNumberFormat="1" applyFont="1" applyFill="1" applyBorder="1" applyAlignment="1" applyProtection="1">
      <alignment horizontal="right" vertical="center"/>
      <protection locked="0"/>
    </xf>
    <xf numFmtId="38" fontId="31" fillId="0" borderId="0" xfId="70" applyNumberFormat="1" applyFont="1" applyFill="1" applyBorder="1" applyAlignment="1">
      <alignment vertical="center"/>
    </xf>
    <xf numFmtId="38" fontId="31" fillId="0" borderId="16" xfId="70" applyFont="1" applyFill="1" applyBorder="1" applyAlignment="1">
      <alignment vertical="center"/>
    </xf>
    <xf numFmtId="0" fontId="31" fillId="0" borderId="0" xfId="119" applyFont="1" applyFill="1" applyBorder="1" applyAlignment="1">
      <alignment vertical="center"/>
      <protection/>
    </xf>
    <xf numFmtId="180" fontId="31" fillId="0" borderId="16" xfId="119" applyNumberFormat="1" applyFont="1" applyFill="1" applyBorder="1" applyAlignment="1">
      <alignment vertical="center"/>
      <protection/>
    </xf>
    <xf numFmtId="180" fontId="31" fillId="0" borderId="0" xfId="119" applyNumberFormat="1" applyFont="1" applyFill="1" applyBorder="1" applyAlignment="1">
      <alignment vertical="center"/>
      <protection/>
    </xf>
    <xf numFmtId="3" fontId="31" fillId="0" borderId="0" xfId="119" applyNumberFormat="1" applyFont="1" applyFill="1" applyBorder="1" applyAlignment="1">
      <alignment vertical="center"/>
      <protection/>
    </xf>
    <xf numFmtId="181" fontId="31" fillId="0" borderId="0" xfId="70" applyNumberFormat="1" applyFont="1" applyFill="1" applyBorder="1" applyAlignment="1">
      <alignment vertical="center"/>
    </xf>
    <xf numFmtId="180" fontId="31" fillId="0" borderId="0" xfId="70" applyNumberFormat="1" applyFont="1" applyFill="1" applyBorder="1" applyAlignment="1">
      <alignment vertical="center"/>
    </xf>
    <xf numFmtId="180" fontId="31" fillId="0" borderId="16" xfId="70" applyNumberFormat="1" applyFont="1" applyFill="1" applyBorder="1" applyAlignment="1">
      <alignment vertical="center"/>
    </xf>
    <xf numFmtId="180" fontId="32" fillId="0" borderId="0" xfId="70" applyNumberFormat="1" applyFont="1" applyFill="1" applyBorder="1" applyAlignment="1" applyProtection="1">
      <alignment horizontal="right" vertical="center"/>
      <protection locked="0"/>
    </xf>
    <xf numFmtId="38" fontId="31" fillId="0" borderId="0" xfId="70" applyFont="1" applyFill="1" applyBorder="1" applyAlignment="1">
      <alignment vertical="center" shrinkToFit="1"/>
    </xf>
    <xf numFmtId="177" fontId="31" fillId="0" borderId="0" xfId="120" applyNumberFormat="1" applyFont="1" applyFill="1" applyBorder="1" applyAlignment="1" applyProtection="1">
      <alignment horizontal="right" vertical="center" shrinkToFit="1"/>
      <protection locked="0"/>
    </xf>
    <xf numFmtId="177" fontId="32" fillId="0" borderId="0" xfId="120" applyNumberFormat="1" applyFont="1" applyFill="1" applyBorder="1" applyAlignment="1" applyProtection="1">
      <alignment horizontal="right" vertical="center" shrinkToFit="1"/>
      <protection locked="0"/>
    </xf>
    <xf numFmtId="38" fontId="31" fillId="0" borderId="0" xfId="70" applyFont="1" applyFill="1" applyBorder="1" applyAlignment="1">
      <alignment horizontal="right" vertical="center" indent="8"/>
    </xf>
    <xf numFmtId="182" fontId="31" fillId="0" borderId="0" xfId="70" applyNumberFormat="1" applyFont="1" applyFill="1" applyBorder="1" applyAlignment="1">
      <alignment vertical="center" shrinkToFit="1"/>
    </xf>
    <xf numFmtId="183" fontId="31" fillId="0" borderId="0" xfId="70" applyNumberFormat="1" applyFont="1" applyFill="1" applyBorder="1" applyAlignment="1">
      <alignment vertical="center" shrinkToFit="1"/>
    </xf>
    <xf numFmtId="177" fontId="32" fillId="0" borderId="0" xfId="120" applyNumberFormat="1" applyFont="1" applyFill="1" applyBorder="1" applyAlignment="1" applyProtection="1">
      <alignment horizontal="right" vertical="center" indent="8"/>
      <protection locked="0"/>
    </xf>
    <xf numFmtId="192" fontId="31" fillId="0" borderId="0" xfId="70" applyNumberFormat="1" applyFont="1" applyFill="1" applyBorder="1" applyAlignment="1">
      <alignment vertical="center" shrinkToFit="1"/>
    </xf>
    <xf numFmtId="0" fontId="31" fillId="0" borderId="0" xfId="120" applyFont="1" applyFill="1" applyBorder="1" applyAlignment="1">
      <alignment vertical="center" shrinkToFit="1"/>
      <protection/>
    </xf>
    <xf numFmtId="3" fontId="31" fillId="0" borderId="0" xfId="116" applyNumberFormat="1" applyFont="1" applyFill="1" applyBorder="1" applyAlignment="1">
      <alignment vertical="center" shrinkToFit="1"/>
      <protection/>
    </xf>
    <xf numFmtId="0" fontId="31" fillId="0" borderId="0" xfId="116" applyFont="1" applyFill="1" applyBorder="1" applyAlignment="1">
      <alignment vertical="center" shrinkToFit="1"/>
      <protection/>
    </xf>
    <xf numFmtId="182" fontId="31" fillId="0" borderId="0" xfId="116" applyNumberFormat="1" applyFont="1" applyFill="1" applyBorder="1" applyAlignment="1">
      <alignment vertical="center" shrinkToFit="1"/>
      <protection/>
    </xf>
    <xf numFmtId="180" fontId="31" fillId="0" borderId="16" xfId="70" applyNumberFormat="1" applyFont="1" applyFill="1" applyBorder="1" applyAlignment="1">
      <alignment vertical="center" shrinkToFit="1"/>
    </xf>
    <xf numFmtId="180" fontId="31" fillId="0" borderId="0" xfId="70" applyNumberFormat="1" applyFont="1" applyFill="1" applyBorder="1" applyAlignment="1">
      <alignment vertical="center" shrinkToFit="1"/>
    </xf>
    <xf numFmtId="180" fontId="31" fillId="0" borderId="0" xfId="70" applyNumberFormat="1" applyFont="1" applyFill="1" applyBorder="1" applyAlignment="1">
      <alignment horizontal="right" vertical="center" indent="8"/>
    </xf>
    <xf numFmtId="186" fontId="31" fillId="0" borderId="0" xfId="116" applyNumberFormat="1" applyFont="1" applyFill="1" applyBorder="1" applyAlignment="1">
      <alignment vertical="center" shrinkToFit="1"/>
      <protection/>
    </xf>
    <xf numFmtId="186" fontId="31" fillId="0" borderId="0" xfId="70" applyNumberFormat="1" applyFont="1" applyFill="1" applyBorder="1" applyAlignment="1">
      <alignment vertical="center" shrinkToFit="1"/>
    </xf>
    <xf numFmtId="180" fontId="31" fillId="0" borderId="0" xfId="120" applyNumberFormat="1" applyFont="1" applyFill="1" applyBorder="1" applyAlignment="1">
      <alignment vertical="center" shrinkToFit="1"/>
      <protection/>
    </xf>
    <xf numFmtId="192" fontId="31" fillId="0" borderId="14" xfId="70" applyNumberFormat="1" applyFont="1" applyFill="1" applyBorder="1" applyAlignment="1">
      <alignment vertical="center" shrinkToFit="1"/>
    </xf>
    <xf numFmtId="195" fontId="31" fillId="0" borderId="14" xfId="70" applyNumberFormat="1" applyFont="1" applyFill="1" applyBorder="1" applyAlignment="1">
      <alignment horizontal="right" vertical="center" shrinkToFit="1"/>
    </xf>
    <xf numFmtId="177" fontId="32" fillId="0" borderId="14" xfId="120" applyNumberFormat="1" applyFont="1" applyFill="1" applyBorder="1" applyAlignment="1" applyProtection="1">
      <alignment horizontal="right" vertical="center" shrinkToFit="1"/>
      <protection locked="0"/>
    </xf>
    <xf numFmtId="177" fontId="31" fillId="0" borderId="0" xfId="121" applyNumberFormat="1" applyFont="1" applyFill="1" applyBorder="1" applyAlignment="1" applyProtection="1">
      <alignment horizontal="right" vertical="center" shrinkToFit="1"/>
      <protection locked="0"/>
    </xf>
    <xf numFmtId="0" fontId="31" fillId="0" borderId="0" xfId="121" applyFont="1" applyFill="1" applyBorder="1" applyAlignment="1">
      <alignment vertical="center" shrinkToFit="1"/>
      <protection/>
    </xf>
    <xf numFmtId="192" fontId="31" fillId="0" borderId="0" xfId="121" applyNumberFormat="1" applyFont="1" applyFill="1" applyBorder="1" applyAlignment="1">
      <alignment vertical="center" shrinkToFit="1"/>
      <protection/>
    </xf>
    <xf numFmtId="0" fontId="31" fillId="0" borderId="0" xfId="117" applyFont="1" applyFill="1" applyBorder="1" applyAlignment="1">
      <alignment vertical="center" shrinkToFit="1"/>
      <protection/>
    </xf>
    <xf numFmtId="180" fontId="31" fillId="0" borderId="0" xfId="121" applyNumberFormat="1" applyFont="1" applyFill="1" applyBorder="1" applyAlignment="1">
      <alignment vertical="center" shrinkToFit="1"/>
      <protection/>
    </xf>
    <xf numFmtId="182" fontId="31" fillId="0" borderId="14" xfId="70" applyNumberFormat="1" applyFont="1" applyFill="1" applyBorder="1" applyAlignment="1">
      <alignment vertical="center" shrinkToFit="1"/>
    </xf>
    <xf numFmtId="183" fontId="31" fillId="0" borderId="14" xfId="70" applyNumberFormat="1" applyFont="1" applyFill="1" applyBorder="1" applyAlignment="1">
      <alignment vertical="center" shrinkToFit="1"/>
    </xf>
    <xf numFmtId="0" fontId="13" fillId="0" borderId="19" xfId="121" applyNumberFormat="1" applyFont="1" applyFill="1" applyBorder="1" applyAlignment="1">
      <alignment horizontal="center" vertical="center" shrinkToFit="1"/>
      <protection/>
    </xf>
    <xf numFmtId="0" fontId="13" fillId="0" borderId="0" xfId="121" applyNumberFormat="1" applyFont="1" applyFill="1" applyBorder="1" applyAlignment="1">
      <alignment horizontal="center" vertical="center" shrinkToFit="1"/>
      <protection/>
    </xf>
    <xf numFmtId="0" fontId="13" fillId="0" borderId="0" xfId="121" applyNumberFormat="1" applyFont="1" applyFill="1" applyBorder="1" applyAlignment="1" quotePrefix="1">
      <alignment horizontal="center" vertical="center"/>
      <protection/>
    </xf>
    <xf numFmtId="0" fontId="13" fillId="0" borderId="19" xfId="120" applyFont="1" applyFill="1" applyBorder="1" applyAlignment="1">
      <alignment horizontal="center" vertical="center" wrapText="1"/>
      <protection/>
    </xf>
    <xf numFmtId="0" fontId="13" fillId="0" borderId="18" xfId="120" applyFont="1" applyFill="1" applyBorder="1" applyAlignment="1">
      <alignment horizontal="center" vertical="center" wrapText="1"/>
      <protection/>
    </xf>
    <xf numFmtId="0" fontId="13" fillId="0" borderId="19" xfId="121" applyFont="1" applyFill="1" applyBorder="1" applyAlignment="1">
      <alignment horizontal="center" vertical="center"/>
      <protection/>
    </xf>
    <xf numFmtId="0" fontId="13" fillId="0" borderId="20" xfId="121" applyFont="1" applyFill="1" applyBorder="1" applyAlignment="1">
      <alignment horizontal="center" vertical="center"/>
      <protection/>
    </xf>
    <xf numFmtId="0" fontId="13" fillId="0" borderId="19" xfId="121" applyFont="1" applyFill="1" applyBorder="1" applyAlignment="1" quotePrefix="1">
      <alignment horizontal="right" vertical="center"/>
      <protection/>
    </xf>
    <xf numFmtId="0" fontId="13" fillId="0" borderId="18" xfId="121" applyFont="1" applyFill="1" applyBorder="1" applyAlignment="1" quotePrefix="1">
      <alignment vertical="center"/>
      <protection/>
    </xf>
    <xf numFmtId="0" fontId="13" fillId="0" borderId="17" xfId="121" applyFont="1" applyFill="1" applyBorder="1" applyAlignment="1" quotePrefix="1">
      <alignment horizontal="right" vertical="center"/>
      <protection/>
    </xf>
    <xf numFmtId="0" fontId="13" fillId="0" borderId="19" xfId="121" applyFont="1" applyFill="1" applyBorder="1" applyAlignment="1" quotePrefix="1">
      <alignment vertical="center"/>
      <protection/>
    </xf>
    <xf numFmtId="195" fontId="31" fillId="0" borderId="19" xfId="72" applyNumberFormat="1" applyFont="1" applyFill="1" applyBorder="1" applyAlignment="1">
      <alignment vertical="center" shrinkToFit="1"/>
    </xf>
    <xf numFmtId="0" fontId="13" fillId="0" borderId="14" xfId="121" applyFont="1" applyFill="1" applyBorder="1" applyAlignment="1" quotePrefix="1">
      <alignment horizontal="right" vertical="center"/>
      <protection/>
    </xf>
    <xf numFmtId="0" fontId="13" fillId="0" borderId="14" xfId="121" applyNumberFormat="1" applyFont="1" applyFill="1" applyBorder="1" applyAlignment="1">
      <alignment horizontal="center" vertical="center" shrinkToFit="1"/>
      <protection/>
    </xf>
    <xf numFmtId="0" fontId="13" fillId="0" borderId="22" xfId="121" applyFont="1" applyFill="1" applyBorder="1" applyAlignment="1" quotePrefix="1">
      <alignment vertical="center"/>
      <protection/>
    </xf>
    <xf numFmtId="38" fontId="31" fillId="0" borderId="14" xfId="72" applyFont="1" applyFill="1" applyBorder="1" applyAlignment="1">
      <alignment vertical="center" shrinkToFit="1"/>
    </xf>
    <xf numFmtId="195" fontId="31" fillId="0" borderId="14" xfId="72" applyNumberFormat="1" applyFont="1" applyFill="1" applyBorder="1" applyAlignment="1">
      <alignment vertical="center" shrinkToFit="1"/>
    </xf>
    <xf numFmtId="0" fontId="13" fillId="0" borderId="13" xfId="121" applyFont="1" applyFill="1" applyBorder="1" applyAlignment="1" quotePrefix="1">
      <alignment horizontal="right" vertical="center"/>
      <protection/>
    </xf>
    <xf numFmtId="0" fontId="13" fillId="0" borderId="14" xfId="121" applyFont="1" applyFill="1" applyBorder="1" applyAlignment="1">
      <alignment horizontal="center" vertical="center" shrinkToFit="1"/>
      <protection/>
    </xf>
    <xf numFmtId="0" fontId="13" fillId="0" borderId="14" xfId="121" applyFont="1" applyFill="1" applyBorder="1" applyAlignment="1" quotePrefix="1">
      <alignment vertical="center"/>
      <protection/>
    </xf>
    <xf numFmtId="0" fontId="16" fillId="0" borderId="15" xfId="121" applyFont="1" applyFill="1" applyBorder="1" applyAlignment="1">
      <alignment horizontal="left" vertical="center" shrinkToFit="1"/>
      <protection/>
    </xf>
    <xf numFmtId="195" fontId="31" fillId="0" borderId="19" xfId="70" applyNumberFormat="1" applyFont="1" applyFill="1" applyBorder="1" applyAlignment="1">
      <alignment vertical="center"/>
    </xf>
    <xf numFmtId="38" fontId="31" fillId="0" borderId="14" xfId="70" applyFont="1" applyFill="1" applyBorder="1" applyAlignment="1">
      <alignment vertical="center"/>
    </xf>
    <xf numFmtId="177" fontId="32" fillId="0" borderId="14" xfId="118" applyNumberFormat="1" applyFont="1" applyFill="1" applyBorder="1" applyAlignment="1" applyProtection="1">
      <alignment horizontal="right" vertical="center"/>
      <protection locked="0"/>
    </xf>
    <xf numFmtId="195" fontId="31" fillId="0" borderId="14" xfId="70" applyNumberFormat="1" applyFont="1" applyFill="1" applyBorder="1" applyAlignment="1">
      <alignment vertical="center"/>
    </xf>
    <xf numFmtId="195" fontId="31" fillId="0" borderId="14" xfId="70" applyNumberFormat="1" applyFont="1" applyFill="1" applyBorder="1" applyAlignment="1">
      <alignment horizontal="right" vertical="center"/>
    </xf>
    <xf numFmtId="195" fontId="31" fillId="0" borderId="0" xfId="70" applyNumberFormat="1" applyFont="1" applyFill="1" applyBorder="1" applyAlignment="1">
      <alignment horizontal="right" vertical="center"/>
    </xf>
    <xf numFmtId="195" fontId="31" fillId="0" borderId="0" xfId="70" applyNumberFormat="1" applyFont="1" applyFill="1" applyBorder="1" applyAlignment="1">
      <alignment vertical="center"/>
    </xf>
    <xf numFmtId="177" fontId="31" fillId="0" borderId="0" xfId="118" applyNumberFormat="1" applyFont="1" applyFill="1" applyBorder="1" applyAlignment="1" applyProtection="1">
      <alignment vertical="center"/>
      <protection locked="0"/>
    </xf>
    <xf numFmtId="215" fontId="31" fillId="0" borderId="0" xfId="120" applyNumberFormat="1" applyFont="1" applyFill="1" applyBorder="1" applyAlignment="1">
      <alignment horizontal="right" vertical="center" shrinkToFit="1"/>
      <protection/>
    </xf>
    <xf numFmtId="195" fontId="31" fillId="0" borderId="0" xfId="70" applyNumberFormat="1" applyFont="1" applyFill="1" applyBorder="1" applyAlignment="1">
      <alignment horizontal="right" vertical="center" shrinkToFit="1"/>
    </xf>
    <xf numFmtId="195" fontId="31" fillId="0" borderId="0" xfId="70" applyNumberFormat="1" applyFont="1" applyFill="1" applyBorder="1" applyAlignment="1">
      <alignment vertical="center" shrinkToFit="1"/>
    </xf>
    <xf numFmtId="196" fontId="31" fillId="0" borderId="0" xfId="70" applyNumberFormat="1" applyFont="1" applyFill="1" applyBorder="1" applyAlignment="1">
      <alignment horizontal="right" vertical="center" shrinkToFit="1"/>
    </xf>
    <xf numFmtId="0" fontId="16" fillId="0" borderId="14" xfId="121" applyFont="1" applyFill="1" applyBorder="1" applyAlignment="1">
      <alignment horizontal="right" vertical="center" shrinkToFit="1"/>
      <protection/>
    </xf>
    <xf numFmtId="0" fontId="15" fillId="0" borderId="22" xfId="121" applyFont="1" applyFill="1" applyBorder="1" applyAlignment="1">
      <alignment vertical="center" shrinkToFit="1"/>
      <protection/>
    </xf>
    <xf numFmtId="38" fontId="31" fillId="0" borderId="14" xfId="70" applyFont="1" applyFill="1" applyBorder="1" applyAlignment="1">
      <alignment vertical="center" shrinkToFit="1"/>
    </xf>
    <xf numFmtId="195" fontId="31" fillId="0" borderId="14" xfId="70" applyNumberFormat="1" applyFont="1" applyFill="1" applyBorder="1" applyAlignment="1">
      <alignment vertical="center" shrinkToFit="1"/>
    </xf>
    <xf numFmtId="38" fontId="31" fillId="0" borderId="14" xfId="70" applyFont="1" applyFill="1" applyBorder="1" applyAlignment="1">
      <alignment horizontal="right" vertical="center" indent="8"/>
    </xf>
    <xf numFmtId="196" fontId="31" fillId="0" borderId="14" xfId="70" applyNumberFormat="1" applyFont="1" applyFill="1" applyBorder="1" applyAlignment="1">
      <alignment horizontal="right" vertical="center" shrinkToFit="1"/>
    </xf>
    <xf numFmtId="188" fontId="31" fillId="0" borderId="14" xfId="70" applyNumberFormat="1" applyFont="1" applyFill="1" applyBorder="1" applyAlignment="1" quotePrefix="1">
      <alignment horizontal="right" vertical="center" shrinkToFit="1"/>
    </xf>
    <xf numFmtId="0" fontId="16" fillId="0" borderId="13" xfId="121" applyFont="1" applyFill="1" applyBorder="1" applyAlignment="1">
      <alignment horizontal="right" vertical="center" shrinkToFit="1"/>
      <protection/>
    </xf>
    <xf numFmtId="0" fontId="15" fillId="0" borderId="14" xfId="121" applyFont="1" applyFill="1" applyBorder="1" applyAlignment="1">
      <alignment vertical="center" shrinkToFit="1"/>
      <protection/>
    </xf>
    <xf numFmtId="188" fontId="31" fillId="0" borderId="19" xfId="70" applyNumberFormat="1" applyFont="1" applyFill="1" applyBorder="1" applyAlignment="1" quotePrefix="1">
      <alignment horizontal="right" vertical="center" shrinkToFit="1"/>
    </xf>
    <xf numFmtId="192" fontId="31" fillId="0" borderId="0" xfId="70" applyNumberFormat="1" applyFont="1" applyFill="1" applyBorder="1" applyAlignment="1">
      <alignment horizontal="right" vertical="center" shrinkToFit="1"/>
    </xf>
    <xf numFmtId="188" fontId="31" fillId="0" borderId="0" xfId="121" applyNumberFormat="1" applyFont="1" applyFill="1" applyBorder="1" applyAlignment="1" applyProtection="1">
      <alignment horizontal="right" vertical="center" shrinkToFit="1"/>
      <protection locked="0"/>
    </xf>
    <xf numFmtId="0" fontId="16" fillId="0" borderId="19" xfId="121" applyFont="1" applyFill="1" applyBorder="1" applyAlignment="1">
      <alignment horizontal="left" vertical="top"/>
      <protection/>
    </xf>
    <xf numFmtId="0" fontId="16" fillId="0" borderId="19" xfId="121" applyFont="1" applyFill="1" applyBorder="1" applyAlignment="1">
      <alignment horizontal="center" vertical="top" shrinkToFit="1"/>
      <protection/>
    </xf>
    <xf numFmtId="0" fontId="16" fillId="0" borderId="19" xfId="121" applyFont="1" applyFill="1" applyBorder="1" applyAlignment="1">
      <alignment horizontal="left" vertical="top" shrinkToFit="1"/>
      <protection/>
    </xf>
    <xf numFmtId="0" fontId="13" fillId="0" borderId="19" xfId="121" applyFont="1" applyFill="1" applyBorder="1" applyAlignment="1">
      <alignment vertical="center" wrapText="1"/>
      <protection/>
    </xf>
    <xf numFmtId="0" fontId="15" fillId="0" borderId="19" xfId="0" applyFont="1" applyFill="1" applyBorder="1" applyAlignment="1">
      <alignment horizontal="left" vertical="top" wrapText="1" shrinkToFit="1"/>
    </xf>
    <xf numFmtId="0" fontId="15" fillId="0" borderId="19" xfId="0" applyFont="1" applyFill="1" applyBorder="1" applyAlignment="1">
      <alignment vertical="top" wrapText="1" shrinkToFit="1"/>
    </xf>
    <xf numFmtId="0" fontId="9" fillId="0" borderId="14" xfId="121" applyFont="1" applyFill="1" applyBorder="1" applyAlignment="1">
      <alignment horizontal="right" vertical="center"/>
      <protection/>
    </xf>
    <xf numFmtId="0" fontId="9" fillId="0" borderId="14" xfId="121" applyFont="1" applyFill="1" applyBorder="1" applyAlignment="1">
      <alignment horizontal="center" vertical="center"/>
      <protection/>
    </xf>
    <xf numFmtId="0" fontId="9" fillId="0" borderId="14" xfId="121" applyFont="1" applyFill="1" applyBorder="1" applyAlignment="1">
      <alignment vertical="center"/>
      <protection/>
    </xf>
    <xf numFmtId="0" fontId="17" fillId="0" borderId="0" xfId="0" applyFont="1" applyFill="1" applyBorder="1" applyAlignment="1">
      <alignment vertical="center"/>
    </xf>
    <xf numFmtId="0" fontId="9" fillId="0" borderId="22" xfId="121" applyFont="1" applyFill="1" applyBorder="1" applyAlignment="1">
      <alignment vertical="center"/>
      <protection/>
    </xf>
    <xf numFmtId="0" fontId="13" fillId="0" borderId="17" xfId="120" applyFont="1" applyFill="1" applyBorder="1" applyAlignment="1">
      <alignment vertical="center" shrinkToFit="1"/>
      <protection/>
    </xf>
    <xf numFmtId="0" fontId="13" fillId="0" borderId="18" xfId="120" applyFont="1" applyFill="1" applyBorder="1" applyAlignment="1">
      <alignment vertical="center" shrinkToFit="1"/>
      <protection/>
    </xf>
    <xf numFmtId="195" fontId="16" fillId="0" borderId="23" xfId="70" applyNumberFormat="1" applyFont="1" applyFill="1" applyBorder="1" applyAlignment="1">
      <alignment horizontal="center" vertical="center" wrapText="1" shrinkToFit="1"/>
    </xf>
    <xf numFmtId="195" fontId="16" fillId="0" borderId="21" xfId="70" applyNumberFormat="1" applyFont="1" applyFill="1" applyBorder="1" applyAlignment="1">
      <alignment horizontal="center" vertical="center" wrapText="1" shrinkToFit="1"/>
    </xf>
    <xf numFmtId="0" fontId="15" fillId="0" borderId="14" xfId="120" applyFont="1" applyFill="1" applyBorder="1" applyAlignment="1">
      <alignment vertical="top"/>
      <protection/>
    </xf>
    <xf numFmtId="0" fontId="13" fillId="0" borderId="20" xfId="120" applyFont="1" applyFill="1" applyBorder="1" applyAlignment="1">
      <alignment vertical="center"/>
      <protection/>
    </xf>
    <xf numFmtId="0" fontId="13" fillId="0" borderId="2" xfId="120" applyFont="1" applyFill="1" applyBorder="1" applyAlignment="1">
      <alignment vertical="center"/>
      <protection/>
    </xf>
    <xf numFmtId="0" fontId="13" fillId="0" borderId="24" xfId="120" applyFont="1" applyFill="1" applyBorder="1" applyAlignment="1">
      <alignment vertical="center"/>
      <protection/>
    </xf>
    <xf numFmtId="0" fontId="13" fillId="0" borderId="19" xfId="120" applyFont="1" applyFill="1" applyBorder="1" applyAlignment="1">
      <alignment vertical="center" wrapText="1"/>
      <protection/>
    </xf>
    <xf numFmtId="195" fontId="30" fillId="0" borderId="20" xfId="70" applyNumberFormat="1" applyFont="1" applyFill="1" applyBorder="1" applyAlignment="1">
      <alignment horizontal="center" vertical="center" wrapText="1" shrinkToFit="1"/>
    </xf>
    <xf numFmtId="0" fontId="13" fillId="0" borderId="22" xfId="120" applyFont="1" applyFill="1" applyBorder="1" applyAlignment="1">
      <alignment horizontal="center" vertical="center"/>
      <protection/>
    </xf>
    <xf numFmtId="0" fontId="15" fillId="0" borderId="16" xfId="120" applyFont="1" applyFill="1" applyBorder="1" applyAlignment="1">
      <alignment vertical="center"/>
      <protection/>
    </xf>
    <xf numFmtId="0" fontId="13" fillId="0" borderId="17" xfId="120" applyFont="1" applyFill="1" applyBorder="1" applyAlignment="1">
      <alignment vertical="center"/>
      <protection/>
    </xf>
    <xf numFmtId="0" fontId="13" fillId="0" borderId="0" xfId="121" applyFont="1" applyFill="1" applyBorder="1" applyAlignment="1" quotePrefix="1">
      <alignment horizontal="center" vertical="center" shrinkToFit="1"/>
      <protection/>
    </xf>
    <xf numFmtId="0" fontId="16" fillId="0" borderId="14" xfId="121" applyFont="1" applyFill="1" applyBorder="1" applyAlignment="1">
      <alignment vertical="top"/>
      <protection/>
    </xf>
    <xf numFmtId="0" fontId="15" fillId="0" borderId="14" xfId="121" applyFont="1" applyFill="1" applyBorder="1" applyAlignment="1">
      <alignment horizontal="left" vertical="top"/>
      <protection/>
    </xf>
    <xf numFmtId="0" fontId="16" fillId="0" borderId="17" xfId="121" applyFont="1" applyFill="1" applyBorder="1" applyAlignment="1">
      <alignment vertical="center"/>
      <protection/>
    </xf>
    <xf numFmtId="217" fontId="31" fillId="0" borderId="0" xfId="121" applyNumberFormat="1" applyFont="1" applyFill="1" applyBorder="1" applyAlignment="1" applyProtection="1">
      <alignment horizontal="right" vertical="center" shrinkToFit="1"/>
      <protection locked="0"/>
    </xf>
    <xf numFmtId="0" fontId="13" fillId="0" borderId="17" xfId="120" applyFont="1" applyFill="1" applyBorder="1" applyAlignment="1">
      <alignment horizontal="center" vertical="center" wrapText="1"/>
      <protection/>
    </xf>
    <xf numFmtId="0" fontId="9" fillId="0" borderId="13" xfId="121" applyFont="1" applyFill="1" applyBorder="1" applyAlignment="1">
      <alignment horizontal="right" vertical="center"/>
      <protection/>
    </xf>
    <xf numFmtId="0" fontId="14" fillId="0" borderId="0" xfId="121" applyFont="1" applyFill="1" applyBorder="1" applyAlignment="1">
      <alignment vertical="center"/>
      <protection/>
    </xf>
    <xf numFmtId="0" fontId="13" fillId="0" borderId="17" xfId="118" applyFont="1" applyFill="1" applyBorder="1" applyAlignment="1">
      <alignment vertical="center"/>
      <protection/>
    </xf>
    <xf numFmtId="0" fontId="13" fillId="0" borderId="18" xfId="118" applyFont="1" applyFill="1" applyBorder="1" applyAlignment="1">
      <alignment vertical="center"/>
      <protection/>
    </xf>
    <xf numFmtId="0" fontId="13" fillId="0" borderId="17" xfId="120" applyFont="1" applyFill="1" applyBorder="1" applyAlignment="1">
      <alignment horizontal="center" vertical="center" wrapText="1"/>
      <protection/>
    </xf>
    <xf numFmtId="0" fontId="13" fillId="0" borderId="19" xfId="120" applyFont="1" applyFill="1" applyBorder="1" applyAlignment="1">
      <alignment horizontal="center" vertical="center" wrapText="1"/>
      <protection/>
    </xf>
    <xf numFmtId="0" fontId="13" fillId="0" borderId="13" xfId="120" applyFont="1" applyFill="1" applyBorder="1" applyAlignment="1">
      <alignment horizontal="center" vertical="center" wrapText="1"/>
      <protection/>
    </xf>
    <xf numFmtId="0" fontId="13" fillId="0" borderId="14" xfId="120" applyFont="1" applyFill="1" applyBorder="1" applyAlignment="1">
      <alignment horizontal="center" vertical="center" wrapText="1"/>
      <protection/>
    </xf>
    <xf numFmtId="0" fontId="14" fillId="0" borderId="0" xfId="118" applyFont="1" applyFill="1" applyBorder="1" applyAlignment="1">
      <alignment horizontal="center" vertical="center"/>
      <protection/>
    </xf>
    <xf numFmtId="0" fontId="13" fillId="0" borderId="18" xfId="120" applyFont="1" applyFill="1" applyBorder="1" applyAlignment="1">
      <alignment horizontal="center" vertical="center" wrapText="1"/>
      <protection/>
    </xf>
    <xf numFmtId="0" fontId="13" fillId="0" borderId="22" xfId="120" applyFont="1" applyFill="1" applyBorder="1" applyAlignment="1">
      <alignment horizontal="center" vertical="center" wrapText="1"/>
      <protection/>
    </xf>
    <xf numFmtId="0" fontId="13" fillId="0" borderId="17" xfId="118" applyFont="1" applyFill="1" applyBorder="1" applyAlignment="1">
      <alignment horizontal="left" vertical="center"/>
      <protection/>
    </xf>
    <xf numFmtId="0" fontId="13" fillId="0" borderId="18" xfId="118" applyFont="1" applyFill="1" applyBorder="1" applyAlignment="1">
      <alignment horizontal="left" vertical="center"/>
      <protection/>
    </xf>
    <xf numFmtId="0" fontId="13" fillId="0" borderId="17" xfId="115" applyFont="1" applyFill="1" applyBorder="1" applyAlignment="1">
      <alignment horizontal="left" vertical="center"/>
      <protection/>
    </xf>
    <xf numFmtId="0" fontId="13" fillId="0" borderId="18" xfId="115" applyFont="1" applyFill="1" applyBorder="1" applyAlignment="1">
      <alignment horizontal="left" vertical="center"/>
      <protection/>
    </xf>
    <xf numFmtId="0" fontId="75" fillId="0" borderId="0" xfId="107" applyFont="1" applyFill="1" applyAlignment="1" quotePrefix="1">
      <alignment horizontal="center"/>
      <protection/>
    </xf>
    <xf numFmtId="0" fontId="13" fillId="0" borderId="17" xfId="118" applyFont="1" applyFill="1" applyBorder="1" applyAlignment="1">
      <alignment horizontal="left" vertical="center" shrinkToFit="1"/>
      <protection/>
    </xf>
    <xf numFmtId="0" fontId="13" fillId="0" borderId="18" xfId="118" applyFont="1" applyFill="1" applyBorder="1" applyAlignment="1">
      <alignment horizontal="left" vertical="center" shrinkToFit="1"/>
      <protection/>
    </xf>
    <xf numFmtId="0" fontId="14" fillId="0" borderId="0" xfId="119" applyFont="1" applyFill="1" applyBorder="1" applyAlignment="1">
      <alignment horizontal="center" vertical="center"/>
      <protection/>
    </xf>
    <xf numFmtId="0" fontId="13" fillId="0" borderId="17" xfId="119" applyFont="1" applyFill="1" applyBorder="1" applyAlignment="1">
      <alignment vertical="center"/>
      <protection/>
    </xf>
    <xf numFmtId="0" fontId="13" fillId="0" borderId="18" xfId="119" applyFont="1" applyFill="1" applyBorder="1" applyAlignment="1">
      <alignment vertical="center"/>
      <protection/>
    </xf>
    <xf numFmtId="0" fontId="13" fillId="0" borderId="17" xfId="115" applyFont="1" applyFill="1" applyBorder="1" applyAlignment="1">
      <alignment vertical="center"/>
      <protection/>
    </xf>
    <xf numFmtId="0" fontId="13" fillId="0" borderId="18" xfId="115" applyFont="1" applyFill="1" applyBorder="1" applyAlignment="1">
      <alignment vertical="center"/>
      <protection/>
    </xf>
    <xf numFmtId="0" fontId="13" fillId="0" borderId="19" xfId="119" applyFont="1" applyFill="1" applyBorder="1" applyAlignment="1">
      <alignment vertical="center"/>
      <protection/>
    </xf>
    <xf numFmtId="0" fontId="13" fillId="0" borderId="17" xfId="118" applyFont="1" applyFill="1" applyBorder="1" applyAlignment="1">
      <alignment vertical="center" shrinkToFit="1"/>
      <protection/>
    </xf>
    <xf numFmtId="0" fontId="13" fillId="0" borderId="18" xfId="118" applyFont="1" applyFill="1" applyBorder="1" applyAlignment="1">
      <alignment vertical="center" shrinkToFit="1"/>
      <protection/>
    </xf>
    <xf numFmtId="0" fontId="13" fillId="0" borderId="0" xfId="120" applyFont="1" applyFill="1" applyBorder="1" applyAlignment="1">
      <alignment horizontal="center" vertical="center" wrapText="1"/>
      <protection/>
    </xf>
    <xf numFmtId="0" fontId="13" fillId="0" borderId="15" xfId="120" applyFont="1" applyFill="1" applyBorder="1" applyAlignment="1">
      <alignment horizontal="center" vertical="center" wrapText="1"/>
      <protection/>
    </xf>
    <xf numFmtId="0" fontId="13" fillId="0" borderId="19" xfId="120" applyFont="1" applyFill="1" applyBorder="1" applyAlignment="1">
      <alignment horizontal="center" vertical="center"/>
      <protection/>
    </xf>
    <xf numFmtId="0" fontId="13" fillId="0" borderId="18" xfId="120" applyFont="1" applyFill="1" applyBorder="1" applyAlignment="1">
      <alignment horizontal="center" vertical="center"/>
      <protection/>
    </xf>
    <xf numFmtId="0" fontId="13" fillId="0" borderId="0" xfId="120" applyFont="1" applyFill="1" applyBorder="1" applyAlignment="1">
      <alignment horizontal="center" vertical="center"/>
      <protection/>
    </xf>
    <xf numFmtId="0" fontId="13" fillId="0" borderId="15" xfId="120" applyFont="1" applyFill="1" applyBorder="1" applyAlignment="1">
      <alignment horizontal="center" vertical="center"/>
      <protection/>
    </xf>
    <xf numFmtId="0" fontId="14" fillId="0" borderId="0" xfId="120" applyFont="1" applyFill="1" applyBorder="1" applyAlignment="1">
      <alignment horizontal="center" vertical="center"/>
      <protection/>
    </xf>
    <xf numFmtId="0" fontId="13" fillId="0" borderId="16" xfId="120" applyFont="1" applyFill="1" applyBorder="1" applyAlignment="1">
      <alignment horizontal="center" vertical="center" wrapText="1"/>
      <protection/>
    </xf>
    <xf numFmtId="0" fontId="16" fillId="0" borderId="0" xfId="120" applyFont="1" applyFill="1" applyBorder="1" applyAlignment="1">
      <alignment horizontal="center" vertical="center" wrapText="1"/>
      <protection/>
    </xf>
    <xf numFmtId="195" fontId="13" fillId="0" borderId="20" xfId="70" applyNumberFormat="1" applyFont="1" applyFill="1" applyBorder="1" applyAlignment="1">
      <alignment horizontal="center" vertical="center" shrinkToFit="1"/>
    </xf>
    <xf numFmtId="195" fontId="13" fillId="0" borderId="2" xfId="70" applyNumberFormat="1" applyFont="1" applyFill="1" applyBorder="1" applyAlignment="1">
      <alignment horizontal="center" vertical="center" shrinkToFit="1"/>
    </xf>
    <xf numFmtId="195" fontId="16" fillId="0" borderId="23" xfId="70" applyNumberFormat="1" applyFont="1" applyFill="1" applyBorder="1" applyAlignment="1">
      <alignment horizontal="center" vertical="center" wrapText="1" shrinkToFit="1"/>
    </xf>
    <xf numFmtId="195" fontId="16" fillId="0" borderId="21" xfId="70" applyNumberFormat="1" applyFont="1" applyFill="1" applyBorder="1" applyAlignment="1">
      <alignment horizontal="center" vertical="center" wrapText="1" shrinkToFit="1"/>
    </xf>
    <xf numFmtId="0" fontId="13" fillId="0" borderId="16" xfId="120" applyFont="1" applyFill="1" applyBorder="1" applyAlignment="1">
      <alignment vertical="top" shrinkToFit="1"/>
      <protection/>
    </xf>
    <xf numFmtId="0" fontId="13" fillId="0" borderId="0" xfId="120" applyFont="1" applyFill="1" applyBorder="1" applyAlignment="1">
      <alignment vertical="top" shrinkToFit="1"/>
      <protection/>
    </xf>
    <xf numFmtId="0" fontId="13" fillId="0" borderId="17" xfId="120" applyFont="1" applyFill="1" applyBorder="1" applyAlignment="1">
      <alignment vertical="center" shrinkToFit="1"/>
      <protection/>
    </xf>
    <xf numFmtId="0" fontId="13" fillId="0" borderId="19" xfId="120" applyFont="1" applyFill="1" applyBorder="1" applyAlignment="1">
      <alignment vertical="center" shrinkToFit="1"/>
      <protection/>
    </xf>
    <xf numFmtId="0" fontId="13" fillId="0" borderId="16" xfId="120" applyFont="1" applyFill="1" applyBorder="1" applyAlignment="1">
      <alignment vertical="center" wrapText="1"/>
      <protection/>
    </xf>
    <xf numFmtId="0" fontId="13" fillId="0" borderId="15" xfId="120" applyFont="1" applyFill="1" applyBorder="1" applyAlignment="1">
      <alignment vertical="center" wrapText="1"/>
      <protection/>
    </xf>
    <xf numFmtId="0" fontId="33" fillId="0" borderId="17" xfId="120" applyFont="1" applyFill="1" applyBorder="1" applyAlignment="1">
      <alignment horizontal="center" vertical="center" wrapText="1"/>
      <protection/>
    </xf>
    <xf numFmtId="0" fontId="33" fillId="0" borderId="16" xfId="120" applyFont="1" applyFill="1" applyBorder="1" applyAlignment="1">
      <alignment horizontal="center" vertical="center" wrapText="1"/>
      <protection/>
    </xf>
    <xf numFmtId="0" fontId="33" fillId="0" borderId="13" xfId="120" applyFont="1" applyFill="1" applyBorder="1" applyAlignment="1">
      <alignment horizontal="center" vertical="center" wrapText="1"/>
      <protection/>
    </xf>
    <xf numFmtId="0" fontId="34" fillId="0" borderId="23" xfId="120" applyFont="1" applyFill="1" applyBorder="1" applyAlignment="1">
      <alignment horizontal="center" vertical="center" wrapText="1"/>
      <protection/>
    </xf>
    <xf numFmtId="0" fontId="34" fillId="0" borderId="25" xfId="120" applyFont="1" applyFill="1" applyBorder="1" applyAlignment="1">
      <alignment horizontal="center" vertical="center" wrapText="1"/>
      <protection/>
    </xf>
    <xf numFmtId="0" fontId="34" fillId="0" borderId="21" xfId="120" applyFont="1" applyFill="1" applyBorder="1" applyAlignment="1">
      <alignment horizontal="center" vertical="center" wrapText="1"/>
      <protection/>
    </xf>
    <xf numFmtId="0" fontId="13" fillId="0" borderId="17" xfId="120" applyFont="1" applyFill="1" applyBorder="1" applyAlignment="1">
      <alignment vertical="center"/>
      <protection/>
    </xf>
    <xf numFmtId="0" fontId="13" fillId="0" borderId="18" xfId="120" applyFont="1" applyFill="1" applyBorder="1" applyAlignment="1">
      <alignment vertical="center"/>
      <protection/>
    </xf>
    <xf numFmtId="0" fontId="13" fillId="0" borderId="16" xfId="120" applyFont="1" applyFill="1" applyBorder="1" applyAlignment="1">
      <alignment vertical="center"/>
      <protection/>
    </xf>
    <xf numFmtId="0" fontId="13" fillId="0" borderId="15" xfId="120" applyFont="1" applyFill="1" applyBorder="1" applyAlignment="1">
      <alignment vertical="center"/>
      <protection/>
    </xf>
    <xf numFmtId="0" fontId="13" fillId="0" borderId="17" xfId="120" applyFont="1" applyFill="1" applyBorder="1" applyAlignment="1">
      <alignment horizontal="left" vertical="center" wrapText="1"/>
      <protection/>
    </xf>
    <xf numFmtId="0" fontId="13" fillId="0" borderId="19" xfId="120" applyFont="1" applyFill="1" applyBorder="1" applyAlignment="1">
      <alignment horizontal="left" vertical="center" wrapText="1"/>
      <protection/>
    </xf>
    <xf numFmtId="0" fontId="13" fillId="0" borderId="16" xfId="120" applyFont="1" applyFill="1" applyBorder="1" applyAlignment="1">
      <alignment horizontal="left" vertical="center" wrapText="1"/>
      <protection/>
    </xf>
    <xf numFmtId="0" fontId="13" fillId="0" borderId="0" xfId="120" applyFont="1" applyFill="1" applyBorder="1" applyAlignment="1">
      <alignment horizontal="left" vertical="center" wrapText="1"/>
      <protection/>
    </xf>
    <xf numFmtId="38" fontId="31" fillId="0" borderId="0" xfId="70" applyFont="1" applyFill="1" applyBorder="1" applyAlignment="1">
      <alignment horizontal="right" vertical="center" indent="9"/>
    </xf>
    <xf numFmtId="38" fontId="31" fillId="0" borderId="0" xfId="70" applyFont="1" applyFill="1" applyBorder="1" applyAlignment="1">
      <alignment horizontal="right" vertical="center" indent="4" shrinkToFit="1"/>
    </xf>
    <xf numFmtId="0" fontId="14" fillId="0" borderId="0" xfId="121" applyFont="1" applyFill="1" applyBorder="1" applyAlignment="1">
      <alignment horizontal="center" vertical="center"/>
      <protection/>
    </xf>
    <xf numFmtId="0" fontId="15" fillId="0" borderId="16" xfId="121" applyFont="1" applyFill="1" applyBorder="1" applyAlignment="1">
      <alignment horizontal="left" vertical="center"/>
      <protection/>
    </xf>
    <xf numFmtId="0" fontId="15" fillId="0" borderId="15" xfId="121" applyFont="1" applyFill="1" applyBorder="1" applyAlignment="1">
      <alignment horizontal="left" vertical="center"/>
      <protection/>
    </xf>
    <xf numFmtId="0" fontId="13" fillId="0" borderId="19" xfId="121" applyFont="1" applyFill="1" applyBorder="1" applyAlignment="1">
      <alignment horizontal="center" vertical="center"/>
      <protection/>
    </xf>
    <xf numFmtId="0" fontId="13" fillId="0" borderId="18" xfId="121" applyFont="1" applyFill="1" applyBorder="1" applyAlignment="1">
      <alignment horizontal="center" vertical="center"/>
      <protection/>
    </xf>
    <xf numFmtId="0" fontId="13" fillId="0" borderId="0" xfId="121" applyFont="1" applyFill="1" applyBorder="1" applyAlignment="1">
      <alignment horizontal="center" vertical="center"/>
      <protection/>
    </xf>
    <xf numFmtId="0" fontId="13" fillId="0" borderId="15" xfId="121" applyFont="1" applyFill="1" applyBorder="1" applyAlignment="1">
      <alignment horizontal="center" vertical="center"/>
      <protection/>
    </xf>
    <xf numFmtId="0" fontId="16" fillId="0" borderId="16" xfId="121" applyFont="1" applyFill="1" applyBorder="1" applyAlignment="1">
      <alignment vertical="center"/>
      <protection/>
    </xf>
    <xf numFmtId="0" fontId="16" fillId="0" borderId="15" xfId="121" applyFont="1" applyFill="1" applyBorder="1" applyAlignment="1">
      <alignment vertical="center"/>
      <protection/>
    </xf>
    <xf numFmtId="0" fontId="13" fillId="0" borderId="16" xfId="121" applyFont="1" applyFill="1" applyBorder="1" applyAlignment="1">
      <alignment horizontal="left" vertical="center"/>
      <protection/>
    </xf>
    <xf numFmtId="0" fontId="13" fillId="0" borderId="15" xfId="121" applyFont="1" applyFill="1" applyBorder="1" applyAlignment="1">
      <alignment horizontal="left" vertical="center"/>
      <protection/>
    </xf>
    <xf numFmtId="38" fontId="31" fillId="0" borderId="0" xfId="70" applyFont="1" applyFill="1" applyBorder="1" applyAlignment="1">
      <alignment horizontal="right" vertical="center" indent="9" shrinkToFit="1"/>
    </xf>
    <xf numFmtId="195" fontId="31" fillId="0" borderId="0" xfId="121" applyNumberFormat="1" applyFont="1" applyFill="1" applyBorder="1" applyAlignment="1">
      <alignment vertical="center" shrinkToFit="1"/>
      <protection/>
    </xf>
    <xf numFmtId="216" fontId="31" fillId="0" borderId="0" xfId="70" applyNumberFormat="1" applyFont="1" applyFill="1" applyBorder="1" applyAlignment="1" quotePrefix="1">
      <alignment horizontal="right" vertical="center" shrinkToFit="1"/>
    </xf>
    <xf numFmtId="216" fontId="31" fillId="0" borderId="0" xfId="70" applyNumberFormat="1" applyFont="1" applyFill="1" applyBorder="1" applyAlignment="1">
      <alignment horizontal="right" vertical="center" shrinkToFit="1"/>
    </xf>
    <xf numFmtId="205" fontId="31" fillId="0" borderId="0" xfId="70" applyNumberFormat="1" applyFont="1" applyFill="1" applyBorder="1" applyAlignment="1">
      <alignment horizontal="right" vertical="center" shrinkToFit="1"/>
    </xf>
    <xf numFmtId="216" fontId="31" fillId="0" borderId="0" xfId="70" applyNumberFormat="1" applyFont="1" applyFill="1" applyBorder="1" applyAlignment="1">
      <alignment vertical="center" shrinkToFit="1"/>
    </xf>
    <xf numFmtId="216" fontId="31" fillId="0" borderId="0" xfId="121" applyNumberFormat="1" applyFont="1" applyFill="1" applyBorder="1" applyAlignment="1">
      <alignment vertical="center" shrinkToFit="1"/>
      <protection/>
    </xf>
    <xf numFmtId="195" fontId="31" fillId="0" borderId="0" xfId="117" applyNumberFormat="1" applyFont="1" applyFill="1" applyBorder="1" applyAlignment="1">
      <alignment vertical="center" shrinkToFit="1"/>
      <protection/>
    </xf>
    <xf numFmtId="216" fontId="31" fillId="0" borderId="0" xfId="117" applyNumberFormat="1" applyFont="1" applyFill="1" applyBorder="1" applyAlignment="1">
      <alignment vertical="center" shrinkToFit="1"/>
      <protection/>
    </xf>
    <xf numFmtId="184" fontId="31" fillId="0" borderId="0" xfId="70" applyNumberFormat="1" applyFont="1" applyFill="1" applyBorder="1" applyAlignment="1">
      <alignment horizontal="right" vertical="center" shrinkToFit="1"/>
    </xf>
    <xf numFmtId="188" fontId="31" fillId="0" borderId="0" xfId="70" applyNumberFormat="1" applyFont="1" applyFill="1" applyBorder="1" applyAlignment="1" quotePrefix="1">
      <alignment horizontal="right" vertical="center" shrinkToFit="1"/>
    </xf>
    <xf numFmtId="198" fontId="31" fillId="0" borderId="0" xfId="70" applyNumberFormat="1" applyFont="1" applyFill="1" applyBorder="1" applyAlignment="1">
      <alignment horizontal="right" vertical="center" shrinkToFit="1"/>
    </xf>
    <xf numFmtId="179" fontId="31" fillId="0" borderId="0" xfId="70" applyNumberFormat="1" applyFont="1" applyFill="1" applyBorder="1" applyAlignment="1">
      <alignment horizontal="right" vertical="center" shrinkToFit="1"/>
    </xf>
    <xf numFmtId="188" fontId="31" fillId="0" borderId="0" xfId="116" applyNumberFormat="1" applyFont="1" applyFill="1" applyBorder="1" applyAlignment="1">
      <alignment horizontal="right" vertical="center" shrinkToFit="1"/>
      <protection/>
    </xf>
    <xf numFmtId="184" fontId="31" fillId="0" borderId="0" xfId="120" applyNumberFormat="1" applyFont="1" applyFill="1" applyBorder="1" applyAlignment="1">
      <alignment horizontal="right" vertical="center" shrinkToFit="1"/>
      <protection/>
    </xf>
    <xf numFmtId="197" fontId="31" fillId="0" borderId="0" xfId="70" applyNumberFormat="1" applyFont="1" applyFill="1" applyBorder="1" applyAlignment="1" quotePrefix="1">
      <alignment horizontal="right" vertical="center" shrinkToFit="1"/>
    </xf>
    <xf numFmtId="195" fontId="31" fillId="0" borderId="0" xfId="116" applyNumberFormat="1" applyFont="1" applyFill="1" applyBorder="1" applyAlignment="1">
      <alignment vertical="center" shrinkToFit="1"/>
      <protection/>
    </xf>
    <xf numFmtId="196" fontId="31" fillId="0" borderId="0" xfId="70" applyNumberFormat="1" applyFont="1" applyFill="1" applyBorder="1" applyAlignment="1">
      <alignment vertical="center" shrinkToFit="1"/>
    </xf>
    <xf numFmtId="196" fontId="31" fillId="0" borderId="0" xfId="116" applyNumberFormat="1" applyFont="1" applyFill="1" applyBorder="1" applyAlignment="1">
      <alignment horizontal="right" vertical="center" shrinkToFit="1"/>
      <protection/>
    </xf>
    <xf numFmtId="197" fontId="31" fillId="0" borderId="0" xfId="70" applyNumberFormat="1" applyFont="1" applyFill="1" applyBorder="1" applyAlignment="1">
      <alignment horizontal="right" vertical="center" shrinkToFit="1"/>
    </xf>
    <xf numFmtId="195" fontId="31" fillId="0" borderId="0" xfId="120" applyNumberFormat="1" applyFont="1" applyFill="1" applyBorder="1" applyAlignment="1">
      <alignment vertical="center" shrinkToFit="1"/>
      <protection/>
    </xf>
    <xf numFmtId="196" fontId="31" fillId="0" borderId="0" xfId="120" applyNumberFormat="1" applyFont="1" applyFill="1" applyBorder="1" applyAlignment="1">
      <alignment vertical="center" shrinkToFit="1"/>
      <protection/>
    </xf>
    <xf numFmtId="179" fontId="31" fillId="0" borderId="0" xfId="120" applyNumberFormat="1" applyFont="1" applyFill="1" applyBorder="1" applyAlignment="1">
      <alignment vertical="center" shrinkToFit="1"/>
      <protection/>
    </xf>
    <xf numFmtId="212" fontId="31" fillId="0" borderId="0" xfId="72" applyNumberFormat="1" applyFont="1" applyFill="1" applyBorder="1" applyAlignment="1">
      <alignment vertical="center" shrinkToFit="1"/>
    </xf>
    <xf numFmtId="212" fontId="31" fillId="0" borderId="0" xfId="70" applyNumberFormat="1" applyFont="1" applyFill="1" applyBorder="1" applyAlignment="1">
      <alignment vertical="center"/>
    </xf>
  </cellXfs>
  <cellStyles count="11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Full Year FY96" xfId="34"/>
    <cellStyle name="Comma_Full Year FY96" xfId="35"/>
    <cellStyle name="Currency [0]_CCOCPX" xfId="36"/>
    <cellStyle name="Currency_CCOCPX" xfId="37"/>
    <cellStyle name="entry" xfId="38"/>
    <cellStyle name="Grey" xfId="39"/>
    <cellStyle name="Header1" xfId="40"/>
    <cellStyle name="Header2" xfId="41"/>
    <cellStyle name="Input [yellow]" xfId="42"/>
    <cellStyle name="Normal - Style1" xfId="43"/>
    <cellStyle name="Normal_#18-Internet" xfId="44"/>
    <cellStyle name="Percent [2]" xfId="45"/>
    <cellStyle name="price" xfId="46"/>
    <cellStyle name="revised" xfId="47"/>
    <cellStyle name="section" xfId="48"/>
    <cellStyle name="subhead" xfId="49"/>
    <cellStyle name="title" xfId="50"/>
    <cellStyle name="アクセント 1" xfId="51"/>
    <cellStyle name="アクセント 2" xfId="52"/>
    <cellStyle name="アクセント 3" xfId="53"/>
    <cellStyle name="アクセント 4" xfId="54"/>
    <cellStyle name="アクセント 5" xfId="55"/>
    <cellStyle name="アクセント 6" xfId="56"/>
    <cellStyle name="スタイル 1" xfId="57"/>
    <cellStyle name="センター" xfId="58"/>
    <cellStyle name="タイトル" xfId="59"/>
    <cellStyle name="チェック セル" xfId="60"/>
    <cellStyle name="どちらでもない" xfId="61"/>
    <cellStyle name="Percent" xfId="62"/>
    <cellStyle name="Hyperlink" xfId="63"/>
    <cellStyle name="ハイパーリンク 2" xfId="64"/>
    <cellStyle name="メモ" xfId="65"/>
    <cellStyle name="リンク セル" xfId="66"/>
    <cellStyle name="悪い" xfId="67"/>
    <cellStyle name="計算" xfId="68"/>
    <cellStyle name="警告文" xfId="69"/>
    <cellStyle name="Comma [0]" xfId="70"/>
    <cellStyle name="Comma" xfId="71"/>
    <cellStyle name="桁区切り 2" xfId="72"/>
    <cellStyle name="桁区切り 2 2" xfId="73"/>
    <cellStyle name="桁区切り 3" xfId="74"/>
    <cellStyle name="見出し 1" xfId="75"/>
    <cellStyle name="見出し 2" xfId="76"/>
    <cellStyle name="見出し 3" xfId="77"/>
    <cellStyle name="見出し 4" xfId="78"/>
    <cellStyle name="集計" xfId="79"/>
    <cellStyle name="出力" xfId="80"/>
    <cellStyle name="説明文" xfId="81"/>
    <cellStyle name="Currency [0]" xfId="82"/>
    <cellStyle name="Currency" xfId="83"/>
    <cellStyle name="入力" xfId="84"/>
    <cellStyle name="標準 10" xfId="85"/>
    <cellStyle name="標準 11" xfId="86"/>
    <cellStyle name="標準 12" xfId="87"/>
    <cellStyle name="標準 13" xfId="88"/>
    <cellStyle name="標準 14" xfId="89"/>
    <cellStyle name="標準 15" xfId="90"/>
    <cellStyle name="標準 16" xfId="91"/>
    <cellStyle name="標準 17" xfId="92"/>
    <cellStyle name="標準 18" xfId="93"/>
    <cellStyle name="標準 19" xfId="94"/>
    <cellStyle name="標準 2" xfId="95"/>
    <cellStyle name="標準 2 2" xfId="96"/>
    <cellStyle name="標準 2 3" xfId="97"/>
    <cellStyle name="標準 20" xfId="98"/>
    <cellStyle name="標準 21" xfId="99"/>
    <cellStyle name="標準 22" xfId="100"/>
    <cellStyle name="標準 23" xfId="101"/>
    <cellStyle name="標準 24" xfId="102"/>
    <cellStyle name="標準 25" xfId="103"/>
    <cellStyle name="標準 26" xfId="104"/>
    <cellStyle name="標準 27" xfId="105"/>
    <cellStyle name="標準 28" xfId="106"/>
    <cellStyle name="標準 3" xfId="107"/>
    <cellStyle name="標準 3 2" xfId="108"/>
    <cellStyle name="標準 4" xfId="109"/>
    <cellStyle name="標準 5" xfId="110"/>
    <cellStyle name="標準 6" xfId="111"/>
    <cellStyle name="標準 7" xfId="112"/>
    <cellStyle name="標準 8" xfId="113"/>
    <cellStyle name="標準 9" xfId="114"/>
    <cellStyle name="標準_H13第55表" xfId="115"/>
    <cellStyle name="標準_H13第57表" xfId="116"/>
    <cellStyle name="標準_H13第58表" xfId="117"/>
    <cellStyle name="標準_第55表 H14" xfId="118"/>
    <cellStyle name="標準_第56表 H14" xfId="119"/>
    <cellStyle name="標準_第57表 H14" xfId="120"/>
    <cellStyle name="標準_第58表 H14" xfId="121"/>
    <cellStyle name="標準_付表－２H13" xfId="122"/>
    <cellStyle name="Followed Hyperlink" xfId="123"/>
    <cellStyle name="良い" xfId="1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542925</xdr:colOff>
      <xdr:row>5</xdr:row>
      <xdr:rowOff>66675</xdr:rowOff>
    </xdr:from>
    <xdr:to>
      <xdr:col>16</xdr:col>
      <xdr:colOff>552450</xdr:colOff>
      <xdr:row>5</xdr:row>
      <xdr:rowOff>219075</xdr:rowOff>
    </xdr:to>
    <xdr:sp>
      <xdr:nvSpPr>
        <xdr:cNvPr id="1" name="左中かっこ 2"/>
        <xdr:cNvSpPr>
          <a:spLocks/>
        </xdr:cNvSpPr>
      </xdr:nvSpPr>
      <xdr:spPr>
        <a:xfrm rot="16200000">
          <a:off x="13763625" y="1162050"/>
          <a:ext cx="3209925" cy="152400"/>
        </a:xfrm>
        <a:prstGeom prst="leftBrace">
          <a:avLst>
            <a:gd name="adj" fmla="val -49412"/>
          </a:avLst>
        </a:prstGeom>
        <a:noFill/>
        <a:ln w="9525" cmpd="sng">
          <a:solidFill>
            <a:srgbClr val="000000"/>
          </a:solidFill>
          <a:headEnd type="none"/>
          <a:tailEnd type="none"/>
        </a:ln>
      </xdr:spPr>
      <xdr:txBody>
        <a:bodyPr vertOverflow="clip" wrap="square"/>
        <a:p>
          <a:pPr algn="l">
            <a:defRPr/>
          </a:pPr>
          <a:r>
            <a:rPr lang="en-US" cap="none" u="none" baseline="0">
              <a:latin typeface="Terminal"/>
              <a:ea typeface="Terminal"/>
              <a:cs typeface="Termin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523875</xdr:colOff>
      <xdr:row>5</xdr:row>
      <xdr:rowOff>57150</xdr:rowOff>
    </xdr:from>
    <xdr:to>
      <xdr:col>16</xdr:col>
      <xdr:colOff>552450</xdr:colOff>
      <xdr:row>5</xdr:row>
      <xdr:rowOff>209550</xdr:rowOff>
    </xdr:to>
    <xdr:sp>
      <xdr:nvSpPr>
        <xdr:cNvPr id="1" name="左中かっこ 3"/>
        <xdr:cNvSpPr>
          <a:spLocks/>
        </xdr:cNvSpPr>
      </xdr:nvSpPr>
      <xdr:spPr>
        <a:xfrm rot="16200000">
          <a:off x="13744575" y="1152525"/>
          <a:ext cx="3228975" cy="152400"/>
        </a:xfrm>
        <a:prstGeom prst="leftBrace">
          <a:avLst>
            <a:gd name="adj" fmla="val -49412"/>
          </a:avLst>
        </a:prstGeom>
        <a:noFill/>
        <a:ln w="9525" cmpd="sng">
          <a:solidFill>
            <a:srgbClr val="000000"/>
          </a:solidFill>
          <a:headEnd type="none"/>
          <a:tailEnd type="none"/>
        </a:ln>
      </xdr:spPr>
      <xdr:txBody>
        <a:bodyPr vertOverflow="clip" wrap="square"/>
        <a:p>
          <a:pPr algn="l">
            <a:defRPr/>
          </a:pPr>
          <a:r>
            <a:rPr lang="en-US" cap="none" u="none" baseline="0">
              <a:latin typeface="Terminal"/>
              <a:ea typeface="Terminal"/>
              <a:cs typeface="Termin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6.188\&#21172;&#20685;&#25945;&#32946;\Documents%20and%20Settings\toukei50.TOUKEIDOM\My%20Documents\1&#34920;&#12363;&#12425;11&#34920;&#65288;&#32207;&#25324;&#12539;&#23567;&#23398;&#2665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6.188\&#32113;&#35336;&#35506;\&#21172;&#20685;&#25945;&#32946;\&#23398;&#26657;&#22522;&#26412;&#35519;&#26619;\H28&#23398;&#26657;&#22522;&#26412;&#35519;&#26619;\H28.8.4&#36895;&#22577;\&#35352;&#32773;&#30330;&#34920;(&#25237;&#12370;&#36796;&#12415;&#65289;\02&#36895;&#2257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72.20.6.188\&#32113;&#35336;&#35506;\&#21172;&#20685;&#25945;&#32946;\&#23398;&#26657;&#22522;&#26412;&#35519;&#26619;\H28&#23398;&#26657;&#22522;&#26412;&#35519;&#26619;\H28.8.4&#36895;&#22577;\HP&#20844;&#34920;&#65288;&#36895;&#22577;&#65289;\05&#23398;&#26657;&#22522;&#26412;&#35519;&#26619;&#65288;&#20184;&#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１表"/>
      <sheetName val="第２表"/>
      <sheetName val="第３表"/>
      <sheetName val="第４表第５表"/>
      <sheetName val="第６表第７表"/>
      <sheetName val="第８表 "/>
      <sheetName val="第９表"/>
      <sheetName val="第１０表"/>
      <sheetName val="第１１表"/>
    </sheetNames>
    <sheetDataSet>
      <sheetData sheetId="0">
        <row r="1">
          <cell r="F1" t="str">
            <v>                                       第１表    学校種別学校数・在学者数及び教職員数</v>
          </cell>
        </row>
        <row r="2">
          <cell r="L2" t="str">
            <v>     （単位：校，学級，人）</v>
          </cell>
        </row>
        <row r="3">
          <cell r="B3" t="str">
            <v>    区    分</v>
          </cell>
          <cell r="D3" t="str">
            <v>  学   校   数</v>
          </cell>
          <cell r="G3" t="str">
            <v>学級数</v>
          </cell>
          <cell r="H3" t="str">
            <v>   在   学   者   数</v>
          </cell>
          <cell r="K3" t="str">
            <v>   教員数 (本務者）</v>
          </cell>
          <cell r="N3" t="str">
            <v>職員数</v>
          </cell>
        </row>
        <row r="4">
          <cell r="D4" t="str">
            <v>計</v>
          </cell>
          <cell r="E4" t="str">
            <v>本校</v>
          </cell>
          <cell r="F4" t="str">
            <v>分校</v>
          </cell>
          <cell r="H4" t="str">
            <v>計</v>
          </cell>
          <cell r="I4" t="str">
            <v>男</v>
          </cell>
          <cell r="J4" t="str">
            <v>女</v>
          </cell>
          <cell r="K4" t="str">
            <v>計</v>
          </cell>
          <cell r="L4" t="str">
            <v>男</v>
          </cell>
          <cell r="M4" t="str">
            <v>女</v>
          </cell>
          <cell r="N4" t="str">
            <v>(本務者)</v>
          </cell>
        </row>
        <row r="5">
          <cell r="B5" t="str">
            <v>平成８年</v>
          </cell>
          <cell r="C5" t="str">
            <v>計</v>
          </cell>
          <cell r="D5">
            <v>1303</v>
          </cell>
          <cell r="E5">
            <v>1273</v>
          </cell>
          <cell r="F5">
            <v>30</v>
          </cell>
          <cell r="G5">
            <v>10688</v>
          </cell>
          <cell r="H5">
            <v>417574</v>
          </cell>
          <cell r="I5">
            <v>213733</v>
          </cell>
          <cell r="J5">
            <v>203841</v>
          </cell>
          <cell r="K5">
            <v>23352</v>
          </cell>
          <cell r="L5">
            <v>12394</v>
          </cell>
          <cell r="M5">
            <v>10958</v>
          </cell>
          <cell r="N5">
            <v>4847</v>
          </cell>
        </row>
        <row r="6">
          <cell r="B6" t="str">
            <v>平成９年</v>
          </cell>
          <cell r="C6" t="str">
            <v>計</v>
          </cell>
          <cell r="D6">
            <v>1299</v>
          </cell>
          <cell r="E6">
            <v>1270</v>
          </cell>
          <cell r="F6">
            <v>29</v>
          </cell>
          <cell r="G6">
            <v>10534</v>
          </cell>
          <cell r="H6">
            <v>407272</v>
          </cell>
          <cell r="I6">
            <v>208131</v>
          </cell>
          <cell r="J6">
            <v>199141</v>
          </cell>
          <cell r="K6">
            <v>23317</v>
          </cell>
          <cell r="L6">
            <v>12311</v>
          </cell>
          <cell r="M6">
            <v>11006</v>
          </cell>
          <cell r="N6">
            <v>4798</v>
          </cell>
        </row>
        <row r="7">
          <cell r="B7" t="str">
            <v>平成10年</v>
          </cell>
          <cell r="C7" t="str">
            <v>計</v>
          </cell>
          <cell r="D7">
            <v>1295</v>
          </cell>
          <cell r="E7">
            <v>1269</v>
          </cell>
          <cell r="F7">
            <v>26</v>
          </cell>
          <cell r="G7">
            <v>10449</v>
          </cell>
          <cell r="H7">
            <v>396617</v>
          </cell>
          <cell r="I7">
            <v>202624</v>
          </cell>
          <cell r="J7">
            <v>193993</v>
          </cell>
          <cell r="K7">
            <v>23226</v>
          </cell>
          <cell r="L7">
            <v>12226</v>
          </cell>
          <cell r="M7">
            <v>11000</v>
          </cell>
          <cell r="N7">
            <v>4812</v>
          </cell>
        </row>
        <row r="8">
          <cell r="B8" t="str">
            <v>平成11年</v>
          </cell>
          <cell r="C8" t="str">
            <v>計</v>
          </cell>
          <cell r="D8">
            <v>1287</v>
          </cell>
          <cell r="E8">
            <v>1263</v>
          </cell>
          <cell r="F8">
            <v>24</v>
          </cell>
          <cell r="G8">
            <v>10346</v>
          </cell>
          <cell r="H8">
            <v>387814</v>
          </cell>
          <cell r="I8">
            <v>197667</v>
          </cell>
          <cell r="J8">
            <v>190147</v>
          </cell>
          <cell r="K8">
            <v>23197</v>
          </cell>
          <cell r="L8">
            <v>12113</v>
          </cell>
          <cell r="M8">
            <v>11084</v>
          </cell>
          <cell r="N8">
            <v>4787</v>
          </cell>
        </row>
        <row r="9">
          <cell r="B9" t="str">
            <v>平成12年</v>
          </cell>
          <cell r="C9" t="str">
            <v>計</v>
          </cell>
          <cell r="D9">
            <v>1280</v>
          </cell>
          <cell r="E9">
            <v>1257</v>
          </cell>
          <cell r="F9">
            <v>23</v>
          </cell>
          <cell r="G9">
            <v>10233</v>
          </cell>
          <cell r="H9">
            <v>379494</v>
          </cell>
          <cell r="I9">
            <v>193538</v>
          </cell>
          <cell r="J9">
            <v>185956</v>
          </cell>
          <cell r="K9">
            <v>23073</v>
          </cell>
          <cell r="L9">
            <v>12002</v>
          </cell>
          <cell r="M9">
            <v>11071</v>
          </cell>
          <cell r="N9">
            <v>4812</v>
          </cell>
        </row>
        <row r="10">
          <cell r="B10" t="str">
            <v>平成13年</v>
          </cell>
          <cell r="C10" t="str">
            <v>計</v>
          </cell>
          <cell r="D10">
            <v>1277</v>
          </cell>
          <cell r="E10">
            <v>1254</v>
          </cell>
          <cell r="F10">
            <v>23</v>
          </cell>
          <cell r="G10">
            <v>10140</v>
          </cell>
          <cell r="H10">
            <v>370502</v>
          </cell>
          <cell r="I10">
            <v>188692</v>
          </cell>
          <cell r="J10">
            <v>181810</v>
          </cell>
          <cell r="K10">
            <v>23066</v>
          </cell>
          <cell r="L10">
            <v>11935</v>
          </cell>
          <cell r="M10">
            <v>11131</v>
          </cell>
          <cell r="N10">
            <v>4889</v>
          </cell>
        </row>
        <row r="11">
          <cell r="B11" t="str">
            <v>平成14年</v>
          </cell>
          <cell r="C11" t="str">
            <v> 計</v>
          </cell>
          <cell r="D11">
            <v>1268</v>
          </cell>
          <cell r="E11">
            <v>1244</v>
          </cell>
          <cell r="F11">
            <v>24</v>
          </cell>
          <cell r="G11">
            <v>10028</v>
          </cell>
          <cell r="H11">
            <v>362734</v>
          </cell>
          <cell r="I11">
            <v>184919</v>
          </cell>
          <cell r="J11">
            <v>177815</v>
          </cell>
          <cell r="K11">
            <v>23085</v>
          </cell>
          <cell r="L11">
            <v>11917</v>
          </cell>
          <cell r="M11">
            <v>11168</v>
          </cell>
          <cell r="N11">
            <v>4768</v>
          </cell>
        </row>
        <row r="12">
          <cell r="C12" t="str">
            <v>国立</v>
          </cell>
          <cell r="D12">
            <v>7</v>
          </cell>
          <cell r="E12">
            <v>7</v>
          </cell>
          <cell r="F12" t="str">
            <v>    -</v>
          </cell>
          <cell r="G12">
            <v>50</v>
          </cell>
          <cell r="H12">
            <v>1956</v>
          </cell>
          <cell r="I12">
            <v>827</v>
          </cell>
          <cell r="J12">
            <v>1129</v>
          </cell>
          <cell r="K12">
            <v>117</v>
          </cell>
          <cell r="L12">
            <v>76</v>
          </cell>
          <cell r="M12">
            <v>41</v>
          </cell>
          <cell r="N12">
            <v>19</v>
          </cell>
        </row>
        <row r="13">
          <cell r="C13" t="str">
            <v>公立</v>
          </cell>
          <cell r="D13">
            <v>932</v>
          </cell>
          <cell r="E13">
            <v>908</v>
          </cell>
          <cell r="F13">
            <v>24</v>
          </cell>
          <cell r="G13">
            <v>8689</v>
          </cell>
          <cell r="H13">
            <v>277088</v>
          </cell>
          <cell r="I13">
            <v>141544</v>
          </cell>
          <cell r="J13">
            <v>135544</v>
          </cell>
          <cell r="K13">
            <v>18895</v>
          </cell>
          <cell r="L13">
            <v>10210</v>
          </cell>
          <cell r="M13">
            <v>8685</v>
          </cell>
          <cell r="N13">
            <v>3632</v>
          </cell>
        </row>
        <row r="14">
          <cell r="C14" t="str">
            <v>私立</v>
          </cell>
          <cell r="D14">
            <v>329</v>
          </cell>
          <cell r="E14">
            <v>329</v>
          </cell>
          <cell r="F14" t="str">
            <v>    -</v>
          </cell>
          <cell r="G14">
            <v>1289</v>
          </cell>
          <cell r="H14">
            <v>83690</v>
          </cell>
          <cell r="I14">
            <v>42548</v>
          </cell>
          <cell r="J14">
            <v>41142</v>
          </cell>
          <cell r="K14">
            <v>4073</v>
          </cell>
          <cell r="L14">
            <v>1631</v>
          </cell>
          <cell r="M14">
            <v>2442</v>
          </cell>
          <cell r="N14">
            <v>1117</v>
          </cell>
        </row>
        <row r="15">
          <cell r="B15" t="str">
            <v>平成15年</v>
          </cell>
          <cell r="C15" t="str">
            <v> 計</v>
          </cell>
          <cell r="D15">
            <v>1267</v>
          </cell>
          <cell r="E15">
            <v>1242</v>
          </cell>
          <cell r="F15">
            <v>25</v>
          </cell>
          <cell r="G15">
            <v>9930</v>
          </cell>
          <cell r="H15">
            <v>355965</v>
          </cell>
          <cell r="I15">
            <v>181606</v>
          </cell>
          <cell r="J15">
            <v>174359</v>
          </cell>
          <cell r="K15">
            <v>23143</v>
          </cell>
          <cell r="L15">
            <v>11890</v>
          </cell>
          <cell r="M15">
            <v>11253</v>
          </cell>
          <cell r="N15">
            <v>4652</v>
          </cell>
        </row>
        <row r="16">
          <cell r="C16" t="str">
            <v>国立</v>
          </cell>
          <cell r="D16">
            <v>7</v>
          </cell>
          <cell r="E16">
            <v>7</v>
          </cell>
          <cell r="F16" t="str">
            <v>    -</v>
          </cell>
          <cell r="G16">
            <v>50</v>
          </cell>
          <cell r="H16">
            <v>1970</v>
          </cell>
          <cell r="I16">
            <v>834</v>
          </cell>
          <cell r="J16">
            <v>1136</v>
          </cell>
          <cell r="K16">
            <v>116</v>
          </cell>
          <cell r="L16">
            <v>74</v>
          </cell>
          <cell r="M16">
            <v>42</v>
          </cell>
          <cell r="N16">
            <v>20</v>
          </cell>
        </row>
        <row r="17">
          <cell r="C17" t="str">
            <v>公立</v>
          </cell>
          <cell r="D17">
            <v>930</v>
          </cell>
          <cell r="E17">
            <v>905</v>
          </cell>
          <cell r="F17">
            <v>25</v>
          </cell>
          <cell r="G17">
            <v>8595</v>
          </cell>
          <cell r="H17">
            <v>271512</v>
          </cell>
          <cell r="I17">
            <v>138835</v>
          </cell>
          <cell r="J17">
            <v>132677</v>
          </cell>
          <cell r="K17">
            <v>18920</v>
          </cell>
          <cell r="L17">
            <v>10180</v>
          </cell>
          <cell r="M17">
            <v>8740</v>
          </cell>
          <cell r="N17">
            <v>3561</v>
          </cell>
        </row>
        <row r="18">
          <cell r="C18" t="str">
            <v>私立</v>
          </cell>
          <cell r="D18">
            <v>330</v>
          </cell>
          <cell r="E18">
            <v>330</v>
          </cell>
          <cell r="F18" t="str">
            <v>    -</v>
          </cell>
          <cell r="G18">
            <v>1285</v>
          </cell>
          <cell r="H18">
            <v>82483</v>
          </cell>
          <cell r="I18">
            <v>41937</v>
          </cell>
          <cell r="J18">
            <v>40546</v>
          </cell>
          <cell r="K18">
            <v>4107</v>
          </cell>
          <cell r="L18">
            <v>1636</v>
          </cell>
          <cell r="M18">
            <v>2471</v>
          </cell>
          <cell r="N18">
            <v>1071</v>
          </cell>
        </row>
        <row r="19">
          <cell r="B19" t="str">
            <v>小学校</v>
          </cell>
          <cell r="C19" t="str">
            <v> 計</v>
          </cell>
          <cell r="D19">
            <v>469</v>
          </cell>
          <cell r="E19">
            <v>454</v>
          </cell>
          <cell r="F19">
            <v>15</v>
          </cell>
          <cell r="G19">
            <v>5421</v>
          </cell>
          <cell r="H19">
            <v>136053</v>
          </cell>
          <cell r="I19">
            <v>69414</v>
          </cell>
          <cell r="J19">
            <v>66639</v>
          </cell>
          <cell r="K19">
            <v>8180</v>
          </cell>
          <cell r="L19">
            <v>3615</v>
          </cell>
          <cell r="M19">
            <v>4565</v>
          </cell>
          <cell r="N19">
            <v>1508</v>
          </cell>
        </row>
        <row r="20">
          <cell r="C20" t="str">
            <v>国立</v>
          </cell>
          <cell r="D20">
            <v>1</v>
          </cell>
          <cell r="E20">
            <v>1</v>
          </cell>
          <cell r="F20" t="str">
            <v>    -</v>
          </cell>
          <cell r="G20">
            <v>24</v>
          </cell>
          <cell r="H20">
            <v>845</v>
          </cell>
          <cell r="I20">
            <v>422</v>
          </cell>
          <cell r="J20">
            <v>423</v>
          </cell>
          <cell r="K20">
            <v>34</v>
          </cell>
          <cell r="L20">
            <v>28</v>
          </cell>
          <cell r="M20">
            <v>6</v>
          </cell>
          <cell r="N20">
            <v>6</v>
          </cell>
        </row>
        <row r="21">
          <cell r="C21" t="str">
            <v>公立</v>
          </cell>
          <cell r="D21">
            <v>464</v>
          </cell>
          <cell r="E21">
            <v>449</v>
          </cell>
          <cell r="F21">
            <v>15</v>
          </cell>
          <cell r="G21">
            <v>5369</v>
          </cell>
          <cell r="H21">
            <v>134438</v>
          </cell>
          <cell r="I21">
            <v>68832</v>
          </cell>
          <cell r="J21">
            <v>65606</v>
          </cell>
          <cell r="K21">
            <v>8098</v>
          </cell>
          <cell r="L21">
            <v>3574</v>
          </cell>
          <cell r="M21">
            <v>4524</v>
          </cell>
          <cell r="N21">
            <v>1496</v>
          </cell>
        </row>
        <row r="22">
          <cell r="C22" t="str">
            <v>私立</v>
          </cell>
          <cell r="D22">
            <v>4</v>
          </cell>
          <cell r="E22">
            <v>4</v>
          </cell>
          <cell r="F22" t="str">
            <v>    -</v>
          </cell>
          <cell r="G22">
            <v>28</v>
          </cell>
          <cell r="H22">
            <v>770</v>
          </cell>
          <cell r="I22">
            <v>160</v>
          </cell>
          <cell r="J22">
            <v>610</v>
          </cell>
          <cell r="K22">
            <v>48</v>
          </cell>
          <cell r="L22">
            <v>13</v>
          </cell>
          <cell r="M22">
            <v>35</v>
          </cell>
          <cell r="N22">
            <v>6</v>
          </cell>
        </row>
        <row r="23">
          <cell r="B23" t="str">
            <v>中学校</v>
          </cell>
          <cell r="C23" t="str">
            <v> 計</v>
          </cell>
          <cell r="D23">
            <v>232</v>
          </cell>
          <cell r="E23">
            <v>230</v>
          </cell>
          <cell r="F23">
            <v>2</v>
          </cell>
          <cell r="G23">
            <v>2452</v>
          </cell>
          <cell r="H23">
            <v>73402</v>
          </cell>
          <cell r="I23">
            <v>37754</v>
          </cell>
          <cell r="J23">
            <v>35648</v>
          </cell>
          <cell r="K23">
            <v>5070</v>
          </cell>
          <cell r="L23">
            <v>2839</v>
          </cell>
          <cell r="M23">
            <v>2231</v>
          </cell>
          <cell r="N23">
            <v>733</v>
          </cell>
        </row>
        <row r="24">
          <cell r="C24" t="str">
            <v>国立</v>
          </cell>
          <cell r="D24">
            <v>1</v>
          </cell>
          <cell r="E24">
            <v>1</v>
          </cell>
          <cell r="F24" t="str">
            <v>    -</v>
          </cell>
          <cell r="G24">
            <v>12</v>
          </cell>
          <cell r="H24">
            <v>477</v>
          </cell>
          <cell r="I24">
            <v>237</v>
          </cell>
          <cell r="J24">
            <v>240</v>
          </cell>
          <cell r="K24">
            <v>23</v>
          </cell>
          <cell r="L24">
            <v>17</v>
          </cell>
          <cell r="M24">
            <v>6</v>
          </cell>
          <cell r="N24" t="str">
            <v>       -</v>
          </cell>
        </row>
        <row r="25">
          <cell r="C25" t="str">
            <v>公立</v>
          </cell>
          <cell r="D25">
            <v>224</v>
          </cell>
          <cell r="E25">
            <v>222</v>
          </cell>
          <cell r="F25">
            <v>2</v>
          </cell>
          <cell r="G25">
            <v>2399</v>
          </cell>
          <cell r="H25">
            <v>71468</v>
          </cell>
          <cell r="I25">
            <v>36978</v>
          </cell>
          <cell r="J25">
            <v>34490</v>
          </cell>
          <cell r="K25">
            <v>4961</v>
          </cell>
          <cell r="L25">
            <v>2779</v>
          </cell>
          <cell r="M25">
            <v>2182</v>
          </cell>
          <cell r="N25">
            <v>713</v>
          </cell>
        </row>
        <row r="26">
          <cell r="C26" t="str">
            <v>私立</v>
          </cell>
          <cell r="D26">
            <v>7</v>
          </cell>
          <cell r="E26">
            <v>7</v>
          </cell>
          <cell r="F26" t="str">
            <v>    -</v>
          </cell>
          <cell r="G26">
            <v>41</v>
          </cell>
          <cell r="H26">
            <v>1457</v>
          </cell>
          <cell r="I26">
            <v>539</v>
          </cell>
          <cell r="J26">
            <v>918</v>
          </cell>
          <cell r="K26">
            <v>86</v>
          </cell>
          <cell r="L26">
            <v>43</v>
          </cell>
          <cell r="M26">
            <v>43</v>
          </cell>
          <cell r="N26">
            <v>20</v>
          </cell>
        </row>
        <row r="27">
          <cell r="B27" t="str">
            <v>高等学校</v>
          </cell>
          <cell r="C27" t="str">
            <v> 計</v>
          </cell>
          <cell r="D27">
            <v>112</v>
          </cell>
          <cell r="E27">
            <v>106</v>
          </cell>
          <cell r="F27">
            <v>6</v>
          </cell>
          <cell r="G27" t="str">
            <v>       -</v>
          </cell>
          <cell r="H27">
            <v>76912</v>
          </cell>
          <cell r="I27">
            <v>38956</v>
          </cell>
          <cell r="J27">
            <v>37956</v>
          </cell>
          <cell r="K27">
            <v>5241</v>
          </cell>
          <cell r="L27">
            <v>4006</v>
          </cell>
          <cell r="M27">
            <v>1235</v>
          </cell>
          <cell r="N27">
            <v>1273</v>
          </cell>
        </row>
        <row r="28">
          <cell r="C28" t="str">
            <v>国立</v>
          </cell>
          <cell r="D28" t="str">
            <v>    -</v>
          </cell>
          <cell r="E28" t="str">
            <v>    -</v>
          </cell>
          <cell r="F28" t="str">
            <v>    -</v>
          </cell>
          <cell r="G28" t="str">
            <v>       -</v>
          </cell>
          <cell r="H28" t="str">
            <v>       -</v>
          </cell>
          <cell r="I28" t="str">
            <v>       -</v>
          </cell>
          <cell r="J28" t="str">
            <v>       -</v>
          </cell>
          <cell r="K28" t="str">
            <v>       -</v>
          </cell>
          <cell r="L28" t="str">
            <v>       -</v>
          </cell>
          <cell r="M28" t="str">
            <v>       -</v>
          </cell>
          <cell r="N28" t="str">
            <v>       -</v>
          </cell>
        </row>
        <row r="29">
          <cell r="C29" t="str">
            <v>公立</v>
          </cell>
          <cell r="D29">
            <v>93</v>
          </cell>
          <cell r="E29">
            <v>87</v>
          </cell>
          <cell r="F29">
            <v>6</v>
          </cell>
          <cell r="G29" t="str">
            <v>       -</v>
          </cell>
          <cell r="H29">
            <v>56860</v>
          </cell>
          <cell r="I29">
            <v>28540</v>
          </cell>
          <cell r="J29">
            <v>28320</v>
          </cell>
          <cell r="K29">
            <v>4123</v>
          </cell>
          <cell r="L29">
            <v>3203</v>
          </cell>
          <cell r="M29">
            <v>920</v>
          </cell>
          <cell r="N29">
            <v>1030</v>
          </cell>
        </row>
        <row r="30">
          <cell r="C30" t="str">
            <v>私立</v>
          </cell>
          <cell r="D30">
            <v>19</v>
          </cell>
          <cell r="E30">
            <v>19</v>
          </cell>
          <cell r="F30" t="str">
            <v>    -</v>
          </cell>
          <cell r="G30" t="str">
            <v>       -</v>
          </cell>
          <cell r="H30">
            <v>20052</v>
          </cell>
          <cell r="I30">
            <v>10416</v>
          </cell>
          <cell r="J30">
            <v>9636</v>
          </cell>
          <cell r="K30">
            <v>1118</v>
          </cell>
          <cell r="L30">
            <v>803</v>
          </cell>
          <cell r="M30">
            <v>315</v>
          </cell>
          <cell r="N30">
            <v>243</v>
          </cell>
        </row>
        <row r="31">
          <cell r="B31" t="str">
            <v>高等学校  通信教育</v>
          </cell>
          <cell r="C31" t="str">
            <v>計</v>
          </cell>
          <cell r="D31" t="str">
            <v>   (2)</v>
          </cell>
          <cell r="E31" t="str">
            <v>   (2)</v>
          </cell>
          <cell r="F31" t="str">
            <v>    -</v>
          </cell>
          <cell r="G31" t="str">
            <v>       -</v>
          </cell>
          <cell r="H31">
            <v>-1716</v>
          </cell>
          <cell r="I31">
            <v>-984</v>
          </cell>
          <cell r="J31">
            <v>-732</v>
          </cell>
          <cell r="K31">
            <v>-29</v>
          </cell>
          <cell r="L31">
            <v>-18</v>
          </cell>
          <cell r="M31">
            <v>-11</v>
          </cell>
          <cell r="N31">
            <v>-5</v>
          </cell>
        </row>
        <row r="32">
          <cell r="C32" t="str">
            <v>公立</v>
          </cell>
          <cell r="D32" t="str">
            <v>   (l)</v>
          </cell>
          <cell r="E32" t="str">
            <v>   (l)</v>
          </cell>
          <cell r="F32" t="str">
            <v>    -</v>
          </cell>
          <cell r="G32" t="str">
            <v>       -</v>
          </cell>
          <cell r="H32">
            <v>-1300</v>
          </cell>
          <cell r="I32">
            <v>-720</v>
          </cell>
          <cell r="J32">
            <v>-580</v>
          </cell>
          <cell r="K32">
            <v>-22</v>
          </cell>
          <cell r="L32">
            <v>-13</v>
          </cell>
          <cell r="M32">
            <v>-9</v>
          </cell>
          <cell r="N32">
            <v>-3</v>
          </cell>
        </row>
        <row r="33">
          <cell r="C33" t="str">
            <v>私立</v>
          </cell>
          <cell r="D33" t="str">
            <v>   (l)</v>
          </cell>
          <cell r="E33" t="str">
            <v>   (l)</v>
          </cell>
          <cell r="F33" t="str">
            <v>    -</v>
          </cell>
          <cell r="G33" t="str">
            <v>       -</v>
          </cell>
          <cell r="H33">
            <v>-416</v>
          </cell>
          <cell r="I33">
            <v>-264</v>
          </cell>
          <cell r="J33">
            <v>-152</v>
          </cell>
          <cell r="K33">
            <v>-7</v>
          </cell>
          <cell r="L33">
            <v>-5</v>
          </cell>
          <cell r="M33">
            <v>-2</v>
          </cell>
          <cell r="N33">
            <v>-2</v>
          </cell>
        </row>
        <row r="34">
          <cell r="C34" t="str">
            <v> 計</v>
          </cell>
          <cell r="D34">
            <v>1</v>
          </cell>
          <cell r="E34">
            <v>1</v>
          </cell>
          <cell r="F34">
            <v>0</v>
          </cell>
          <cell r="G34">
            <v>6</v>
          </cell>
          <cell r="H34">
            <v>336</v>
          </cell>
          <cell r="I34">
            <v>127</v>
          </cell>
          <cell r="J34">
            <v>209</v>
          </cell>
          <cell r="K34">
            <v>27</v>
          </cell>
          <cell r="L34">
            <v>18</v>
          </cell>
          <cell r="M34">
            <v>9</v>
          </cell>
          <cell r="N34">
            <v>5</v>
          </cell>
        </row>
        <row r="35">
          <cell r="B35" t="str">
            <v>中等教育</v>
          </cell>
          <cell r="C35" t="str">
            <v>国立</v>
          </cell>
          <cell r="D35" t="str">
            <v>    -</v>
          </cell>
          <cell r="E35" t="str">
            <v>    -</v>
          </cell>
          <cell r="F35" t="str">
            <v>    -</v>
          </cell>
          <cell r="G35" t="str">
            <v>       -</v>
          </cell>
          <cell r="H35" t="str">
            <v>       -</v>
          </cell>
          <cell r="I35" t="str">
            <v>       -</v>
          </cell>
          <cell r="J35" t="str">
            <v>       -</v>
          </cell>
          <cell r="K35" t="str">
            <v>       -</v>
          </cell>
          <cell r="L35" t="str">
            <v>       -</v>
          </cell>
          <cell r="M35" t="str">
            <v>       -</v>
          </cell>
          <cell r="N35" t="str">
            <v>       -</v>
          </cell>
        </row>
        <row r="36">
          <cell r="B36" t="str">
            <v>学校</v>
          </cell>
          <cell r="C36" t="str">
            <v>公立</v>
          </cell>
          <cell r="D36" t="str">
            <v>    -</v>
          </cell>
          <cell r="E36" t="str">
            <v>    -</v>
          </cell>
          <cell r="F36" t="str">
            <v>    -</v>
          </cell>
          <cell r="G36" t="str">
            <v>       -</v>
          </cell>
          <cell r="H36" t="str">
            <v>       -</v>
          </cell>
          <cell r="I36" t="str">
            <v>       -</v>
          </cell>
          <cell r="J36" t="str">
            <v>       -</v>
          </cell>
          <cell r="K36" t="str">
            <v>       -</v>
          </cell>
          <cell r="L36" t="str">
            <v>       -</v>
          </cell>
          <cell r="M36" t="str">
            <v>       -</v>
          </cell>
          <cell r="N36" t="str">
            <v>       -</v>
          </cell>
        </row>
        <row r="37">
          <cell r="C37" t="str">
            <v>私立</v>
          </cell>
          <cell r="D37">
            <v>1</v>
          </cell>
          <cell r="E37">
            <v>1</v>
          </cell>
          <cell r="F37" t="str">
            <v>    -</v>
          </cell>
          <cell r="G37">
            <v>6</v>
          </cell>
          <cell r="H37">
            <v>336</v>
          </cell>
          <cell r="I37">
            <v>127</v>
          </cell>
          <cell r="J37">
            <v>209</v>
          </cell>
          <cell r="K37">
            <v>27</v>
          </cell>
          <cell r="L37">
            <v>18</v>
          </cell>
          <cell r="M37">
            <v>9</v>
          </cell>
          <cell r="N37">
            <v>5</v>
          </cell>
        </row>
        <row r="38">
          <cell r="B38" t="str">
            <v>盲学校</v>
          </cell>
          <cell r="C38" t="str">
            <v> 計</v>
          </cell>
          <cell r="D38">
            <v>1</v>
          </cell>
          <cell r="E38">
            <v>1</v>
          </cell>
          <cell r="F38" t="str">
            <v>    -</v>
          </cell>
          <cell r="G38">
            <v>24</v>
          </cell>
          <cell r="H38">
            <v>64</v>
          </cell>
          <cell r="I38">
            <v>38</v>
          </cell>
          <cell r="J38">
            <v>26</v>
          </cell>
          <cell r="K38">
            <v>70</v>
          </cell>
          <cell r="L38">
            <v>44</v>
          </cell>
          <cell r="M38">
            <v>26</v>
          </cell>
          <cell r="N38">
            <v>34</v>
          </cell>
        </row>
        <row r="39">
          <cell r="C39" t="str">
            <v>国立</v>
          </cell>
          <cell r="D39" t="str">
            <v>    -</v>
          </cell>
          <cell r="E39" t="str">
            <v>    -</v>
          </cell>
          <cell r="F39" t="str">
            <v>    -</v>
          </cell>
          <cell r="G39" t="str">
            <v>       -</v>
          </cell>
          <cell r="H39" t="str">
            <v>       -</v>
          </cell>
          <cell r="I39" t="str">
            <v>       -</v>
          </cell>
          <cell r="J39" t="str">
            <v>       -</v>
          </cell>
          <cell r="K39" t="str">
            <v>       -</v>
          </cell>
          <cell r="L39" t="str">
            <v>       -</v>
          </cell>
          <cell r="M39" t="str">
            <v>       -</v>
          </cell>
          <cell r="N39" t="str">
            <v>       -</v>
          </cell>
        </row>
        <row r="40">
          <cell r="C40" t="str">
            <v>公立</v>
          </cell>
          <cell r="D40">
            <v>1</v>
          </cell>
          <cell r="E40">
            <v>1</v>
          </cell>
          <cell r="F40" t="str">
            <v>    -</v>
          </cell>
          <cell r="G40">
            <v>24</v>
          </cell>
          <cell r="H40">
            <v>64</v>
          </cell>
          <cell r="I40">
            <v>38</v>
          </cell>
          <cell r="J40">
            <v>26</v>
          </cell>
          <cell r="K40">
            <v>70</v>
          </cell>
          <cell r="L40">
            <v>44</v>
          </cell>
          <cell r="M40">
            <v>26</v>
          </cell>
          <cell r="N40">
            <v>34</v>
          </cell>
        </row>
        <row r="41">
          <cell r="C41" t="str">
            <v>私立</v>
          </cell>
          <cell r="D41" t="str">
            <v>    -</v>
          </cell>
          <cell r="E41" t="str">
            <v>    -</v>
          </cell>
          <cell r="F41" t="str">
            <v>    -</v>
          </cell>
          <cell r="G41" t="str">
            <v>       -</v>
          </cell>
          <cell r="H41" t="str">
            <v>       -</v>
          </cell>
          <cell r="I41" t="str">
            <v>       -</v>
          </cell>
          <cell r="J41" t="str">
            <v>       -</v>
          </cell>
          <cell r="K41" t="str">
            <v>       -</v>
          </cell>
          <cell r="L41" t="str">
            <v>       -</v>
          </cell>
          <cell r="M41" t="str">
            <v>       -</v>
          </cell>
          <cell r="N41" t="str">
            <v>       -</v>
          </cell>
        </row>
        <row r="42">
          <cell r="B42" t="str">
            <v>聾学校</v>
          </cell>
          <cell r="C42" t="str">
            <v> 計</v>
          </cell>
          <cell r="D42">
            <v>2</v>
          </cell>
          <cell r="E42">
            <v>1</v>
          </cell>
          <cell r="F42">
            <v>1</v>
          </cell>
          <cell r="G42">
            <v>47</v>
          </cell>
          <cell r="H42">
            <v>129</v>
          </cell>
          <cell r="I42">
            <v>70</v>
          </cell>
          <cell r="J42">
            <v>59</v>
          </cell>
          <cell r="K42">
            <v>118</v>
          </cell>
          <cell r="L42">
            <v>55</v>
          </cell>
          <cell r="M42">
            <v>63</v>
          </cell>
          <cell r="N42">
            <v>46</v>
          </cell>
        </row>
        <row r="43">
          <cell r="C43" t="str">
            <v>国立</v>
          </cell>
          <cell r="D43" t="str">
            <v>    -</v>
          </cell>
          <cell r="E43" t="str">
            <v>    -</v>
          </cell>
          <cell r="F43" t="str">
            <v>    -</v>
          </cell>
          <cell r="G43" t="str">
            <v>       -</v>
          </cell>
          <cell r="H43" t="str">
            <v>       -</v>
          </cell>
          <cell r="I43" t="str">
            <v>       -</v>
          </cell>
          <cell r="J43" t="str">
            <v>       -</v>
          </cell>
          <cell r="K43" t="str">
            <v>       -</v>
          </cell>
          <cell r="L43" t="str">
            <v>       -</v>
          </cell>
          <cell r="M43" t="str">
            <v>       -</v>
          </cell>
          <cell r="N43" t="str">
            <v>       -</v>
          </cell>
        </row>
        <row r="44">
          <cell r="C44" t="str">
            <v>公立</v>
          </cell>
          <cell r="D44">
            <v>2</v>
          </cell>
          <cell r="E44">
            <v>1</v>
          </cell>
          <cell r="F44">
            <v>1</v>
          </cell>
          <cell r="G44">
            <v>47</v>
          </cell>
          <cell r="H44">
            <v>129</v>
          </cell>
          <cell r="I44">
            <v>70</v>
          </cell>
          <cell r="J44">
            <v>59</v>
          </cell>
          <cell r="K44">
            <v>118</v>
          </cell>
          <cell r="L44">
            <v>55</v>
          </cell>
          <cell r="M44">
            <v>63</v>
          </cell>
          <cell r="N44">
            <v>46</v>
          </cell>
        </row>
        <row r="45">
          <cell r="C45" t="str">
            <v>私立</v>
          </cell>
          <cell r="D45" t="str">
            <v>    -</v>
          </cell>
          <cell r="E45" t="str">
            <v>    -</v>
          </cell>
          <cell r="F45" t="str">
            <v>    -</v>
          </cell>
          <cell r="G45" t="str">
            <v>       -</v>
          </cell>
          <cell r="H45" t="str">
            <v>       -</v>
          </cell>
          <cell r="I45" t="str">
            <v>       -</v>
          </cell>
          <cell r="J45" t="str">
            <v>       -</v>
          </cell>
          <cell r="K45" t="str">
            <v>       -</v>
          </cell>
          <cell r="L45" t="str">
            <v>       -</v>
          </cell>
          <cell r="M45" t="str">
            <v>       -</v>
          </cell>
          <cell r="N45" t="str">
            <v>       -</v>
          </cell>
        </row>
        <row r="46">
          <cell r="B46" t="str">
            <v>養護学校</v>
          </cell>
          <cell r="C46" t="str">
            <v> 計</v>
          </cell>
          <cell r="D46">
            <v>19</v>
          </cell>
          <cell r="E46">
            <v>18</v>
          </cell>
          <cell r="F46">
            <v>1</v>
          </cell>
          <cell r="G46">
            <v>448</v>
          </cell>
          <cell r="H46">
            <v>1722</v>
          </cell>
          <cell r="I46">
            <v>1083</v>
          </cell>
          <cell r="J46">
            <v>639</v>
          </cell>
          <cell r="K46">
            <v>1065</v>
          </cell>
          <cell r="L46">
            <v>523</v>
          </cell>
          <cell r="M46">
            <v>542</v>
          </cell>
          <cell r="N46">
            <v>198</v>
          </cell>
        </row>
        <row r="47">
          <cell r="C47" t="str">
            <v>国立</v>
          </cell>
          <cell r="D47">
            <v>1</v>
          </cell>
          <cell r="E47">
            <v>1</v>
          </cell>
          <cell r="F47" t="str">
            <v>    -</v>
          </cell>
          <cell r="G47">
            <v>9</v>
          </cell>
          <cell r="H47">
            <v>55</v>
          </cell>
          <cell r="I47">
            <v>38</v>
          </cell>
          <cell r="J47">
            <v>17</v>
          </cell>
          <cell r="K47">
            <v>28</v>
          </cell>
          <cell r="L47">
            <v>19</v>
          </cell>
          <cell r="M47">
            <v>9</v>
          </cell>
          <cell r="N47">
            <v>3</v>
          </cell>
        </row>
        <row r="48">
          <cell r="C48" t="str">
            <v>公立</v>
          </cell>
          <cell r="D48">
            <v>17</v>
          </cell>
          <cell r="E48">
            <v>16</v>
          </cell>
          <cell r="F48">
            <v>1</v>
          </cell>
          <cell r="G48">
            <v>429</v>
          </cell>
          <cell r="H48">
            <v>1577</v>
          </cell>
          <cell r="I48">
            <v>1045</v>
          </cell>
          <cell r="J48">
            <v>532</v>
          </cell>
          <cell r="K48">
            <v>1019</v>
          </cell>
          <cell r="L48">
            <v>498</v>
          </cell>
          <cell r="M48">
            <v>521</v>
          </cell>
          <cell r="N48">
            <v>185</v>
          </cell>
        </row>
        <row r="49">
          <cell r="C49" t="str">
            <v>私立</v>
          </cell>
          <cell r="D49">
            <v>1</v>
          </cell>
          <cell r="E49">
            <v>1</v>
          </cell>
          <cell r="F49" t="str">
            <v>    -</v>
          </cell>
          <cell r="G49">
            <v>10</v>
          </cell>
          <cell r="H49">
            <v>90</v>
          </cell>
          <cell r="I49" t="str">
            <v>       -</v>
          </cell>
          <cell r="J49">
            <v>90</v>
          </cell>
          <cell r="K49">
            <v>18</v>
          </cell>
          <cell r="L49">
            <v>6</v>
          </cell>
          <cell r="M49">
            <v>12</v>
          </cell>
          <cell r="N49">
            <v>10</v>
          </cell>
        </row>
        <row r="50">
          <cell r="B50" t="str">
            <v>幼稚園</v>
          </cell>
          <cell r="C50" t="str">
            <v> 計</v>
          </cell>
          <cell r="D50">
            <v>325</v>
          </cell>
          <cell r="E50">
            <v>325</v>
          </cell>
          <cell r="F50" t="str">
            <v>    -</v>
          </cell>
          <cell r="G50">
            <v>1532</v>
          </cell>
          <cell r="H50">
            <v>36992</v>
          </cell>
          <cell r="I50">
            <v>18888</v>
          </cell>
          <cell r="J50">
            <v>18104</v>
          </cell>
          <cell r="K50">
            <v>2217</v>
          </cell>
          <cell r="L50">
            <v>173</v>
          </cell>
          <cell r="M50">
            <v>2044</v>
          </cell>
          <cell r="N50">
            <v>436</v>
          </cell>
        </row>
        <row r="51">
          <cell r="C51" t="str">
            <v>国立</v>
          </cell>
          <cell r="D51">
            <v>1</v>
          </cell>
          <cell r="E51">
            <v>1</v>
          </cell>
          <cell r="F51" t="str">
            <v>    -</v>
          </cell>
          <cell r="G51">
            <v>5</v>
          </cell>
          <cell r="H51">
            <v>146</v>
          </cell>
          <cell r="I51">
            <v>79</v>
          </cell>
          <cell r="J51">
            <v>67</v>
          </cell>
          <cell r="K51">
            <v>7</v>
          </cell>
          <cell r="L51">
            <v>4</v>
          </cell>
          <cell r="M51">
            <v>3</v>
          </cell>
          <cell r="N51" t="str">
            <v>       -</v>
          </cell>
        </row>
        <row r="52">
          <cell r="C52" t="str">
            <v>公立</v>
          </cell>
          <cell r="D52">
            <v>125</v>
          </cell>
          <cell r="E52">
            <v>125</v>
          </cell>
          <cell r="F52" t="str">
            <v>    -</v>
          </cell>
          <cell r="G52">
            <v>327</v>
          </cell>
          <cell r="H52">
            <v>6401</v>
          </cell>
          <cell r="I52">
            <v>3306</v>
          </cell>
          <cell r="J52">
            <v>3095</v>
          </cell>
          <cell r="K52">
            <v>473</v>
          </cell>
          <cell r="L52">
            <v>25</v>
          </cell>
          <cell r="M52">
            <v>448</v>
          </cell>
          <cell r="N52">
            <v>45</v>
          </cell>
        </row>
        <row r="53">
          <cell r="C53" t="str">
            <v>私立</v>
          </cell>
          <cell r="D53">
            <v>199</v>
          </cell>
          <cell r="E53">
            <v>199</v>
          </cell>
          <cell r="F53" t="str">
            <v>    -</v>
          </cell>
          <cell r="G53">
            <v>1200</v>
          </cell>
          <cell r="H53">
            <v>30445</v>
          </cell>
          <cell r="I53">
            <v>15503</v>
          </cell>
          <cell r="J53">
            <v>14942</v>
          </cell>
          <cell r="K53">
            <v>1737</v>
          </cell>
          <cell r="L53">
            <v>144</v>
          </cell>
          <cell r="M53">
            <v>1593</v>
          </cell>
          <cell r="N53">
            <v>391</v>
          </cell>
        </row>
        <row r="54">
          <cell r="B54" t="str">
            <v>専修学校</v>
          </cell>
          <cell r="C54" t="str">
            <v> 計</v>
          </cell>
          <cell r="D54">
            <v>68</v>
          </cell>
          <cell r="E54">
            <v>68</v>
          </cell>
          <cell r="F54" t="str">
            <v>    -</v>
          </cell>
          <cell r="G54" t="str">
            <v>       -</v>
          </cell>
          <cell r="H54">
            <v>28434</v>
          </cell>
          <cell r="I54">
            <v>14677</v>
          </cell>
          <cell r="J54">
            <v>13757</v>
          </cell>
          <cell r="K54">
            <v>1014</v>
          </cell>
          <cell r="L54">
            <v>580</v>
          </cell>
          <cell r="M54">
            <v>434</v>
          </cell>
          <cell r="N54">
            <v>387</v>
          </cell>
        </row>
        <row r="55">
          <cell r="C55" t="str">
            <v>国立</v>
          </cell>
          <cell r="D55">
            <v>3</v>
          </cell>
          <cell r="E55">
            <v>3</v>
          </cell>
          <cell r="F55" t="str">
            <v>    -</v>
          </cell>
          <cell r="G55" t="str">
            <v>       -</v>
          </cell>
          <cell r="H55">
            <v>447</v>
          </cell>
          <cell r="I55">
            <v>58</v>
          </cell>
          <cell r="J55">
            <v>389</v>
          </cell>
          <cell r="K55">
            <v>24</v>
          </cell>
          <cell r="L55">
            <v>6</v>
          </cell>
          <cell r="M55">
            <v>18</v>
          </cell>
          <cell r="N55">
            <v>11</v>
          </cell>
        </row>
        <row r="56">
          <cell r="C56" t="str">
            <v>公立</v>
          </cell>
          <cell r="D56">
            <v>4</v>
          </cell>
          <cell r="E56">
            <v>4</v>
          </cell>
          <cell r="F56" t="str">
            <v>    -</v>
          </cell>
          <cell r="G56" t="str">
            <v>       -</v>
          </cell>
          <cell r="H56">
            <v>575</v>
          </cell>
          <cell r="I56">
            <v>26</v>
          </cell>
          <cell r="J56">
            <v>549</v>
          </cell>
          <cell r="K56">
            <v>58</v>
          </cell>
          <cell r="L56">
            <v>2</v>
          </cell>
          <cell r="M56">
            <v>56</v>
          </cell>
          <cell r="N56">
            <v>12</v>
          </cell>
        </row>
        <row r="57">
          <cell r="C57" t="str">
            <v>私立</v>
          </cell>
          <cell r="D57">
            <v>61</v>
          </cell>
          <cell r="E57">
            <v>61</v>
          </cell>
          <cell r="F57" t="str">
            <v>    -</v>
          </cell>
          <cell r="G57" t="str">
            <v>       -</v>
          </cell>
          <cell r="H57">
            <v>27412</v>
          </cell>
          <cell r="I57">
            <v>14593</v>
          </cell>
          <cell r="J57">
            <v>12819</v>
          </cell>
          <cell r="K57">
            <v>932</v>
          </cell>
          <cell r="L57">
            <v>572</v>
          </cell>
          <cell r="M57">
            <v>360</v>
          </cell>
          <cell r="N57">
            <v>364</v>
          </cell>
        </row>
        <row r="58">
          <cell r="B58" t="str">
            <v>各種学校</v>
          </cell>
          <cell r="C58" t="str">
            <v> 計</v>
          </cell>
          <cell r="D58">
            <v>38</v>
          </cell>
          <cell r="E58">
            <v>38</v>
          </cell>
          <cell r="F58" t="str">
            <v>    - </v>
          </cell>
          <cell r="G58" t="str">
            <v>       -</v>
          </cell>
          <cell r="H58">
            <v>1921</v>
          </cell>
          <cell r="I58">
            <v>599</v>
          </cell>
          <cell r="J58">
            <v>1322</v>
          </cell>
          <cell r="K58">
            <v>141</v>
          </cell>
          <cell r="L58">
            <v>37</v>
          </cell>
          <cell r="M58">
            <v>104</v>
          </cell>
          <cell r="N58">
            <v>32</v>
          </cell>
        </row>
        <row r="59">
          <cell r="C59" t="str">
            <v>国立</v>
          </cell>
          <cell r="D59" t="str">
            <v>    -</v>
          </cell>
          <cell r="E59" t="str">
            <v>    -</v>
          </cell>
          <cell r="F59" t="str">
            <v>    -</v>
          </cell>
          <cell r="G59" t="str">
            <v>       -</v>
          </cell>
          <cell r="H59" t="str">
            <v>       -</v>
          </cell>
          <cell r="I59" t="str">
            <v>       -</v>
          </cell>
          <cell r="J59" t="str">
            <v>       -</v>
          </cell>
          <cell r="K59" t="str">
            <v>       -</v>
          </cell>
          <cell r="L59" t="str">
            <v>       -</v>
          </cell>
          <cell r="M59" t="str">
            <v>       -</v>
          </cell>
          <cell r="N59" t="str">
            <v>       -</v>
          </cell>
        </row>
      </sheetData>
      <sheetData sheetId="1">
        <row r="2">
          <cell r="B2" t="str">
            <v> </v>
          </cell>
          <cell r="E2" t="str">
            <v> 第２表   学校数・学級数・児童数及び教職員数</v>
          </cell>
          <cell r="U2" t="str">
            <v> </v>
          </cell>
        </row>
        <row r="3">
          <cell r="B3" t="str">
            <v>  &lt;小学校&gt;</v>
          </cell>
          <cell r="M3" t="str">
            <v>（つづき）</v>
          </cell>
          <cell r="Q3" t="str">
            <v>   (単位：校，学級，人)</v>
          </cell>
        </row>
        <row r="4">
          <cell r="B4" t="str">
            <v>   区分</v>
          </cell>
          <cell r="U4" t="str">
            <v>      区分</v>
          </cell>
        </row>
        <row r="5">
          <cell r="C5" t="str">
            <v> 学  校  数</v>
          </cell>
          <cell r="F5" t="str">
            <v>学     級     数</v>
          </cell>
          <cell r="J5" t="str">
            <v>児       童      数</v>
          </cell>
          <cell r="M5" t="str">
            <v>教        員        数</v>
          </cell>
          <cell r="R5" t="str">
            <v>職   員   数</v>
          </cell>
        </row>
        <row r="6">
          <cell r="B6" t="str">
            <v>市町村名</v>
          </cell>
          <cell r="N6" t="str">
            <v>本  務  者</v>
          </cell>
          <cell r="P6" t="str">
            <v>兼  務  者</v>
          </cell>
          <cell r="S6" t="str">
            <v>本  務  者</v>
          </cell>
          <cell r="U6" t="str">
            <v>   市町村名</v>
          </cell>
        </row>
        <row r="7">
          <cell r="B7" t="str">
            <v>  </v>
          </cell>
          <cell r="C7" t="str">
            <v>計</v>
          </cell>
          <cell r="D7" t="str">
            <v>本校</v>
          </cell>
          <cell r="E7" t="str">
            <v>分校</v>
          </cell>
          <cell r="F7" t="str">
            <v>計</v>
          </cell>
          <cell r="G7" t="str">
            <v>単式</v>
          </cell>
          <cell r="H7" t="str">
            <v>複式</v>
          </cell>
          <cell r="I7" t="str">
            <v>75条</v>
          </cell>
          <cell r="J7" t="str">
            <v>計</v>
          </cell>
          <cell r="K7" t="str">
            <v>男</v>
          </cell>
          <cell r="L7" t="str">
            <v>女</v>
          </cell>
          <cell r="M7" t="str">
            <v>計</v>
          </cell>
          <cell r="N7" t="str">
            <v>男</v>
          </cell>
          <cell r="O7" t="str">
            <v>女</v>
          </cell>
          <cell r="P7" t="str">
            <v>男</v>
          </cell>
          <cell r="Q7" t="str">
            <v>女</v>
          </cell>
          <cell r="R7" t="str">
            <v>計</v>
          </cell>
          <cell r="S7" t="str">
            <v>男</v>
          </cell>
          <cell r="T7" t="str">
            <v>女</v>
          </cell>
          <cell r="U7" t="str">
            <v>           </v>
          </cell>
        </row>
      </sheetData>
      <sheetData sheetId="2">
        <row r="1">
          <cell r="F1" t="str">
            <v>                 第３表  学   年   別   児   童   数 </v>
          </cell>
        </row>
        <row r="4">
          <cell r="F4" t="str">
            <v>１   学    年</v>
          </cell>
        </row>
        <row r="6">
          <cell r="F6" t="str">
            <v>計</v>
          </cell>
        </row>
        <row r="8">
          <cell r="F8">
            <v>22116</v>
          </cell>
        </row>
        <row r="9">
          <cell r="F9">
            <v>22146</v>
          </cell>
        </row>
        <row r="10">
          <cell r="F10" t="str">
            <v/>
          </cell>
        </row>
        <row r="11">
          <cell r="F11">
            <v>144</v>
          </cell>
        </row>
        <row r="12">
          <cell r="F12">
            <v>21877</v>
          </cell>
        </row>
        <row r="13">
          <cell r="F13">
            <v>125</v>
          </cell>
        </row>
        <row r="15">
          <cell r="F15">
            <v>15009</v>
          </cell>
        </row>
        <row r="16">
          <cell r="F16">
            <v>9508</v>
          </cell>
        </row>
        <row r="17">
          <cell r="F17">
            <v>2317</v>
          </cell>
        </row>
        <row r="18">
          <cell r="F18">
            <v>1698</v>
          </cell>
        </row>
        <row r="19">
          <cell r="F19">
            <v>1246</v>
          </cell>
        </row>
        <row r="20">
          <cell r="F20">
            <v>2095</v>
          </cell>
        </row>
        <row r="21">
          <cell r="F21">
            <v>2152</v>
          </cell>
        </row>
        <row r="22">
          <cell r="F22">
            <v>1143</v>
          </cell>
        </row>
        <row r="23">
          <cell r="F23">
            <v>537</v>
          </cell>
        </row>
        <row r="24">
          <cell r="F24">
            <v>782</v>
          </cell>
        </row>
        <row r="25">
          <cell r="F25">
            <v>571</v>
          </cell>
        </row>
        <row r="26">
          <cell r="F26">
            <v>340</v>
          </cell>
        </row>
        <row r="27">
          <cell r="F27">
            <v>779</v>
          </cell>
        </row>
        <row r="28">
          <cell r="F28">
            <v>283</v>
          </cell>
        </row>
        <row r="29">
          <cell r="F29">
            <v>634</v>
          </cell>
        </row>
        <row r="30">
          <cell r="F30">
            <v>432</v>
          </cell>
        </row>
        <row r="31">
          <cell r="F31">
            <v>148</v>
          </cell>
        </row>
        <row r="32">
          <cell r="F32">
            <v>136</v>
          </cell>
        </row>
        <row r="33">
          <cell r="F33">
            <v>12</v>
          </cell>
        </row>
        <row r="34">
          <cell r="F34">
            <v>753</v>
          </cell>
        </row>
        <row r="35">
          <cell r="F35">
            <v>217</v>
          </cell>
        </row>
        <row r="36">
          <cell r="F36">
            <v>115</v>
          </cell>
        </row>
        <row r="37">
          <cell r="F37">
            <v>319</v>
          </cell>
        </row>
        <row r="38">
          <cell r="F38">
            <v>102</v>
          </cell>
        </row>
        <row r="39">
          <cell r="F39">
            <v>135</v>
          </cell>
        </row>
        <row r="40">
          <cell r="F40">
            <v>135</v>
          </cell>
        </row>
        <row r="41">
          <cell r="F41">
            <v>449</v>
          </cell>
        </row>
        <row r="42">
          <cell r="F42">
            <v>320</v>
          </cell>
        </row>
        <row r="43">
          <cell r="F43">
            <v>129</v>
          </cell>
        </row>
        <row r="44">
          <cell r="F44">
            <v>716</v>
          </cell>
        </row>
        <row r="45">
          <cell r="F45">
            <v>109</v>
          </cell>
        </row>
        <row r="46">
          <cell r="F46">
            <v>228</v>
          </cell>
        </row>
        <row r="47">
          <cell r="F47">
            <v>379</v>
          </cell>
        </row>
        <row r="48">
          <cell r="F48">
            <v>874</v>
          </cell>
        </row>
        <row r="49">
          <cell r="F49">
            <v>234</v>
          </cell>
        </row>
        <row r="50">
          <cell r="F50">
            <v>66</v>
          </cell>
        </row>
        <row r="51">
          <cell r="F51">
            <v>512</v>
          </cell>
        </row>
        <row r="52">
          <cell r="F52">
            <v>62</v>
          </cell>
        </row>
        <row r="53">
          <cell r="F53">
            <v>289</v>
          </cell>
        </row>
        <row r="54">
          <cell r="F54">
            <v>75</v>
          </cell>
        </row>
        <row r="55">
          <cell r="F55">
            <v>214</v>
          </cell>
        </row>
        <row r="56">
          <cell r="F56">
            <v>259</v>
          </cell>
        </row>
        <row r="57">
          <cell r="F57">
            <v>66</v>
          </cell>
        </row>
        <row r="58">
          <cell r="F58">
            <v>70</v>
          </cell>
        </row>
        <row r="59">
          <cell r="F59">
            <v>123</v>
          </cell>
        </row>
        <row r="60">
          <cell r="F60">
            <v>151</v>
          </cell>
        </row>
        <row r="61">
          <cell r="F61">
            <v>97</v>
          </cell>
        </row>
        <row r="62">
          <cell r="F62">
            <v>54</v>
          </cell>
        </row>
        <row r="63">
          <cell r="F63">
            <v>501</v>
          </cell>
        </row>
        <row r="64">
          <cell r="F64">
            <v>148</v>
          </cell>
        </row>
        <row r="65">
          <cell r="F65">
            <v>123</v>
          </cell>
        </row>
        <row r="66">
          <cell r="F66">
            <v>172</v>
          </cell>
        </row>
        <row r="67">
          <cell r="F67">
            <v>58</v>
          </cell>
        </row>
        <row r="68">
          <cell r="F68">
            <v>674</v>
          </cell>
        </row>
        <row r="69">
          <cell r="F69">
            <v>117</v>
          </cell>
        </row>
        <row r="70">
          <cell r="F70">
            <v>136</v>
          </cell>
        </row>
        <row r="71">
          <cell r="F71">
            <v>113</v>
          </cell>
        </row>
        <row r="72">
          <cell r="F72">
            <v>39</v>
          </cell>
        </row>
        <row r="73">
          <cell r="F73">
            <v>70</v>
          </cell>
        </row>
        <row r="74">
          <cell r="F74">
            <v>45</v>
          </cell>
        </row>
        <row r="75">
          <cell r="F75">
            <v>33</v>
          </cell>
        </row>
        <row r="76">
          <cell r="F76">
            <v>56</v>
          </cell>
        </row>
        <row r="77">
          <cell r="F77">
            <v>60</v>
          </cell>
        </row>
        <row r="78">
          <cell r="F78">
            <v>5</v>
          </cell>
        </row>
        <row r="79">
          <cell r="F79">
            <v>802</v>
          </cell>
        </row>
        <row r="80">
          <cell r="F80">
            <v>244</v>
          </cell>
        </row>
        <row r="81">
          <cell r="F81">
            <v>52</v>
          </cell>
        </row>
        <row r="82">
          <cell r="F82">
            <v>62</v>
          </cell>
        </row>
        <row r="83">
          <cell r="F83">
            <v>150</v>
          </cell>
        </row>
        <row r="84">
          <cell r="F84">
            <v>71</v>
          </cell>
        </row>
        <row r="85">
          <cell r="F85">
            <v>89</v>
          </cell>
        </row>
        <row r="86">
          <cell r="F86">
            <v>40</v>
          </cell>
        </row>
        <row r="87">
          <cell r="F87">
            <v>94</v>
          </cell>
        </row>
        <row r="88">
          <cell r="F88">
            <v>867</v>
          </cell>
        </row>
        <row r="89">
          <cell r="F89">
            <v>111</v>
          </cell>
        </row>
        <row r="90">
          <cell r="F90">
            <v>344</v>
          </cell>
        </row>
        <row r="91">
          <cell r="F91">
            <v>40</v>
          </cell>
        </row>
        <row r="92">
          <cell r="F92">
            <v>151</v>
          </cell>
        </row>
        <row r="93">
          <cell r="F93">
            <v>70</v>
          </cell>
        </row>
        <row r="94">
          <cell r="F94">
            <v>117</v>
          </cell>
        </row>
        <row r="95">
          <cell r="F95">
            <v>34</v>
          </cell>
        </row>
        <row r="96">
          <cell r="F96">
            <v>116</v>
          </cell>
        </row>
        <row r="97">
          <cell r="F97">
            <v>81</v>
          </cell>
        </row>
        <row r="98">
          <cell r="F98">
            <v>35</v>
          </cell>
        </row>
        <row r="99">
          <cell r="F99">
            <v>403</v>
          </cell>
        </row>
        <row r="100">
          <cell r="F100">
            <v>135</v>
          </cell>
        </row>
        <row r="101">
          <cell r="F101">
            <v>36</v>
          </cell>
        </row>
        <row r="102">
          <cell r="F102">
            <v>107</v>
          </cell>
        </row>
        <row r="103">
          <cell r="F103">
            <v>68</v>
          </cell>
        </row>
        <row r="104">
          <cell r="F104">
            <v>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AJ93"/>
  <sheetViews>
    <sheetView tabSelected="1" zoomScaleSheetLayoutView="98" zoomScalePageLayoutView="50" workbookViewId="0" topLeftCell="A1">
      <pane xSplit="3" ySplit="4" topLeftCell="O38" activePane="bottomRight" state="frozen"/>
      <selection pane="topLeft" activeCell="V13" sqref="V13"/>
      <selection pane="topRight" activeCell="V13" sqref="V13"/>
      <selection pane="bottomLeft" activeCell="V13" sqref="V13"/>
      <selection pane="bottomRight" activeCell="Q48" sqref="Q48"/>
    </sheetView>
  </sheetViews>
  <sheetFormatPr defaultColWidth="11.25" defaultRowHeight="13.5" customHeight="1"/>
  <cols>
    <col min="1" max="1" width="4.58203125" style="116" customWidth="1"/>
    <col min="2" max="2" width="3.33203125" style="105" customWidth="1"/>
    <col min="3" max="3" width="4.58203125" style="98" customWidth="1"/>
    <col min="4" max="7" width="13.5" style="12" customWidth="1"/>
    <col min="8" max="9" width="9" style="12" customWidth="1"/>
    <col min="10" max="11" width="13.5" style="12" customWidth="1"/>
    <col min="12" max="13" width="9" style="12" customWidth="1"/>
    <col min="14" max="17" width="13.5" style="12" customWidth="1"/>
    <col min="18" max="21" width="11" style="12" customWidth="1"/>
    <col min="22" max="27" width="7.5" style="12" customWidth="1"/>
    <col min="28" max="29" width="13.5" style="12" customWidth="1"/>
    <col min="30" max="30" width="4.58203125" style="100" customWidth="1"/>
    <col min="31" max="31" width="3.33203125" style="105" customWidth="1"/>
    <col min="32" max="32" width="4.58203125" style="98" customWidth="1"/>
    <col min="33" max="16384" width="11.25" style="2" customWidth="1"/>
  </cols>
  <sheetData>
    <row r="1" spans="1:28" s="13" customFormat="1" ht="19.5" customHeight="1">
      <c r="A1" s="289" t="s">
        <v>106</v>
      </c>
      <c r="B1" s="289"/>
      <c r="C1" s="289"/>
      <c r="D1" s="289"/>
      <c r="E1" s="289"/>
      <c r="F1" s="289"/>
      <c r="G1" s="289"/>
      <c r="H1" s="289"/>
      <c r="I1" s="289"/>
      <c r="J1" s="289"/>
      <c r="K1" s="289"/>
      <c r="L1" s="289"/>
      <c r="M1" s="289"/>
      <c r="N1" s="289"/>
      <c r="O1" s="289"/>
      <c r="Q1" s="14"/>
      <c r="S1" s="15"/>
      <c r="T1" s="15"/>
      <c r="U1" s="15"/>
      <c r="V1" s="15"/>
      <c r="W1" s="15"/>
      <c r="X1" s="15"/>
      <c r="Y1" s="15"/>
      <c r="Z1" s="15"/>
      <c r="AA1" s="15"/>
      <c r="AB1" s="120"/>
    </row>
    <row r="2" spans="1:32" s="19" customFormat="1" ht="19.5" customHeight="1">
      <c r="A2" s="99"/>
      <c r="B2" s="48"/>
      <c r="C2" s="48"/>
      <c r="D2" s="87"/>
      <c r="E2" s="74"/>
      <c r="F2" s="74"/>
      <c r="G2" s="74"/>
      <c r="H2" s="74"/>
      <c r="I2" s="74"/>
      <c r="J2" s="74"/>
      <c r="K2" s="74"/>
      <c r="L2" s="74"/>
      <c r="M2" s="74"/>
      <c r="N2" s="74"/>
      <c r="O2" s="74"/>
      <c r="P2" s="16" t="s">
        <v>4</v>
      </c>
      <c r="Q2" s="75"/>
      <c r="R2" s="16"/>
      <c r="S2" s="72"/>
      <c r="T2" s="12"/>
      <c r="U2" s="73"/>
      <c r="V2" s="73"/>
      <c r="W2" s="73"/>
      <c r="X2" s="73"/>
      <c r="Y2" s="73"/>
      <c r="Z2" s="73"/>
      <c r="AA2" s="73"/>
      <c r="AB2" s="73"/>
      <c r="AD2" s="118"/>
      <c r="AE2" s="118"/>
      <c r="AF2" s="88" t="s">
        <v>2</v>
      </c>
    </row>
    <row r="3" spans="1:32" s="12" customFormat="1" ht="19.5" customHeight="1">
      <c r="A3" s="286" t="s">
        <v>23</v>
      </c>
      <c r="B3" s="286"/>
      <c r="C3" s="290"/>
      <c r="D3" s="292" t="s">
        <v>17</v>
      </c>
      <c r="E3" s="293"/>
      <c r="F3" s="77" t="s">
        <v>18</v>
      </c>
      <c r="G3" s="76"/>
      <c r="H3" s="294" t="s">
        <v>88</v>
      </c>
      <c r="I3" s="295"/>
      <c r="J3" s="292" t="s">
        <v>19</v>
      </c>
      <c r="K3" s="293"/>
      <c r="L3" s="294" t="s">
        <v>16</v>
      </c>
      <c r="M3" s="295"/>
      <c r="N3" s="292" t="s">
        <v>52</v>
      </c>
      <c r="O3" s="293"/>
      <c r="P3" s="297" t="s">
        <v>111</v>
      </c>
      <c r="Q3" s="298"/>
      <c r="R3" s="292" t="s">
        <v>53</v>
      </c>
      <c r="S3" s="293"/>
      <c r="T3" s="292" t="s">
        <v>54</v>
      </c>
      <c r="U3" s="293"/>
      <c r="V3" s="292" t="s">
        <v>55</v>
      </c>
      <c r="W3" s="293"/>
      <c r="X3" s="77" t="s">
        <v>56</v>
      </c>
      <c r="Y3" s="76"/>
      <c r="Z3" s="283" t="s">
        <v>57</v>
      </c>
      <c r="AA3" s="284"/>
      <c r="AB3" s="119" t="s">
        <v>112</v>
      </c>
      <c r="AC3" s="124"/>
      <c r="AD3" s="285" t="s">
        <v>58</v>
      </c>
      <c r="AE3" s="286"/>
      <c r="AF3" s="286"/>
    </row>
    <row r="4" spans="1:32" s="12" customFormat="1" ht="19.5" customHeight="1">
      <c r="A4" s="288"/>
      <c r="B4" s="288"/>
      <c r="C4" s="291"/>
      <c r="D4" s="78" t="s">
        <v>59</v>
      </c>
      <c r="E4" s="17" t="s">
        <v>60</v>
      </c>
      <c r="F4" s="78" t="s">
        <v>59</v>
      </c>
      <c r="G4" s="17" t="s">
        <v>60</v>
      </c>
      <c r="H4" s="18"/>
      <c r="I4" s="17" t="s">
        <v>60</v>
      </c>
      <c r="J4" s="18" t="s">
        <v>59</v>
      </c>
      <c r="K4" s="17" t="s">
        <v>60</v>
      </c>
      <c r="L4" s="79"/>
      <c r="M4" s="130" t="s">
        <v>60</v>
      </c>
      <c r="N4" s="18" t="s">
        <v>59</v>
      </c>
      <c r="O4" s="17" t="s">
        <v>60</v>
      </c>
      <c r="P4" s="18" t="s">
        <v>59</v>
      </c>
      <c r="Q4" s="17" t="s">
        <v>60</v>
      </c>
      <c r="R4" s="18" t="s">
        <v>59</v>
      </c>
      <c r="S4" s="17" t="s">
        <v>60</v>
      </c>
      <c r="T4" s="78" t="s">
        <v>59</v>
      </c>
      <c r="U4" s="17" t="s">
        <v>60</v>
      </c>
      <c r="V4" s="78" t="s">
        <v>59</v>
      </c>
      <c r="W4" s="17" t="s">
        <v>60</v>
      </c>
      <c r="X4" s="78" t="s">
        <v>59</v>
      </c>
      <c r="Y4" s="17" t="s">
        <v>60</v>
      </c>
      <c r="Z4" s="78" t="s">
        <v>59</v>
      </c>
      <c r="AA4" s="17" t="s">
        <v>60</v>
      </c>
      <c r="AB4" s="78"/>
      <c r="AC4" s="131" t="s">
        <v>60</v>
      </c>
      <c r="AD4" s="287"/>
      <c r="AE4" s="288"/>
      <c r="AF4" s="288"/>
    </row>
    <row r="5" spans="1:32" s="12" customFormat="1" ht="19.5" customHeight="1">
      <c r="A5" s="213"/>
      <c r="B5" s="206"/>
      <c r="C5" s="214"/>
      <c r="D5" s="150"/>
      <c r="E5" s="217"/>
      <c r="F5" s="150"/>
      <c r="G5" s="217"/>
      <c r="H5" s="151"/>
      <c r="I5" s="151"/>
      <c r="J5" s="150"/>
      <c r="K5" s="217"/>
      <c r="L5" s="151"/>
      <c r="M5" s="151"/>
      <c r="N5" s="150"/>
      <c r="O5" s="217"/>
      <c r="P5" s="151"/>
      <c r="Q5" s="151"/>
      <c r="R5" s="151"/>
      <c r="S5" s="151"/>
      <c r="T5" s="150"/>
      <c r="U5" s="217"/>
      <c r="V5" s="150"/>
      <c r="W5" s="217"/>
      <c r="X5" s="150"/>
      <c r="Y5" s="217"/>
      <c r="Z5" s="151"/>
      <c r="AA5" s="151"/>
      <c r="AB5" s="151"/>
      <c r="AC5" s="151"/>
      <c r="AD5" s="215"/>
      <c r="AE5" s="132"/>
      <c r="AF5" s="216"/>
    </row>
    <row r="6" spans="1:32" s="12" customFormat="1" ht="19.5" customHeight="1">
      <c r="A6" s="101" t="s">
        <v>61</v>
      </c>
      <c r="B6" s="207">
        <v>23</v>
      </c>
      <c r="C6" s="226" t="s">
        <v>3</v>
      </c>
      <c r="D6" s="152">
        <v>236666</v>
      </c>
      <c r="E6" s="154" t="s">
        <v>62</v>
      </c>
      <c r="F6" s="152">
        <v>107412</v>
      </c>
      <c r="G6" s="154" t="s">
        <v>62</v>
      </c>
      <c r="H6" s="154" t="s">
        <v>0</v>
      </c>
      <c r="I6" s="154" t="s">
        <v>0</v>
      </c>
      <c r="J6" s="152">
        <v>22302</v>
      </c>
      <c r="K6" s="154" t="s">
        <v>62</v>
      </c>
      <c r="L6" s="154" t="s">
        <v>0</v>
      </c>
      <c r="M6" s="154" t="s">
        <v>0</v>
      </c>
      <c r="N6" s="152">
        <v>1546</v>
      </c>
      <c r="O6" s="154" t="s">
        <v>62</v>
      </c>
      <c r="P6" s="154" t="s">
        <v>0</v>
      </c>
      <c r="Q6" s="154" t="s">
        <v>0</v>
      </c>
      <c r="R6" s="154" t="s">
        <v>0</v>
      </c>
      <c r="S6" s="154" t="s">
        <v>0</v>
      </c>
      <c r="T6" s="152">
        <v>7157</v>
      </c>
      <c r="U6" s="154" t="s">
        <v>62</v>
      </c>
      <c r="V6" s="152">
        <v>54</v>
      </c>
      <c r="W6" s="154" t="s">
        <v>62</v>
      </c>
      <c r="X6" s="152">
        <v>175</v>
      </c>
      <c r="Y6" s="154" t="s">
        <v>62</v>
      </c>
      <c r="Z6" s="154" t="s">
        <v>0</v>
      </c>
      <c r="AA6" s="154" t="s">
        <v>0</v>
      </c>
      <c r="AB6" s="154" t="s">
        <v>0</v>
      </c>
      <c r="AC6" s="154" t="s">
        <v>0</v>
      </c>
      <c r="AD6" s="111" t="s">
        <v>63</v>
      </c>
      <c r="AE6" s="103">
        <v>23</v>
      </c>
      <c r="AF6" s="133" t="s">
        <v>3</v>
      </c>
    </row>
    <row r="7" spans="1:32" s="12" customFormat="1" ht="19.5" customHeight="1">
      <c r="A7" s="114"/>
      <c r="B7" s="207">
        <v>24</v>
      </c>
      <c r="C7" s="95"/>
      <c r="D7" s="152">
        <v>237385</v>
      </c>
      <c r="E7" s="153">
        <f>D7-D6</f>
        <v>719</v>
      </c>
      <c r="F7" s="152">
        <v>115009</v>
      </c>
      <c r="G7" s="153">
        <f>F7-F6</f>
        <v>7597</v>
      </c>
      <c r="H7" s="154" t="s">
        <v>0</v>
      </c>
      <c r="I7" s="154" t="s">
        <v>0</v>
      </c>
      <c r="J7" s="152">
        <v>37932</v>
      </c>
      <c r="K7" s="153">
        <f aca="true" t="shared" si="0" ref="K7:K70">J7-J6</f>
        <v>15630</v>
      </c>
      <c r="L7" s="154" t="s">
        <v>0</v>
      </c>
      <c r="M7" s="154" t="s">
        <v>0</v>
      </c>
      <c r="N7" s="152">
        <v>1240</v>
      </c>
      <c r="O7" s="153">
        <f>N7-N6</f>
        <v>-306</v>
      </c>
      <c r="P7" s="154" t="s">
        <v>0</v>
      </c>
      <c r="Q7" s="154" t="s">
        <v>0</v>
      </c>
      <c r="R7" s="154" t="s">
        <v>0</v>
      </c>
      <c r="S7" s="154" t="s">
        <v>0</v>
      </c>
      <c r="T7" s="152">
        <v>8166</v>
      </c>
      <c r="U7" s="153">
        <f aca="true" t="shared" si="1" ref="U7:U70">T7-T6</f>
        <v>1009</v>
      </c>
      <c r="V7" s="152">
        <v>69</v>
      </c>
      <c r="W7" s="153">
        <f aca="true" t="shared" si="2" ref="W7:W40">V7-V6</f>
        <v>15</v>
      </c>
      <c r="X7" s="152">
        <v>193</v>
      </c>
      <c r="Y7" s="153">
        <f aca="true" t="shared" si="3" ref="Y7:Y13">X7-X6</f>
        <v>18</v>
      </c>
      <c r="Z7" s="154" t="s">
        <v>0</v>
      </c>
      <c r="AA7" s="154" t="s">
        <v>0</v>
      </c>
      <c r="AB7" s="154" t="s">
        <v>0</v>
      </c>
      <c r="AC7" s="154" t="s">
        <v>0</v>
      </c>
      <c r="AD7" s="117"/>
      <c r="AE7" s="103">
        <v>24</v>
      </c>
      <c r="AF7" s="114"/>
    </row>
    <row r="8" spans="1:32" s="12" customFormat="1" ht="19.5" customHeight="1">
      <c r="A8" s="114"/>
      <c r="B8" s="207">
        <v>25</v>
      </c>
      <c r="C8" s="95"/>
      <c r="D8" s="152">
        <v>238477</v>
      </c>
      <c r="E8" s="153">
        <f aca="true" t="shared" si="4" ref="E8:E78">D8-D7</f>
        <v>1092</v>
      </c>
      <c r="F8" s="152">
        <v>117527</v>
      </c>
      <c r="G8" s="153">
        <f aca="true" t="shared" si="5" ref="G8:G78">F8-F7</f>
        <v>2518</v>
      </c>
      <c r="H8" s="154" t="s">
        <v>0</v>
      </c>
      <c r="I8" s="154" t="s">
        <v>0</v>
      </c>
      <c r="J8" s="152">
        <v>44220</v>
      </c>
      <c r="K8" s="153">
        <f t="shared" si="0"/>
        <v>6288</v>
      </c>
      <c r="L8" s="154" t="s">
        <v>0</v>
      </c>
      <c r="M8" s="154" t="s">
        <v>0</v>
      </c>
      <c r="N8" s="152">
        <v>1557</v>
      </c>
      <c r="O8" s="153">
        <f aca="true" t="shared" si="6" ref="O8:O78">N8-N7</f>
        <v>317</v>
      </c>
      <c r="P8" s="154" t="s">
        <v>0</v>
      </c>
      <c r="Q8" s="154" t="s">
        <v>0</v>
      </c>
      <c r="R8" s="154" t="s">
        <v>0</v>
      </c>
      <c r="S8" s="154" t="s">
        <v>0</v>
      </c>
      <c r="T8" s="152">
        <v>7908</v>
      </c>
      <c r="U8" s="153">
        <f t="shared" si="1"/>
        <v>-258</v>
      </c>
      <c r="V8" s="152">
        <v>76</v>
      </c>
      <c r="W8" s="153">
        <f t="shared" si="2"/>
        <v>7</v>
      </c>
      <c r="X8" s="152">
        <v>211</v>
      </c>
      <c r="Y8" s="153">
        <f t="shared" si="3"/>
        <v>18</v>
      </c>
      <c r="Z8" s="154" t="s">
        <v>0</v>
      </c>
      <c r="AA8" s="154" t="s">
        <v>0</v>
      </c>
      <c r="AB8" s="154" t="s">
        <v>0</v>
      </c>
      <c r="AC8" s="154" t="s">
        <v>0</v>
      </c>
      <c r="AD8" s="117"/>
      <c r="AE8" s="103">
        <v>25</v>
      </c>
      <c r="AF8" s="114"/>
    </row>
    <row r="9" spans="1:32" s="12" customFormat="1" ht="19.5" customHeight="1">
      <c r="A9" s="102"/>
      <c r="B9" s="207">
        <v>26</v>
      </c>
      <c r="C9" s="107"/>
      <c r="D9" s="152">
        <v>237782</v>
      </c>
      <c r="E9" s="153">
        <f t="shared" si="4"/>
        <v>-695</v>
      </c>
      <c r="F9" s="152">
        <v>113701</v>
      </c>
      <c r="G9" s="153">
        <f t="shared" si="5"/>
        <v>-3826</v>
      </c>
      <c r="H9" s="154" t="s">
        <v>0</v>
      </c>
      <c r="I9" s="154" t="s">
        <v>0</v>
      </c>
      <c r="J9" s="152">
        <v>49919</v>
      </c>
      <c r="K9" s="153">
        <f t="shared" si="0"/>
        <v>5699</v>
      </c>
      <c r="L9" s="154" t="s">
        <v>0</v>
      </c>
      <c r="M9" s="154" t="s">
        <v>0</v>
      </c>
      <c r="N9" s="152">
        <v>1760</v>
      </c>
      <c r="O9" s="153">
        <f t="shared" si="6"/>
        <v>203</v>
      </c>
      <c r="P9" s="154" t="s">
        <v>0</v>
      </c>
      <c r="Q9" s="154" t="s">
        <v>0</v>
      </c>
      <c r="R9" s="154" t="s">
        <v>0</v>
      </c>
      <c r="S9" s="154" t="s">
        <v>0</v>
      </c>
      <c r="T9" s="152">
        <v>12000</v>
      </c>
      <c r="U9" s="153">
        <f t="shared" si="1"/>
        <v>4092</v>
      </c>
      <c r="V9" s="152">
        <v>96</v>
      </c>
      <c r="W9" s="153">
        <f t="shared" si="2"/>
        <v>20</v>
      </c>
      <c r="X9" s="152">
        <v>232</v>
      </c>
      <c r="Y9" s="153">
        <f t="shared" si="3"/>
        <v>21</v>
      </c>
      <c r="Z9" s="154" t="s">
        <v>0</v>
      </c>
      <c r="AA9" s="154" t="s">
        <v>0</v>
      </c>
      <c r="AB9" s="154" t="s">
        <v>0</v>
      </c>
      <c r="AC9" s="154" t="s">
        <v>0</v>
      </c>
      <c r="AD9" s="109"/>
      <c r="AE9" s="103">
        <v>26</v>
      </c>
      <c r="AF9" s="106"/>
    </row>
    <row r="10" spans="1:32" s="12" customFormat="1" ht="19.5" customHeight="1">
      <c r="A10" s="96"/>
      <c r="B10" s="207">
        <v>27</v>
      </c>
      <c r="C10" s="56"/>
      <c r="D10" s="152">
        <v>227654</v>
      </c>
      <c r="E10" s="153">
        <f t="shared" si="4"/>
        <v>-10128</v>
      </c>
      <c r="F10" s="152">
        <v>112558</v>
      </c>
      <c r="G10" s="153">
        <f t="shared" si="5"/>
        <v>-1143</v>
      </c>
      <c r="H10" s="154" t="s">
        <v>0</v>
      </c>
      <c r="I10" s="154" t="s">
        <v>0</v>
      </c>
      <c r="J10" s="152">
        <v>51664</v>
      </c>
      <c r="K10" s="153">
        <f t="shared" si="0"/>
        <v>1745</v>
      </c>
      <c r="L10" s="154" t="s">
        <v>0</v>
      </c>
      <c r="M10" s="154" t="s">
        <v>0</v>
      </c>
      <c r="N10" s="152">
        <v>2284</v>
      </c>
      <c r="O10" s="153">
        <f t="shared" si="6"/>
        <v>524</v>
      </c>
      <c r="P10" s="154" t="s">
        <v>0</v>
      </c>
      <c r="Q10" s="154" t="s">
        <v>0</v>
      </c>
      <c r="R10" s="154" t="s">
        <v>0</v>
      </c>
      <c r="S10" s="154" t="s">
        <v>0</v>
      </c>
      <c r="T10" s="152">
        <v>14309</v>
      </c>
      <c r="U10" s="153">
        <f t="shared" si="1"/>
        <v>2309</v>
      </c>
      <c r="V10" s="152">
        <v>110</v>
      </c>
      <c r="W10" s="153">
        <f t="shared" si="2"/>
        <v>14</v>
      </c>
      <c r="X10" s="152">
        <v>255</v>
      </c>
      <c r="Y10" s="153">
        <f t="shared" si="3"/>
        <v>23</v>
      </c>
      <c r="Z10" s="154" t="s">
        <v>0</v>
      </c>
      <c r="AA10" s="154" t="s">
        <v>0</v>
      </c>
      <c r="AB10" s="154" t="s">
        <v>0</v>
      </c>
      <c r="AC10" s="154" t="s">
        <v>0</v>
      </c>
      <c r="AD10" s="110"/>
      <c r="AE10" s="103">
        <v>27</v>
      </c>
      <c r="AF10" s="92"/>
    </row>
    <row r="11" spans="1:32" s="12" customFormat="1" ht="19.5" customHeight="1">
      <c r="A11" s="96"/>
      <c r="B11" s="207">
        <v>28</v>
      </c>
      <c r="C11" s="56"/>
      <c r="D11" s="152">
        <v>223033</v>
      </c>
      <c r="E11" s="153">
        <f t="shared" si="4"/>
        <v>-4621</v>
      </c>
      <c r="F11" s="152">
        <v>111900</v>
      </c>
      <c r="G11" s="153">
        <f t="shared" si="5"/>
        <v>-658</v>
      </c>
      <c r="H11" s="154" t="s">
        <v>0</v>
      </c>
      <c r="I11" s="154" t="s">
        <v>0</v>
      </c>
      <c r="J11" s="152">
        <v>55089</v>
      </c>
      <c r="K11" s="153">
        <f t="shared" si="0"/>
        <v>3425</v>
      </c>
      <c r="L11" s="154" t="s">
        <v>0</v>
      </c>
      <c r="M11" s="154" t="s">
        <v>0</v>
      </c>
      <c r="N11" s="152">
        <v>2989</v>
      </c>
      <c r="O11" s="153">
        <f t="shared" si="6"/>
        <v>705</v>
      </c>
      <c r="P11" s="154" t="s">
        <v>0</v>
      </c>
      <c r="Q11" s="154" t="s">
        <v>0</v>
      </c>
      <c r="R11" s="154" t="s">
        <v>0</v>
      </c>
      <c r="S11" s="154" t="s">
        <v>0</v>
      </c>
      <c r="T11" s="152">
        <v>16990</v>
      </c>
      <c r="U11" s="153">
        <f t="shared" si="1"/>
        <v>2681</v>
      </c>
      <c r="V11" s="152">
        <v>117</v>
      </c>
      <c r="W11" s="153">
        <f t="shared" si="2"/>
        <v>7</v>
      </c>
      <c r="X11" s="152">
        <v>273</v>
      </c>
      <c r="Y11" s="153">
        <f t="shared" si="3"/>
        <v>18</v>
      </c>
      <c r="Z11" s="154" t="s">
        <v>0</v>
      </c>
      <c r="AA11" s="154" t="s">
        <v>0</v>
      </c>
      <c r="AB11" s="154" t="s">
        <v>0</v>
      </c>
      <c r="AC11" s="154" t="s">
        <v>0</v>
      </c>
      <c r="AD11" s="110"/>
      <c r="AE11" s="103">
        <v>28</v>
      </c>
      <c r="AF11" s="92"/>
    </row>
    <row r="12" spans="1:32" s="12" customFormat="1" ht="19.5" customHeight="1">
      <c r="A12" s="96"/>
      <c r="B12" s="207">
        <v>29</v>
      </c>
      <c r="C12" s="56"/>
      <c r="D12" s="152">
        <v>231994</v>
      </c>
      <c r="E12" s="153">
        <f t="shared" si="4"/>
        <v>8961</v>
      </c>
      <c r="F12" s="152">
        <v>117843</v>
      </c>
      <c r="G12" s="153">
        <f t="shared" si="5"/>
        <v>5943</v>
      </c>
      <c r="H12" s="154" t="s">
        <v>0</v>
      </c>
      <c r="I12" s="154" t="s">
        <v>0</v>
      </c>
      <c r="J12" s="152">
        <v>55046</v>
      </c>
      <c r="K12" s="153">
        <f t="shared" si="0"/>
        <v>-43</v>
      </c>
      <c r="L12" s="154" t="s">
        <v>0</v>
      </c>
      <c r="M12" s="154" t="s">
        <v>0</v>
      </c>
      <c r="N12" s="152">
        <v>5168</v>
      </c>
      <c r="O12" s="153">
        <f t="shared" si="6"/>
        <v>2179</v>
      </c>
      <c r="P12" s="154" t="s">
        <v>0</v>
      </c>
      <c r="Q12" s="154" t="s">
        <v>0</v>
      </c>
      <c r="R12" s="154" t="s">
        <v>0</v>
      </c>
      <c r="S12" s="154" t="s">
        <v>0</v>
      </c>
      <c r="T12" s="152">
        <v>19330</v>
      </c>
      <c r="U12" s="153">
        <f t="shared" si="1"/>
        <v>2340</v>
      </c>
      <c r="V12" s="152">
        <v>143</v>
      </c>
      <c r="W12" s="153">
        <f t="shared" si="2"/>
        <v>26</v>
      </c>
      <c r="X12" s="152">
        <v>330</v>
      </c>
      <c r="Y12" s="153">
        <f t="shared" si="3"/>
        <v>57</v>
      </c>
      <c r="Z12" s="154" t="s">
        <v>0</v>
      </c>
      <c r="AA12" s="154" t="s">
        <v>0</v>
      </c>
      <c r="AB12" s="154" t="s">
        <v>0</v>
      </c>
      <c r="AC12" s="154" t="s">
        <v>0</v>
      </c>
      <c r="AD12" s="110"/>
      <c r="AE12" s="103">
        <v>29</v>
      </c>
      <c r="AF12" s="92"/>
    </row>
    <row r="13" spans="1:32" s="12" customFormat="1" ht="19.5" customHeight="1">
      <c r="A13" s="96"/>
      <c r="B13" s="207">
        <v>30</v>
      </c>
      <c r="C13" s="56"/>
      <c r="D13" s="152">
        <v>242524</v>
      </c>
      <c r="E13" s="153">
        <f t="shared" si="4"/>
        <v>10530</v>
      </c>
      <c r="F13" s="152">
        <v>119649</v>
      </c>
      <c r="G13" s="153">
        <f t="shared" si="5"/>
        <v>1806</v>
      </c>
      <c r="H13" s="154" t="s">
        <v>0</v>
      </c>
      <c r="I13" s="154" t="s">
        <v>0</v>
      </c>
      <c r="J13" s="152">
        <v>55263</v>
      </c>
      <c r="K13" s="153">
        <f t="shared" si="0"/>
        <v>217</v>
      </c>
      <c r="L13" s="154" t="s">
        <v>0</v>
      </c>
      <c r="M13" s="154" t="s">
        <v>0</v>
      </c>
      <c r="N13" s="152">
        <v>7065</v>
      </c>
      <c r="O13" s="153">
        <f t="shared" si="6"/>
        <v>1897</v>
      </c>
      <c r="P13" s="154" t="s">
        <v>0</v>
      </c>
      <c r="Q13" s="154" t="s">
        <v>0</v>
      </c>
      <c r="R13" s="154" t="s">
        <v>0</v>
      </c>
      <c r="S13" s="154" t="s">
        <v>0</v>
      </c>
      <c r="T13" s="152">
        <v>21547</v>
      </c>
      <c r="U13" s="153">
        <f t="shared" si="1"/>
        <v>2217</v>
      </c>
      <c r="V13" s="152">
        <v>153</v>
      </c>
      <c r="W13" s="153">
        <f t="shared" si="2"/>
        <v>10</v>
      </c>
      <c r="X13" s="152">
        <v>358</v>
      </c>
      <c r="Y13" s="153">
        <f t="shared" si="3"/>
        <v>28</v>
      </c>
      <c r="Z13" s="154" t="s">
        <v>0</v>
      </c>
      <c r="AA13" s="154" t="s">
        <v>0</v>
      </c>
      <c r="AB13" s="154" t="s">
        <v>0</v>
      </c>
      <c r="AC13" s="154" t="s">
        <v>0</v>
      </c>
      <c r="AD13" s="110"/>
      <c r="AE13" s="103">
        <v>30</v>
      </c>
      <c r="AF13" s="92"/>
    </row>
    <row r="14" spans="1:32" s="12" customFormat="1" ht="19.5" customHeight="1">
      <c r="A14" s="96"/>
      <c r="B14" s="207"/>
      <c r="C14" s="56"/>
      <c r="D14" s="152"/>
      <c r="E14" s="153"/>
      <c r="F14" s="152"/>
      <c r="G14" s="153"/>
      <c r="H14" s="154"/>
      <c r="I14" s="154"/>
      <c r="J14" s="152"/>
      <c r="K14" s="153"/>
      <c r="L14" s="154"/>
      <c r="M14" s="154"/>
      <c r="N14" s="152"/>
      <c r="O14" s="153"/>
      <c r="P14" s="154"/>
      <c r="Q14" s="154"/>
      <c r="R14" s="154"/>
      <c r="S14" s="154"/>
      <c r="T14" s="152"/>
      <c r="U14" s="153"/>
      <c r="V14" s="152"/>
      <c r="W14" s="153"/>
      <c r="X14" s="152"/>
      <c r="Y14" s="153"/>
      <c r="Z14" s="154"/>
      <c r="AA14" s="154"/>
      <c r="AB14" s="154"/>
      <c r="AC14" s="154"/>
      <c r="AD14" s="110"/>
      <c r="AE14" s="103"/>
      <c r="AF14" s="92"/>
    </row>
    <row r="15" spans="1:32" s="12" customFormat="1" ht="19.5" customHeight="1">
      <c r="A15" s="96"/>
      <c r="B15" s="207">
        <v>31</v>
      </c>
      <c r="C15" s="56"/>
      <c r="D15" s="152">
        <v>249268</v>
      </c>
      <c r="E15" s="153">
        <f>D15-D13</f>
        <v>6744</v>
      </c>
      <c r="F15" s="152">
        <v>121711</v>
      </c>
      <c r="G15" s="153">
        <f>F15-F13</f>
        <v>2062</v>
      </c>
      <c r="H15" s="154" t="s">
        <v>0</v>
      </c>
      <c r="I15" s="154" t="s">
        <v>0</v>
      </c>
      <c r="J15" s="152">
        <v>56196</v>
      </c>
      <c r="K15" s="153">
        <f>J15-J13</f>
        <v>933</v>
      </c>
      <c r="L15" s="154" t="s">
        <v>0</v>
      </c>
      <c r="M15" s="154" t="s">
        <v>0</v>
      </c>
      <c r="N15" s="152">
        <v>7298</v>
      </c>
      <c r="O15" s="153">
        <f>N15-N13</f>
        <v>233</v>
      </c>
      <c r="P15" s="154" t="s">
        <v>0</v>
      </c>
      <c r="Q15" s="154" t="s">
        <v>0</v>
      </c>
      <c r="R15" s="154" t="s">
        <v>0</v>
      </c>
      <c r="S15" s="154" t="s">
        <v>0</v>
      </c>
      <c r="T15" s="152">
        <v>22233</v>
      </c>
      <c r="U15" s="153">
        <f>T15-T13</f>
        <v>686</v>
      </c>
      <c r="V15" s="152">
        <v>162</v>
      </c>
      <c r="W15" s="153">
        <f>V15-V13</f>
        <v>9</v>
      </c>
      <c r="X15" s="152">
        <v>388</v>
      </c>
      <c r="Y15" s="153">
        <f>X15-X13</f>
        <v>30</v>
      </c>
      <c r="Z15" s="154" t="s">
        <v>0</v>
      </c>
      <c r="AA15" s="154" t="s">
        <v>0</v>
      </c>
      <c r="AB15" s="154" t="s">
        <v>0</v>
      </c>
      <c r="AC15" s="154" t="s">
        <v>0</v>
      </c>
      <c r="AD15" s="110"/>
      <c r="AE15" s="103">
        <v>31</v>
      </c>
      <c r="AF15" s="92"/>
    </row>
    <row r="16" spans="1:32" s="12" customFormat="1" ht="19.5" customHeight="1">
      <c r="A16" s="96"/>
      <c r="B16" s="207">
        <v>32</v>
      </c>
      <c r="C16" s="56"/>
      <c r="D16" s="152">
        <v>260957</v>
      </c>
      <c r="E16" s="153">
        <f t="shared" si="4"/>
        <v>11689</v>
      </c>
      <c r="F16" s="152">
        <v>116583</v>
      </c>
      <c r="G16" s="153">
        <f t="shared" si="5"/>
        <v>-5128</v>
      </c>
      <c r="H16" s="154" t="s">
        <v>0</v>
      </c>
      <c r="I16" s="154" t="s">
        <v>0</v>
      </c>
      <c r="J16" s="152">
        <v>57556</v>
      </c>
      <c r="K16" s="153">
        <f t="shared" si="0"/>
        <v>1360</v>
      </c>
      <c r="L16" s="154" t="s">
        <v>0</v>
      </c>
      <c r="M16" s="154" t="s">
        <v>0</v>
      </c>
      <c r="N16" s="152">
        <v>7921</v>
      </c>
      <c r="O16" s="153">
        <f t="shared" si="6"/>
        <v>623</v>
      </c>
      <c r="P16" s="154" t="s">
        <v>0</v>
      </c>
      <c r="Q16" s="154" t="s">
        <v>0</v>
      </c>
      <c r="R16" s="154" t="s">
        <v>0</v>
      </c>
      <c r="S16" s="154" t="s">
        <v>0</v>
      </c>
      <c r="T16" s="152">
        <v>23944</v>
      </c>
      <c r="U16" s="153">
        <f t="shared" si="1"/>
        <v>1711</v>
      </c>
      <c r="V16" s="152">
        <v>175</v>
      </c>
      <c r="W16" s="153">
        <f t="shared" si="2"/>
        <v>13</v>
      </c>
      <c r="X16" s="152">
        <v>411</v>
      </c>
      <c r="Y16" s="153">
        <f aca="true" t="shared" si="7" ref="Y16:Y24">X16-X15</f>
        <v>23</v>
      </c>
      <c r="Z16" s="154" t="s">
        <v>0</v>
      </c>
      <c r="AA16" s="154" t="s">
        <v>0</v>
      </c>
      <c r="AB16" s="154" t="s">
        <v>0</v>
      </c>
      <c r="AC16" s="154" t="s">
        <v>0</v>
      </c>
      <c r="AD16" s="110"/>
      <c r="AE16" s="103">
        <v>32</v>
      </c>
      <c r="AF16" s="92"/>
    </row>
    <row r="17" spans="1:32" s="12" customFormat="1" ht="19.5" customHeight="1">
      <c r="A17" s="96"/>
      <c r="B17" s="207">
        <v>33</v>
      </c>
      <c r="C17" s="56"/>
      <c r="D17" s="152">
        <v>276137</v>
      </c>
      <c r="E17" s="153">
        <f t="shared" si="4"/>
        <v>15180</v>
      </c>
      <c r="F17" s="152">
        <v>104653</v>
      </c>
      <c r="G17" s="153">
        <f t="shared" si="5"/>
        <v>-11930</v>
      </c>
      <c r="H17" s="154" t="s">
        <v>0</v>
      </c>
      <c r="I17" s="154" t="s">
        <v>0</v>
      </c>
      <c r="J17" s="152">
        <v>58676</v>
      </c>
      <c r="K17" s="153">
        <f t="shared" si="0"/>
        <v>1120</v>
      </c>
      <c r="L17" s="154" t="s">
        <v>0</v>
      </c>
      <c r="M17" s="154" t="s">
        <v>0</v>
      </c>
      <c r="N17" s="152">
        <v>7919</v>
      </c>
      <c r="O17" s="153">
        <f t="shared" si="6"/>
        <v>-2</v>
      </c>
      <c r="P17" s="154" t="s">
        <v>0</v>
      </c>
      <c r="Q17" s="154" t="s">
        <v>0</v>
      </c>
      <c r="R17" s="154" t="s">
        <v>0</v>
      </c>
      <c r="S17" s="154" t="s">
        <v>0</v>
      </c>
      <c r="T17" s="152">
        <v>23015</v>
      </c>
      <c r="U17" s="153">
        <f t="shared" si="1"/>
        <v>-929</v>
      </c>
      <c r="V17" s="152">
        <v>179</v>
      </c>
      <c r="W17" s="153">
        <f t="shared" si="2"/>
        <v>4</v>
      </c>
      <c r="X17" s="152">
        <v>431</v>
      </c>
      <c r="Y17" s="153">
        <f t="shared" si="7"/>
        <v>20</v>
      </c>
      <c r="Z17" s="154" t="s">
        <v>0</v>
      </c>
      <c r="AA17" s="154" t="s">
        <v>0</v>
      </c>
      <c r="AB17" s="154" t="s">
        <v>0</v>
      </c>
      <c r="AC17" s="154" t="s">
        <v>0</v>
      </c>
      <c r="AD17" s="110"/>
      <c r="AE17" s="103">
        <v>33</v>
      </c>
      <c r="AF17" s="92"/>
    </row>
    <row r="18" spans="1:32" s="12" customFormat="1" ht="19.5" customHeight="1">
      <c r="A18" s="96"/>
      <c r="B18" s="207">
        <v>34</v>
      </c>
      <c r="C18" s="56"/>
      <c r="D18" s="152">
        <v>281545</v>
      </c>
      <c r="E18" s="153">
        <f t="shared" si="4"/>
        <v>5408</v>
      </c>
      <c r="F18" s="152">
        <v>98593</v>
      </c>
      <c r="G18" s="153">
        <f t="shared" si="5"/>
        <v>-6060</v>
      </c>
      <c r="H18" s="154" t="s">
        <v>0</v>
      </c>
      <c r="I18" s="154" t="s">
        <v>0</v>
      </c>
      <c r="J18" s="152">
        <v>61106</v>
      </c>
      <c r="K18" s="153">
        <f t="shared" si="0"/>
        <v>2430</v>
      </c>
      <c r="L18" s="154" t="s">
        <v>0</v>
      </c>
      <c r="M18" s="154" t="s">
        <v>0</v>
      </c>
      <c r="N18" s="152">
        <v>8211</v>
      </c>
      <c r="O18" s="153">
        <f t="shared" si="6"/>
        <v>292</v>
      </c>
      <c r="P18" s="154" t="s">
        <v>0</v>
      </c>
      <c r="Q18" s="154" t="s">
        <v>0</v>
      </c>
      <c r="R18" s="154" t="s">
        <v>0</v>
      </c>
      <c r="S18" s="154" t="s">
        <v>0</v>
      </c>
      <c r="T18" s="152">
        <v>23994</v>
      </c>
      <c r="U18" s="153">
        <f t="shared" si="1"/>
        <v>979</v>
      </c>
      <c r="V18" s="152">
        <v>183</v>
      </c>
      <c r="W18" s="153">
        <f t="shared" si="2"/>
        <v>4</v>
      </c>
      <c r="X18" s="152">
        <v>442</v>
      </c>
      <c r="Y18" s="153">
        <f t="shared" si="7"/>
        <v>11</v>
      </c>
      <c r="Z18" s="154" t="s">
        <v>0</v>
      </c>
      <c r="AA18" s="154" t="s">
        <v>0</v>
      </c>
      <c r="AB18" s="154" t="s">
        <v>0</v>
      </c>
      <c r="AC18" s="154" t="s">
        <v>0</v>
      </c>
      <c r="AD18" s="110"/>
      <c r="AE18" s="103">
        <v>34</v>
      </c>
      <c r="AF18" s="92"/>
    </row>
    <row r="19" spans="1:32" s="12" customFormat="1" ht="19.5" customHeight="1">
      <c r="A19" s="96"/>
      <c r="B19" s="207">
        <v>35</v>
      </c>
      <c r="C19" s="56"/>
      <c r="D19" s="152">
        <v>269119</v>
      </c>
      <c r="E19" s="153">
        <f t="shared" si="4"/>
        <v>-12426</v>
      </c>
      <c r="F19" s="152">
        <v>113271</v>
      </c>
      <c r="G19" s="153">
        <f t="shared" si="5"/>
        <v>14678</v>
      </c>
      <c r="H19" s="154" t="s">
        <v>0</v>
      </c>
      <c r="I19" s="154" t="s">
        <v>0</v>
      </c>
      <c r="J19" s="152">
        <v>60842</v>
      </c>
      <c r="K19" s="153">
        <f t="shared" si="0"/>
        <v>-264</v>
      </c>
      <c r="L19" s="154" t="s">
        <v>0</v>
      </c>
      <c r="M19" s="154" t="s">
        <v>0</v>
      </c>
      <c r="N19" s="152">
        <v>8868</v>
      </c>
      <c r="O19" s="153">
        <f t="shared" si="6"/>
        <v>657</v>
      </c>
      <c r="P19" s="154" t="s">
        <v>0</v>
      </c>
      <c r="Q19" s="154" t="s">
        <v>0</v>
      </c>
      <c r="R19" s="154" t="s">
        <v>0</v>
      </c>
      <c r="S19" s="154" t="s">
        <v>0</v>
      </c>
      <c r="T19" s="152">
        <v>22842</v>
      </c>
      <c r="U19" s="153">
        <f t="shared" si="1"/>
        <v>-1152</v>
      </c>
      <c r="V19" s="152">
        <v>174</v>
      </c>
      <c r="W19" s="153">
        <f t="shared" si="2"/>
        <v>-9</v>
      </c>
      <c r="X19" s="152">
        <v>444</v>
      </c>
      <c r="Y19" s="153">
        <f t="shared" si="7"/>
        <v>2</v>
      </c>
      <c r="Z19" s="154" t="s">
        <v>0</v>
      </c>
      <c r="AA19" s="154" t="s">
        <v>0</v>
      </c>
      <c r="AB19" s="154" t="s">
        <v>0</v>
      </c>
      <c r="AC19" s="154" t="s">
        <v>0</v>
      </c>
      <c r="AD19" s="110"/>
      <c r="AE19" s="103">
        <v>35</v>
      </c>
      <c r="AF19" s="92"/>
    </row>
    <row r="20" spans="1:32" s="12" customFormat="1" ht="19.5" customHeight="1">
      <c r="A20" s="96"/>
      <c r="B20" s="207">
        <v>36</v>
      </c>
      <c r="C20" s="56"/>
      <c r="D20" s="152">
        <v>255465</v>
      </c>
      <c r="E20" s="153">
        <f t="shared" si="4"/>
        <v>-13654</v>
      </c>
      <c r="F20" s="152">
        <v>135285</v>
      </c>
      <c r="G20" s="153">
        <f t="shared" si="5"/>
        <v>22014</v>
      </c>
      <c r="H20" s="154" t="s">
        <v>0</v>
      </c>
      <c r="I20" s="154" t="s">
        <v>0</v>
      </c>
      <c r="J20" s="152">
        <v>58109</v>
      </c>
      <c r="K20" s="153">
        <f t="shared" si="0"/>
        <v>-2733</v>
      </c>
      <c r="L20" s="154" t="s">
        <v>0</v>
      </c>
      <c r="M20" s="154" t="s">
        <v>0</v>
      </c>
      <c r="N20" s="152">
        <v>9777</v>
      </c>
      <c r="O20" s="153">
        <f t="shared" si="6"/>
        <v>909</v>
      </c>
      <c r="P20" s="154" t="s">
        <v>0</v>
      </c>
      <c r="Q20" s="154" t="s">
        <v>0</v>
      </c>
      <c r="R20" s="154" t="s">
        <v>0</v>
      </c>
      <c r="S20" s="154" t="s">
        <v>0</v>
      </c>
      <c r="T20" s="152">
        <v>20446</v>
      </c>
      <c r="U20" s="153">
        <f t="shared" si="1"/>
        <v>-2396</v>
      </c>
      <c r="V20" s="152">
        <v>158</v>
      </c>
      <c r="W20" s="153">
        <f t="shared" si="2"/>
        <v>-16</v>
      </c>
      <c r="X20" s="152">
        <v>412</v>
      </c>
      <c r="Y20" s="153">
        <f t="shared" si="7"/>
        <v>-32</v>
      </c>
      <c r="Z20" s="152">
        <v>71</v>
      </c>
      <c r="AA20" s="154" t="s">
        <v>0</v>
      </c>
      <c r="AB20" s="154" t="s">
        <v>0</v>
      </c>
      <c r="AC20" s="154" t="s">
        <v>0</v>
      </c>
      <c r="AD20" s="110"/>
      <c r="AE20" s="103">
        <v>36</v>
      </c>
      <c r="AF20" s="92"/>
    </row>
    <row r="21" spans="1:32" s="12" customFormat="1" ht="19.5" customHeight="1">
      <c r="A21" s="96"/>
      <c r="B21" s="207">
        <v>37</v>
      </c>
      <c r="C21" s="56"/>
      <c r="D21" s="152">
        <v>241534</v>
      </c>
      <c r="E21" s="153">
        <f t="shared" si="4"/>
        <v>-13931</v>
      </c>
      <c r="F21" s="152">
        <v>147737</v>
      </c>
      <c r="G21" s="153">
        <f t="shared" si="5"/>
        <v>12452</v>
      </c>
      <c r="H21" s="154" t="s">
        <v>0</v>
      </c>
      <c r="I21" s="154" t="s">
        <v>0</v>
      </c>
      <c r="J21" s="152">
        <v>58972</v>
      </c>
      <c r="K21" s="153">
        <f t="shared" si="0"/>
        <v>863</v>
      </c>
      <c r="L21" s="154" t="s">
        <v>0</v>
      </c>
      <c r="M21" s="154" t="s">
        <v>0</v>
      </c>
      <c r="N21" s="152">
        <v>10593</v>
      </c>
      <c r="O21" s="153">
        <f t="shared" si="6"/>
        <v>816</v>
      </c>
      <c r="P21" s="154" t="s">
        <v>0</v>
      </c>
      <c r="Q21" s="154" t="s">
        <v>0</v>
      </c>
      <c r="R21" s="154" t="s">
        <v>0</v>
      </c>
      <c r="S21" s="154" t="s">
        <v>0</v>
      </c>
      <c r="T21" s="152">
        <v>20376</v>
      </c>
      <c r="U21" s="153">
        <f t="shared" si="1"/>
        <v>-70</v>
      </c>
      <c r="V21" s="152">
        <v>155</v>
      </c>
      <c r="W21" s="153">
        <f t="shared" si="2"/>
        <v>-3</v>
      </c>
      <c r="X21" s="152">
        <v>436</v>
      </c>
      <c r="Y21" s="153">
        <f t="shared" si="7"/>
        <v>24</v>
      </c>
      <c r="Z21" s="152">
        <v>108</v>
      </c>
      <c r="AA21" s="153">
        <f>Z21-Z20</f>
        <v>37</v>
      </c>
      <c r="AB21" s="154" t="s">
        <v>0</v>
      </c>
      <c r="AC21" s="154" t="s">
        <v>0</v>
      </c>
      <c r="AD21" s="110"/>
      <c r="AE21" s="103">
        <v>37</v>
      </c>
      <c r="AF21" s="92"/>
    </row>
    <row r="22" spans="1:32" s="12" customFormat="1" ht="19.5" customHeight="1">
      <c r="A22" s="96"/>
      <c r="B22" s="207">
        <v>38</v>
      </c>
      <c r="C22" s="56"/>
      <c r="D22" s="152">
        <v>227279</v>
      </c>
      <c r="E22" s="153">
        <f t="shared" si="4"/>
        <v>-14255</v>
      </c>
      <c r="F22" s="152">
        <v>144876</v>
      </c>
      <c r="G22" s="153">
        <f t="shared" si="5"/>
        <v>-2861</v>
      </c>
      <c r="H22" s="154" t="s">
        <v>0</v>
      </c>
      <c r="I22" s="154" t="s">
        <v>0</v>
      </c>
      <c r="J22" s="152">
        <v>69487</v>
      </c>
      <c r="K22" s="153">
        <f t="shared" si="0"/>
        <v>10515</v>
      </c>
      <c r="L22" s="154" t="s">
        <v>0</v>
      </c>
      <c r="M22" s="154" t="s">
        <v>0</v>
      </c>
      <c r="N22" s="152">
        <v>11887</v>
      </c>
      <c r="O22" s="153">
        <f t="shared" si="6"/>
        <v>1294</v>
      </c>
      <c r="P22" s="154" t="s">
        <v>0</v>
      </c>
      <c r="Q22" s="154" t="s">
        <v>0</v>
      </c>
      <c r="R22" s="154" t="s">
        <v>0</v>
      </c>
      <c r="S22" s="154" t="s">
        <v>0</v>
      </c>
      <c r="T22" s="152">
        <v>21771</v>
      </c>
      <c r="U22" s="153">
        <f t="shared" si="1"/>
        <v>1395</v>
      </c>
      <c r="V22" s="152">
        <v>151</v>
      </c>
      <c r="W22" s="153">
        <f t="shared" si="2"/>
        <v>-4</v>
      </c>
      <c r="X22" s="152">
        <v>417</v>
      </c>
      <c r="Y22" s="153">
        <f t="shared" si="7"/>
        <v>-19</v>
      </c>
      <c r="Z22" s="152">
        <v>126</v>
      </c>
      <c r="AA22" s="153">
        <f>Z22-Z21</f>
        <v>18</v>
      </c>
      <c r="AB22" s="154" t="s">
        <v>0</v>
      </c>
      <c r="AC22" s="154" t="s">
        <v>0</v>
      </c>
      <c r="AD22" s="110"/>
      <c r="AE22" s="103">
        <v>38</v>
      </c>
      <c r="AF22" s="92"/>
    </row>
    <row r="23" spans="1:32" s="12" customFormat="1" ht="19.5" customHeight="1">
      <c r="A23" s="96"/>
      <c r="B23" s="207">
        <v>39</v>
      </c>
      <c r="C23" s="56"/>
      <c r="D23" s="152">
        <v>216629</v>
      </c>
      <c r="E23" s="153">
        <f t="shared" si="4"/>
        <v>-10650</v>
      </c>
      <c r="F23" s="152">
        <v>137969</v>
      </c>
      <c r="G23" s="153">
        <f t="shared" si="5"/>
        <v>-6907</v>
      </c>
      <c r="H23" s="154" t="s">
        <v>0</v>
      </c>
      <c r="I23" s="154" t="s">
        <v>0</v>
      </c>
      <c r="J23" s="152">
        <v>82296</v>
      </c>
      <c r="K23" s="153">
        <f t="shared" si="0"/>
        <v>12809</v>
      </c>
      <c r="L23" s="154" t="s">
        <v>0</v>
      </c>
      <c r="M23" s="154" t="s">
        <v>0</v>
      </c>
      <c r="N23" s="152">
        <v>13725</v>
      </c>
      <c r="O23" s="153">
        <f t="shared" si="6"/>
        <v>1838</v>
      </c>
      <c r="P23" s="154" t="s">
        <v>0</v>
      </c>
      <c r="Q23" s="154" t="s">
        <v>0</v>
      </c>
      <c r="R23" s="154" t="s">
        <v>0</v>
      </c>
      <c r="S23" s="154" t="s">
        <v>0</v>
      </c>
      <c r="T23" s="152">
        <v>22410</v>
      </c>
      <c r="U23" s="153">
        <f t="shared" si="1"/>
        <v>639</v>
      </c>
      <c r="V23" s="152">
        <v>147</v>
      </c>
      <c r="W23" s="153">
        <f t="shared" si="2"/>
        <v>-4</v>
      </c>
      <c r="X23" s="152">
        <v>409</v>
      </c>
      <c r="Y23" s="153">
        <f t="shared" si="7"/>
        <v>-8</v>
      </c>
      <c r="Z23" s="152">
        <v>126</v>
      </c>
      <c r="AA23" s="376">
        <f>Z23-Z22</f>
        <v>0</v>
      </c>
      <c r="AB23" s="154" t="s">
        <v>0</v>
      </c>
      <c r="AC23" s="154" t="s">
        <v>0</v>
      </c>
      <c r="AD23" s="110"/>
      <c r="AE23" s="103">
        <v>39</v>
      </c>
      <c r="AF23" s="92"/>
    </row>
    <row r="24" spans="1:32" s="12" customFormat="1" ht="19.5" customHeight="1">
      <c r="A24" s="96"/>
      <c r="B24" s="207">
        <v>40</v>
      </c>
      <c r="C24" s="56"/>
      <c r="D24" s="152">
        <v>207481</v>
      </c>
      <c r="E24" s="153">
        <f t="shared" si="4"/>
        <v>-9148</v>
      </c>
      <c r="F24" s="152">
        <v>130845</v>
      </c>
      <c r="G24" s="153">
        <f t="shared" si="5"/>
        <v>-7124</v>
      </c>
      <c r="H24" s="154" t="s">
        <v>0</v>
      </c>
      <c r="I24" s="154" t="s">
        <v>0</v>
      </c>
      <c r="J24" s="152">
        <v>92532</v>
      </c>
      <c r="K24" s="153">
        <f t="shared" si="0"/>
        <v>10236</v>
      </c>
      <c r="L24" s="154" t="s">
        <v>0</v>
      </c>
      <c r="M24" s="154" t="s">
        <v>0</v>
      </c>
      <c r="N24" s="152">
        <v>14576</v>
      </c>
      <c r="O24" s="153">
        <f t="shared" si="6"/>
        <v>851</v>
      </c>
      <c r="P24" s="154" t="s">
        <v>0</v>
      </c>
      <c r="Q24" s="154" t="s">
        <v>0</v>
      </c>
      <c r="R24" s="154" t="s">
        <v>0</v>
      </c>
      <c r="S24" s="154" t="s">
        <v>0</v>
      </c>
      <c r="T24" s="152">
        <v>22344</v>
      </c>
      <c r="U24" s="153">
        <f t="shared" si="1"/>
        <v>-66</v>
      </c>
      <c r="V24" s="152">
        <v>158</v>
      </c>
      <c r="W24" s="153">
        <f t="shared" si="2"/>
        <v>11</v>
      </c>
      <c r="X24" s="152">
        <v>405</v>
      </c>
      <c r="Y24" s="153">
        <f t="shared" si="7"/>
        <v>-4</v>
      </c>
      <c r="Z24" s="152">
        <v>126</v>
      </c>
      <c r="AA24" s="376">
        <f>Z24-Z23</f>
        <v>0</v>
      </c>
      <c r="AB24" s="154" t="s">
        <v>0</v>
      </c>
      <c r="AC24" s="154" t="s">
        <v>0</v>
      </c>
      <c r="AD24" s="110"/>
      <c r="AE24" s="103">
        <v>40</v>
      </c>
      <c r="AF24" s="92"/>
    </row>
    <row r="25" spans="1:32" s="12" customFormat="1" ht="19.5" customHeight="1">
      <c r="A25" s="96"/>
      <c r="B25" s="207"/>
      <c r="C25" s="56"/>
      <c r="D25" s="152"/>
      <c r="E25" s="153"/>
      <c r="F25" s="152"/>
      <c r="G25" s="153"/>
      <c r="H25" s="154"/>
      <c r="I25" s="154"/>
      <c r="J25" s="152"/>
      <c r="K25" s="153"/>
      <c r="L25" s="154"/>
      <c r="M25" s="154"/>
      <c r="N25" s="152"/>
      <c r="O25" s="153"/>
      <c r="P25" s="154"/>
      <c r="Q25" s="154"/>
      <c r="R25" s="154"/>
      <c r="S25" s="154"/>
      <c r="T25" s="152"/>
      <c r="U25" s="153"/>
      <c r="V25" s="152"/>
      <c r="W25" s="153"/>
      <c r="X25" s="152"/>
      <c r="Y25" s="153"/>
      <c r="Z25" s="152"/>
      <c r="AA25" s="154"/>
      <c r="AB25" s="154"/>
      <c r="AC25" s="154"/>
      <c r="AD25" s="110"/>
      <c r="AE25" s="103"/>
      <c r="AF25" s="92"/>
    </row>
    <row r="26" spans="1:32" s="12" customFormat="1" ht="19.5" customHeight="1">
      <c r="A26" s="96"/>
      <c r="B26" s="207">
        <v>41</v>
      </c>
      <c r="C26" s="56"/>
      <c r="D26" s="152">
        <v>199705</v>
      </c>
      <c r="E26" s="153">
        <f>D26-D24</f>
        <v>-7776</v>
      </c>
      <c r="F26" s="152">
        <v>121727</v>
      </c>
      <c r="G26" s="153">
        <f>F26-F24</f>
        <v>-9118</v>
      </c>
      <c r="H26" s="154" t="s">
        <v>0</v>
      </c>
      <c r="I26" s="154" t="s">
        <v>0</v>
      </c>
      <c r="J26" s="152">
        <v>93876</v>
      </c>
      <c r="K26" s="153">
        <f>J26-J24</f>
        <v>1344</v>
      </c>
      <c r="L26" s="154" t="s">
        <v>0</v>
      </c>
      <c r="M26" s="154" t="s">
        <v>0</v>
      </c>
      <c r="N26" s="152">
        <v>15943</v>
      </c>
      <c r="O26" s="153">
        <f>N26-N24</f>
        <v>1367</v>
      </c>
      <c r="P26" s="154" t="s">
        <v>0</v>
      </c>
      <c r="Q26" s="154" t="s">
        <v>0</v>
      </c>
      <c r="R26" s="154" t="s">
        <v>0</v>
      </c>
      <c r="S26" s="154" t="s">
        <v>0</v>
      </c>
      <c r="T26" s="152">
        <v>25954</v>
      </c>
      <c r="U26" s="153">
        <f>T26-T24</f>
        <v>3610</v>
      </c>
      <c r="V26" s="152">
        <v>157</v>
      </c>
      <c r="W26" s="153">
        <f>V26-V24</f>
        <v>-1</v>
      </c>
      <c r="X26" s="152">
        <v>420</v>
      </c>
      <c r="Y26" s="153">
        <f>X26-X24</f>
        <v>15</v>
      </c>
      <c r="Z26" s="152">
        <v>131</v>
      </c>
      <c r="AA26" s="153">
        <f>Z26-Z24</f>
        <v>5</v>
      </c>
      <c r="AB26" s="154" t="s">
        <v>0</v>
      </c>
      <c r="AC26" s="154" t="s">
        <v>0</v>
      </c>
      <c r="AD26" s="110"/>
      <c r="AE26" s="103">
        <v>41</v>
      </c>
      <c r="AF26" s="92"/>
    </row>
    <row r="27" spans="1:32" s="12" customFormat="1" ht="19.5" customHeight="1">
      <c r="A27" s="96"/>
      <c r="B27" s="207">
        <v>42</v>
      </c>
      <c r="C27" s="56"/>
      <c r="D27" s="152">
        <v>193171</v>
      </c>
      <c r="E27" s="153">
        <f t="shared" si="4"/>
        <v>-6534</v>
      </c>
      <c r="F27" s="152">
        <v>115978</v>
      </c>
      <c r="G27" s="153">
        <f t="shared" si="5"/>
        <v>-5749</v>
      </c>
      <c r="H27" s="154" t="s">
        <v>0</v>
      </c>
      <c r="I27" s="154" t="s">
        <v>0</v>
      </c>
      <c r="J27" s="152">
        <v>91109</v>
      </c>
      <c r="K27" s="153">
        <f t="shared" si="0"/>
        <v>-2767</v>
      </c>
      <c r="L27" s="154" t="s">
        <v>0</v>
      </c>
      <c r="M27" s="154" t="s">
        <v>0</v>
      </c>
      <c r="N27" s="152">
        <v>17026</v>
      </c>
      <c r="O27" s="153">
        <f t="shared" si="6"/>
        <v>1083</v>
      </c>
      <c r="P27" s="154" t="s">
        <v>0</v>
      </c>
      <c r="Q27" s="154" t="s">
        <v>0</v>
      </c>
      <c r="R27" s="154" t="s">
        <v>0</v>
      </c>
      <c r="S27" s="154" t="s">
        <v>0</v>
      </c>
      <c r="T27" s="152">
        <v>25853</v>
      </c>
      <c r="U27" s="153">
        <f t="shared" si="1"/>
        <v>-101</v>
      </c>
      <c r="V27" s="152">
        <v>160</v>
      </c>
      <c r="W27" s="153">
        <f t="shared" si="2"/>
        <v>3</v>
      </c>
      <c r="X27" s="152">
        <v>409</v>
      </c>
      <c r="Y27" s="153">
        <f aca="true" t="shared" si="8" ref="Y27:Y35">X27-X26</f>
        <v>-11</v>
      </c>
      <c r="Z27" s="152">
        <v>200</v>
      </c>
      <c r="AA27" s="153">
        <f aca="true" t="shared" si="9" ref="AA27:AA70">Z27-Z26</f>
        <v>69</v>
      </c>
      <c r="AB27" s="154" t="s">
        <v>0</v>
      </c>
      <c r="AC27" s="154" t="s">
        <v>0</v>
      </c>
      <c r="AD27" s="110"/>
      <c r="AE27" s="103">
        <v>42</v>
      </c>
      <c r="AF27" s="92"/>
    </row>
    <row r="28" spans="1:32" s="12" customFormat="1" ht="19.5" customHeight="1">
      <c r="A28" s="96"/>
      <c r="B28" s="207">
        <v>43</v>
      </c>
      <c r="C28" s="56"/>
      <c r="D28" s="152">
        <v>187265</v>
      </c>
      <c r="E28" s="153">
        <f t="shared" si="4"/>
        <v>-5906</v>
      </c>
      <c r="F28" s="152">
        <v>110002</v>
      </c>
      <c r="G28" s="153">
        <f t="shared" si="5"/>
        <v>-5976</v>
      </c>
      <c r="H28" s="154" t="s">
        <v>0</v>
      </c>
      <c r="I28" s="154" t="s">
        <v>0</v>
      </c>
      <c r="J28" s="152">
        <v>87896</v>
      </c>
      <c r="K28" s="153">
        <f t="shared" si="0"/>
        <v>-3213</v>
      </c>
      <c r="L28" s="154" t="s">
        <v>0</v>
      </c>
      <c r="M28" s="154" t="s">
        <v>0</v>
      </c>
      <c r="N28" s="152">
        <v>19193</v>
      </c>
      <c r="O28" s="153">
        <f t="shared" si="6"/>
        <v>2167</v>
      </c>
      <c r="P28" s="154" t="s">
        <v>0</v>
      </c>
      <c r="Q28" s="154" t="s">
        <v>0</v>
      </c>
      <c r="R28" s="154" t="s">
        <v>0</v>
      </c>
      <c r="S28" s="154" t="s">
        <v>0</v>
      </c>
      <c r="T28" s="152">
        <v>26291</v>
      </c>
      <c r="U28" s="153">
        <f t="shared" si="1"/>
        <v>438</v>
      </c>
      <c r="V28" s="152">
        <v>161</v>
      </c>
      <c r="W28" s="153">
        <f t="shared" si="2"/>
        <v>1</v>
      </c>
      <c r="X28" s="152">
        <v>397</v>
      </c>
      <c r="Y28" s="153">
        <f t="shared" si="8"/>
        <v>-12</v>
      </c>
      <c r="Z28" s="152">
        <v>424</v>
      </c>
      <c r="AA28" s="153">
        <f t="shared" si="9"/>
        <v>224</v>
      </c>
      <c r="AB28" s="154" t="s">
        <v>0</v>
      </c>
      <c r="AC28" s="154" t="s">
        <v>0</v>
      </c>
      <c r="AD28" s="110"/>
      <c r="AE28" s="103">
        <v>43</v>
      </c>
      <c r="AF28" s="92"/>
    </row>
    <row r="29" spans="1:32" s="12" customFormat="1" ht="19.5" customHeight="1">
      <c r="A29" s="96"/>
      <c r="B29" s="207">
        <v>44</v>
      </c>
      <c r="C29" s="56"/>
      <c r="D29" s="152">
        <v>182503</v>
      </c>
      <c r="E29" s="153">
        <f t="shared" si="4"/>
        <v>-4762</v>
      </c>
      <c r="F29" s="152">
        <v>105304</v>
      </c>
      <c r="G29" s="153">
        <f t="shared" si="5"/>
        <v>-4698</v>
      </c>
      <c r="H29" s="154" t="s">
        <v>0</v>
      </c>
      <c r="I29" s="154" t="s">
        <v>0</v>
      </c>
      <c r="J29" s="152">
        <v>84479</v>
      </c>
      <c r="K29" s="153">
        <f t="shared" si="0"/>
        <v>-3417</v>
      </c>
      <c r="L29" s="154" t="s">
        <v>0</v>
      </c>
      <c r="M29" s="154" t="s">
        <v>0</v>
      </c>
      <c r="N29" s="152">
        <v>21207</v>
      </c>
      <c r="O29" s="153">
        <f t="shared" si="6"/>
        <v>2014</v>
      </c>
      <c r="P29" s="154" t="s">
        <v>0</v>
      </c>
      <c r="Q29" s="154" t="s">
        <v>0</v>
      </c>
      <c r="R29" s="154" t="s">
        <v>0</v>
      </c>
      <c r="S29" s="154" t="s">
        <v>0</v>
      </c>
      <c r="T29" s="152">
        <v>25682</v>
      </c>
      <c r="U29" s="153">
        <f t="shared" si="1"/>
        <v>-609</v>
      </c>
      <c r="V29" s="152">
        <v>160</v>
      </c>
      <c r="W29" s="153">
        <f t="shared" si="2"/>
        <v>-1</v>
      </c>
      <c r="X29" s="152">
        <v>393</v>
      </c>
      <c r="Y29" s="153">
        <f t="shared" si="8"/>
        <v>-4</v>
      </c>
      <c r="Z29" s="152">
        <v>441</v>
      </c>
      <c r="AA29" s="153">
        <f t="shared" si="9"/>
        <v>17</v>
      </c>
      <c r="AB29" s="154" t="s">
        <v>0</v>
      </c>
      <c r="AC29" s="154" t="s">
        <v>0</v>
      </c>
      <c r="AD29" s="110"/>
      <c r="AE29" s="103">
        <v>44</v>
      </c>
      <c r="AF29" s="92"/>
    </row>
    <row r="30" spans="1:32" s="12" customFormat="1" ht="19.5" customHeight="1">
      <c r="A30" s="96"/>
      <c r="B30" s="207">
        <v>45</v>
      </c>
      <c r="C30" s="56"/>
      <c r="D30" s="152">
        <v>179016</v>
      </c>
      <c r="E30" s="153">
        <f t="shared" si="4"/>
        <v>-3487</v>
      </c>
      <c r="F30" s="152">
        <v>100763</v>
      </c>
      <c r="G30" s="153">
        <f t="shared" si="5"/>
        <v>-4541</v>
      </c>
      <c r="H30" s="154" t="s">
        <v>0</v>
      </c>
      <c r="I30" s="154" t="s">
        <v>0</v>
      </c>
      <c r="J30" s="152">
        <v>83459</v>
      </c>
      <c r="K30" s="153">
        <f t="shared" si="0"/>
        <v>-1020</v>
      </c>
      <c r="L30" s="154" t="s">
        <v>0</v>
      </c>
      <c r="M30" s="154" t="s">
        <v>0</v>
      </c>
      <c r="N30" s="152">
        <v>22609</v>
      </c>
      <c r="O30" s="153">
        <f t="shared" si="6"/>
        <v>1402</v>
      </c>
      <c r="P30" s="154" t="s">
        <v>0</v>
      </c>
      <c r="Q30" s="154" t="s">
        <v>0</v>
      </c>
      <c r="R30" s="154" t="s">
        <v>0</v>
      </c>
      <c r="S30" s="154" t="s">
        <v>0</v>
      </c>
      <c r="T30" s="152">
        <v>25075</v>
      </c>
      <c r="U30" s="153">
        <f t="shared" si="1"/>
        <v>-607</v>
      </c>
      <c r="V30" s="152">
        <v>148</v>
      </c>
      <c r="W30" s="153">
        <f t="shared" si="2"/>
        <v>-12</v>
      </c>
      <c r="X30" s="152">
        <v>377</v>
      </c>
      <c r="Y30" s="153">
        <f t="shared" si="8"/>
        <v>-16</v>
      </c>
      <c r="Z30" s="152">
        <v>498</v>
      </c>
      <c r="AA30" s="153">
        <f t="shared" si="9"/>
        <v>57</v>
      </c>
      <c r="AB30" s="154" t="s">
        <v>0</v>
      </c>
      <c r="AC30" s="154" t="s">
        <v>0</v>
      </c>
      <c r="AD30" s="110"/>
      <c r="AE30" s="103">
        <v>45</v>
      </c>
      <c r="AF30" s="92"/>
    </row>
    <row r="31" spans="1:32" s="12" customFormat="1" ht="19.5" customHeight="1">
      <c r="A31" s="96"/>
      <c r="B31" s="207">
        <v>46</v>
      </c>
      <c r="C31" s="56"/>
      <c r="D31" s="152">
        <v>175917</v>
      </c>
      <c r="E31" s="153">
        <f t="shared" si="4"/>
        <v>-3099</v>
      </c>
      <c r="F31" s="152">
        <v>97870</v>
      </c>
      <c r="G31" s="153">
        <f t="shared" si="5"/>
        <v>-2893</v>
      </c>
      <c r="H31" s="154" t="s">
        <v>0</v>
      </c>
      <c r="I31" s="154" t="s">
        <v>0</v>
      </c>
      <c r="J31" s="152">
        <v>82956</v>
      </c>
      <c r="K31" s="153">
        <f t="shared" si="0"/>
        <v>-503</v>
      </c>
      <c r="L31" s="154" t="s">
        <v>0</v>
      </c>
      <c r="M31" s="154" t="s">
        <v>0</v>
      </c>
      <c r="N31" s="152">
        <v>23738</v>
      </c>
      <c r="O31" s="153">
        <f t="shared" si="6"/>
        <v>1129</v>
      </c>
      <c r="P31" s="154" t="s">
        <v>0</v>
      </c>
      <c r="Q31" s="154" t="s">
        <v>0</v>
      </c>
      <c r="R31" s="154" t="s">
        <v>0</v>
      </c>
      <c r="S31" s="154" t="s">
        <v>0</v>
      </c>
      <c r="T31" s="152">
        <v>22560</v>
      </c>
      <c r="U31" s="153">
        <f t="shared" si="1"/>
        <v>-2515</v>
      </c>
      <c r="V31" s="152">
        <v>143</v>
      </c>
      <c r="W31" s="153">
        <f t="shared" si="2"/>
        <v>-5</v>
      </c>
      <c r="X31" s="152">
        <v>354</v>
      </c>
      <c r="Y31" s="153">
        <f t="shared" si="8"/>
        <v>-23</v>
      </c>
      <c r="Z31" s="152">
        <v>538</v>
      </c>
      <c r="AA31" s="153">
        <f t="shared" si="9"/>
        <v>40</v>
      </c>
      <c r="AB31" s="154" t="s">
        <v>0</v>
      </c>
      <c r="AC31" s="154" t="s">
        <v>0</v>
      </c>
      <c r="AD31" s="110"/>
      <c r="AE31" s="103">
        <v>46</v>
      </c>
      <c r="AF31" s="92"/>
    </row>
    <row r="32" spans="1:32" s="12" customFormat="1" ht="19.5" customHeight="1">
      <c r="A32" s="96"/>
      <c r="B32" s="207">
        <v>47</v>
      </c>
      <c r="C32" s="56"/>
      <c r="D32" s="152">
        <v>173342</v>
      </c>
      <c r="E32" s="153">
        <f t="shared" si="4"/>
        <v>-2575</v>
      </c>
      <c r="F32" s="152">
        <v>95139</v>
      </c>
      <c r="G32" s="153">
        <f t="shared" si="5"/>
        <v>-2731</v>
      </c>
      <c r="H32" s="154" t="s">
        <v>0</v>
      </c>
      <c r="I32" s="154" t="s">
        <v>0</v>
      </c>
      <c r="J32" s="152">
        <v>83014</v>
      </c>
      <c r="K32" s="153">
        <f t="shared" si="0"/>
        <v>58</v>
      </c>
      <c r="L32" s="154" t="s">
        <v>0</v>
      </c>
      <c r="M32" s="154" t="s">
        <v>0</v>
      </c>
      <c r="N32" s="152">
        <v>25913</v>
      </c>
      <c r="O32" s="153">
        <f t="shared" si="6"/>
        <v>2175</v>
      </c>
      <c r="P32" s="154" t="s">
        <v>0</v>
      </c>
      <c r="Q32" s="154" t="s">
        <v>0</v>
      </c>
      <c r="R32" s="154" t="s">
        <v>0</v>
      </c>
      <c r="S32" s="154" t="s">
        <v>0</v>
      </c>
      <c r="T32" s="152">
        <v>21990</v>
      </c>
      <c r="U32" s="153">
        <f t="shared" si="1"/>
        <v>-570</v>
      </c>
      <c r="V32" s="152">
        <v>156</v>
      </c>
      <c r="W32" s="153">
        <f t="shared" si="2"/>
        <v>13</v>
      </c>
      <c r="X32" s="152">
        <v>358</v>
      </c>
      <c r="Y32" s="153">
        <f t="shared" si="8"/>
        <v>4</v>
      </c>
      <c r="Z32" s="152">
        <v>616</v>
      </c>
      <c r="AA32" s="153">
        <f t="shared" si="9"/>
        <v>78</v>
      </c>
      <c r="AB32" s="154" t="s">
        <v>0</v>
      </c>
      <c r="AC32" s="154" t="s">
        <v>0</v>
      </c>
      <c r="AD32" s="110"/>
      <c r="AE32" s="103">
        <v>47</v>
      </c>
      <c r="AF32" s="92"/>
    </row>
    <row r="33" spans="1:32" s="12" customFormat="1" ht="19.5" customHeight="1">
      <c r="A33" s="96"/>
      <c r="B33" s="207">
        <v>48</v>
      </c>
      <c r="C33" s="56"/>
      <c r="D33" s="152">
        <v>170154</v>
      </c>
      <c r="E33" s="153">
        <f t="shared" si="4"/>
        <v>-3188</v>
      </c>
      <c r="F33" s="152">
        <v>93229</v>
      </c>
      <c r="G33" s="153">
        <f t="shared" si="5"/>
        <v>-1910</v>
      </c>
      <c r="H33" s="154" t="s">
        <v>0</v>
      </c>
      <c r="I33" s="154" t="s">
        <v>0</v>
      </c>
      <c r="J33" s="152">
        <v>83010</v>
      </c>
      <c r="K33" s="153">
        <f t="shared" si="0"/>
        <v>-4</v>
      </c>
      <c r="L33" s="154" t="s">
        <v>0</v>
      </c>
      <c r="M33" s="154" t="s">
        <v>0</v>
      </c>
      <c r="N33" s="152">
        <v>30457</v>
      </c>
      <c r="O33" s="153">
        <f t="shared" si="6"/>
        <v>4544</v>
      </c>
      <c r="P33" s="154" t="s">
        <v>0</v>
      </c>
      <c r="Q33" s="154" t="s">
        <v>0</v>
      </c>
      <c r="R33" s="154" t="s">
        <v>0</v>
      </c>
      <c r="S33" s="154" t="s">
        <v>0</v>
      </c>
      <c r="T33" s="152">
        <v>22261</v>
      </c>
      <c r="U33" s="153">
        <f t="shared" si="1"/>
        <v>271</v>
      </c>
      <c r="V33" s="152">
        <v>146</v>
      </c>
      <c r="W33" s="153">
        <f t="shared" si="2"/>
        <v>-10</v>
      </c>
      <c r="X33" s="152">
        <v>363</v>
      </c>
      <c r="Y33" s="153">
        <f t="shared" si="8"/>
        <v>5</v>
      </c>
      <c r="Z33" s="152">
        <v>806</v>
      </c>
      <c r="AA33" s="153">
        <f t="shared" si="9"/>
        <v>190</v>
      </c>
      <c r="AB33" s="154" t="s">
        <v>0</v>
      </c>
      <c r="AC33" s="154" t="s">
        <v>0</v>
      </c>
      <c r="AD33" s="110"/>
      <c r="AE33" s="103">
        <v>48</v>
      </c>
      <c r="AF33" s="92"/>
    </row>
    <row r="34" spans="1:32" s="12" customFormat="1" ht="19.5" customHeight="1">
      <c r="A34" s="96"/>
      <c r="B34" s="207">
        <v>49</v>
      </c>
      <c r="C34" s="56"/>
      <c r="D34" s="152">
        <v>171988</v>
      </c>
      <c r="E34" s="153">
        <f t="shared" si="4"/>
        <v>1834</v>
      </c>
      <c r="F34" s="152">
        <v>90783</v>
      </c>
      <c r="G34" s="153">
        <f t="shared" si="5"/>
        <v>-2446</v>
      </c>
      <c r="H34" s="154" t="s">
        <v>0</v>
      </c>
      <c r="I34" s="154" t="s">
        <v>0</v>
      </c>
      <c r="J34" s="152">
        <v>83753</v>
      </c>
      <c r="K34" s="153">
        <f t="shared" si="0"/>
        <v>743</v>
      </c>
      <c r="L34" s="154" t="s">
        <v>0</v>
      </c>
      <c r="M34" s="154" t="s">
        <v>0</v>
      </c>
      <c r="N34" s="152">
        <v>32549</v>
      </c>
      <c r="O34" s="153">
        <f t="shared" si="6"/>
        <v>2092</v>
      </c>
      <c r="P34" s="154" t="s">
        <v>0</v>
      </c>
      <c r="Q34" s="154" t="s">
        <v>0</v>
      </c>
      <c r="R34" s="154" t="s">
        <v>0</v>
      </c>
      <c r="S34" s="154" t="s">
        <v>0</v>
      </c>
      <c r="T34" s="152">
        <v>24321</v>
      </c>
      <c r="U34" s="153">
        <f t="shared" si="1"/>
        <v>2060</v>
      </c>
      <c r="V34" s="152">
        <v>144</v>
      </c>
      <c r="W34" s="153">
        <f t="shared" si="2"/>
        <v>-2</v>
      </c>
      <c r="X34" s="152">
        <v>354</v>
      </c>
      <c r="Y34" s="153">
        <f t="shared" si="8"/>
        <v>-9</v>
      </c>
      <c r="Z34" s="152">
        <v>911</v>
      </c>
      <c r="AA34" s="153">
        <f t="shared" si="9"/>
        <v>105</v>
      </c>
      <c r="AB34" s="154" t="s">
        <v>0</v>
      </c>
      <c r="AC34" s="154" t="s">
        <v>0</v>
      </c>
      <c r="AD34" s="110"/>
      <c r="AE34" s="103">
        <v>49</v>
      </c>
      <c r="AF34" s="92"/>
    </row>
    <row r="35" spans="1:32" s="12" customFormat="1" ht="19.5" customHeight="1">
      <c r="A35" s="96"/>
      <c r="B35" s="207">
        <v>50</v>
      </c>
      <c r="C35" s="56"/>
      <c r="D35" s="152">
        <v>174192</v>
      </c>
      <c r="E35" s="153">
        <f t="shared" si="4"/>
        <v>2204</v>
      </c>
      <c r="F35" s="152">
        <v>89308</v>
      </c>
      <c r="G35" s="153">
        <f t="shared" si="5"/>
        <v>-1475</v>
      </c>
      <c r="H35" s="154" t="s">
        <v>0</v>
      </c>
      <c r="I35" s="154" t="s">
        <v>0</v>
      </c>
      <c r="J35" s="152">
        <v>83431</v>
      </c>
      <c r="K35" s="153">
        <f t="shared" si="0"/>
        <v>-322</v>
      </c>
      <c r="L35" s="154" t="s">
        <v>0</v>
      </c>
      <c r="M35" s="154" t="s">
        <v>0</v>
      </c>
      <c r="N35" s="152">
        <v>34174</v>
      </c>
      <c r="O35" s="153">
        <f t="shared" si="6"/>
        <v>1625</v>
      </c>
      <c r="P35" s="154" t="s">
        <v>0</v>
      </c>
      <c r="Q35" s="154" t="s">
        <v>0</v>
      </c>
      <c r="R35" s="154" t="s">
        <v>0</v>
      </c>
      <c r="S35" s="154" t="s">
        <v>0</v>
      </c>
      <c r="T35" s="152">
        <v>24184</v>
      </c>
      <c r="U35" s="153">
        <f t="shared" si="1"/>
        <v>-137</v>
      </c>
      <c r="V35" s="152">
        <v>143</v>
      </c>
      <c r="W35" s="153">
        <f t="shared" si="2"/>
        <v>-1</v>
      </c>
      <c r="X35" s="152">
        <v>336</v>
      </c>
      <c r="Y35" s="153">
        <f t="shared" si="8"/>
        <v>-18</v>
      </c>
      <c r="Z35" s="152">
        <v>943</v>
      </c>
      <c r="AA35" s="153">
        <f t="shared" si="9"/>
        <v>32</v>
      </c>
      <c r="AB35" s="154" t="s">
        <v>0</v>
      </c>
      <c r="AC35" s="154" t="s">
        <v>0</v>
      </c>
      <c r="AD35" s="110"/>
      <c r="AE35" s="103">
        <v>50</v>
      </c>
      <c r="AF35" s="92"/>
    </row>
    <row r="36" spans="1:32" s="12" customFormat="1" ht="19.5" customHeight="1">
      <c r="A36" s="96"/>
      <c r="B36" s="207"/>
      <c r="C36" s="56"/>
      <c r="D36" s="152"/>
      <c r="E36" s="153"/>
      <c r="F36" s="152"/>
      <c r="G36" s="153"/>
      <c r="H36" s="154"/>
      <c r="I36" s="154"/>
      <c r="J36" s="152"/>
      <c r="K36" s="153"/>
      <c r="L36" s="154"/>
      <c r="M36" s="154"/>
      <c r="N36" s="152"/>
      <c r="O36" s="153"/>
      <c r="P36" s="154"/>
      <c r="Q36" s="154"/>
      <c r="R36" s="154"/>
      <c r="S36" s="154"/>
      <c r="T36" s="152"/>
      <c r="U36" s="153"/>
      <c r="V36" s="152"/>
      <c r="W36" s="153"/>
      <c r="X36" s="152"/>
      <c r="Y36" s="153"/>
      <c r="Z36" s="152"/>
      <c r="AA36" s="153"/>
      <c r="AB36" s="154"/>
      <c r="AC36" s="154"/>
      <c r="AD36" s="110"/>
      <c r="AE36" s="103"/>
      <c r="AF36" s="92"/>
    </row>
    <row r="37" spans="1:32" s="12" customFormat="1" ht="19.5" customHeight="1">
      <c r="A37" s="96"/>
      <c r="B37" s="207">
        <v>51</v>
      </c>
      <c r="C37" s="56"/>
      <c r="D37" s="152">
        <v>176629</v>
      </c>
      <c r="E37" s="153">
        <f>D37-D35</f>
        <v>2437</v>
      </c>
      <c r="F37" s="152">
        <v>88250</v>
      </c>
      <c r="G37" s="153">
        <f>F37-F35</f>
        <v>-1058</v>
      </c>
      <c r="H37" s="154" t="s">
        <v>0</v>
      </c>
      <c r="I37" s="154" t="s">
        <v>0</v>
      </c>
      <c r="J37" s="152">
        <v>83274</v>
      </c>
      <c r="K37" s="153">
        <f>J37-J35</f>
        <v>-157</v>
      </c>
      <c r="L37" s="154" t="s">
        <v>0</v>
      </c>
      <c r="M37" s="154" t="s">
        <v>0</v>
      </c>
      <c r="N37" s="152">
        <v>37417</v>
      </c>
      <c r="O37" s="153">
        <f>N37-N35</f>
        <v>3243</v>
      </c>
      <c r="P37" s="154" t="s">
        <v>0</v>
      </c>
      <c r="Q37" s="154" t="s">
        <v>0</v>
      </c>
      <c r="R37" s="152">
        <v>6337</v>
      </c>
      <c r="S37" s="154" t="s">
        <v>0</v>
      </c>
      <c r="T37" s="152">
        <v>17974</v>
      </c>
      <c r="U37" s="153">
        <f>T37-T35</f>
        <v>-6210</v>
      </c>
      <c r="V37" s="152">
        <v>147</v>
      </c>
      <c r="W37" s="153">
        <f>V37-V35</f>
        <v>4</v>
      </c>
      <c r="X37" s="152">
        <v>315</v>
      </c>
      <c r="Y37" s="153">
        <f>X37-X35</f>
        <v>-21</v>
      </c>
      <c r="Z37" s="152">
        <v>925</v>
      </c>
      <c r="AA37" s="153">
        <f>Z37-Z35</f>
        <v>-18</v>
      </c>
      <c r="AB37" s="154" t="s">
        <v>0</v>
      </c>
      <c r="AC37" s="154" t="s">
        <v>0</v>
      </c>
      <c r="AD37" s="110"/>
      <c r="AE37" s="103">
        <v>51</v>
      </c>
      <c r="AF37" s="92"/>
    </row>
    <row r="38" spans="1:32" s="12" customFormat="1" ht="19.5" customHeight="1">
      <c r="A38" s="96"/>
      <c r="B38" s="207">
        <v>52</v>
      </c>
      <c r="C38" s="56"/>
      <c r="D38" s="152">
        <v>179703</v>
      </c>
      <c r="E38" s="153">
        <f t="shared" si="4"/>
        <v>3074</v>
      </c>
      <c r="F38" s="152">
        <v>87977</v>
      </c>
      <c r="G38" s="153">
        <f t="shared" si="5"/>
        <v>-273</v>
      </c>
      <c r="H38" s="154" t="s">
        <v>0</v>
      </c>
      <c r="I38" s="154" t="s">
        <v>0</v>
      </c>
      <c r="J38" s="152">
        <v>82494</v>
      </c>
      <c r="K38" s="153">
        <f t="shared" si="0"/>
        <v>-780</v>
      </c>
      <c r="L38" s="154" t="s">
        <v>0</v>
      </c>
      <c r="M38" s="154" t="s">
        <v>0</v>
      </c>
      <c r="N38" s="152">
        <v>40126</v>
      </c>
      <c r="O38" s="153">
        <f t="shared" si="6"/>
        <v>2709</v>
      </c>
      <c r="P38" s="154" t="s">
        <v>0</v>
      </c>
      <c r="Q38" s="154" t="s">
        <v>0</v>
      </c>
      <c r="R38" s="152">
        <v>8080</v>
      </c>
      <c r="S38" s="153">
        <f aca="true" t="shared" si="10" ref="S38:S80">R38-R37</f>
        <v>1743</v>
      </c>
      <c r="T38" s="152">
        <v>15257</v>
      </c>
      <c r="U38" s="153">
        <f t="shared" si="1"/>
        <v>-2717</v>
      </c>
      <c r="V38" s="152">
        <v>143</v>
      </c>
      <c r="W38" s="153">
        <f t="shared" si="2"/>
        <v>-4</v>
      </c>
      <c r="X38" s="152">
        <v>303</v>
      </c>
      <c r="Y38" s="153">
        <f aca="true" t="shared" si="11" ref="Y38:Y46">X38-X37</f>
        <v>-12</v>
      </c>
      <c r="Z38" s="152">
        <v>955</v>
      </c>
      <c r="AA38" s="153">
        <f t="shared" si="9"/>
        <v>30</v>
      </c>
      <c r="AB38" s="154" t="s">
        <v>0</v>
      </c>
      <c r="AC38" s="154" t="s">
        <v>0</v>
      </c>
      <c r="AD38" s="110"/>
      <c r="AE38" s="103">
        <v>52</v>
      </c>
      <c r="AF38" s="92"/>
    </row>
    <row r="39" spans="1:32" s="12" customFormat="1" ht="19.5" customHeight="1">
      <c r="A39" s="96"/>
      <c r="B39" s="207">
        <v>53</v>
      </c>
      <c r="C39" s="56"/>
      <c r="D39" s="152">
        <v>184770</v>
      </c>
      <c r="E39" s="153">
        <f t="shared" si="4"/>
        <v>5067</v>
      </c>
      <c r="F39" s="152">
        <v>87018</v>
      </c>
      <c r="G39" s="153">
        <f t="shared" si="5"/>
        <v>-959</v>
      </c>
      <c r="H39" s="154" t="s">
        <v>0</v>
      </c>
      <c r="I39" s="154" t="s">
        <v>0</v>
      </c>
      <c r="J39" s="152">
        <v>81807</v>
      </c>
      <c r="K39" s="153">
        <f t="shared" si="0"/>
        <v>-687</v>
      </c>
      <c r="L39" s="154" t="s">
        <v>0</v>
      </c>
      <c r="M39" s="154" t="s">
        <v>0</v>
      </c>
      <c r="N39" s="152">
        <v>42810</v>
      </c>
      <c r="O39" s="153">
        <f t="shared" si="6"/>
        <v>2684</v>
      </c>
      <c r="P39" s="154" t="s">
        <v>0</v>
      </c>
      <c r="Q39" s="154" t="s">
        <v>0</v>
      </c>
      <c r="R39" s="152">
        <v>8990</v>
      </c>
      <c r="S39" s="153">
        <f t="shared" si="10"/>
        <v>910</v>
      </c>
      <c r="T39" s="152">
        <v>11438</v>
      </c>
      <c r="U39" s="153">
        <f t="shared" si="1"/>
        <v>-3819</v>
      </c>
      <c r="V39" s="152">
        <v>142</v>
      </c>
      <c r="W39" s="153">
        <f t="shared" si="2"/>
        <v>-1</v>
      </c>
      <c r="X39" s="152">
        <v>296</v>
      </c>
      <c r="Y39" s="153">
        <f t="shared" si="11"/>
        <v>-7</v>
      </c>
      <c r="Z39" s="152">
        <v>1147</v>
      </c>
      <c r="AA39" s="153">
        <f t="shared" si="9"/>
        <v>192</v>
      </c>
      <c r="AB39" s="154" t="s">
        <v>0</v>
      </c>
      <c r="AC39" s="154" t="s">
        <v>0</v>
      </c>
      <c r="AD39" s="110"/>
      <c r="AE39" s="103">
        <v>53</v>
      </c>
      <c r="AF39" s="92"/>
    </row>
    <row r="40" spans="1:32" s="12" customFormat="1" ht="19.5" customHeight="1">
      <c r="A40" s="96"/>
      <c r="B40" s="207">
        <v>54</v>
      </c>
      <c r="C40" s="56"/>
      <c r="D40" s="152">
        <v>192336</v>
      </c>
      <c r="E40" s="153">
        <f t="shared" si="4"/>
        <v>7566</v>
      </c>
      <c r="F40" s="152">
        <v>84832</v>
      </c>
      <c r="G40" s="153">
        <f t="shared" si="5"/>
        <v>-2186</v>
      </c>
      <c r="H40" s="154" t="s">
        <v>0</v>
      </c>
      <c r="I40" s="154" t="s">
        <v>0</v>
      </c>
      <c r="J40" s="152">
        <v>81313</v>
      </c>
      <c r="K40" s="153">
        <f t="shared" si="0"/>
        <v>-494</v>
      </c>
      <c r="L40" s="154" t="s">
        <v>0</v>
      </c>
      <c r="M40" s="154" t="s">
        <v>0</v>
      </c>
      <c r="N40" s="152">
        <v>44967</v>
      </c>
      <c r="O40" s="153">
        <f t="shared" si="6"/>
        <v>2157</v>
      </c>
      <c r="P40" s="154" t="s">
        <v>0</v>
      </c>
      <c r="Q40" s="154" t="s">
        <v>0</v>
      </c>
      <c r="R40" s="152">
        <v>9278</v>
      </c>
      <c r="S40" s="153">
        <f t="shared" si="10"/>
        <v>288</v>
      </c>
      <c r="T40" s="152">
        <v>11031</v>
      </c>
      <c r="U40" s="153">
        <f t="shared" si="1"/>
        <v>-407</v>
      </c>
      <c r="V40" s="152">
        <v>148</v>
      </c>
      <c r="W40" s="153">
        <f t="shared" si="2"/>
        <v>6</v>
      </c>
      <c r="X40" s="152">
        <v>284</v>
      </c>
      <c r="Y40" s="153">
        <f t="shared" si="11"/>
        <v>-12</v>
      </c>
      <c r="Z40" s="152">
        <v>1339</v>
      </c>
      <c r="AA40" s="153">
        <f t="shared" si="9"/>
        <v>192</v>
      </c>
      <c r="AB40" s="154" t="s">
        <v>0</v>
      </c>
      <c r="AC40" s="154" t="s">
        <v>0</v>
      </c>
      <c r="AD40" s="110"/>
      <c r="AE40" s="103">
        <v>54</v>
      </c>
      <c r="AF40" s="92"/>
    </row>
    <row r="41" spans="1:32" s="12" customFormat="1" ht="19.5" customHeight="1">
      <c r="A41" s="96"/>
      <c r="B41" s="207">
        <v>55</v>
      </c>
      <c r="C41" s="56"/>
      <c r="D41" s="152">
        <v>196309</v>
      </c>
      <c r="E41" s="153">
        <f t="shared" si="4"/>
        <v>3973</v>
      </c>
      <c r="F41" s="152">
        <v>86710</v>
      </c>
      <c r="G41" s="153">
        <f t="shared" si="5"/>
        <v>1878</v>
      </c>
      <c r="H41" s="154" t="s">
        <v>0</v>
      </c>
      <c r="I41" s="154" t="s">
        <v>0</v>
      </c>
      <c r="J41" s="152">
        <v>81393</v>
      </c>
      <c r="K41" s="153">
        <f t="shared" si="0"/>
        <v>80</v>
      </c>
      <c r="L41" s="154" t="s">
        <v>0</v>
      </c>
      <c r="M41" s="154" t="s">
        <v>0</v>
      </c>
      <c r="N41" s="152">
        <v>45043</v>
      </c>
      <c r="O41" s="153">
        <f t="shared" si="6"/>
        <v>76</v>
      </c>
      <c r="P41" s="154" t="s">
        <v>0</v>
      </c>
      <c r="Q41" s="154" t="s">
        <v>0</v>
      </c>
      <c r="R41" s="152">
        <v>9840</v>
      </c>
      <c r="S41" s="153">
        <f t="shared" si="10"/>
        <v>562</v>
      </c>
      <c r="T41" s="152">
        <v>9498</v>
      </c>
      <c r="U41" s="153">
        <f t="shared" si="1"/>
        <v>-1533</v>
      </c>
      <c r="V41" s="152">
        <v>148</v>
      </c>
      <c r="W41" s="376">
        <f>V41-V40</f>
        <v>0</v>
      </c>
      <c r="X41" s="152">
        <v>254</v>
      </c>
      <c r="Y41" s="153">
        <f t="shared" si="11"/>
        <v>-30</v>
      </c>
      <c r="Z41" s="152">
        <v>1340</v>
      </c>
      <c r="AA41" s="153">
        <f t="shared" si="9"/>
        <v>1</v>
      </c>
      <c r="AB41" s="154" t="s">
        <v>0</v>
      </c>
      <c r="AC41" s="154" t="s">
        <v>0</v>
      </c>
      <c r="AD41" s="110"/>
      <c r="AE41" s="103">
        <v>55</v>
      </c>
      <c r="AF41" s="92"/>
    </row>
    <row r="42" spans="1:32" s="12" customFormat="1" ht="19.5" customHeight="1">
      <c r="A42" s="96"/>
      <c r="B42" s="207">
        <v>56</v>
      </c>
      <c r="C42" s="56"/>
      <c r="D42" s="152">
        <v>199744</v>
      </c>
      <c r="E42" s="153">
        <f t="shared" si="4"/>
        <v>3435</v>
      </c>
      <c r="F42" s="152">
        <v>89490</v>
      </c>
      <c r="G42" s="153">
        <f t="shared" si="5"/>
        <v>2780</v>
      </c>
      <c r="H42" s="154" t="s">
        <v>0</v>
      </c>
      <c r="I42" s="154" t="s">
        <v>0</v>
      </c>
      <c r="J42" s="152">
        <v>80600</v>
      </c>
      <c r="K42" s="153">
        <f t="shared" si="0"/>
        <v>-793</v>
      </c>
      <c r="L42" s="154" t="s">
        <v>0</v>
      </c>
      <c r="M42" s="154" t="s">
        <v>0</v>
      </c>
      <c r="N42" s="152">
        <v>44609</v>
      </c>
      <c r="O42" s="153">
        <f t="shared" si="6"/>
        <v>-434</v>
      </c>
      <c r="P42" s="154" t="s">
        <v>0</v>
      </c>
      <c r="Q42" s="154" t="s">
        <v>0</v>
      </c>
      <c r="R42" s="152">
        <v>10780</v>
      </c>
      <c r="S42" s="153">
        <f t="shared" si="10"/>
        <v>940</v>
      </c>
      <c r="T42" s="152">
        <v>8843</v>
      </c>
      <c r="U42" s="153">
        <f t="shared" si="1"/>
        <v>-655</v>
      </c>
      <c r="V42" s="152">
        <v>141</v>
      </c>
      <c r="W42" s="153">
        <f aca="true" t="shared" si="12" ref="W42:W70">V42-V41</f>
        <v>-7</v>
      </c>
      <c r="X42" s="152">
        <v>238</v>
      </c>
      <c r="Y42" s="153">
        <f t="shared" si="11"/>
        <v>-16</v>
      </c>
      <c r="Z42" s="152">
        <v>1373</v>
      </c>
      <c r="AA42" s="153">
        <f t="shared" si="9"/>
        <v>33</v>
      </c>
      <c r="AB42" s="154" t="s">
        <v>0</v>
      </c>
      <c r="AC42" s="154" t="s">
        <v>0</v>
      </c>
      <c r="AD42" s="110"/>
      <c r="AE42" s="103">
        <v>56</v>
      </c>
      <c r="AF42" s="92"/>
    </row>
    <row r="43" spans="1:32" s="12" customFormat="1" ht="19.5" customHeight="1">
      <c r="A43" s="96"/>
      <c r="B43" s="207">
        <v>57</v>
      </c>
      <c r="C43" s="56"/>
      <c r="D43" s="152">
        <v>202562</v>
      </c>
      <c r="E43" s="153">
        <f t="shared" si="4"/>
        <v>2818</v>
      </c>
      <c r="F43" s="152">
        <v>93606</v>
      </c>
      <c r="G43" s="153">
        <f t="shared" si="5"/>
        <v>4116</v>
      </c>
      <c r="H43" s="154" t="s">
        <v>0</v>
      </c>
      <c r="I43" s="154" t="s">
        <v>0</v>
      </c>
      <c r="J43" s="152">
        <v>78480</v>
      </c>
      <c r="K43" s="153">
        <f t="shared" si="0"/>
        <v>-2120</v>
      </c>
      <c r="L43" s="154" t="s">
        <v>0</v>
      </c>
      <c r="M43" s="154" t="s">
        <v>0</v>
      </c>
      <c r="N43" s="152">
        <v>44754</v>
      </c>
      <c r="O43" s="153">
        <f t="shared" si="6"/>
        <v>145</v>
      </c>
      <c r="P43" s="154" t="s">
        <v>0</v>
      </c>
      <c r="Q43" s="154" t="s">
        <v>0</v>
      </c>
      <c r="R43" s="152">
        <v>11257</v>
      </c>
      <c r="S43" s="153">
        <f t="shared" si="10"/>
        <v>477</v>
      </c>
      <c r="T43" s="152">
        <v>7464</v>
      </c>
      <c r="U43" s="153">
        <f t="shared" si="1"/>
        <v>-1379</v>
      </c>
      <c r="V43" s="152">
        <v>130</v>
      </c>
      <c r="W43" s="153">
        <f t="shared" si="12"/>
        <v>-11</v>
      </c>
      <c r="X43" s="152">
        <v>216</v>
      </c>
      <c r="Y43" s="153">
        <f t="shared" si="11"/>
        <v>-22</v>
      </c>
      <c r="Z43" s="152">
        <v>1380</v>
      </c>
      <c r="AA43" s="153">
        <f t="shared" si="9"/>
        <v>7</v>
      </c>
      <c r="AB43" s="154" t="s">
        <v>0</v>
      </c>
      <c r="AC43" s="154" t="s">
        <v>0</v>
      </c>
      <c r="AD43" s="110"/>
      <c r="AE43" s="103">
        <v>57</v>
      </c>
      <c r="AF43" s="92"/>
    </row>
    <row r="44" spans="1:32" s="12" customFormat="1" ht="19.5" customHeight="1">
      <c r="A44" s="96"/>
      <c r="B44" s="207">
        <v>58</v>
      </c>
      <c r="C44" s="56"/>
      <c r="D44" s="152">
        <v>203324</v>
      </c>
      <c r="E44" s="153">
        <f t="shared" si="4"/>
        <v>762</v>
      </c>
      <c r="F44" s="152">
        <v>94499</v>
      </c>
      <c r="G44" s="153">
        <f t="shared" si="5"/>
        <v>893</v>
      </c>
      <c r="H44" s="154" t="s">
        <v>0</v>
      </c>
      <c r="I44" s="154" t="s">
        <v>0</v>
      </c>
      <c r="J44" s="152">
        <v>79688</v>
      </c>
      <c r="K44" s="153">
        <f t="shared" si="0"/>
        <v>1208</v>
      </c>
      <c r="L44" s="154" t="s">
        <v>0</v>
      </c>
      <c r="M44" s="154" t="s">
        <v>0</v>
      </c>
      <c r="N44" s="152">
        <v>45262</v>
      </c>
      <c r="O44" s="153">
        <f t="shared" si="6"/>
        <v>508</v>
      </c>
      <c r="P44" s="154" t="s">
        <v>0</v>
      </c>
      <c r="Q44" s="154" t="s">
        <v>0</v>
      </c>
      <c r="R44" s="152">
        <v>12267</v>
      </c>
      <c r="S44" s="153">
        <f t="shared" si="10"/>
        <v>1010</v>
      </c>
      <c r="T44" s="152">
        <v>8034</v>
      </c>
      <c r="U44" s="153">
        <f t="shared" si="1"/>
        <v>570</v>
      </c>
      <c r="V44" s="152">
        <v>122</v>
      </c>
      <c r="W44" s="153">
        <f t="shared" si="12"/>
        <v>-8</v>
      </c>
      <c r="X44" s="152">
        <v>197</v>
      </c>
      <c r="Y44" s="153">
        <f t="shared" si="11"/>
        <v>-19</v>
      </c>
      <c r="Z44" s="152">
        <v>1349</v>
      </c>
      <c r="AA44" s="153">
        <f t="shared" si="9"/>
        <v>-31</v>
      </c>
      <c r="AB44" s="154" t="s">
        <v>0</v>
      </c>
      <c r="AC44" s="154" t="s">
        <v>0</v>
      </c>
      <c r="AD44" s="110"/>
      <c r="AE44" s="103">
        <v>58</v>
      </c>
      <c r="AF44" s="92"/>
    </row>
    <row r="45" spans="1:32" s="12" customFormat="1" ht="19.5" customHeight="1">
      <c r="A45" s="96"/>
      <c r="B45" s="207">
        <v>59</v>
      </c>
      <c r="C45" s="56"/>
      <c r="D45" s="152">
        <v>202975</v>
      </c>
      <c r="E45" s="153">
        <f t="shared" si="4"/>
        <v>-349</v>
      </c>
      <c r="F45" s="152">
        <v>96524</v>
      </c>
      <c r="G45" s="153">
        <f t="shared" si="5"/>
        <v>2025</v>
      </c>
      <c r="H45" s="154" t="s">
        <v>0</v>
      </c>
      <c r="I45" s="154" t="s">
        <v>0</v>
      </c>
      <c r="J45" s="152">
        <v>82019</v>
      </c>
      <c r="K45" s="153">
        <f t="shared" si="0"/>
        <v>2331</v>
      </c>
      <c r="L45" s="154" t="s">
        <v>0</v>
      </c>
      <c r="M45" s="154" t="s">
        <v>0</v>
      </c>
      <c r="N45" s="152">
        <v>44772</v>
      </c>
      <c r="O45" s="153">
        <f t="shared" si="6"/>
        <v>-490</v>
      </c>
      <c r="P45" s="154" t="s">
        <v>0</v>
      </c>
      <c r="Q45" s="154" t="s">
        <v>0</v>
      </c>
      <c r="R45" s="152">
        <v>12512</v>
      </c>
      <c r="S45" s="153">
        <f t="shared" si="10"/>
        <v>245</v>
      </c>
      <c r="T45" s="152">
        <v>8099</v>
      </c>
      <c r="U45" s="153">
        <f t="shared" si="1"/>
        <v>65</v>
      </c>
      <c r="V45" s="152">
        <v>116</v>
      </c>
      <c r="W45" s="153">
        <f t="shared" si="12"/>
        <v>-6</v>
      </c>
      <c r="X45" s="152">
        <v>185</v>
      </c>
      <c r="Y45" s="153">
        <f t="shared" si="11"/>
        <v>-12</v>
      </c>
      <c r="Z45" s="152">
        <v>1318</v>
      </c>
      <c r="AA45" s="153">
        <f t="shared" si="9"/>
        <v>-31</v>
      </c>
      <c r="AB45" s="154" t="s">
        <v>0</v>
      </c>
      <c r="AC45" s="154" t="s">
        <v>0</v>
      </c>
      <c r="AD45" s="110"/>
      <c r="AE45" s="103">
        <v>59</v>
      </c>
      <c r="AF45" s="92"/>
    </row>
    <row r="46" spans="1:32" s="12" customFormat="1" ht="19.5" customHeight="1">
      <c r="A46" s="96"/>
      <c r="B46" s="207">
        <v>60</v>
      </c>
      <c r="C46" s="56"/>
      <c r="D46" s="152">
        <v>201285</v>
      </c>
      <c r="E46" s="153">
        <f t="shared" si="4"/>
        <v>-1690</v>
      </c>
      <c r="F46" s="152">
        <v>99887</v>
      </c>
      <c r="G46" s="153">
        <f t="shared" si="5"/>
        <v>3363</v>
      </c>
      <c r="H46" s="154" t="s">
        <v>0</v>
      </c>
      <c r="I46" s="154" t="s">
        <v>0</v>
      </c>
      <c r="J46" s="152">
        <v>85387</v>
      </c>
      <c r="K46" s="153">
        <f t="shared" si="0"/>
        <v>3368</v>
      </c>
      <c r="L46" s="154" t="s">
        <v>0</v>
      </c>
      <c r="M46" s="154" t="s">
        <v>0</v>
      </c>
      <c r="N46" s="152">
        <v>44406</v>
      </c>
      <c r="O46" s="153">
        <f t="shared" si="6"/>
        <v>-366</v>
      </c>
      <c r="P46" s="154" t="s">
        <v>0</v>
      </c>
      <c r="Q46" s="154" t="s">
        <v>0</v>
      </c>
      <c r="R46" s="152">
        <v>12021</v>
      </c>
      <c r="S46" s="153">
        <f t="shared" si="10"/>
        <v>-491</v>
      </c>
      <c r="T46" s="152">
        <v>7620</v>
      </c>
      <c r="U46" s="153">
        <f t="shared" si="1"/>
        <v>-479</v>
      </c>
      <c r="V46" s="152">
        <v>112</v>
      </c>
      <c r="W46" s="153">
        <f t="shared" si="12"/>
        <v>-4</v>
      </c>
      <c r="X46" s="152">
        <v>185</v>
      </c>
      <c r="Y46" s="376">
        <f t="shared" si="11"/>
        <v>0</v>
      </c>
      <c r="Z46" s="152">
        <v>1338</v>
      </c>
      <c r="AA46" s="153">
        <f t="shared" si="9"/>
        <v>20</v>
      </c>
      <c r="AB46" s="154" t="s">
        <v>0</v>
      </c>
      <c r="AC46" s="154" t="s">
        <v>0</v>
      </c>
      <c r="AD46" s="110"/>
      <c r="AE46" s="103">
        <v>60</v>
      </c>
      <c r="AF46" s="92"/>
    </row>
    <row r="47" spans="1:32" s="12" customFormat="1" ht="19.5" customHeight="1">
      <c r="A47" s="96"/>
      <c r="B47" s="207"/>
      <c r="C47" s="56"/>
      <c r="D47" s="152"/>
      <c r="E47" s="153"/>
      <c r="F47" s="152"/>
      <c r="G47" s="153"/>
      <c r="H47" s="154"/>
      <c r="I47" s="154"/>
      <c r="J47" s="152"/>
      <c r="K47" s="153"/>
      <c r="L47" s="154"/>
      <c r="M47" s="154"/>
      <c r="N47" s="152"/>
      <c r="O47" s="153"/>
      <c r="P47" s="154"/>
      <c r="Q47" s="154"/>
      <c r="R47" s="152"/>
      <c r="S47" s="153"/>
      <c r="T47" s="152"/>
      <c r="U47" s="153"/>
      <c r="V47" s="152"/>
      <c r="W47" s="153"/>
      <c r="X47" s="152"/>
      <c r="Y47" s="153"/>
      <c r="Z47" s="152"/>
      <c r="AA47" s="153"/>
      <c r="AB47" s="154"/>
      <c r="AC47" s="154"/>
      <c r="AD47" s="110"/>
      <c r="AE47" s="103"/>
      <c r="AF47" s="92"/>
    </row>
    <row r="48" spans="1:32" s="12" customFormat="1" ht="19.5" customHeight="1">
      <c r="A48" s="96"/>
      <c r="B48" s="207">
        <v>61</v>
      </c>
      <c r="C48" s="56"/>
      <c r="D48" s="152">
        <v>197866</v>
      </c>
      <c r="E48" s="153">
        <f>D48-D46</f>
        <v>-3419</v>
      </c>
      <c r="F48" s="152">
        <v>102620</v>
      </c>
      <c r="G48" s="153">
        <f>F48-F46</f>
        <v>2733</v>
      </c>
      <c r="H48" s="154" t="s">
        <v>0</v>
      </c>
      <c r="I48" s="154" t="s">
        <v>0</v>
      </c>
      <c r="J48" s="152">
        <v>86540</v>
      </c>
      <c r="K48" s="153">
        <f>J48-J46</f>
        <v>1153</v>
      </c>
      <c r="L48" s="154" t="s">
        <v>0</v>
      </c>
      <c r="M48" s="154" t="s">
        <v>0</v>
      </c>
      <c r="N48" s="152">
        <v>43852</v>
      </c>
      <c r="O48" s="153">
        <f>N48-N46</f>
        <v>-554</v>
      </c>
      <c r="P48" s="154" t="s">
        <v>0</v>
      </c>
      <c r="Q48" s="154" t="s">
        <v>0</v>
      </c>
      <c r="R48" s="152">
        <v>12949</v>
      </c>
      <c r="S48" s="153">
        <f>R48-R46</f>
        <v>928</v>
      </c>
      <c r="T48" s="152">
        <v>8510</v>
      </c>
      <c r="U48" s="153">
        <f>T48-T46</f>
        <v>890</v>
      </c>
      <c r="V48" s="152">
        <v>113</v>
      </c>
      <c r="W48" s="153">
        <f>V48-V46</f>
        <v>1</v>
      </c>
      <c r="X48" s="152">
        <v>184</v>
      </c>
      <c r="Y48" s="153">
        <f>X48-X46</f>
        <v>-1</v>
      </c>
      <c r="Z48" s="152">
        <v>1321</v>
      </c>
      <c r="AA48" s="153">
        <f>Z48-Z46</f>
        <v>-17</v>
      </c>
      <c r="AB48" s="154" t="s">
        <v>0</v>
      </c>
      <c r="AC48" s="154" t="s">
        <v>0</v>
      </c>
      <c r="AD48" s="110"/>
      <c r="AE48" s="103">
        <v>61</v>
      </c>
      <c r="AF48" s="92"/>
    </row>
    <row r="49" spans="1:32" s="12" customFormat="1" ht="19.5" customHeight="1">
      <c r="A49" s="96"/>
      <c r="B49" s="207">
        <v>62</v>
      </c>
      <c r="C49" s="56"/>
      <c r="D49" s="152">
        <v>194230</v>
      </c>
      <c r="E49" s="153">
        <f t="shared" si="4"/>
        <v>-3636</v>
      </c>
      <c r="F49" s="152">
        <v>104002</v>
      </c>
      <c r="G49" s="153">
        <f t="shared" si="5"/>
        <v>1382</v>
      </c>
      <c r="H49" s="154" t="s">
        <v>0</v>
      </c>
      <c r="I49" s="154" t="s">
        <v>0</v>
      </c>
      <c r="J49" s="152">
        <v>88392</v>
      </c>
      <c r="K49" s="153">
        <f t="shared" si="0"/>
        <v>1852</v>
      </c>
      <c r="L49" s="154" t="s">
        <v>0</v>
      </c>
      <c r="M49" s="154" t="s">
        <v>0</v>
      </c>
      <c r="N49" s="152">
        <v>44177</v>
      </c>
      <c r="O49" s="153">
        <f t="shared" si="6"/>
        <v>325</v>
      </c>
      <c r="P49" s="154" t="s">
        <v>0</v>
      </c>
      <c r="Q49" s="154" t="s">
        <v>0</v>
      </c>
      <c r="R49" s="152">
        <v>14783</v>
      </c>
      <c r="S49" s="153">
        <f t="shared" si="10"/>
        <v>1834</v>
      </c>
      <c r="T49" s="152">
        <v>8855</v>
      </c>
      <c r="U49" s="153">
        <f t="shared" si="1"/>
        <v>345</v>
      </c>
      <c r="V49" s="152">
        <v>111</v>
      </c>
      <c r="W49" s="153">
        <f t="shared" si="12"/>
        <v>-2</v>
      </c>
      <c r="X49" s="152">
        <v>186</v>
      </c>
      <c r="Y49" s="153">
        <f aca="true" t="shared" si="13" ref="Y49:Y70">X49-X48</f>
        <v>2</v>
      </c>
      <c r="Z49" s="152">
        <v>1302</v>
      </c>
      <c r="AA49" s="153">
        <f t="shared" si="9"/>
        <v>-19</v>
      </c>
      <c r="AB49" s="154" t="s">
        <v>0</v>
      </c>
      <c r="AC49" s="154" t="s">
        <v>0</v>
      </c>
      <c r="AD49" s="110"/>
      <c r="AE49" s="103">
        <v>62</v>
      </c>
      <c r="AF49" s="92"/>
    </row>
    <row r="50" spans="1:32" s="12" customFormat="1" ht="19.5" customHeight="1">
      <c r="A50" s="96"/>
      <c r="B50" s="207">
        <v>63</v>
      </c>
      <c r="C50" s="56"/>
      <c r="D50" s="152">
        <v>191054</v>
      </c>
      <c r="E50" s="153">
        <f t="shared" si="4"/>
        <v>-3176</v>
      </c>
      <c r="F50" s="152">
        <v>103371</v>
      </c>
      <c r="G50" s="153">
        <f t="shared" si="5"/>
        <v>-631</v>
      </c>
      <c r="H50" s="154" t="s">
        <v>0</v>
      </c>
      <c r="I50" s="154" t="s">
        <v>0</v>
      </c>
      <c r="J50" s="152">
        <v>91256</v>
      </c>
      <c r="K50" s="153">
        <f t="shared" si="0"/>
        <v>2864</v>
      </c>
      <c r="L50" s="154" t="s">
        <v>0</v>
      </c>
      <c r="M50" s="154" t="s">
        <v>0</v>
      </c>
      <c r="N50" s="152">
        <v>45065</v>
      </c>
      <c r="O50" s="153">
        <f t="shared" si="6"/>
        <v>888</v>
      </c>
      <c r="P50" s="154" t="s">
        <v>0</v>
      </c>
      <c r="Q50" s="154" t="s">
        <v>0</v>
      </c>
      <c r="R50" s="152">
        <v>16174</v>
      </c>
      <c r="S50" s="153">
        <f t="shared" si="10"/>
        <v>1391</v>
      </c>
      <c r="T50" s="152">
        <v>9022</v>
      </c>
      <c r="U50" s="153">
        <f t="shared" si="1"/>
        <v>167</v>
      </c>
      <c r="V50" s="152">
        <v>109</v>
      </c>
      <c r="W50" s="153">
        <f t="shared" si="12"/>
        <v>-2</v>
      </c>
      <c r="X50" s="152">
        <v>179</v>
      </c>
      <c r="Y50" s="153">
        <f t="shared" si="13"/>
        <v>-7</v>
      </c>
      <c r="Z50" s="152">
        <v>1308</v>
      </c>
      <c r="AA50" s="153">
        <f t="shared" si="9"/>
        <v>6</v>
      </c>
      <c r="AB50" s="154" t="s">
        <v>0</v>
      </c>
      <c r="AC50" s="154" t="s">
        <v>0</v>
      </c>
      <c r="AD50" s="110"/>
      <c r="AE50" s="103">
        <v>63</v>
      </c>
      <c r="AF50" s="92"/>
    </row>
    <row r="51" spans="1:32" s="12" customFormat="1" ht="19.5" customHeight="1">
      <c r="A51" s="96"/>
      <c r="B51" s="207"/>
      <c r="C51" s="56"/>
      <c r="D51" s="152"/>
      <c r="E51" s="153"/>
      <c r="F51" s="152"/>
      <c r="G51" s="153"/>
      <c r="H51" s="154"/>
      <c r="I51" s="154"/>
      <c r="J51" s="152"/>
      <c r="K51" s="153"/>
      <c r="L51" s="154"/>
      <c r="M51" s="154"/>
      <c r="N51" s="152"/>
      <c r="O51" s="153"/>
      <c r="P51" s="154"/>
      <c r="Q51" s="154"/>
      <c r="R51" s="152"/>
      <c r="S51" s="153"/>
      <c r="T51" s="152"/>
      <c r="U51" s="153"/>
      <c r="V51" s="152"/>
      <c r="W51" s="153"/>
      <c r="X51" s="152"/>
      <c r="Y51" s="153"/>
      <c r="Z51" s="152"/>
      <c r="AA51" s="153"/>
      <c r="AB51" s="154"/>
      <c r="AC51" s="154"/>
      <c r="AD51" s="110"/>
      <c r="AE51" s="103"/>
      <c r="AF51" s="92"/>
    </row>
    <row r="52" spans="1:32" s="12" customFormat="1" ht="19.5" customHeight="1">
      <c r="A52" s="101" t="s">
        <v>28</v>
      </c>
      <c r="B52" s="207" t="s">
        <v>64</v>
      </c>
      <c r="C52" s="226" t="s">
        <v>3</v>
      </c>
      <c r="D52" s="152">
        <v>188969</v>
      </c>
      <c r="E52" s="153">
        <f>D52-D50</f>
        <v>-2085</v>
      </c>
      <c r="F52" s="152">
        <v>101449</v>
      </c>
      <c r="G52" s="153">
        <f>F52-F50</f>
        <v>-1922</v>
      </c>
      <c r="H52" s="154" t="s">
        <v>0</v>
      </c>
      <c r="I52" s="154" t="s">
        <v>0</v>
      </c>
      <c r="J52" s="152">
        <v>92977</v>
      </c>
      <c r="K52" s="153">
        <f>J52-J50</f>
        <v>1721</v>
      </c>
      <c r="L52" s="154" t="s">
        <v>0</v>
      </c>
      <c r="M52" s="154" t="s">
        <v>0</v>
      </c>
      <c r="N52" s="152">
        <v>44652</v>
      </c>
      <c r="O52" s="153">
        <f>N52-N50</f>
        <v>-413</v>
      </c>
      <c r="P52" s="154" t="s">
        <v>0</v>
      </c>
      <c r="Q52" s="154" t="s">
        <v>0</v>
      </c>
      <c r="R52" s="152">
        <v>18033</v>
      </c>
      <c r="S52" s="153">
        <f>R52-R50</f>
        <v>1859</v>
      </c>
      <c r="T52" s="152">
        <v>9155</v>
      </c>
      <c r="U52" s="153">
        <f>T52-T50</f>
        <v>133</v>
      </c>
      <c r="V52" s="152">
        <v>108</v>
      </c>
      <c r="W52" s="153">
        <f>V52-V50</f>
        <v>-1</v>
      </c>
      <c r="X52" s="152">
        <v>189</v>
      </c>
      <c r="Y52" s="153">
        <f>X52-X50</f>
        <v>10</v>
      </c>
      <c r="Z52" s="152">
        <v>1350</v>
      </c>
      <c r="AA52" s="153">
        <f>Z52-Z50</f>
        <v>42</v>
      </c>
      <c r="AB52" s="154" t="s">
        <v>0</v>
      </c>
      <c r="AC52" s="154" t="s">
        <v>0</v>
      </c>
      <c r="AD52" s="111" t="s">
        <v>28</v>
      </c>
      <c r="AE52" s="103" t="s">
        <v>64</v>
      </c>
      <c r="AF52" s="133" t="s">
        <v>3</v>
      </c>
    </row>
    <row r="53" spans="1:32" s="12" customFormat="1" ht="19.5" customHeight="1">
      <c r="A53" s="96"/>
      <c r="B53" s="208" t="s">
        <v>65</v>
      </c>
      <c r="C53" s="56"/>
      <c r="D53" s="152">
        <v>186430</v>
      </c>
      <c r="E53" s="153">
        <f t="shared" si="4"/>
        <v>-2539</v>
      </c>
      <c r="F53" s="152">
        <v>99802</v>
      </c>
      <c r="G53" s="153">
        <f t="shared" si="5"/>
        <v>-1647</v>
      </c>
      <c r="H53" s="154" t="s">
        <v>0</v>
      </c>
      <c r="I53" s="154" t="s">
        <v>0</v>
      </c>
      <c r="J53" s="152">
        <v>94074</v>
      </c>
      <c r="K53" s="153">
        <f t="shared" si="0"/>
        <v>1097</v>
      </c>
      <c r="L53" s="154" t="s">
        <v>0</v>
      </c>
      <c r="M53" s="154" t="s">
        <v>0</v>
      </c>
      <c r="N53" s="152">
        <v>43956</v>
      </c>
      <c r="O53" s="153">
        <f t="shared" si="6"/>
        <v>-696</v>
      </c>
      <c r="P53" s="154" t="s">
        <v>0</v>
      </c>
      <c r="Q53" s="154" t="s">
        <v>0</v>
      </c>
      <c r="R53" s="152">
        <v>20129</v>
      </c>
      <c r="S53" s="153">
        <f t="shared" si="10"/>
        <v>2096</v>
      </c>
      <c r="T53" s="152">
        <v>9114</v>
      </c>
      <c r="U53" s="153">
        <f t="shared" si="1"/>
        <v>-41</v>
      </c>
      <c r="V53" s="152">
        <v>102</v>
      </c>
      <c r="W53" s="153">
        <f t="shared" si="12"/>
        <v>-6</v>
      </c>
      <c r="X53" s="152">
        <v>173</v>
      </c>
      <c r="Y53" s="153">
        <f t="shared" si="13"/>
        <v>-16</v>
      </c>
      <c r="Z53" s="152">
        <v>1441</v>
      </c>
      <c r="AA53" s="153">
        <f t="shared" si="9"/>
        <v>91</v>
      </c>
      <c r="AB53" s="154" t="s">
        <v>0</v>
      </c>
      <c r="AC53" s="154" t="s">
        <v>0</v>
      </c>
      <c r="AD53" s="110"/>
      <c r="AE53" s="104" t="s">
        <v>65</v>
      </c>
      <c r="AF53" s="92"/>
    </row>
    <row r="54" spans="1:32" s="12" customFormat="1" ht="19.5" customHeight="1">
      <c r="A54" s="96"/>
      <c r="B54" s="208" t="s">
        <v>66</v>
      </c>
      <c r="C54" s="56"/>
      <c r="D54" s="152">
        <v>183410</v>
      </c>
      <c r="E54" s="153">
        <f t="shared" si="4"/>
        <v>-3020</v>
      </c>
      <c r="F54" s="152">
        <v>98928</v>
      </c>
      <c r="G54" s="153">
        <f t="shared" si="5"/>
        <v>-874</v>
      </c>
      <c r="H54" s="154" t="s">
        <v>0</v>
      </c>
      <c r="I54" s="154" t="s">
        <v>0</v>
      </c>
      <c r="J54" s="152">
        <v>94098</v>
      </c>
      <c r="K54" s="153">
        <f t="shared" si="0"/>
        <v>24</v>
      </c>
      <c r="L54" s="154" t="s">
        <v>0</v>
      </c>
      <c r="M54" s="154" t="s">
        <v>0</v>
      </c>
      <c r="N54" s="152">
        <v>43466</v>
      </c>
      <c r="O54" s="153">
        <f t="shared" si="6"/>
        <v>-490</v>
      </c>
      <c r="P54" s="154" t="s">
        <v>0</v>
      </c>
      <c r="Q54" s="154" t="s">
        <v>0</v>
      </c>
      <c r="R54" s="152">
        <v>21696</v>
      </c>
      <c r="S54" s="153">
        <f t="shared" si="10"/>
        <v>1567</v>
      </c>
      <c r="T54" s="152">
        <v>9501</v>
      </c>
      <c r="U54" s="153">
        <f t="shared" si="1"/>
        <v>387</v>
      </c>
      <c r="V54" s="152">
        <v>93</v>
      </c>
      <c r="W54" s="153">
        <f t="shared" si="12"/>
        <v>-9</v>
      </c>
      <c r="X54" s="152">
        <v>168</v>
      </c>
      <c r="Y54" s="153">
        <f t="shared" si="13"/>
        <v>-5</v>
      </c>
      <c r="Z54" s="152">
        <v>1484</v>
      </c>
      <c r="AA54" s="153">
        <f t="shared" si="9"/>
        <v>43</v>
      </c>
      <c r="AB54" s="154" t="s">
        <v>0</v>
      </c>
      <c r="AC54" s="154" t="s">
        <v>0</v>
      </c>
      <c r="AD54" s="110"/>
      <c r="AE54" s="104" t="s">
        <v>66</v>
      </c>
      <c r="AF54" s="92"/>
    </row>
    <row r="55" spans="1:32" s="12" customFormat="1" ht="19.5" customHeight="1">
      <c r="A55" s="96"/>
      <c r="B55" s="208" t="s">
        <v>67</v>
      </c>
      <c r="C55" s="56"/>
      <c r="D55" s="152">
        <v>180113</v>
      </c>
      <c r="E55" s="153">
        <f t="shared" si="4"/>
        <v>-3297</v>
      </c>
      <c r="F55" s="152">
        <v>97975</v>
      </c>
      <c r="G55" s="153">
        <f t="shared" si="5"/>
        <v>-953</v>
      </c>
      <c r="H55" s="154" t="s">
        <v>0</v>
      </c>
      <c r="I55" s="154" t="s">
        <v>0</v>
      </c>
      <c r="J55" s="152">
        <v>93730</v>
      </c>
      <c r="K55" s="153">
        <f t="shared" si="0"/>
        <v>-368</v>
      </c>
      <c r="L55" s="154" t="s">
        <v>0</v>
      </c>
      <c r="M55" s="154" t="s">
        <v>0</v>
      </c>
      <c r="N55" s="152">
        <v>42805</v>
      </c>
      <c r="O55" s="153">
        <f t="shared" si="6"/>
        <v>-661</v>
      </c>
      <c r="P55" s="154" t="s">
        <v>0</v>
      </c>
      <c r="Q55" s="154" t="s">
        <v>0</v>
      </c>
      <c r="R55" s="152">
        <v>23424</v>
      </c>
      <c r="S55" s="153">
        <f t="shared" si="10"/>
        <v>1728</v>
      </c>
      <c r="T55" s="152">
        <v>9686</v>
      </c>
      <c r="U55" s="153">
        <f t="shared" si="1"/>
        <v>185</v>
      </c>
      <c r="V55" s="152">
        <v>91</v>
      </c>
      <c r="W55" s="153">
        <f t="shared" si="12"/>
        <v>-2</v>
      </c>
      <c r="X55" s="152">
        <v>179</v>
      </c>
      <c r="Y55" s="153">
        <f t="shared" si="13"/>
        <v>11</v>
      </c>
      <c r="Z55" s="152">
        <v>1487</v>
      </c>
      <c r="AA55" s="153">
        <f t="shared" si="9"/>
        <v>3</v>
      </c>
      <c r="AB55" s="154" t="s">
        <v>0</v>
      </c>
      <c r="AC55" s="154" t="s">
        <v>0</v>
      </c>
      <c r="AD55" s="110"/>
      <c r="AE55" s="104" t="s">
        <v>67</v>
      </c>
      <c r="AF55" s="92"/>
    </row>
    <row r="56" spans="1:32" s="12" customFormat="1" ht="19.5" customHeight="1">
      <c r="A56" s="96"/>
      <c r="B56" s="208" t="s">
        <v>68</v>
      </c>
      <c r="C56" s="56"/>
      <c r="D56" s="152">
        <v>176701</v>
      </c>
      <c r="E56" s="153">
        <f t="shared" si="4"/>
        <v>-3412</v>
      </c>
      <c r="F56" s="152">
        <v>96407</v>
      </c>
      <c r="G56" s="153">
        <f t="shared" si="5"/>
        <v>-1568</v>
      </c>
      <c r="H56" s="154" t="s">
        <v>0</v>
      </c>
      <c r="I56" s="154" t="s">
        <v>0</v>
      </c>
      <c r="J56" s="152">
        <v>92896</v>
      </c>
      <c r="K56" s="153">
        <f t="shared" si="0"/>
        <v>-834</v>
      </c>
      <c r="L56" s="154" t="s">
        <v>0</v>
      </c>
      <c r="M56" s="154" t="s">
        <v>0</v>
      </c>
      <c r="N56" s="152">
        <v>41543</v>
      </c>
      <c r="O56" s="153">
        <f t="shared" si="6"/>
        <v>-1262</v>
      </c>
      <c r="P56" s="154" t="s">
        <v>0</v>
      </c>
      <c r="Q56" s="154" t="s">
        <v>0</v>
      </c>
      <c r="R56" s="152">
        <v>24163</v>
      </c>
      <c r="S56" s="153">
        <f t="shared" si="10"/>
        <v>739</v>
      </c>
      <c r="T56" s="152">
        <v>9127</v>
      </c>
      <c r="U56" s="153">
        <f t="shared" si="1"/>
        <v>-559</v>
      </c>
      <c r="V56" s="152">
        <v>82</v>
      </c>
      <c r="W56" s="153">
        <f t="shared" si="12"/>
        <v>-9</v>
      </c>
      <c r="X56" s="152">
        <v>169</v>
      </c>
      <c r="Y56" s="153">
        <f t="shared" si="13"/>
        <v>-10</v>
      </c>
      <c r="Z56" s="152">
        <v>1489</v>
      </c>
      <c r="AA56" s="153">
        <f t="shared" si="9"/>
        <v>2</v>
      </c>
      <c r="AB56" s="154" t="s">
        <v>0</v>
      </c>
      <c r="AC56" s="154" t="s">
        <v>0</v>
      </c>
      <c r="AD56" s="110"/>
      <c r="AE56" s="104" t="s">
        <v>68</v>
      </c>
      <c r="AF56" s="92"/>
    </row>
    <row r="57" spans="1:32" s="12" customFormat="1" ht="19.5" customHeight="1">
      <c r="A57" s="96"/>
      <c r="B57" s="208" t="s">
        <v>69</v>
      </c>
      <c r="C57" s="56"/>
      <c r="D57" s="152">
        <v>172391</v>
      </c>
      <c r="E57" s="153">
        <f t="shared" si="4"/>
        <v>-4310</v>
      </c>
      <c r="F57" s="152">
        <v>94350</v>
      </c>
      <c r="G57" s="153">
        <f t="shared" si="5"/>
        <v>-2057</v>
      </c>
      <c r="H57" s="154" t="s">
        <v>0</v>
      </c>
      <c r="I57" s="154" t="s">
        <v>0</v>
      </c>
      <c r="J57" s="152">
        <v>92621</v>
      </c>
      <c r="K57" s="153">
        <f t="shared" si="0"/>
        <v>-275</v>
      </c>
      <c r="L57" s="154" t="s">
        <v>0</v>
      </c>
      <c r="M57" s="154" t="s">
        <v>0</v>
      </c>
      <c r="N57" s="152">
        <v>40243</v>
      </c>
      <c r="O57" s="153">
        <f t="shared" si="6"/>
        <v>-1300</v>
      </c>
      <c r="P57" s="154" t="s">
        <v>0</v>
      </c>
      <c r="Q57" s="154" t="s">
        <v>0</v>
      </c>
      <c r="R57" s="152">
        <v>23582</v>
      </c>
      <c r="S57" s="153">
        <f t="shared" si="10"/>
        <v>-581</v>
      </c>
      <c r="T57" s="152">
        <v>9010</v>
      </c>
      <c r="U57" s="153">
        <f t="shared" si="1"/>
        <v>-117</v>
      </c>
      <c r="V57" s="152">
        <v>83</v>
      </c>
      <c r="W57" s="153">
        <f t="shared" si="12"/>
        <v>1</v>
      </c>
      <c r="X57" s="152">
        <v>163</v>
      </c>
      <c r="Y57" s="153">
        <f t="shared" si="13"/>
        <v>-6</v>
      </c>
      <c r="Z57" s="152">
        <v>1505</v>
      </c>
      <c r="AA57" s="153">
        <f t="shared" si="9"/>
        <v>16</v>
      </c>
      <c r="AB57" s="154" t="s">
        <v>0</v>
      </c>
      <c r="AC57" s="154" t="s">
        <v>0</v>
      </c>
      <c r="AD57" s="110"/>
      <c r="AE57" s="104" t="s">
        <v>69</v>
      </c>
      <c r="AF57" s="92"/>
    </row>
    <row r="58" spans="1:32" s="12" customFormat="1" ht="19.5" customHeight="1">
      <c r="A58" s="96"/>
      <c r="B58" s="208" t="s">
        <v>70</v>
      </c>
      <c r="C58" s="56"/>
      <c r="D58" s="152">
        <v>167381</v>
      </c>
      <c r="E58" s="153">
        <f t="shared" si="4"/>
        <v>-5010</v>
      </c>
      <c r="F58" s="152">
        <v>93274</v>
      </c>
      <c r="G58" s="153">
        <f t="shared" si="5"/>
        <v>-1076</v>
      </c>
      <c r="H58" s="154" t="s">
        <v>0</v>
      </c>
      <c r="I58" s="154" t="s">
        <v>0</v>
      </c>
      <c r="J58" s="152">
        <v>91998</v>
      </c>
      <c r="K58" s="153">
        <f t="shared" si="0"/>
        <v>-623</v>
      </c>
      <c r="L58" s="154" t="s">
        <v>0</v>
      </c>
      <c r="M58" s="154" t="s">
        <v>0</v>
      </c>
      <c r="N58" s="152">
        <v>39242</v>
      </c>
      <c r="O58" s="153">
        <f t="shared" si="6"/>
        <v>-1001</v>
      </c>
      <c r="P58" s="154" t="s">
        <v>0</v>
      </c>
      <c r="Q58" s="154" t="s">
        <v>0</v>
      </c>
      <c r="R58" s="152">
        <v>23596</v>
      </c>
      <c r="S58" s="153">
        <f t="shared" si="10"/>
        <v>14</v>
      </c>
      <c r="T58" s="152">
        <v>8714</v>
      </c>
      <c r="U58" s="153">
        <f t="shared" si="1"/>
        <v>-296</v>
      </c>
      <c r="V58" s="152">
        <v>77</v>
      </c>
      <c r="W58" s="153">
        <f t="shared" si="12"/>
        <v>-6</v>
      </c>
      <c r="X58" s="152">
        <v>153</v>
      </c>
      <c r="Y58" s="153">
        <f t="shared" si="13"/>
        <v>-10</v>
      </c>
      <c r="Z58" s="152">
        <v>1502</v>
      </c>
      <c r="AA58" s="153">
        <f t="shared" si="9"/>
        <v>-3</v>
      </c>
      <c r="AB58" s="154" t="s">
        <v>0</v>
      </c>
      <c r="AC58" s="154" t="s">
        <v>0</v>
      </c>
      <c r="AD58" s="110"/>
      <c r="AE58" s="104" t="s">
        <v>70</v>
      </c>
      <c r="AF58" s="92"/>
    </row>
    <row r="59" spans="1:32" s="12" customFormat="1" ht="19.5" customHeight="1">
      <c r="A59" s="96"/>
      <c r="B59" s="208" t="s">
        <v>71</v>
      </c>
      <c r="C59" s="56"/>
      <c r="D59" s="152">
        <v>161609</v>
      </c>
      <c r="E59" s="153">
        <f t="shared" si="4"/>
        <v>-5772</v>
      </c>
      <c r="F59" s="152">
        <v>92498</v>
      </c>
      <c r="G59" s="153">
        <f t="shared" si="5"/>
        <v>-776</v>
      </c>
      <c r="H59" s="154" t="s">
        <v>0</v>
      </c>
      <c r="I59" s="154" t="s">
        <v>0</v>
      </c>
      <c r="J59" s="152">
        <v>90266</v>
      </c>
      <c r="K59" s="153">
        <f t="shared" si="0"/>
        <v>-1732</v>
      </c>
      <c r="L59" s="154" t="s">
        <v>0</v>
      </c>
      <c r="M59" s="154" t="s">
        <v>0</v>
      </c>
      <c r="N59" s="152">
        <v>38925</v>
      </c>
      <c r="O59" s="153">
        <f t="shared" si="6"/>
        <v>-317</v>
      </c>
      <c r="P59" s="154" t="s">
        <v>0</v>
      </c>
      <c r="Q59" s="154" t="s">
        <v>0</v>
      </c>
      <c r="R59" s="152">
        <v>24076</v>
      </c>
      <c r="S59" s="153">
        <f t="shared" si="10"/>
        <v>480</v>
      </c>
      <c r="T59" s="152">
        <v>8450</v>
      </c>
      <c r="U59" s="153">
        <f t="shared" si="1"/>
        <v>-264</v>
      </c>
      <c r="V59" s="152">
        <v>74</v>
      </c>
      <c r="W59" s="153">
        <f t="shared" si="12"/>
        <v>-3</v>
      </c>
      <c r="X59" s="152">
        <v>164</v>
      </c>
      <c r="Y59" s="153">
        <f t="shared" si="13"/>
        <v>11</v>
      </c>
      <c r="Z59" s="152">
        <v>1512</v>
      </c>
      <c r="AA59" s="153">
        <f t="shared" si="9"/>
        <v>10</v>
      </c>
      <c r="AB59" s="154" t="s">
        <v>0</v>
      </c>
      <c r="AC59" s="154" t="s">
        <v>0</v>
      </c>
      <c r="AD59" s="110"/>
      <c r="AE59" s="104" t="s">
        <v>71</v>
      </c>
      <c r="AF59" s="92"/>
    </row>
    <row r="60" spans="1:32" s="12" customFormat="1" ht="19.5" customHeight="1">
      <c r="A60" s="96"/>
      <c r="B60" s="208" t="s">
        <v>72</v>
      </c>
      <c r="C60" s="56"/>
      <c r="D60" s="152">
        <v>155948</v>
      </c>
      <c r="E60" s="153">
        <f t="shared" si="4"/>
        <v>-5661</v>
      </c>
      <c r="F60" s="152">
        <v>91348</v>
      </c>
      <c r="G60" s="153">
        <f t="shared" si="5"/>
        <v>-1150</v>
      </c>
      <c r="H60" s="154" t="s">
        <v>0</v>
      </c>
      <c r="I60" s="154" t="s">
        <v>0</v>
      </c>
      <c r="J60" s="152">
        <v>88070</v>
      </c>
      <c r="K60" s="153">
        <f t="shared" si="0"/>
        <v>-2196</v>
      </c>
      <c r="L60" s="154" t="s">
        <v>0</v>
      </c>
      <c r="M60" s="154" t="s">
        <v>0</v>
      </c>
      <c r="N60" s="152">
        <v>38800</v>
      </c>
      <c r="O60" s="153">
        <f t="shared" si="6"/>
        <v>-125</v>
      </c>
      <c r="P60" s="154" t="s">
        <v>0</v>
      </c>
      <c r="Q60" s="154" t="s">
        <v>0</v>
      </c>
      <c r="R60" s="152">
        <v>28644</v>
      </c>
      <c r="S60" s="153">
        <f t="shared" si="10"/>
        <v>4568</v>
      </c>
      <c r="T60" s="152">
        <v>2753</v>
      </c>
      <c r="U60" s="153">
        <f t="shared" si="1"/>
        <v>-5697</v>
      </c>
      <c r="V60" s="152">
        <v>64</v>
      </c>
      <c r="W60" s="153">
        <f t="shared" si="12"/>
        <v>-10</v>
      </c>
      <c r="X60" s="152">
        <v>161</v>
      </c>
      <c r="Y60" s="153">
        <f t="shared" si="13"/>
        <v>-3</v>
      </c>
      <c r="Z60" s="152">
        <v>1484</v>
      </c>
      <c r="AA60" s="153">
        <f t="shared" si="9"/>
        <v>-28</v>
      </c>
      <c r="AB60" s="154" t="s">
        <v>0</v>
      </c>
      <c r="AC60" s="154" t="s">
        <v>0</v>
      </c>
      <c r="AD60" s="110"/>
      <c r="AE60" s="104" t="s">
        <v>72</v>
      </c>
      <c r="AF60" s="92"/>
    </row>
    <row r="61" spans="1:32" s="12" customFormat="1" ht="19.5" customHeight="1">
      <c r="A61" s="96"/>
      <c r="B61" s="208" t="s">
        <v>73</v>
      </c>
      <c r="C61" s="56"/>
      <c r="D61" s="152">
        <v>151132</v>
      </c>
      <c r="E61" s="153">
        <f t="shared" si="4"/>
        <v>-4816</v>
      </c>
      <c r="F61" s="152">
        <v>88662</v>
      </c>
      <c r="G61" s="153">
        <f t="shared" si="5"/>
        <v>-2686</v>
      </c>
      <c r="H61" s="154" t="s">
        <v>0</v>
      </c>
      <c r="I61" s="154" t="s">
        <v>0</v>
      </c>
      <c r="J61" s="152">
        <v>86749</v>
      </c>
      <c r="K61" s="153">
        <f t="shared" si="0"/>
        <v>-1321</v>
      </c>
      <c r="L61" s="154" t="s">
        <v>0</v>
      </c>
      <c r="M61" s="154" t="s">
        <v>0</v>
      </c>
      <c r="N61" s="152">
        <v>38119</v>
      </c>
      <c r="O61" s="153">
        <f t="shared" si="6"/>
        <v>-681</v>
      </c>
      <c r="P61" s="154" t="s">
        <v>0</v>
      </c>
      <c r="Q61" s="154" t="s">
        <v>0</v>
      </c>
      <c r="R61" s="152">
        <v>27276</v>
      </c>
      <c r="S61" s="153">
        <f t="shared" si="10"/>
        <v>-1368</v>
      </c>
      <c r="T61" s="152">
        <v>2632</v>
      </c>
      <c r="U61" s="153">
        <f t="shared" si="1"/>
        <v>-121</v>
      </c>
      <c r="V61" s="152">
        <v>70</v>
      </c>
      <c r="W61" s="153">
        <f t="shared" si="12"/>
        <v>6</v>
      </c>
      <c r="X61" s="152">
        <v>140</v>
      </c>
      <c r="Y61" s="153">
        <f t="shared" si="13"/>
        <v>-21</v>
      </c>
      <c r="Z61" s="152">
        <v>1515</v>
      </c>
      <c r="AA61" s="153">
        <f t="shared" si="9"/>
        <v>31</v>
      </c>
      <c r="AB61" s="154" t="s">
        <v>0</v>
      </c>
      <c r="AC61" s="154" t="s">
        <v>0</v>
      </c>
      <c r="AD61" s="110"/>
      <c r="AE61" s="104" t="s">
        <v>73</v>
      </c>
      <c r="AF61" s="92"/>
    </row>
    <row r="62" spans="1:32" s="12" customFormat="1" ht="19.5" customHeight="1">
      <c r="A62" s="96"/>
      <c r="B62" s="208"/>
      <c r="C62" s="56"/>
      <c r="D62" s="152"/>
      <c r="E62" s="153"/>
      <c r="F62" s="152"/>
      <c r="G62" s="153"/>
      <c r="H62" s="154"/>
      <c r="I62" s="154"/>
      <c r="J62" s="152"/>
      <c r="K62" s="153"/>
      <c r="L62" s="154"/>
      <c r="M62" s="154"/>
      <c r="N62" s="152"/>
      <c r="O62" s="153"/>
      <c r="P62" s="154"/>
      <c r="Q62" s="154"/>
      <c r="R62" s="152"/>
      <c r="S62" s="153"/>
      <c r="T62" s="152"/>
      <c r="U62" s="153"/>
      <c r="V62" s="152"/>
      <c r="W62" s="153"/>
      <c r="X62" s="152"/>
      <c r="Y62" s="153"/>
      <c r="Z62" s="152"/>
      <c r="AA62" s="153"/>
      <c r="AB62" s="154"/>
      <c r="AC62" s="154"/>
      <c r="AD62" s="110"/>
      <c r="AE62" s="104"/>
      <c r="AF62" s="92"/>
    </row>
    <row r="63" spans="1:32" s="12" customFormat="1" ht="19.5" customHeight="1">
      <c r="A63" s="96"/>
      <c r="B63" s="208" t="s">
        <v>37</v>
      </c>
      <c r="C63" s="56"/>
      <c r="D63" s="152">
        <v>146782</v>
      </c>
      <c r="E63" s="153">
        <f>D63-D61</f>
        <v>-4350</v>
      </c>
      <c r="F63" s="152">
        <v>85695</v>
      </c>
      <c r="G63" s="153">
        <f>F63-F61</f>
        <v>-2967</v>
      </c>
      <c r="H63" s="154" t="s">
        <v>0</v>
      </c>
      <c r="I63" s="154" t="s">
        <v>0</v>
      </c>
      <c r="J63" s="152">
        <v>85992</v>
      </c>
      <c r="K63" s="153">
        <f>J63-J61</f>
        <v>-757</v>
      </c>
      <c r="L63" s="154" t="s">
        <v>0</v>
      </c>
      <c r="M63" s="154" t="s">
        <v>0</v>
      </c>
      <c r="N63" s="152">
        <v>37737</v>
      </c>
      <c r="O63" s="153">
        <f>N63-N61</f>
        <v>-382</v>
      </c>
      <c r="P63" s="154" t="s">
        <v>0</v>
      </c>
      <c r="Q63" s="154" t="s">
        <v>0</v>
      </c>
      <c r="R63" s="152">
        <v>27441</v>
      </c>
      <c r="S63" s="153">
        <f>R63-R61</f>
        <v>165</v>
      </c>
      <c r="T63" s="152">
        <v>2418</v>
      </c>
      <c r="U63" s="153">
        <f>T63-T61</f>
        <v>-214</v>
      </c>
      <c r="V63" s="152">
        <v>63</v>
      </c>
      <c r="W63" s="153">
        <f>V63-V61</f>
        <v>-7</v>
      </c>
      <c r="X63" s="152">
        <v>122</v>
      </c>
      <c r="Y63" s="153">
        <f>X63-X61</f>
        <v>-18</v>
      </c>
      <c r="Z63" s="152">
        <v>1564</v>
      </c>
      <c r="AA63" s="153">
        <f>Z63-Z61</f>
        <v>49</v>
      </c>
      <c r="AB63" s="154" t="s">
        <v>0</v>
      </c>
      <c r="AC63" s="154" t="s">
        <v>0</v>
      </c>
      <c r="AD63" s="110"/>
      <c r="AE63" s="104" t="s">
        <v>37</v>
      </c>
      <c r="AF63" s="92"/>
    </row>
    <row r="64" spans="1:32" s="12" customFormat="1" ht="19.5" customHeight="1">
      <c r="A64" s="96"/>
      <c r="B64" s="208" t="s">
        <v>38</v>
      </c>
      <c r="C64" s="56"/>
      <c r="D64" s="152">
        <v>142551</v>
      </c>
      <c r="E64" s="153">
        <f t="shared" si="4"/>
        <v>-4231</v>
      </c>
      <c r="F64" s="152">
        <v>82598</v>
      </c>
      <c r="G64" s="153">
        <f t="shared" si="5"/>
        <v>-3097</v>
      </c>
      <c r="H64" s="154" t="s">
        <v>0</v>
      </c>
      <c r="I64" s="154" t="s">
        <v>0</v>
      </c>
      <c r="J64" s="152">
        <v>84993</v>
      </c>
      <c r="K64" s="153">
        <f t="shared" si="0"/>
        <v>-999</v>
      </c>
      <c r="L64" s="154" t="s">
        <v>0</v>
      </c>
      <c r="M64" s="154" t="s">
        <v>0</v>
      </c>
      <c r="N64" s="152">
        <v>37888</v>
      </c>
      <c r="O64" s="153">
        <f t="shared" si="6"/>
        <v>151</v>
      </c>
      <c r="P64" s="154" t="s">
        <v>0</v>
      </c>
      <c r="Q64" s="154" t="s">
        <v>0</v>
      </c>
      <c r="R64" s="152">
        <v>27381</v>
      </c>
      <c r="S64" s="153">
        <f t="shared" si="10"/>
        <v>-60</v>
      </c>
      <c r="T64" s="152">
        <v>2317</v>
      </c>
      <c r="U64" s="153">
        <f t="shared" si="1"/>
        <v>-101</v>
      </c>
      <c r="V64" s="155">
        <v>61</v>
      </c>
      <c r="W64" s="153">
        <f t="shared" si="12"/>
        <v>-2</v>
      </c>
      <c r="X64" s="155">
        <v>119</v>
      </c>
      <c r="Y64" s="153">
        <f t="shared" si="13"/>
        <v>-3</v>
      </c>
      <c r="Z64" s="152">
        <v>1586</v>
      </c>
      <c r="AA64" s="153">
        <f t="shared" si="9"/>
        <v>22</v>
      </c>
      <c r="AB64" s="154" t="s">
        <v>0</v>
      </c>
      <c r="AC64" s="154" t="s">
        <v>0</v>
      </c>
      <c r="AD64" s="110"/>
      <c r="AE64" s="104" t="s">
        <v>38</v>
      </c>
      <c r="AF64" s="92"/>
    </row>
    <row r="65" spans="1:32" s="12" customFormat="1" ht="19.5" customHeight="1">
      <c r="A65" s="96"/>
      <c r="B65" s="208" t="s">
        <v>39</v>
      </c>
      <c r="C65" s="56"/>
      <c r="D65" s="156">
        <v>139933</v>
      </c>
      <c r="E65" s="153">
        <f t="shared" si="4"/>
        <v>-2618</v>
      </c>
      <c r="F65" s="156">
        <v>79624</v>
      </c>
      <c r="G65" s="153">
        <f t="shared" si="5"/>
        <v>-2974</v>
      </c>
      <c r="H65" s="154" t="s">
        <v>0</v>
      </c>
      <c r="I65" s="154" t="s">
        <v>0</v>
      </c>
      <c r="J65" s="156">
        <v>82405</v>
      </c>
      <c r="K65" s="153">
        <f t="shared" si="0"/>
        <v>-2588</v>
      </c>
      <c r="L65" s="154" t="s">
        <v>0</v>
      </c>
      <c r="M65" s="154" t="s">
        <v>0</v>
      </c>
      <c r="N65" s="156">
        <v>37343</v>
      </c>
      <c r="O65" s="153">
        <f t="shared" si="6"/>
        <v>-545</v>
      </c>
      <c r="P65" s="154" t="s">
        <v>0</v>
      </c>
      <c r="Q65" s="154" t="s">
        <v>0</v>
      </c>
      <c r="R65" s="156">
        <v>27363</v>
      </c>
      <c r="S65" s="153">
        <f t="shared" si="10"/>
        <v>-18</v>
      </c>
      <c r="T65" s="156">
        <v>2025</v>
      </c>
      <c r="U65" s="153">
        <f t="shared" si="1"/>
        <v>-292</v>
      </c>
      <c r="V65" s="156">
        <v>58</v>
      </c>
      <c r="W65" s="153">
        <f t="shared" si="12"/>
        <v>-3</v>
      </c>
      <c r="X65" s="156">
        <v>129</v>
      </c>
      <c r="Y65" s="153">
        <f t="shared" si="13"/>
        <v>10</v>
      </c>
      <c r="Z65" s="156">
        <v>1622</v>
      </c>
      <c r="AA65" s="153">
        <f t="shared" si="9"/>
        <v>36</v>
      </c>
      <c r="AB65" s="154" t="s">
        <v>0</v>
      </c>
      <c r="AC65" s="154" t="s">
        <v>0</v>
      </c>
      <c r="AD65" s="110"/>
      <c r="AE65" s="104" t="s">
        <v>39</v>
      </c>
      <c r="AF65" s="92"/>
    </row>
    <row r="66" spans="1:32" s="19" customFormat="1" ht="19.5" customHeight="1">
      <c r="A66" s="94"/>
      <c r="B66" s="208" t="s">
        <v>40</v>
      </c>
      <c r="C66" s="57"/>
      <c r="D66" s="152">
        <v>137526</v>
      </c>
      <c r="E66" s="153">
        <f t="shared" si="4"/>
        <v>-2407</v>
      </c>
      <c r="F66" s="152">
        <v>76531</v>
      </c>
      <c r="G66" s="153">
        <f t="shared" si="5"/>
        <v>-3093</v>
      </c>
      <c r="H66" s="154" t="s">
        <v>0</v>
      </c>
      <c r="I66" s="154" t="s">
        <v>0</v>
      </c>
      <c r="J66" s="152">
        <v>79722</v>
      </c>
      <c r="K66" s="153">
        <f t="shared" si="0"/>
        <v>-2683</v>
      </c>
      <c r="L66" s="154" t="s">
        <v>0</v>
      </c>
      <c r="M66" s="154" t="s">
        <v>0</v>
      </c>
      <c r="N66" s="152">
        <v>37182</v>
      </c>
      <c r="O66" s="153">
        <f t="shared" si="6"/>
        <v>-161</v>
      </c>
      <c r="P66" s="154" t="s">
        <v>0</v>
      </c>
      <c r="Q66" s="154" t="s">
        <v>0</v>
      </c>
      <c r="R66" s="152">
        <v>28017</v>
      </c>
      <c r="S66" s="153">
        <f t="shared" si="10"/>
        <v>654</v>
      </c>
      <c r="T66" s="152">
        <v>1909</v>
      </c>
      <c r="U66" s="153">
        <f t="shared" si="1"/>
        <v>-116</v>
      </c>
      <c r="V66" s="155">
        <v>59</v>
      </c>
      <c r="W66" s="153">
        <f t="shared" si="12"/>
        <v>1</v>
      </c>
      <c r="X66" s="155">
        <v>131</v>
      </c>
      <c r="Y66" s="153">
        <f t="shared" si="13"/>
        <v>2</v>
      </c>
      <c r="Z66" s="152">
        <v>1657</v>
      </c>
      <c r="AA66" s="153">
        <f t="shared" si="9"/>
        <v>35</v>
      </c>
      <c r="AB66" s="154" t="s">
        <v>0</v>
      </c>
      <c r="AC66" s="154" t="s">
        <v>0</v>
      </c>
      <c r="AD66" s="112"/>
      <c r="AE66" s="104" t="s">
        <v>40</v>
      </c>
      <c r="AF66" s="59"/>
    </row>
    <row r="67" spans="1:32" s="20" customFormat="1" ht="19.5" customHeight="1">
      <c r="A67" s="94"/>
      <c r="B67" s="208" t="s">
        <v>41</v>
      </c>
      <c r="C67" s="57"/>
      <c r="D67" s="157">
        <v>136053</v>
      </c>
      <c r="E67" s="153">
        <f t="shared" si="4"/>
        <v>-1473</v>
      </c>
      <c r="F67" s="157">
        <v>73402</v>
      </c>
      <c r="G67" s="153">
        <f t="shared" si="5"/>
        <v>-3129</v>
      </c>
      <c r="H67" s="154" t="s">
        <v>0</v>
      </c>
      <c r="I67" s="154" t="s">
        <v>0</v>
      </c>
      <c r="J67" s="157">
        <v>76912</v>
      </c>
      <c r="K67" s="153">
        <f t="shared" si="0"/>
        <v>-2810</v>
      </c>
      <c r="L67" s="158">
        <v>336</v>
      </c>
      <c r="M67" s="154" t="s">
        <v>62</v>
      </c>
      <c r="N67" s="157">
        <v>36992</v>
      </c>
      <c r="O67" s="153">
        <f t="shared" si="6"/>
        <v>-190</v>
      </c>
      <c r="P67" s="154" t="s">
        <v>0</v>
      </c>
      <c r="Q67" s="154" t="s">
        <v>0</v>
      </c>
      <c r="R67" s="157">
        <v>28434</v>
      </c>
      <c r="S67" s="153">
        <f t="shared" si="10"/>
        <v>417</v>
      </c>
      <c r="T67" s="157">
        <v>1921</v>
      </c>
      <c r="U67" s="153">
        <f t="shared" si="1"/>
        <v>12</v>
      </c>
      <c r="V67" s="157">
        <v>64</v>
      </c>
      <c r="W67" s="153">
        <f t="shared" si="12"/>
        <v>5</v>
      </c>
      <c r="X67" s="157">
        <v>129</v>
      </c>
      <c r="Y67" s="153">
        <f t="shared" si="13"/>
        <v>-2</v>
      </c>
      <c r="Z67" s="157">
        <v>1722</v>
      </c>
      <c r="AA67" s="153">
        <f t="shared" si="9"/>
        <v>65</v>
      </c>
      <c r="AB67" s="154" t="s">
        <v>0</v>
      </c>
      <c r="AC67" s="154" t="s">
        <v>0</v>
      </c>
      <c r="AD67" s="112"/>
      <c r="AE67" s="104" t="s">
        <v>41</v>
      </c>
      <c r="AF67" s="59"/>
    </row>
    <row r="68" spans="1:32" s="21" customFormat="1" ht="19.5" customHeight="1">
      <c r="A68" s="97"/>
      <c r="B68" s="208" t="s">
        <v>42</v>
      </c>
      <c r="C68" s="60"/>
      <c r="D68" s="158">
        <v>134432</v>
      </c>
      <c r="E68" s="153">
        <f t="shared" si="4"/>
        <v>-1621</v>
      </c>
      <c r="F68" s="158">
        <v>71356</v>
      </c>
      <c r="G68" s="153">
        <f t="shared" si="5"/>
        <v>-2046</v>
      </c>
      <c r="H68" s="154" t="s">
        <v>0</v>
      </c>
      <c r="I68" s="154" t="s">
        <v>0</v>
      </c>
      <c r="J68" s="158">
        <v>74487</v>
      </c>
      <c r="K68" s="153">
        <f t="shared" si="0"/>
        <v>-2425</v>
      </c>
      <c r="L68" s="158">
        <v>325</v>
      </c>
      <c r="M68" s="158">
        <f aca="true" t="shared" si="14" ref="M68:M80">L68-L67</f>
        <v>-11</v>
      </c>
      <c r="N68" s="158">
        <v>36646</v>
      </c>
      <c r="O68" s="153">
        <f t="shared" si="6"/>
        <v>-346</v>
      </c>
      <c r="P68" s="154" t="s">
        <v>0</v>
      </c>
      <c r="Q68" s="154" t="s">
        <v>0</v>
      </c>
      <c r="R68" s="158">
        <v>27466</v>
      </c>
      <c r="S68" s="153">
        <f t="shared" si="10"/>
        <v>-968</v>
      </c>
      <c r="T68" s="158">
        <v>1992</v>
      </c>
      <c r="U68" s="153">
        <f t="shared" si="1"/>
        <v>71</v>
      </c>
      <c r="V68" s="158">
        <v>69</v>
      </c>
      <c r="W68" s="153">
        <f t="shared" si="12"/>
        <v>5</v>
      </c>
      <c r="X68" s="158">
        <v>127</v>
      </c>
      <c r="Y68" s="153">
        <f t="shared" si="13"/>
        <v>-2</v>
      </c>
      <c r="Z68" s="158">
        <v>1728</v>
      </c>
      <c r="AA68" s="153">
        <f t="shared" si="9"/>
        <v>6</v>
      </c>
      <c r="AB68" s="154" t="s">
        <v>0</v>
      </c>
      <c r="AC68" s="154" t="s">
        <v>0</v>
      </c>
      <c r="AD68" s="113"/>
      <c r="AE68" s="104" t="s">
        <v>42</v>
      </c>
      <c r="AF68" s="93"/>
    </row>
    <row r="69" spans="1:32" s="21" customFormat="1" ht="19.5" customHeight="1">
      <c r="A69" s="97"/>
      <c r="B69" s="208" t="s">
        <v>43</v>
      </c>
      <c r="C69" s="60"/>
      <c r="D69" s="158">
        <v>133432</v>
      </c>
      <c r="E69" s="153">
        <f t="shared" si="4"/>
        <v>-1000</v>
      </c>
      <c r="F69" s="158">
        <v>69960</v>
      </c>
      <c r="G69" s="153">
        <f t="shared" si="5"/>
        <v>-1396</v>
      </c>
      <c r="H69" s="154" t="s">
        <v>0</v>
      </c>
      <c r="I69" s="154" t="s">
        <v>0</v>
      </c>
      <c r="J69" s="158">
        <v>71777</v>
      </c>
      <c r="K69" s="153">
        <f t="shared" si="0"/>
        <v>-2710</v>
      </c>
      <c r="L69" s="158">
        <v>351</v>
      </c>
      <c r="M69" s="158">
        <f t="shared" si="14"/>
        <v>26</v>
      </c>
      <c r="N69" s="158">
        <v>36312</v>
      </c>
      <c r="O69" s="153">
        <f t="shared" si="6"/>
        <v>-334</v>
      </c>
      <c r="P69" s="154" t="s">
        <v>0</v>
      </c>
      <c r="Q69" s="154" t="s">
        <v>0</v>
      </c>
      <c r="R69" s="158">
        <v>26185</v>
      </c>
      <c r="S69" s="153">
        <f t="shared" si="10"/>
        <v>-1281</v>
      </c>
      <c r="T69" s="158">
        <v>1868</v>
      </c>
      <c r="U69" s="153">
        <f t="shared" si="1"/>
        <v>-124</v>
      </c>
      <c r="V69" s="158">
        <v>81</v>
      </c>
      <c r="W69" s="153">
        <f t="shared" si="12"/>
        <v>12</v>
      </c>
      <c r="X69" s="158">
        <v>131</v>
      </c>
      <c r="Y69" s="153">
        <f t="shared" si="13"/>
        <v>4</v>
      </c>
      <c r="Z69" s="158">
        <v>1754</v>
      </c>
      <c r="AA69" s="153">
        <f t="shared" si="9"/>
        <v>26</v>
      </c>
      <c r="AB69" s="154" t="s">
        <v>0</v>
      </c>
      <c r="AC69" s="154" t="s">
        <v>0</v>
      </c>
      <c r="AD69" s="113"/>
      <c r="AE69" s="104" t="s">
        <v>43</v>
      </c>
      <c r="AF69" s="93"/>
    </row>
    <row r="70" spans="1:32" s="19" customFormat="1" ht="19.5" customHeight="1">
      <c r="A70" s="97"/>
      <c r="B70" s="208" t="s">
        <v>44</v>
      </c>
      <c r="C70" s="60"/>
      <c r="D70" s="158">
        <v>132876</v>
      </c>
      <c r="E70" s="153">
        <f t="shared" si="4"/>
        <v>-556</v>
      </c>
      <c r="F70" s="158">
        <v>68399</v>
      </c>
      <c r="G70" s="153">
        <f t="shared" si="5"/>
        <v>-1561</v>
      </c>
      <c r="H70" s="154" t="s">
        <v>0</v>
      </c>
      <c r="I70" s="154" t="s">
        <v>0</v>
      </c>
      <c r="J70" s="158">
        <v>69137</v>
      </c>
      <c r="K70" s="153">
        <f t="shared" si="0"/>
        <v>-2640</v>
      </c>
      <c r="L70" s="158">
        <v>416</v>
      </c>
      <c r="M70" s="158">
        <f t="shared" si="14"/>
        <v>65</v>
      </c>
      <c r="N70" s="158">
        <v>35554</v>
      </c>
      <c r="O70" s="153">
        <f t="shared" si="6"/>
        <v>-758</v>
      </c>
      <c r="P70" s="154" t="s">
        <v>0</v>
      </c>
      <c r="Q70" s="154" t="s">
        <v>0</v>
      </c>
      <c r="R70" s="158">
        <v>24511</v>
      </c>
      <c r="S70" s="153">
        <f t="shared" si="10"/>
        <v>-1674</v>
      </c>
      <c r="T70" s="158">
        <v>1857</v>
      </c>
      <c r="U70" s="153">
        <f t="shared" si="1"/>
        <v>-11</v>
      </c>
      <c r="V70" s="158">
        <v>84</v>
      </c>
      <c r="W70" s="153">
        <f t="shared" si="12"/>
        <v>3</v>
      </c>
      <c r="X70" s="158">
        <v>125</v>
      </c>
      <c r="Y70" s="153">
        <f t="shared" si="13"/>
        <v>-6</v>
      </c>
      <c r="Z70" s="158">
        <v>1804</v>
      </c>
      <c r="AA70" s="153">
        <f t="shared" si="9"/>
        <v>50</v>
      </c>
      <c r="AB70" s="154" t="s">
        <v>0</v>
      </c>
      <c r="AC70" s="154" t="s">
        <v>0</v>
      </c>
      <c r="AD70" s="113"/>
      <c r="AE70" s="104" t="s">
        <v>44</v>
      </c>
      <c r="AF70" s="93"/>
    </row>
    <row r="71" spans="1:32" s="12" customFormat="1" ht="19.5" customHeight="1">
      <c r="A71" s="97"/>
      <c r="B71" s="208" t="s">
        <v>45</v>
      </c>
      <c r="C71" s="60"/>
      <c r="D71" s="158">
        <v>131466</v>
      </c>
      <c r="E71" s="153">
        <f t="shared" si="4"/>
        <v>-1410</v>
      </c>
      <c r="F71" s="158">
        <v>67692</v>
      </c>
      <c r="G71" s="153">
        <f t="shared" si="5"/>
        <v>-707</v>
      </c>
      <c r="H71" s="154" t="s">
        <v>0</v>
      </c>
      <c r="I71" s="154" t="s">
        <v>0</v>
      </c>
      <c r="J71" s="158">
        <v>67118</v>
      </c>
      <c r="K71" s="153">
        <f>J71-J70</f>
        <v>-2019</v>
      </c>
      <c r="L71" s="158">
        <v>440</v>
      </c>
      <c r="M71" s="158">
        <f t="shared" si="14"/>
        <v>24</v>
      </c>
      <c r="N71" s="158">
        <v>34813</v>
      </c>
      <c r="O71" s="153">
        <f t="shared" si="6"/>
        <v>-741</v>
      </c>
      <c r="P71" s="154" t="s">
        <v>0</v>
      </c>
      <c r="Q71" s="154" t="s">
        <v>0</v>
      </c>
      <c r="R71" s="158">
        <v>22176</v>
      </c>
      <c r="S71" s="153">
        <f t="shared" si="10"/>
        <v>-2335</v>
      </c>
      <c r="T71" s="158">
        <v>1675</v>
      </c>
      <c r="U71" s="153">
        <f>T71-T70</f>
        <v>-182</v>
      </c>
      <c r="V71" s="154" t="s">
        <v>62</v>
      </c>
      <c r="W71" s="154" t="s">
        <v>62</v>
      </c>
      <c r="X71" s="154" t="s">
        <v>62</v>
      </c>
      <c r="Y71" s="154" t="s">
        <v>62</v>
      </c>
      <c r="Z71" s="154" t="s">
        <v>62</v>
      </c>
      <c r="AA71" s="154" t="s">
        <v>62</v>
      </c>
      <c r="AB71" s="158">
        <v>2090</v>
      </c>
      <c r="AC71" s="153">
        <v>77</v>
      </c>
      <c r="AD71" s="113"/>
      <c r="AE71" s="104" t="s">
        <v>45</v>
      </c>
      <c r="AF71" s="93"/>
    </row>
    <row r="72" spans="1:32" s="19" customFormat="1" ht="19.5" customHeight="1">
      <c r="A72" s="97"/>
      <c r="B72" s="208" t="s">
        <v>46</v>
      </c>
      <c r="C72" s="60"/>
      <c r="D72" s="158">
        <v>130933</v>
      </c>
      <c r="E72" s="153">
        <f t="shared" si="4"/>
        <v>-533</v>
      </c>
      <c r="F72" s="158">
        <v>66632</v>
      </c>
      <c r="G72" s="153">
        <f t="shared" si="5"/>
        <v>-1060</v>
      </c>
      <c r="H72" s="154" t="s">
        <v>0</v>
      </c>
      <c r="I72" s="154" t="s">
        <v>0</v>
      </c>
      <c r="J72" s="158">
        <v>65535</v>
      </c>
      <c r="K72" s="153">
        <f>J72-J71</f>
        <v>-1583</v>
      </c>
      <c r="L72" s="158">
        <v>418</v>
      </c>
      <c r="M72" s="158">
        <f t="shared" si="14"/>
        <v>-22</v>
      </c>
      <c r="N72" s="158">
        <v>34025</v>
      </c>
      <c r="O72" s="153">
        <f t="shared" si="6"/>
        <v>-788</v>
      </c>
      <c r="P72" s="154" t="s">
        <v>0</v>
      </c>
      <c r="Q72" s="154" t="s">
        <v>0</v>
      </c>
      <c r="R72" s="158">
        <v>20126</v>
      </c>
      <c r="S72" s="153">
        <f t="shared" si="10"/>
        <v>-2050</v>
      </c>
      <c r="T72" s="158">
        <v>1613</v>
      </c>
      <c r="U72" s="153">
        <f>T72-T71</f>
        <v>-62</v>
      </c>
      <c r="V72" s="154" t="s">
        <v>62</v>
      </c>
      <c r="W72" s="154" t="s">
        <v>62</v>
      </c>
      <c r="X72" s="154" t="s">
        <v>62</v>
      </c>
      <c r="Y72" s="154" t="s">
        <v>62</v>
      </c>
      <c r="Z72" s="154" t="s">
        <v>62</v>
      </c>
      <c r="AA72" s="154" t="s">
        <v>62</v>
      </c>
      <c r="AB72" s="158">
        <v>2125</v>
      </c>
      <c r="AC72" s="153">
        <f aca="true" t="shared" si="15" ref="AC72:AC80">AB72-AB71</f>
        <v>35</v>
      </c>
      <c r="AD72" s="113"/>
      <c r="AE72" s="104" t="s">
        <v>46</v>
      </c>
      <c r="AF72" s="93"/>
    </row>
    <row r="73" spans="1:32" s="19" customFormat="1" ht="19.5" customHeight="1">
      <c r="A73" s="97"/>
      <c r="B73" s="208"/>
      <c r="C73" s="60"/>
      <c r="D73" s="158"/>
      <c r="E73" s="153"/>
      <c r="F73" s="158"/>
      <c r="G73" s="153"/>
      <c r="H73" s="154"/>
      <c r="I73" s="154"/>
      <c r="J73" s="158"/>
      <c r="K73" s="153"/>
      <c r="L73" s="158"/>
      <c r="M73" s="158"/>
      <c r="N73" s="158"/>
      <c r="O73" s="153"/>
      <c r="P73" s="154"/>
      <c r="Q73" s="154"/>
      <c r="R73" s="158"/>
      <c r="S73" s="153"/>
      <c r="T73" s="158"/>
      <c r="U73" s="153"/>
      <c r="V73" s="154"/>
      <c r="W73" s="154"/>
      <c r="X73" s="154"/>
      <c r="Y73" s="154"/>
      <c r="Z73" s="154"/>
      <c r="AA73" s="154"/>
      <c r="AB73" s="158"/>
      <c r="AC73" s="153"/>
      <c r="AD73" s="113"/>
      <c r="AE73" s="104"/>
      <c r="AF73" s="93"/>
    </row>
    <row r="74" spans="1:32" s="19" customFormat="1" ht="19.5" customHeight="1">
      <c r="A74" s="97"/>
      <c r="B74" s="208" t="s">
        <v>47</v>
      </c>
      <c r="C74" s="60"/>
      <c r="D74" s="158">
        <v>129708</v>
      </c>
      <c r="E74" s="153">
        <f>D74-D72</f>
        <v>-1225</v>
      </c>
      <c r="F74" s="158">
        <v>66506</v>
      </c>
      <c r="G74" s="153">
        <f>F74-F72</f>
        <v>-126</v>
      </c>
      <c r="H74" s="154" t="s">
        <v>0</v>
      </c>
      <c r="I74" s="154" t="s">
        <v>0</v>
      </c>
      <c r="J74" s="158">
        <v>64048</v>
      </c>
      <c r="K74" s="153">
        <f>J74-J72</f>
        <v>-1487</v>
      </c>
      <c r="L74" s="158">
        <v>659</v>
      </c>
      <c r="M74" s="158">
        <f>L74-L72</f>
        <v>241</v>
      </c>
      <c r="N74" s="158">
        <v>32910</v>
      </c>
      <c r="O74" s="153">
        <f>N74-N72</f>
        <v>-1115</v>
      </c>
      <c r="P74" s="154" t="s">
        <v>0</v>
      </c>
      <c r="Q74" s="154" t="s">
        <v>0</v>
      </c>
      <c r="R74" s="158">
        <v>18733</v>
      </c>
      <c r="S74" s="153">
        <f>R74-R72</f>
        <v>-1393</v>
      </c>
      <c r="T74" s="158">
        <v>1574</v>
      </c>
      <c r="U74" s="153">
        <f>T74-T72</f>
        <v>-39</v>
      </c>
      <c r="V74" s="154" t="s">
        <v>62</v>
      </c>
      <c r="W74" s="154" t="s">
        <v>62</v>
      </c>
      <c r="X74" s="154" t="s">
        <v>62</v>
      </c>
      <c r="Y74" s="154" t="s">
        <v>62</v>
      </c>
      <c r="Z74" s="154" t="s">
        <v>62</v>
      </c>
      <c r="AA74" s="154" t="s">
        <v>62</v>
      </c>
      <c r="AB74" s="158">
        <v>2233</v>
      </c>
      <c r="AC74" s="153">
        <f>AB74-AB72</f>
        <v>108</v>
      </c>
      <c r="AD74" s="113"/>
      <c r="AE74" s="104" t="s">
        <v>47</v>
      </c>
      <c r="AF74" s="93"/>
    </row>
    <row r="75" spans="1:32" s="19" customFormat="1" ht="19.5" customHeight="1">
      <c r="A75" s="97"/>
      <c r="B75" s="208" t="s">
        <v>48</v>
      </c>
      <c r="C75" s="60"/>
      <c r="D75" s="158">
        <v>128901</v>
      </c>
      <c r="E75" s="153">
        <f t="shared" si="4"/>
        <v>-807</v>
      </c>
      <c r="F75" s="158">
        <v>65480</v>
      </c>
      <c r="G75" s="153">
        <f t="shared" si="5"/>
        <v>-1026</v>
      </c>
      <c r="H75" s="154" t="s">
        <v>0</v>
      </c>
      <c r="I75" s="154" t="s">
        <v>0</v>
      </c>
      <c r="J75" s="158">
        <v>63447</v>
      </c>
      <c r="K75" s="153">
        <f aca="true" t="shared" si="16" ref="K75:K83">J75-J74</f>
        <v>-601</v>
      </c>
      <c r="L75" s="158">
        <v>900</v>
      </c>
      <c r="M75" s="158">
        <f t="shared" si="14"/>
        <v>241</v>
      </c>
      <c r="N75" s="158">
        <v>32024</v>
      </c>
      <c r="O75" s="153">
        <f t="shared" si="6"/>
        <v>-886</v>
      </c>
      <c r="P75" s="154" t="s">
        <v>0</v>
      </c>
      <c r="Q75" s="154" t="s">
        <v>0</v>
      </c>
      <c r="R75" s="158">
        <v>18736</v>
      </c>
      <c r="S75" s="153">
        <f t="shared" si="10"/>
        <v>3</v>
      </c>
      <c r="T75" s="158">
        <v>1670</v>
      </c>
      <c r="U75" s="153">
        <f aca="true" t="shared" si="17" ref="U75:U83">T75-T74</f>
        <v>96</v>
      </c>
      <c r="V75" s="154" t="s">
        <v>0</v>
      </c>
      <c r="W75" s="154" t="s">
        <v>0</v>
      </c>
      <c r="X75" s="154" t="s">
        <v>0</v>
      </c>
      <c r="Y75" s="154" t="s">
        <v>0</v>
      </c>
      <c r="Z75" s="154" t="s">
        <v>0</v>
      </c>
      <c r="AA75" s="154" t="s">
        <v>0</v>
      </c>
      <c r="AB75" s="158">
        <v>2289</v>
      </c>
      <c r="AC75" s="153">
        <f t="shared" si="15"/>
        <v>56</v>
      </c>
      <c r="AD75" s="113"/>
      <c r="AE75" s="104" t="s">
        <v>48</v>
      </c>
      <c r="AF75" s="93"/>
    </row>
    <row r="76" spans="1:32" s="19" customFormat="1" ht="19.5" customHeight="1" collapsed="1">
      <c r="A76" s="97"/>
      <c r="B76" s="208" t="s">
        <v>49</v>
      </c>
      <c r="C76" s="60"/>
      <c r="D76" s="158">
        <v>125638</v>
      </c>
      <c r="E76" s="153">
        <f t="shared" si="4"/>
        <v>-3263</v>
      </c>
      <c r="F76" s="158">
        <v>65063</v>
      </c>
      <c r="G76" s="153">
        <f t="shared" si="5"/>
        <v>-417</v>
      </c>
      <c r="H76" s="154" t="s">
        <v>0</v>
      </c>
      <c r="I76" s="154" t="s">
        <v>0</v>
      </c>
      <c r="J76" s="158">
        <v>62555</v>
      </c>
      <c r="K76" s="153">
        <f t="shared" si="16"/>
        <v>-892</v>
      </c>
      <c r="L76" s="158">
        <v>1148</v>
      </c>
      <c r="M76" s="158">
        <f t="shared" si="14"/>
        <v>248</v>
      </c>
      <c r="N76" s="158">
        <v>31142</v>
      </c>
      <c r="O76" s="153">
        <f t="shared" si="6"/>
        <v>-882</v>
      </c>
      <c r="P76" s="154" t="s">
        <v>0</v>
      </c>
      <c r="Q76" s="154" t="s">
        <v>0</v>
      </c>
      <c r="R76" s="158">
        <v>18171</v>
      </c>
      <c r="S76" s="153">
        <f t="shared" si="10"/>
        <v>-565</v>
      </c>
      <c r="T76" s="158">
        <v>1456</v>
      </c>
      <c r="U76" s="153">
        <f t="shared" si="17"/>
        <v>-214</v>
      </c>
      <c r="V76" s="154" t="s">
        <v>0</v>
      </c>
      <c r="W76" s="154" t="s">
        <v>0</v>
      </c>
      <c r="X76" s="154" t="s">
        <v>0</v>
      </c>
      <c r="Y76" s="154" t="s">
        <v>0</v>
      </c>
      <c r="Z76" s="154" t="s">
        <v>0</v>
      </c>
      <c r="AA76" s="154" t="s">
        <v>0</v>
      </c>
      <c r="AB76" s="158">
        <v>2367</v>
      </c>
      <c r="AC76" s="153">
        <f t="shared" si="15"/>
        <v>78</v>
      </c>
      <c r="AD76" s="113"/>
      <c r="AE76" s="104" t="s">
        <v>49</v>
      </c>
      <c r="AF76" s="93"/>
    </row>
    <row r="77" spans="1:32" s="19" customFormat="1" ht="19.5" customHeight="1">
      <c r="A77" s="97"/>
      <c r="B77" s="208" t="s">
        <v>8</v>
      </c>
      <c r="C77" s="60"/>
      <c r="D77" s="158">
        <v>123975</v>
      </c>
      <c r="E77" s="153">
        <f t="shared" si="4"/>
        <v>-1663</v>
      </c>
      <c r="F77" s="158">
        <v>64906</v>
      </c>
      <c r="G77" s="153">
        <f t="shared" si="5"/>
        <v>-157</v>
      </c>
      <c r="H77" s="154" t="s">
        <v>0</v>
      </c>
      <c r="I77" s="154" t="s">
        <v>0</v>
      </c>
      <c r="J77" s="158">
        <v>62424</v>
      </c>
      <c r="K77" s="153">
        <f t="shared" si="16"/>
        <v>-131</v>
      </c>
      <c r="L77" s="158">
        <v>1107</v>
      </c>
      <c r="M77" s="158">
        <f t="shared" si="14"/>
        <v>-41</v>
      </c>
      <c r="N77" s="158">
        <v>33070</v>
      </c>
      <c r="O77" s="153">
        <f t="shared" si="6"/>
        <v>1928</v>
      </c>
      <c r="P77" s="154" t="s">
        <v>0</v>
      </c>
      <c r="Q77" s="154" t="s">
        <v>0</v>
      </c>
      <c r="R77" s="158">
        <v>17681</v>
      </c>
      <c r="S77" s="153">
        <f t="shared" si="10"/>
        <v>-490</v>
      </c>
      <c r="T77" s="158">
        <v>1665</v>
      </c>
      <c r="U77" s="153">
        <f t="shared" si="17"/>
        <v>209</v>
      </c>
      <c r="V77" s="154" t="s">
        <v>0</v>
      </c>
      <c r="W77" s="154" t="s">
        <v>0</v>
      </c>
      <c r="X77" s="154" t="s">
        <v>0</v>
      </c>
      <c r="Y77" s="154" t="s">
        <v>0</v>
      </c>
      <c r="Z77" s="154" t="s">
        <v>0</v>
      </c>
      <c r="AA77" s="154" t="s">
        <v>0</v>
      </c>
      <c r="AB77" s="158">
        <v>2433</v>
      </c>
      <c r="AC77" s="153">
        <f t="shared" si="15"/>
        <v>66</v>
      </c>
      <c r="AD77" s="113"/>
      <c r="AE77" s="104" t="s">
        <v>8</v>
      </c>
      <c r="AF77" s="93"/>
    </row>
    <row r="78" spans="1:32" s="19" customFormat="1" ht="19.5" customHeight="1">
      <c r="A78" s="97"/>
      <c r="B78" s="208" t="s">
        <v>9</v>
      </c>
      <c r="C78" s="60"/>
      <c r="D78" s="158">
        <v>122447</v>
      </c>
      <c r="E78" s="153">
        <f t="shared" si="4"/>
        <v>-1528</v>
      </c>
      <c r="F78" s="158">
        <v>64862</v>
      </c>
      <c r="G78" s="153">
        <f t="shared" si="5"/>
        <v>-44</v>
      </c>
      <c r="H78" s="154" t="s">
        <v>0</v>
      </c>
      <c r="I78" s="154" t="s">
        <v>0</v>
      </c>
      <c r="J78" s="158">
        <v>61572</v>
      </c>
      <c r="K78" s="153">
        <f t="shared" si="16"/>
        <v>-852</v>
      </c>
      <c r="L78" s="158">
        <v>1053</v>
      </c>
      <c r="M78" s="158">
        <f t="shared" si="14"/>
        <v>-54</v>
      </c>
      <c r="N78" s="158">
        <v>33272</v>
      </c>
      <c r="O78" s="153">
        <f t="shared" si="6"/>
        <v>202</v>
      </c>
      <c r="P78" s="154" t="s">
        <v>0</v>
      </c>
      <c r="Q78" s="154" t="s">
        <v>0</v>
      </c>
      <c r="R78" s="158">
        <v>17619</v>
      </c>
      <c r="S78" s="153">
        <f t="shared" si="10"/>
        <v>-62</v>
      </c>
      <c r="T78" s="158">
        <v>1794</v>
      </c>
      <c r="U78" s="153">
        <f t="shared" si="17"/>
        <v>129</v>
      </c>
      <c r="V78" s="154" t="s">
        <v>62</v>
      </c>
      <c r="W78" s="154" t="s">
        <v>62</v>
      </c>
      <c r="X78" s="154" t="s">
        <v>62</v>
      </c>
      <c r="Y78" s="154" t="s">
        <v>62</v>
      </c>
      <c r="Z78" s="154" t="s">
        <v>62</v>
      </c>
      <c r="AA78" s="154" t="s">
        <v>62</v>
      </c>
      <c r="AB78" s="158">
        <v>2474</v>
      </c>
      <c r="AC78" s="153">
        <f t="shared" si="15"/>
        <v>41</v>
      </c>
      <c r="AD78" s="113"/>
      <c r="AE78" s="104" t="s">
        <v>9</v>
      </c>
      <c r="AF78" s="93"/>
    </row>
    <row r="79" spans="1:32" s="22" customFormat="1" ht="19.5" customHeight="1">
      <c r="A79" s="97"/>
      <c r="B79" s="208" t="s">
        <v>10</v>
      </c>
      <c r="C79" s="60"/>
      <c r="D79" s="158">
        <v>121076</v>
      </c>
      <c r="E79" s="153">
        <f>D79-D78</f>
        <v>-1371</v>
      </c>
      <c r="F79" s="158">
        <v>64499</v>
      </c>
      <c r="G79" s="153">
        <f>F79-F78</f>
        <v>-363</v>
      </c>
      <c r="H79" s="154" t="s">
        <v>0</v>
      </c>
      <c r="I79" s="154" t="s">
        <v>0</v>
      </c>
      <c r="J79" s="158">
        <v>61583</v>
      </c>
      <c r="K79" s="153">
        <f t="shared" si="16"/>
        <v>11</v>
      </c>
      <c r="L79" s="158">
        <v>1024</v>
      </c>
      <c r="M79" s="158">
        <f t="shared" si="14"/>
        <v>-29</v>
      </c>
      <c r="N79" s="158">
        <v>33017</v>
      </c>
      <c r="O79" s="153">
        <f>N79-N78</f>
        <v>-255</v>
      </c>
      <c r="P79" s="154" t="s">
        <v>0</v>
      </c>
      <c r="Q79" s="154" t="s">
        <v>0</v>
      </c>
      <c r="R79" s="158">
        <v>16941</v>
      </c>
      <c r="S79" s="153">
        <f t="shared" si="10"/>
        <v>-678</v>
      </c>
      <c r="T79" s="158">
        <v>1712</v>
      </c>
      <c r="U79" s="153">
        <f t="shared" si="17"/>
        <v>-82</v>
      </c>
      <c r="V79" s="154" t="s">
        <v>62</v>
      </c>
      <c r="W79" s="154" t="s">
        <v>62</v>
      </c>
      <c r="X79" s="154" t="s">
        <v>62</v>
      </c>
      <c r="Y79" s="154" t="s">
        <v>62</v>
      </c>
      <c r="Z79" s="154" t="s">
        <v>62</v>
      </c>
      <c r="AA79" s="154" t="s">
        <v>62</v>
      </c>
      <c r="AB79" s="158">
        <v>2558</v>
      </c>
      <c r="AC79" s="153">
        <f t="shared" si="15"/>
        <v>84</v>
      </c>
      <c r="AD79" s="113"/>
      <c r="AE79" s="104" t="s">
        <v>10</v>
      </c>
      <c r="AF79" s="93"/>
    </row>
    <row r="80" spans="1:32" s="22" customFormat="1" ht="19.5" customHeight="1">
      <c r="A80" s="97"/>
      <c r="B80" s="208" t="s">
        <v>11</v>
      </c>
      <c r="C80" s="60"/>
      <c r="D80" s="158">
        <v>119806</v>
      </c>
      <c r="E80" s="153">
        <f>D80-D79</f>
        <v>-1270</v>
      </c>
      <c r="F80" s="158">
        <v>63782</v>
      </c>
      <c r="G80" s="153">
        <f>F80-F79</f>
        <v>-717</v>
      </c>
      <c r="H80" s="154" t="s">
        <v>0</v>
      </c>
      <c r="I80" s="154" t="s">
        <v>0</v>
      </c>
      <c r="J80" s="158">
        <v>61366</v>
      </c>
      <c r="K80" s="153">
        <f t="shared" si="16"/>
        <v>-217</v>
      </c>
      <c r="L80" s="158">
        <v>1035</v>
      </c>
      <c r="M80" s="158">
        <f t="shared" si="14"/>
        <v>11</v>
      </c>
      <c r="N80" s="158">
        <v>30704</v>
      </c>
      <c r="O80" s="153">
        <f>N80-N79</f>
        <v>-2313</v>
      </c>
      <c r="P80" s="158">
        <v>2610</v>
      </c>
      <c r="Q80" s="154" t="s">
        <v>0</v>
      </c>
      <c r="R80" s="158">
        <v>16339</v>
      </c>
      <c r="S80" s="153">
        <f t="shared" si="10"/>
        <v>-602</v>
      </c>
      <c r="T80" s="158">
        <v>1631</v>
      </c>
      <c r="U80" s="153">
        <f t="shared" si="17"/>
        <v>-81</v>
      </c>
      <c r="V80" s="154" t="s">
        <v>62</v>
      </c>
      <c r="W80" s="154" t="s">
        <v>62</v>
      </c>
      <c r="X80" s="154" t="s">
        <v>62</v>
      </c>
      <c r="Y80" s="154" t="s">
        <v>62</v>
      </c>
      <c r="Z80" s="154" t="s">
        <v>62</v>
      </c>
      <c r="AA80" s="154" t="s">
        <v>62</v>
      </c>
      <c r="AB80" s="158">
        <v>2560</v>
      </c>
      <c r="AC80" s="153">
        <f t="shared" si="15"/>
        <v>2</v>
      </c>
      <c r="AD80" s="113"/>
      <c r="AE80" s="104" t="s">
        <v>11</v>
      </c>
      <c r="AF80" s="93"/>
    </row>
    <row r="81" spans="1:32" s="22" customFormat="1" ht="19.5" customHeight="1">
      <c r="A81" s="97"/>
      <c r="B81" s="208" t="s">
        <v>12</v>
      </c>
      <c r="C81" s="60"/>
      <c r="D81" s="158">
        <v>118204</v>
      </c>
      <c r="E81" s="153">
        <f>D81-D80</f>
        <v>-1602</v>
      </c>
      <c r="F81" s="158">
        <v>62855</v>
      </c>
      <c r="G81" s="153">
        <f>F81-F80</f>
        <v>-927</v>
      </c>
      <c r="H81" s="154" t="s">
        <v>0</v>
      </c>
      <c r="I81" s="154" t="s">
        <v>0</v>
      </c>
      <c r="J81" s="158">
        <v>61345</v>
      </c>
      <c r="K81" s="153">
        <f t="shared" si="16"/>
        <v>-21</v>
      </c>
      <c r="L81" s="158">
        <v>1036</v>
      </c>
      <c r="M81" s="153">
        <f>L81-L80</f>
        <v>1</v>
      </c>
      <c r="N81" s="158">
        <v>30646</v>
      </c>
      <c r="O81" s="153">
        <f>N81-N80</f>
        <v>-58</v>
      </c>
      <c r="P81" s="158">
        <v>2741</v>
      </c>
      <c r="Q81" s="153">
        <f>P81-P80</f>
        <v>131</v>
      </c>
      <c r="R81" s="158">
        <v>15854</v>
      </c>
      <c r="S81" s="153">
        <f>R81-R80</f>
        <v>-485</v>
      </c>
      <c r="T81" s="158">
        <v>1637</v>
      </c>
      <c r="U81" s="153">
        <f t="shared" si="17"/>
        <v>6</v>
      </c>
      <c r="V81" s="154" t="s">
        <v>62</v>
      </c>
      <c r="W81" s="154" t="s">
        <v>62</v>
      </c>
      <c r="X81" s="154" t="s">
        <v>62</v>
      </c>
      <c r="Y81" s="154" t="s">
        <v>62</v>
      </c>
      <c r="Z81" s="154" t="s">
        <v>62</v>
      </c>
      <c r="AA81" s="154" t="s">
        <v>62</v>
      </c>
      <c r="AB81" s="158">
        <v>2528</v>
      </c>
      <c r="AC81" s="153">
        <f>AB81-AB80</f>
        <v>-32</v>
      </c>
      <c r="AD81" s="113"/>
      <c r="AE81" s="104" t="s">
        <v>12</v>
      </c>
      <c r="AF81" s="93"/>
    </row>
    <row r="82" spans="1:32" s="71" customFormat="1" ht="19.5" customHeight="1">
      <c r="A82" s="97"/>
      <c r="B82" s="208" t="s">
        <v>13</v>
      </c>
      <c r="C82" s="60"/>
      <c r="D82" s="158">
        <v>117402</v>
      </c>
      <c r="E82" s="153">
        <f>D82-D81</f>
        <v>-802</v>
      </c>
      <c r="F82" s="158">
        <v>61189</v>
      </c>
      <c r="G82" s="153">
        <f>F82-F81</f>
        <v>-1666</v>
      </c>
      <c r="H82" s="154" t="s">
        <v>0</v>
      </c>
      <c r="I82" s="154" t="s">
        <v>0</v>
      </c>
      <c r="J82" s="158">
        <v>60764</v>
      </c>
      <c r="K82" s="153">
        <f t="shared" si="16"/>
        <v>-581</v>
      </c>
      <c r="L82" s="158">
        <v>1024</v>
      </c>
      <c r="M82" s="153">
        <f>L82-L81</f>
        <v>-12</v>
      </c>
      <c r="N82" s="158">
        <v>29769</v>
      </c>
      <c r="O82" s="153">
        <f>N82-N81</f>
        <v>-877</v>
      </c>
      <c r="P82" s="158">
        <v>3323</v>
      </c>
      <c r="Q82" s="153">
        <f>P82-P81</f>
        <v>582</v>
      </c>
      <c r="R82" s="158">
        <v>15648</v>
      </c>
      <c r="S82" s="153">
        <f>R82-R81</f>
        <v>-206</v>
      </c>
      <c r="T82" s="158">
        <v>1950</v>
      </c>
      <c r="U82" s="153">
        <f t="shared" si="17"/>
        <v>313</v>
      </c>
      <c r="V82" s="154" t="s">
        <v>62</v>
      </c>
      <c r="W82" s="154" t="s">
        <v>62</v>
      </c>
      <c r="X82" s="154" t="s">
        <v>62</v>
      </c>
      <c r="Y82" s="154" t="s">
        <v>62</v>
      </c>
      <c r="Z82" s="154" t="s">
        <v>62</v>
      </c>
      <c r="AA82" s="154" t="s">
        <v>62</v>
      </c>
      <c r="AB82" s="158">
        <v>2570</v>
      </c>
      <c r="AC82" s="153">
        <f>AB82-AB81</f>
        <v>42</v>
      </c>
      <c r="AD82" s="113"/>
      <c r="AE82" s="104" t="s">
        <v>13</v>
      </c>
      <c r="AF82" s="93"/>
    </row>
    <row r="83" spans="1:32" s="71" customFormat="1" ht="19.5" customHeight="1">
      <c r="A83" s="97"/>
      <c r="B83" s="208" t="s">
        <v>14</v>
      </c>
      <c r="C83" s="60"/>
      <c r="D83" s="158">
        <v>116636</v>
      </c>
      <c r="E83" s="153">
        <f>D83-D82</f>
        <v>-766</v>
      </c>
      <c r="F83" s="158">
        <v>59348</v>
      </c>
      <c r="G83" s="153">
        <f>F83-F82</f>
        <v>-1841</v>
      </c>
      <c r="H83" s="158">
        <v>140</v>
      </c>
      <c r="I83" s="154" t="s">
        <v>0</v>
      </c>
      <c r="J83" s="158">
        <v>59942</v>
      </c>
      <c r="K83" s="153">
        <f t="shared" si="16"/>
        <v>-822</v>
      </c>
      <c r="L83" s="158">
        <v>983</v>
      </c>
      <c r="M83" s="153">
        <f>L83-L82</f>
        <v>-41</v>
      </c>
      <c r="N83" s="158">
        <v>28536</v>
      </c>
      <c r="O83" s="153">
        <f>N83-N82</f>
        <v>-1233</v>
      </c>
      <c r="P83" s="158">
        <v>4712</v>
      </c>
      <c r="Q83" s="153">
        <f>P83-P82</f>
        <v>1389</v>
      </c>
      <c r="R83" s="158">
        <v>15628</v>
      </c>
      <c r="S83" s="153">
        <f>R83-R82</f>
        <v>-20</v>
      </c>
      <c r="T83" s="158">
        <v>2007</v>
      </c>
      <c r="U83" s="153">
        <f t="shared" si="17"/>
        <v>57</v>
      </c>
      <c r="V83" s="154" t="s">
        <v>62</v>
      </c>
      <c r="W83" s="154" t="s">
        <v>62</v>
      </c>
      <c r="X83" s="154" t="s">
        <v>62</v>
      </c>
      <c r="Y83" s="154" t="s">
        <v>62</v>
      </c>
      <c r="Z83" s="154" t="s">
        <v>62</v>
      </c>
      <c r="AA83" s="154" t="s">
        <v>62</v>
      </c>
      <c r="AB83" s="158">
        <v>2595</v>
      </c>
      <c r="AC83" s="153">
        <f>AB83-AB82</f>
        <v>25</v>
      </c>
      <c r="AD83" s="113"/>
      <c r="AE83" s="104" t="s">
        <v>14</v>
      </c>
      <c r="AF83" s="93"/>
    </row>
    <row r="84" spans="1:32" s="12" customFormat="1" ht="19.5" customHeight="1">
      <c r="A84" s="96"/>
      <c r="B84" s="207"/>
      <c r="C84" s="56"/>
      <c r="D84" s="152"/>
      <c r="E84" s="153"/>
      <c r="F84" s="152"/>
      <c r="G84" s="153"/>
      <c r="H84" s="154"/>
      <c r="I84" s="154"/>
      <c r="J84" s="152"/>
      <c r="K84" s="153"/>
      <c r="L84" s="154"/>
      <c r="M84" s="154"/>
      <c r="N84" s="152"/>
      <c r="O84" s="153"/>
      <c r="P84" s="154"/>
      <c r="Q84" s="154"/>
      <c r="R84" s="152"/>
      <c r="S84" s="153"/>
      <c r="T84" s="152"/>
      <c r="U84" s="153"/>
      <c r="V84" s="152"/>
      <c r="W84" s="153"/>
      <c r="X84" s="152"/>
      <c r="Y84" s="153"/>
      <c r="Z84" s="152"/>
      <c r="AA84" s="153"/>
      <c r="AB84" s="154"/>
      <c r="AC84" s="154"/>
      <c r="AD84" s="110"/>
      <c r="AE84" s="103"/>
      <c r="AF84" s="92"/>
    </row>
    <row r="85" spans="1:32" s="12" customFormat="1" ht="19.5" customHeight="1">
      <c r="A85" s="101" t="s">
        <v>110</v>
      </c>
      <c r="B85" s="207" t="s">
        <v>26</v>
      </c>
      <c r="C85" s="226" t="s">
        <v>3</v>
      </c>
      <c r="D85" s="152">
        <v>115630</v>
      </c>
      <c r="E85" s="153">
        <f>D85-D83</f>
        <v>-1006</v>
      </c>
      <c r="F85" s="152">
        <v>58332</v>
      </c>
      <c r="G85" s="153">
        <f>F85-F83</f>
        <v>-1016</v>
      </c>
      <c r="H85" s="154">
        <v>210</v>
      </c>
      <c r="I85" s="153">
        <f>H85-H83</f>
        <v>70</v>
      </c>
      <c r="J85" s="152">
        <v>58803</v>
      </c>
      <c r="K85" s="153">
        <f>J85-J83</f>
        <v>-1139</v>
      </c>
      <c r="L85" s="154">
        <v>944</v>
      </c>
      <c r="M85" s="153">
        <f>L85-L83</f>
        <v>-39</v>
      </c>
      <c r="N85" s="152">
        <v>27006</v>
      </c>
      <c r="O85" s="153">
        <f>N85-N83</f>
        <v>-1530</v>
      </c>
      <c r="P85" s="154">
        <v>6487</v>
      </c>
      <c r="Q85" s="153">
        <f>P85-P83</f>
        <v>1775</v>
      </c>
      <c r="R85" s="152">
        <v>16063</v>
      </c>
      <c r="S85" s="153">
        <f>R85-R83</f>
        <v>435</v>
      </c>
      <c r="T85" s="152">
        <v>1884</v>
      </c>
      <c r="U85" s="153">
        <f>T85-T83</f>
        <v>-123</v>
      </c>
      <c r="V85" s="154" t="s">
        <v>7</v>
      </c>
      <c r="W85" s="154" t="s">
        <v>7</v>
      </c>
      <c r="X85" s="154" t="s">
        <v>7</v>
      </c>
      <c r="Y85" s="154" t="s">
        <v>7</v>
      </c>
      <c r="Z85" s="154" t="s">
        <v>7</v>
      </c>
      <c r="AA85" s="154" t="s">
        <v>7</v>
      </c>
      <c r="AB85" s="154">
        <v>2670</v>
      </c>
      <c r="AC85" s="153">
        <f>AB85-AB83</f>
        <v>75</v>
      </c>
      <c r="AD85" s="111" t="s">
        <v>110</v>
      </c>
      <c r="AE85" s="103" t="s">
        <v>26</v>
      </c>
      <c r="AF85" s="133" t="s">
        <v>3</v>
      </c>
    </row>
    <row r="86" spans="1:32" s="71" customFormat="1" ht="19.5" customHeight="1">
      <c r="A86" s="97"/>
      <c r="B86" s="208" t="s">
        <v>113</v>
      </c>
      <c r="C86" s="60"/>
      <c r="D86" s="158">
        <v>114086</v>
      </c>
      <c r="E86" s="153">
        <f>D86-D85</f>
        <v>-1544</v>
      </c>
      <c r="F86" s="158">
        <v>58381</v>
      </c>
      <c r="G86" s="153">
        <f>F86-F85</f>
        <v>49</v>
      </c>
      <c r="H86" s="158">
        <v>298</v>
      </c>
      <c r="I86" s="153">
        <f>H86-H85</f>
        <v>88</v>
      </c>
      <c r="J86" s="158">
        <v>57157</v>
      </c>
      <c r="K86" s="153">
        <f>J86-J85</f>
        <v>-1646</v>
      </c>
      <c r="L86" s="158">
        <v>903</v>
      </c>
      <c r="M86" s="153">
        <f>L86-L85</f>
        <v>-41</v>
      </c>
      <c r="N86" s="158">
        <v>25704</v>
      </c>
      <c r="O86" s="153">
        <f>N86-N85</f>
        <v>-1302</v>
      </c>
      <c r="P86" s="158">
        <v>7994</v>
      </c>
      <c r="Q86" s="153">
        <f>P86-P85</f>
        <v>1507</v>
      </c>
      <c r="R86" s="158">
        <v>16763</v>
      </c>
      <c r="S86" s="153">
        <f>R86-R85</f>
        <v>700</v>
      </c>
      <c r="T86" s="158">
        <v>1621</v>
      </c>
      <c r="U86" s="153">
        <f>T86-T85</f>
        <v>-263</v>
      </c>
      <c r="V86" s="154" t="s">
        <v>7</v>
      </c>
      <c r="W86" s="154" t="s">
        <v>7</v>
      </c>
      <c r="X86" s="154" t="s">
        <v>7</v>
      </c>
      <c r="Y86" s="154" t="s">
        <v>7</v>
      </c>
      <c r="Z86" s="154" t="s">
        <v>7</v>
      </c>
      <c r="AA86" s="154" t="s">
        <v>7</v>
      </c>
      <c r="AB86" s="158">
        <v>2658</v>
      </c>
      <c r="AC86" s="153">
        <f>AB86-AB85</f>
        <v>-12</v>
      </c>
      <c r="AD86" s="113"/>
      <c r="AE86" s="104" t="s">
        <v>113</v>
      </c>
      <c r="AF86" s="93"/>
    </row>
    <row r="87" spans="1:32" s="71" customFormat="1" ht="19.5" customHeight="1">
      <c r="A87" s="97"/>
      <c r="B87" s="208" t="s">
        <v>140</v>
      </c>
      <c r="C87" s="60"/>
      <c r="D87" s="158">
        <v>112246</v>
      </c>
      <c r="E87" s="153">
        <f>D87-D86</f>
        <v>-1840</v>
      </c>
      <c r="F87" s="158">
        <v>58748</v>
      </c>
      <c r="G87" s="153">
        <f>F87-F86</f>
        <v>367</v>
      </c>
      <c r="H87" s="158">
        <v>783</v>
      </c>
      <c r="I87" s="153">
        <f>H87-H86</f>
        <v>485</v>
      </c>
      <c r="J87" s="158">
        <v>55329</v>
      </c>
      <c r="K87" s="153">
        <f>J87-J86</f>
        <v>-1828</v>
      </c>
      <c r="L87" s="158">
        <v>806</v>
      </c>
      <c r="M87" s="153">
        <f>L87-L86</f>
        <v>-97</v>
      </c>
      <c r="N87" s="158">
        <v>23722</v>
      </c>
      <c r="O87" s="153">
        <f>N87-N86</f>
        <v>-1982</v>
      </c>
      <c r="P87" s="158">
        <v>10135</v>
      </c>
      <c r="Q87" s="153">
        <f>P87-P86</f>
        <v>2141</v>
      </c>
      <c r="R87" s="158">
        <v>17510</v>
      </c>
      <c r="S87" s="153">
        <f>R87-R86</f>
        <v>747</v>
      </c>
      <c r="T87" s="158">
        <v>1183</v>
      </c>
      <c r="U87" s="153">
        <f>T87-T86</f>
        <v>-438</v>
      </c>
      <c r="V87" s="154" t="s">
        <v>7</v>
      </c>
      <c r="W87" s="154" t="s">
        <v>7</v>
      </c>
      <c r="X87" s="154" t="s">
        <v>7</v>
      </c>
      <c r="Y87" s="154" t="s">
        <v>7</v>
      </c>
      <c r="Z87" s="154" t="s">
        <v>7</v>
      </c>
      <c r="AA87" s="154" t="s">
        <v>7</v>
      </c>
      <c r="AB87" s="158">
        <v>2636</v>
      </c>
      <c r="AC87" s="153">
        <f>AB87-AB86</f>
        <v>-22</v>
      </c>
      <c r="AD87" s="113"/>
      <c r="AE87" s="104" t="s">
        <v>140</v>
      </c>
      <c r="AF87" s="93"/>
    </row>
    <row r="88" spans="1:32" s="71" customFormat="1" ht="19.5" customHeight="1">
      <c r="A88" s="97"/>
      <c r="B88" s="208" t="s">
        <v>141</v>
      </c>
      <c r="C88" s="60"/>
      <c r="D88" s="158">
        <v>111148</v>
      </c>
      <c r="E88" s="153">
        <f>D88-D87</f>
        <v>-1098</v>
      </c>
      <c r="F88" s="158">
        <v>58247</v>
      </c>
      <c r="G88" s="153">
        <f>F88-F87</f>
        <v>-501</v>
      </c>
      <c r="H88" s="158">
        <v>836</v>
      </c>
      <c r="I88" s="153">
        <f>H88-H87</f>
        <v>53</v>
      </c>
      <c r="J88" s="158">
        <v>54112</v>
      </c>
      <c r="K88" s="153">
        <f>J88-J87</f>
        <v>-1217</v>
      </c>
      <c r="L88" s="158">
        <v>803</v>
      </c>
      <c r="M88" s="153">
        <f>L88-L87</f>
        <v>-3</v>
      </c>
      <c r="N88" s="158">
        <v>21180</v>
      </c>
      <c r="O88" s="153">
        <f>N88-N87</f>
        <v>-2542</v>
      </c>
      <c r="P88" s="158">
        <v>11984</v>
      </c>
      <c r="Q88" s="153">
        <f>P88-P87</f>
        <v>1849</v>
      </c>
      <c r="R88" s="158">
        <v>16977</v>
      </c>
      <c r="S88" s="153">
        <f>R88-R87</f>
        <v>-533</v>
      </c>
      <c r="T88" s="158">
        <v>1319</v>
      </c>
      <c r="U88" s="153">
        <f>T88-T87</f>
        <v>136</v>
      </c>
      <c r="V88" s="154" t="s">
        <v>7</v>
      </c>
      <c r="W88" s="154" t="s">
        <v>7</v>
      </c>
      <c r="X88" s="154" t="s">
        <v>7</v>
      </c>
      <c r="Y88" s="154" t="s">
        <v>7</v>
      </c>
      <c r="Z88" s="154" t="s">
        <v>7</v>
      </c>
      <c r="AA88" s="154" t="s">
        <v>7</v>
      </c>
      <c r="AB88" s="158">
        <v>2669</v>
      </c>
      <c r="AC88" s="153">
        <f>AB88-AB87</f>
        <v>33</v>
      </c>
      <c r="AD88" s="113"/>
      <c r="AE88" s="104" t="s">
        <v>141</v>
      </c>
      <c r="AF88" s="93"/>
    </row>
    <row r="89" spans="1:32" s="12" customFormat="1" ht="19.5" customHeight="1">
      <c r="A89" s="218"/>
      <c r="B89" s="219"/>
      <c r="C89" s="220"/>
      <c r="D89" s="221"/>
      <c r="E89" s="222"/>
      <c r="F89" s="221"/>
      <c r="G89" s="222"/>
      <c r="H89" s="159"/>
      <c r="I89" s="159"/>
      <c r="J89" s="221"/>
      <c r="K89" s="222"/>
      <c r="L89" s="159"/>
      <c r="M89" s="159"/>
      <c r="N89" s="221"/>
      <c r="O89" s="222"/>
      <c r="P89" s="159"/>
      <c r="Q89" s="159"/>
      <c r="R89" s="159"/>
      <c r="S89" s="159"/>
      <c r="T89" s="221"/>
      <c r="U89" s="222"/>
      <c r="V89" s="221"/>
      <c r="W89" s="222"/>
      <c r="X89" s="221"/>
      <c r="Y89" s="222"/>
      <c r="Z89" s="159"/>
      <c r="AA89" s="159"/>
      <c r="AB89" s="159"/>
      <c r="AC89" s="159"/>
      <c r="AD89" s="223"/>
      <c r="AE89" s="224"/>
      <c r="AF89" s="225"/>
    </row>
    <row r="90" spans="1:36" s="8" customFormat="1" ht="13.5" customHeight="1">
      <c r="A90" s="116"/>
      <c r="B90" s="105"/>
      <c r="C90" s="98"/>
      <c r="J90" s="296"/>
      <c r="K90" s="296"/>
      <c r="L90" s="296"/>
      <c r="T90" s="9"/>
      <c r="U90" s="9"/>
      <c r="V90" s="9"/>
      <c r="W90" s="296"/>
      <c r="X90" s="296"/>
      <c r="Y90" s="296"/>
      <c r="Z90" s="9"/>
      <c r="AA90" s="9"/>
      <c r="AB90" s="9"/>
      <c r="AC90" s="9"/>
      <c r="AD90" s="100"/>
      <c r="AE90" s="105"/>
      <c r="AF90" s="98"/>
      <c r="AG90" s="9"/>
      <c r="AH90" s="9"/>
      <c r="AI90" s="9"/>
      <c r="AJ90" s="9"/>
    </row>
    <row r="91" spans="1:32" s="7" customFormat="1" ht="13.5" customHeight="1">
      <c r="A91" s="116"/>
      <c r="B91" s="105"/>
      <c r="C91" s="98"/>
      <c r="D91" s="5"/>
      <c r="E91" s="5"/>
      <c r="F91" s="5"/>
      <c r="G91" s="5"/>
      <c r="H91" s="5"/>
      <c r="I91" s="5"/>
      <c r="J91" s="5"/>
      <c r="K91" s="10"/>
      <c r="L91" s="5"/>
      <c r="M91" s="5"/>
      <c r="N91" s="5"/>
      <c r="O91" s="5"/>
      <c r="P91" s="5"/>
      <c r="Q91" s="5"/>
      <c r="R91" s="5"/>
      <c r="S91" s="5"/>
      <c r="T91" s="5"/>
      <c r="U91" s="5"/>
      <c r="V91" s="6"/>
      <c r="W91" s="6"/>
      <c r="X91" s="11"/>
      <c r="Y91" s="6"/>
      <c r="Z91" s="6"/>
      <c r="AA91" s="6"/>
      <c r="AB91" s="5"/>
      <c r="AC91" s="5"/>
      <c r="AD91" s="100"/>
      <c r="AE91" s="105"/>
      <c r="AF91" s="98"/>
    </row>
    <row r="92" spans="1:32" s="7" customFormat="1" ht="13.5" customHeight="1">
      <c r="A92" s="116"/>
      <c r="B92" s="105"/>
      <c r="C92" s="98"/>
      <c r="D92" s="5"/>
      <c r="E92" s="5"/>
      <c r="F92" s="5"/>
      <c r="G92" s="5"/>
      <c r="H92" s="5"/>
      <c r="I92" s="5"/>
      <c r="J92" s="5"/>
      <c r="K92" s="5"/>
      <c r="L92" s="5"/>
      <c r="M92" s="5"/>
      <c r="N92" s="5"/>
      <c r="O92" s="5"/>
      <c r="P92" s="5"/>
      <c r="Q92" s="5"/>
      <c r="R92" s="5"/>
      <c r="S92" s="5"/>
      <c r="T92" s="5"/>
      <c r="U92" s="5"/>
      <c r="V92" s="6"/>
      <c r="W92" s="6"/>
      <c r="X92" s="6"/>
      <c r="Y92" s="6"/>
      <c r="Z92" s="6"/>
      <c r="AA92" s="6"/>
      <c r="AB92" s="5"/>
      <c r="AC92" s="5"/>
      <c r="AD92" s="100"/>
      <c r="AE92" s="105"/>
      <c r="AF92" s="98"/>
    </row>
    <row r="93" ht="13.5" customHeight="1">
      <c r="Y93" s="11"/>
    </row>
  </sheetData>
  <sheetProtection/>
  <mergeCells count="15">
    <mergeCell ref="J90:L90"/>
    <mergeCell ref="W90:Y90"/>
    <mergeCell ref="P3:Q3"/>
    <mergeCell ref="R3:S3"/>
    <mergeCell ref="T3:U3"/>
    <mergeCell ref="V3:W3"/>
    <mergeCell ref="Z3:AA3"/>
    <mergeCell ref="AD3:AF4"/>
    <mergeCell ref="A1:O1"/>
    <mergeCell ref="A3:C4"/>
    <mergeCell ref="D3:E3"/>
    <mergeCell ref="H3:I3"/>
    <mergeCell ref="J3:K3"/>
    <mergeCell ref="L3:M3"/>
    <mergeCell ref="N3:O3"/>
  </mergeCells>
  <printOptions horizontalCentered="1"/>
  <pageMargins left="0.5905511811023623" right="0.5905511811023623" top="0.5905511811023623" bottom="0.3937007874015748" header="0.31496062992125984" footer="0.31496062992125984"/>
  <pageSetup fitToWidth="2" horizontalDpi="600" verticalDpi="600" orientation="portrait" paperSize="9" scale="45" r:id="rId1"/>
  <colBreaks count="1" manualBreakCount="1">
    <brk id="15" max="65535" man="1"/>
  </colBreaks>
</worksheet>
</file>

<file path=xl/worksheets/sheet2.xml><?xml version="1.0" encoding="utf-8"?>
<worksheet xmlns="http://schemas.openxmlformats.org/spreadsheetml/2006/main" xmlns:r="http://schemas.openxmlformats.org/officeDocument/2006/relationships">
  <sheetPr>
    <tabColor theme="3" tint="0.5999900102615356"/>
    <pageSetUpPr fitToPage="1"/>
  </sheetPr>
  <dimension ref="A1:AF92"/>
  <sheetViews>
    <sheetView zoomScaleSheetLayoutView="100" zoomScalePageLayoutView="75" workbookViewId="0" topLeftCell="A1">
      <pane xSplit="3" ySplit="4" topLeftCell="D83" activePane="bottomRight" state="frozen"/>
      <selection pane="topLeft" activeCell="V13" sqref="V13"/>
      <selection pane="topRight" activeCell="V13" sqref="V13"/>
      <selection pane="bottomLeft" activeCell="V13" sqref="V13"/>
      <selection pane="bottomRight" activeCell="A1" sqref="A1:IV16384"/>
    </sheetView>
  </sheetViews>
  <sheetFormatPr defaultColWidth="8" defaultRowHeight="13.5" customHeight="1"/>
  <cols>
    <col min="1" max="1" width="4.58203125" style="116" customWidth="1"/>
    <col min="2" max="2" width="3.33203125" style="105" customWidth="1"/>
    <col min="3" max="3" width="4.58203125" style="98" customWidth="1"/>
    <col min="4" max="7" width="11.58203125" style="3" customWidth="1"/>
    <col min="8" max="9" width="9.58203125" style="12" customWidth="1"/>
    <col min="10" max="11" width="11.58203125" style="3" customWidth="1"/>
    <col min="12" max="13" width="9.58203125" style="3" customWidth="1"/>
    <col min="14" max="17" width="11.58203125" style="3" customWidth="1"/>
    <col min="18" max="21" width="9.58203125" style="3" customWidth="1"/>
    <col min="22" max="27" width="8.08203125" style="3" customWidth="1"/>
    <col min="28" max="29" width="11.58203125" style="3" customWidth="1"/>
    <col min="30" max="30" width="4.58203125" style="100" customWidth="1"/>
    <col min="31" max="31" width="3.33203125" style="105" customWidth="1"/>
    <col min="32" max="32" width="4.58203125" style="98" customWidth="1"/>
    <col min="33" max="16384" width="8" style="3" customWidth="1"/>
  </cols>
  <sheetData>
    <row r="1" spans="1:28" s="24" customFormat="1" ht="18" customHeight="1">
      <c r="A1" s="299" t="s">
        <v>107</v>
      </c>
      <c r="B1" s="299"/>
      <c r="C1" s="299"/>
      <c r="D1" s="299"/>
      <c r="E1" s="299"/>
      <c r="F1" s="299"/>
      <c r="G1" s="299"/>
      <c r="H1" s="299"/>
      <c r="I1" s="299"/>
      <c r="J1" s="299"/>
      <c r="K1" s="299"/>
      <c r="L1" s="299"/>
      <c r="M1" s="299"/>
      <c r="N1" s="299"/>
      <c r="O1" s="299"/>
      <c r="R1" s="25"/>
      <c r="S1" s="25"/>
      <c r="T1" s="25"/>
      <c r="U1" s="25"/>
      <c r="V1" s="25"/>
      <c r="W1" s="25"/>
      <c r="X1" s="25"/>
      <c r="Y1" s="25"/>
      <c r="Z1" s="25"/>
      <c r="AA1" s="25"/>
      <c r="AB1" s="121"/>
    </row>
    <row r="2" spans="1:32" s="26" customFormat="1" ht="18" customHeight="1">
      <c r="A2" s="99"/>
      <c r="B2" s="48"/>
      <c r="C2" s="48"/>
      <c r="D2" s="23"/>
      <c r="E2" s="23"/>
      <c r="F2" s="23"/>
      <c r="G2" s="23"/>
      <c r="H2" s="74"/>
      <c r="I2" s="74"/>
      <c r="J2" s="23"/>
      <c r="K2" s="23"/>
      <c r="L2" s="23"/>
      <c r="M2" s="23"/>
      <c r="N2" s="23"/>
      <c r="O2" s="23"/>
      <c r="P2" s="24" t="s">
        <v>74</v>
      </c>
      <c r="Q2" s="23"/>
      <c r="R2" s="24"/>
      <c r="T2" s="27"/>
      <c r="U2" s="27"/>
      <c r="V2" s="27"/>
      <c r="W2" s="27"/>
      <c r="X2" s="27"/>
      <c r="Y2" s="27"/>
      <c r="Z2" s="27"/>
      <c r="AA2" s="27"/>
      <c r="AB2" s="27"/>
      <c r="AC2" s="27"/>
      <c r="AD2" s="99"/>
      <c r="AE2" s="48"/>
      <c r="AF2" s="115" t="s">
        <v>2</v>
      </c>
    </row>
    <row r="3" spans="1:32" s="24" customFormat="1" ht="18" customHeight="1">
      <c r="A3" s="286" t="s">
        <v>75</v>
      </c>
      <c r="B3" s="286"/>
      <c r="C3" s="290"/>
      <c r="D3" s="300" t="s">
        <v>76</v>
      </c>
      <c r="E3" s="301"/>
      <c r="F3" s="300" t="s">
        <v>77</v>
      </c>
      <c r="G3" s="301"/>
      <c r="H3" s="294" t="s">
        <v>88</v>
      </c>
      <c r="I3" s="295"/>
      <c r="J3" s="300" t="s">
        <v>78</v>
      </c>
      <c r="K3" s="301"/>
      <c r="L3" s="302" t="s">
        <v>16</v>
      </c>
      <c r="M3" s="303"/>
      <c r="N3" s="300" t="s">
        <v>79</v>
      </c>
      <c r="O3" s="301"/>
      <c r="P3" s="305" t="s">
        <v>20</v>
      </c>
      <c r="Q3" s="306"/>
      <c r="R3" s="300" t="s">
        <v>80</v>
      </c>
      <c r="S3" s="301"/>
      <c r="T3" s="300" t="s">
        <v>81</v>
      </c>
      <c r="U3" s="301"/>
      <c r="V3" s="300" t="s">
        <v>82</v>
      </c>
      <c r="W3" s="301"/>
      <c r="X3" s="300" t="s">
        <v>83</v>
      </c>
      <c r="Y3" s="301"/>
      <c r="Z3" s="300" t="s">
        <v>84</v>
      </c>
      <c r="AA3" s="301"/>
      <c r="AB3" s="300" t="s">
        <v>21</v>
      </c>
      <c r="AC3" s="304"/>
      <c r="AD3" s="285" t="s">
        <v>75</v>
      </c>
      <c r="AE3" s="286"/>
      <c r="AF3" s="286"/>
    </row>
    <row r="4" spans="1:32" s="24" customFormat="1" ht="18" customHeight="1">
      <c r="A4" s="288"/>
      <c r="B4" s="288"/>
      <c r="C4" s="291"/>
      <c r="D4" s="28" t="s">
        <v>85</v>
      </c>
      <c r="E4" s="29" t="s">
        <v>86</v>
      </c>
      <c r="F4" s="28" t="s">
        <v>85</v>
      </c>
      <c r="G4" s="29" t="s">
        <v>86</v>
      </c>
      <c r="H4" s="18"/>
      <c r="I4" s="17" t="s">
        <v>86</v>
      </c>
      <c r="J4" s="28" t="s">
        <v>85</v>
      </c>
      <c r="K4" s="29" t="s">
        <v>86</v>
      </c>
      <c r="L4" s="30"/>
      <c r="M4" s="123" t="s">
        <v>86</v>
      </c>
      <c r="N4" s="31" t="s">
        <v>85</v>
      </c>
      <c r="O4" s="29" t="s">
        <v>86</v>
      </c>
      <c r="P4" s="18" t="s">
        <v>85</v>
      </c>
      <c r="Q4" s="17" t="s">
        <v>86</v>
      </c>
      <c r="R4" s="31" t="s">
        <v>85</v>
      </c>
      <c r="S4" s="29" t="s">
        <v>86</v>
      </c>
      <c r="T4" s="28" t="s">
        <v>85</v>
      </c>
      <c r="U4" s="29" t="s">
        <v>86</v>
      </c>
      <c r="V4" s="28" t="s">
        <v>85</v>
      </c>
      <c r="W4" s="29" t="s">
        <v>86</v>
      </c>
      <c r="X4" s="28" t="s">
        <v>85</v>
      </c>
      <c r="Y4" s="29" t="s">
        <v>86</v>
      </c>
      <c r="Z4" s="28" t="s">
        <v>85</v>
      </c>
      <c r="AA4" s="29" t="s">
        <v>86</v>
      </c>
      <c r="AB4" s="28"/>
      <c r="AC4" s="122" t="s">
        <v>86</v>
      </c>
      <c r="AD4" s="287"/>
      <c r="AE4" s="288"/>
      <c r="AF4" s="288"/>
    </row>
    <row r="5" spans="1:32" s="24" customFormat="1" ht="18" customHeight="1">
      <c r="A5" s="213"/>
      <c r="B5" s="132"/>
      <c r="C5" s="214"/>
      <c r="D5" s="160"/>
      <c r="E5" s="227"/>
      <c r="F5" s="160"/>
      <c r="G5" s="227"/>
      <c r="H5" s="151"/>
      <c r="I5" s="151"/>
      <c r="J5" s="160"/>
      <c r="K5" s="227"/>
      <c r="L5" s="162"/>
      <c r="M5" s="162"/>
      <c r="N5" s="160"/>
      <c r="O5" s="227"/>
      <c r="P5" s="162"/>
      <c r="Q5" s="162"/>
      <c r="R5" s="162"/>
      <c r="S5" s="162"/>
      <c r="T5" s="160"/>
      <c r="U5" s="161"/>
      <c r="V5" s="160"/>
      <c r="W5" s="227"/>
      <c r="X5" s="160"/>
      <c r="Y5" s="227"/>
      <c r="Z5" s="162"/>
      <c r="AA5" s="162"/>
      <c r="AB5" s="162"/>
      <c r="AC5" s="162"/>
      <c r="AD5" s="215"/>
      <c r="AE5" s="132"/>
      <c r="AF5" s="216"/>
    </row>
    <row r="6" spans="1:32" s="24" customFormat="1" ht="18" customHeight="1">
      <c r="A6" s="101" t="s">
        <v>87</v>
      </c>
      <c r="B6" s="103">
        <v>23</v>
      </c>
      <c r="C6" s="127" t="s">
        <v>3</v>
      </c>
      <c r="D6" s="163">
        <v>5735</v>
      </c>
      <c r="E6" s="165" t="s">
        <v>62</v>
      </c>
      <c r="F6" s="163">
        <v>3609</v>
      </c>
      <c r="G6" s="165" t="s">
        <v>62</v>
      </c>
      <c r="H6" s="154" t="s">
        <v>0</v>
      </c>
      <c r="I6" s="154" t="s">
        <v>0</v>
      </c>
      <c r="J6" s="163">
        <v>1265</v>
      </c>
      <c r="K6" s="165" t="s">
        <v>62</v>
      </c>
      <c r="L6" s="164" t="s">
        <v>62</v>
      </c>
      <c r="M6" s="164" t="s">
        <v>62</v>
      </c>
      <c r="N6" s="163">
        <v>54</v>
      </c>
      <c r="O6" s="165" t="s">
        <v>62</v>
      </c>
      <c r="P6" s="164" t="s">
        <v>62</v>
      </c>
      <c r="Q6" s="164" t="s">
        <v>62</v>
      </c>
      <c r="R6" s="164" t="s">
        <v>62</v>
      </c>
      <c r="S6" s="164" t="s">
        <v>62</v>
      </c>
      <c r="T6" s="164" t="s">
        <v>62</v>
      </c>
      <c r="U6" s="164" t="s">
        <v>62</v>
      </c>
      <c r="V6" s="163">
        <v>9</v>
      </c>
      <c r="W6" s="165" t="s">
        <v>62</v>
      </c>
      <c r="X6" s="163">
        <v>18</v>
      </c>
      <c r="Y6" s="165" t="s">
        <v>62</v>
      </c>
      <c r="Z6" s="164" t="s">
        <v>62</v>
      </c>
      <c r="AA6" s="164" t="s">
        <v>62</v>
      </c>
      <c r="AB6" s="164" t="s">
        <v>62</v>
      </c>
      <c r="AC6" s="164" t="s">
        <v>62</v>
      </c>
      <c r="AD6" s="111" t="s">
        <v>63</v>
      </c>
      <c r="AE6" s="103">
        <v>23</v>
      </c>
      <c r="AF6" s="133" t="s">
        <v>3</v>
      </c>
    </row>
    <row r="7" spans="1:32" s="24" customFormat="1" ht="18" customHeight="1">
      <c r="A7" s="114"/>
      <c r="B7" s="103">
        <v>24</v>
      </c>
      <c r="C7" s="95"/>
      <c r="D7" s="163">
        <v>6226</v>
      </c>
      <c r="E7" s="153">
        <f>D7-D6</f>
        <v>491</v>
      </c>
      <c r="F7" s="163">
        <v>3913</v>
      </c>
      <c r="G7" s="233">
        <f>F7-F6</f>
        <v>304</v>
      </c>
      <c r="H7" s="154" t="s">
        <v>0</v>
      </c>
      <c r="I7" s="154" t="s">
        <v>0</v>
      </c>
      <c r="J7" s="163">
        <v>1625</v>
      </c>
      <c r="K7" s="233">
        <f aca="true" t="shared" si="0" ref="K7:K70">J7-J6</f>
        <v>360</v>
      </c>
      <c r="L7" s="164" t="s">
        <v>7</v>
      </c>
      <c r="M7" s="164" t="s">
        <v>7</v>
      </c>
      <c r="N7" s="163">
        <v>45</v>
      </c>
      <c r="O7" s="233">
        <f aca="true" t="shared" si="1" ref="O7:O70">N7-N6</f>
        <v>-9</v>
      </c>
      <c r="P7" s="164" t="s">
        <v>7</v>
      </c>
      <c r="Q7" s="164" t="s">
        <v>7</v>
      </c>
      <c r="R7" s="164" t="s">
        <v>7</v>
      </c>
      <c r="S7" s="164" t="s">
        <v>7</v>
      </c>
      <c r="T7" s="164" t="s">
        <v>7</v>
      </c>
      <c r="U7" s="164" t="s">
        <v>7</v>
      </c>
      <c r="V7" s="163">
        <v>20</v>
      </c>
      <c r="W7" s="233">
        <f aca="true" t="shared" si="2" ref="W7:W70">V7-V6</f>
        <v>11</v>
      </c>
      <c r="X7" s="163">
        <v>26</v>
      </c>
      <c r="Y7" s="233">
        <f aca="true" t="shared" si="3" ref="Y7:Y70">X7-X6</f>
        <v>8</v>
      </c>
      <c r="Z7" s="164" t="s">
        <v>62</v>
      </c>
      <c r="AA7" s="164" t="s">
        <v>62</v>
      </c>
      <c r="AB7" s="164" t="s">
        <v>62</v>
      </c>
      <c r="AC7" s="164" t="s">
        <v>62</v>
      </c>
      <c r="AD7" s="117"/>
      <c r="AE7" s="103">
        <v>24</v>
      </c>
      <c r="AF7" s="114"/>
    </row>
    <row r="8" spans="1:32" s="24" customFormat="1" ht="18" customHeight="1">
      <c r="A8" s="114"/>
      <c r="B8" s="103">
        <v>25</v>
      </c>
      <c r="C8" s="95"/>
      <c r="D8" s="163">
        <v>6343</v>
      </c>
      <c r="E8" s="233">
        <f aca="true" t="shared" si="4" ref="E8:E78">D8-D7</f>
        <v>117</v>
      </c>
      <c r="F8" s="163">
        <v>3954</v>
      </c>
      <c r="G8" s="233">
        <f aca="true" t="shared" si="5" ref="G8:G77">F8-F7</f>
        <v>41</v>
      </c>
      <c r="H8" s="154" t="s">
        <v>0</v>
      </c>
      <c r="I8" s="154" t="s">
        <v>0</v>
      </c>
      <c r="J8" s="163">
        <v>1845</v>
      </c>
      <c r="K8" s="233">
        <f t="shared" si="0"/>
        <v>220</v>
      </c>
      <c r="L8" s="164" t="s">
        <v>62</v>
      </c>
      <c r="M8" s="164" t="s">
        <v>62</v>
      </c>
      <c r="N8" s="163">
        <v>59</v>
      </c>
      <c r="O8" s="233">
        <f t="shared" si="1"/>
        <v>14</v>
      </c>
      <c r="P8" s="164" t="s">
        <v>62</v>
      </c>
      <c r="Q8" s="164" t="s">
        <v>62</v>
      </c>
      <c r="R8" s="164" t="s">
        <v>62</v>
      </c>
      <c r="S8" s="164" t="s">
        <v>62</v>
      </c>
      <c r="T8" s="164" t="s">
        <v>62</v>
      </c>
      <c r="U8" s="164" t="s">
        <v>62</v>
      </c>
      <c r="V8" s="163">
        <v>23</v>
      </c>
      <c r="W8" s="233">
        <f t="shared" si="2"/>
        <v>3</v>
      </c>
      <c r="X8" s="163">
        <v>32</v>
      </c>
      <c r="Y8" s="233">
        <f t="shared" si="3"/>
        <v>6</v>
      </c>
      <c r="Z8" s="164" t="s">
        <v>62</v>
      </c>
      <c r="AA8" s="164" t="s">
        <v>62</v>
      </c>
      <c r="AB8" s="164" t="s">
        <v>62</v>
      </c>
      <c r="AC8" s="164" t="s">
        <v>62</v>
      </c>
      <c r="AD8" s="117"/>
      <c r="AE8" s="103">
        <v>25</v>
      </c>
      <c r="AF8" s="114"/>
    </row>
    <row r="9" spans="1:32" s="24" customFormat="1" ht="18" customHeight="1">
      <c r="A9" s="102"/>
      <c r="B9" s="103">
        <v>26</v>
      </c>
      <c r="C9" s="107"/>
      <c r="D9" s="163">
        <v>6448</v>
      </c>
      <c r="E9" s="233">
        <f t="shared" si="4"/>
        <v>105</v>
      </c>
      <c r="F9" s="163">
        <v>3909</v>
      </c>
      <c r="G9" s="233">
        <f t="shared" si="5"/>
        <v>-45</v>
      </c>
      <c r="H9" s="154" t="s">
        <v>0</v>
      </c>
      <c r="I9" s="154" t="s">
        <v>0</v>
      </c>
      <c r="J9" s="163">
        <v>1961</v>
      </c>
      <c r="K9" s="233">
        <f t="shared" si="0"/>
        <v>116</v>
      </c>
      <c r="L9" s="164" t="s">
        <v>62</v>
      </c>
      <c r="M9" s="164" t="s">
        <v>62</v>
      </c>
      <c r="N9" s="163">
        <v>72</v>
      </c>
      <c r="O9" s="233">
        <f t="shared" si="1"/>
        <v>13</v>
      </c>
      <c r="P9" s="164" t="s">
        <v>62</v>
      </c>
      <c r="Q9" s="164" t="s">
        <v>62</v>
      </c>
      <c r="R9" s="164" t="s">
        <v>62</v>
      </c>
      <c r="S9" s="164" t="s">
        <v>62</v>
      </c>
      <c r="T9" s="164" t="s">
        <v>62</v>
      </c>
      <c r="U9" s="164" t="s">
        <v>62</v>
      </c>
      <c r="V9" s="163">
        <v>27</v>
      </c>
      <c r="W9" s="233">
        <f t="shared" si="2"/>
        <v>4</v>
      </c>
      <c r="X9" s="163">
        <v>42</v>
      </c>
      <c r="Y9" s="233">
        <f t="shared" si="3"/>
        <v>10</v>
      </c>
      <c r="Z9" s="164" t="s">
        <v>62</v>
      </c>
      <c r="AA9" s="164" t="s">
        <v>62</v>
      </c>
      <c r="AB9" s="164" t="s">
        <v>62</v>
      </c>
      <c r="AC9" s="164" t="s">
        <v>62</v>
      </c>
      <c r="AD9" s="109"/>
      <c r="AE9" s="103">
        <v>26</v>
      </c>
      <c r="AF9" s="106"/>
    </row>
    <row r="10" spans="1:32" s="24" customFormat="1" ht="18" customHeight="1">
      <c r="A10" s="96"/>
      <c r="B10" s="103">
        <v>27</v>
      </c>
      <c r="C10" s="56"/>
      <c r="D10" s="163">
        <v>6745</v>
      </c>
      <c r="E10" s="233">
        <f t="shared" si="4"/>
        <v>297</v>
      </c>
      <c r="F10" s="163">
        <v>3976</v>
      </c>
      <c r="G10" s="233">
        <f t="shared" si="5"/>
        <v>67</v>
      </c>
      <c r="H10" s="154" t="s">
        <v>0</v>
      </c>
      <c r="I10" s="154" t="s">
        <v>0</v>
      </c>
      <c r="J10" s="163">
        <v>2203</v>
      </c>
      <c r="K10" s="233">
        <f t="shared" si="0"/>
        <v>242</v>
      </c>
      <c r="L10" s="164" t="s">
        <v>62</v>
      </c>
      <c r="M10" s="164" t="s">
        <v>62</v>
      </c>
      <c r="N10" s="163">
        <v>85</v>
      </c>
      <c r="O10" s="233">
        <f t="shared" si="1"/>
        <v>13</v>
      </c>
      <c r="P10" s="164" t="s">
        <v>62</v>
      </c>
      <c r="Q10" s="164" t="s">
        <v>62</v>
      </c>
      <c r="R10" s="164" t="s">
        <v>62</v>
      </c>
      <c r="S10" s="164" t="s">
        <v>62</v>
      </c>
      <c r="T10" s="164" t="s">
        <v>62</v>
      </c>
      <c r="U10" s="164" t="s">
        <v>62</v>
      </c>
      <c r="V10" s="163">
        <v>35</v>
      </c>
      <c r="W10" s="233">
        <f t="shared" si="2"/>
        <v>8</v>
      </c>
      <c r="X10" s="163">
        <v>46</v>
      </c>
      <c r="Y10" s="233">
        <f t="shared" si="3"/>
        <v>4</v>
      </c>
      <c r="Z10" s="164" t="s">
        <v>62</v>
      </c>
      <c r="AA10" s="164" t="s">
        <v>62</v>
      </c>
      <c r="AB10" s="164" t="s">
        <v>62</v>
      </c>
      <c r="AC10" s="164" t="s">
        <v>62</v>
      </c>
      <c r="AD10" s="110"/>
      <c r="AE10" s="103">
        <v>27</v>
      </c>
      <c r="AF10" s="92"/>
    </row>
    <row r="11" spans="1:32" s="24" customFormat="1" ht="18" customHeight="1">
      <c r="A11" s="96"/>
      <c r="B11" s="103">
        <v>28</v>
      </c>
      <c r="C11" s="56"/>
      <c r="D11" s="163">
        <v>6691</v>
      </c>
      <c r="E11" s="153">
        <f t="shared" si="4"/>
        <v>-54</v>
      </c>
      <c r="F11" s="163">
        <v>3961</v>
      </c>
      <c r="G11" s="233">
        <f t="shared" si="5"/>
        <v>-15</v>
      </c>
      <c r="H11" s="154" t="s">
        <v>0</v>
      </c>
      <c r="I11" s="154" t="s">
        <v>0</v>
      </c>
      <c r="J11" s="163">
        <v>2266</v>
      </c>
      <c r="K11" s="233">
        <f t="shared" si="0"/>
        <v>63</v>
      </c>
      <c r="L11" s="164" t="s">
        <v>62</v>
      </c>
      <c r="M11" s="164" t="s">
        <v>62</v>
      </c>
      <c r="N11" s="163">
        <v>116</v>
      </c>
      <c r="O11" s="233">
        <f t="shared" si="1"/>
        <v>31</v>
      </c>
      <c r="P11" s="164" t="s">
        <v>62</v>
      </c>
      <c r="Q11" s="164" t="s">
        <v>62</v>
      </c>
      <c r="R11" s="164" t="s">
        <v>62</v>
      </c>
      <c r="S11" s="164" t="s">
        <v>62</v>
      </c>
      <c r="T11" s="164" t="s">
        <v>62</v>
      </c>
      <c r="U11" s="164" t="s">
        <v>62</v>
      </c>
      <c r="V11" s="163">
        <v>32</v>
      </c>
      <c r="W11" s="233">
        <f t="shared" si="2"/>
        <v>-3</v>
      </c>
      <c r="X11" s="163">
        <v>40</v>
      </c>
      <c r="Y11" s="233">
        <f t="shared" si="3"/>
        <v>-6</v>
      </c>
      <c r="Z11" s="164" t="s">
        <v>62</v>
      </c>
      <c r="AA11" s="164" t="s">
        <v>62</v>
      </c>
      <c r="AB11" s="164" t="s">
        <v>62</v>
      </c>
      <c r="AC11" s="164" t="s">
        <v>62</v>
      </c>
      <c r="AD11" s="110"/>
      <c r="AE11" s="103">
        <v>28</v>
      </c>
      <c r="AF11" s="92"/>
    </row>
    <row r="12" spans="1:32" s="24" customFormat="1" ht="18" customHeight="1">
      <c r="A12" s="96"/>
      <c r="B12" s="103">
        <v>29</v>
      </c>
      <c r="C12" s="56"/>
      <c r="D12" s="163">
        <v>6695</v>
      </c>
      <c r="E12" s="233">
        <f t="shared" si="4"/>
        <v>4</v>
      </c>
      <c r="F12" s="163">
        <v>4081</v>
      </c>
      <c r="G12" s="233">
        <f t="shared" si="5"/>
        <v>120</v>
      </c>
      <c r="H12" s="154" t="s">
        <v>0</v>
      </c>
      <c r="I12" s="154" t="s">
        <v>0</v>
      </c>
      <c r="J12" s="163">
        <v>2308</v>
      </c>
      <c r="K12" s="233">
        <f t="shared" si="0"/>
        <v>42</v>
      </c>
      <c r="L12" s="164" t="s">
        <v>62</v>
      </c>
      <c r="M12" s="164" t="s">
        <v>62</v>
      </c>
      <c r="N12" s="163">
        <v>222</v>
      </c>
      <c r="O12" s="233">
        <f t="shared" si="1"/>
        <v>106</v>
      </c>
      <c r="P12" s="164" t="s">
        <v>62</v>
      </c>
      <c r="Q12" s="164" t="s">
        <v>62</v>
      </c>
      <c r="R12" s="164" t="s">
        <v>62</v>
      </c>
      <c r="S12" s="164" t="s">
        <v>62</v>
      </c>
      <c r="T12" s="164" t="s">
        <v>62</v>
      </c>
      <c r="U12" s="164" t="s">
        <v>62</v>
      </c>
      <c r="V12" s="163">
        <v>31</v>
      </c>
      <c r="W12" s="233">
        <f t="shared" si="2"/>
        <v>-1</v>
      </c>
      <c r="X12" s="163">
        <v>40</v>
      </c>
      <c r="Y12" s="376">
        <f>X12-X11</f>
        <v>0</v>
      </c>
      <c r="Z12" s="164" t="s">
        <v>62</v>
      </c>
      <c r="AA12" s="164" t="s">
        <v>62</v>
      </c>
      <c r="AB12" s="164" t="s">
        <v>62</v>
      </c>
      <c r="AC12" s="164" t="s">
        <v>62</v>
      </c>
      <c r="AD12" s="110"/>
      <c r="AE12" s="103">
        <v>29</v>
      </c>
      <c r="AF12" s="92"/>
    </row>
    <row r="13" spans="1:32" s="24" customFormat="1" ht="18" customHeight="1">
      <c r="A13" s="96"/>
      <c r="B13" s="103">
        <v>30</v>
      </c>
      <c r="C13" s="56"/>
      <c r="D13" s="163">
        <v>6826</v>
      </c>
      <c r="E13" s="233">
        <f t="shared" si="4"/>
        <v>131</v>
      </c>
      <c r="F13" s="163">
        <v>4107</v>
      </c>
      <c r="G13" s="233">
        <f t="shared" si="5"/>
        <v>26</v>
      </c>
      <c r="H13" s="154" t="s">
        <v>0</v>
      </c>
      <c r="I13" s="154" t="s">
        <v>0</v>
      </c>
      <c r="J13" s="163">
        <v>2344</v>
      </c>
      <c r="K13" s="233">
        <f t="shared" si="0"/>
        <v>36</v>
      </c>
      <c r="L13" s="164" t="s">
        <v>62</v>
      </c>
      <c r="M13" s="164" t="s">
        <v>62</v>
      </c>
      <c r="N13" s="163">
        <v>317</v>
      </c>
      <c r="O13" s="233">
        <f t="shared" si="1"/>
        <v>95</v>
      </c>
      <c r="P13" s="164" t="s">
        <v>62</v>
      </c>
      <c r="Q13" s="164" t="s">
        <v>62</v>
      </c>
      <c r="R13" s="164" t="s">
        <v>62</v>
      </c>
      <c r="S13" s="164" t="s">
        <v>62</v>
      </c>
      <c r="T13" s="163">
        <v>719</v>
      </c>
      <c r="U13" s="165" t="s">
        <v>62</v>
      </c>
      <c r="V13" s="163">
        <v>30</v>
      </c>
      <c r="W13" s="233">
        <f t="shared" si="2"/>
        <v>-1</v>
      </c>
      <c r="X13" s="163">
        <v>45</v>
      </c>
      <c r="Y13" s="233">
        <f t="shared" si="3"/>
        <v>5</v>
      </c>
      <c r="Z13" s="164" t="s">
        <v>62</v>
      </c>
      <c r="AA13" s="164" t="s">
        <v>62</v>
      </c>
      <c r="AB13" s="164" t="s">
        <v>62</v>
      </c>
      <c r="AC13" s="164" t="s">
        <v>62</v>
      </c>
      <c r="AD13" s="110"/>
      <c r="AE13" s="103">
        <v>30</v>
      </c>
      <c r="AF13" s="92"/>
    </row>
    <row r="14" spans="1:32" s="24" customFormat="1" ht="18" customHeight="1">
      <c r="A14" s="96"/>
      <c r="B14" s="103"/>
      <c r="C14" s="56"/>
      <c r="D14" s="163"/>
      <c r="E14" s="233"/>
      <c r="F14" s="163"/>
      <c r="G14" s="233"/>
      <c r="H14" s="154"/>
      <c r="I14" s="154"/>
      <c r="J14" s="163"/>
      <c r="K14" s="233"/>
      <c r="L14" s="164"/>
      <c r="M14" s="164"/>
      <c r="N14" s="163"/>
      <c r="O14" s="233"/>
      <c r="P14" s="164"/>
      <c r="Q14" s="164"/>
      <c r="R14" s="164"/>
      <c r="S14" s="164"/>
      <c r="T14" s="163"/>
      <c r="U14" s="165"/>
      <c r="V14" s="163"/>
      <c r="W14" s="233"/>
      <c r="X14" s="163"/>
      <c r="Y14" s="233"/>
      <c r="Z14" s="164"/>
      <c r="AA14" s="164"/>
      <c r="AB14" s="164"/>
      <c r="AC14" s="164"/>
      <c r="AD14" s="110"/>
      <c r="AE14" s="103"/>
      <c r="AF14" s="92"/>
    </row>
    <row r="15" spans="1:32" s="24" customFormat="1" ht="18" customHeight="1">
      <c r="A15" s="96"/>
      <c r="B15" s="103">
        <v>31</v>
      </c>
      <c r="C15" s="56"/>
      <c r="D15" s="163">
        <v>6829</v>
      </c>
      <c r="E15" s="233">
        <f>D15-D13</f>
        <v>3</v>
      </c>
      <c r="F15" s="163">
        <v>4138</v>
      </c>
      <c r="G15" s="233">
        <f>F15-F13</f>
        <v>31</v>
      </c>
      <c r="H15" s="154" t="s">
        <v>0</v>
      </c>
      <c r="I15" s="154" t="s">
        <v>0</v>
      </c>
      <c r="J15" s="163">
        <v>2401</v>
      </c>
      <c r="K15" s="233">
        <f>J15-J13</f>
        <v>57</v>
      </c>
      <c r="L15" s="164" t="s">
        <v>62</v>
      </c>
      <c r="M15" s="164" t="s">
        <v>62</v>
      </c>
      <c r="N15" s="163">
        <v>321</v>
      </c>
      <c r="O15" s="233">
        <f>N15-N13</f>
        <v>4</v>
      </c>
      <c r="P15" s="164" t="s">
        <v>62</v>
      </c>
      <c r="Q15" s="164" t="s">
        <v>62</v>
      </c>
      <c r="R15" s="164" t="s">
        <v>62</v>
      </c>
      <c r="S15" s="164" t="s">
        <v>62</v>
      </c>
      <c r="T15" s="163">
        <v>778</v>
      </c>
      <c r="U15" s="233">
        <f>T15-T13</f>
        <v>59</v>
      </c>
      <c r="V15" s="163">
        <v>30</v>
      </c>
      <c r="W15" s="376">
        <f>V15-V13</f>
        <v>0</v>
      </c>
      <c r="X15" s="163">
        <v>47</v>
      </c>
      <c r="Y15" s="233">
        <f>X15-X13</f>
        <v>2</v>
      </c>
      <c r="Z15" s="164" t="s">
        <v>62</v>
      </c>
      <c r="AA15" s="164" t="s">
        <v>62</v>
      </c>
      <c r="AB15" s="164" t="s">
        <v>62</v>
      </c>
      <c r="AC15" s="164" t="s">
        <v>62</v>
      </c>
      <c r="AD15" s="110"/>
      <c r="AE15" s="103">
        <v>31</v>
      </c>
      <c r="AF15" s="92"/>
    </row>
    <row r="16" spans="1:32" s="24" customFormat="1" ht="18" customHeight="1">
      <c r="A16" s="96"/>
      <c r="B16" s="103">
        <v>32</v>
      </c>
      <c r="C16" s="56"/>
      <c r="D16" s="163">
        <v>6959</v>
      </c>
      <c r="E16" s="233">
        <f t="shared" si="4"/>
        <v>130</v>
      </c>
      <c r="F16" s="163">
        <v>4024</v>
      </c>
      <c r="G16" s="233">
        <f t="shared" si="5"/>
        <v>-114</v>
      </c>
      <c r="H16" s="154" t="s">
        <v>0</v>
      </c>
      <c r="I16" s="154" t="s">
        <v>0</v>
      </c>
      <c r="J16" s="163">
        <v>2436</v>
      </c>
      <c r="K16" s="233">
        <f t="shared" si="0"/>
        <v>35</v>
      </c>
      <c r="L16" s="164" t="s">
        <v>62</v>
      </c>
      <c r="M16" s="164" t="s">
        <v>62</v>
      </c>
      <c r="N16" s="163">
        <v>338</v>
      </c>
      <c r="O16" s="233">
        <f t="shared" si="1"/>
        <v>17</v>
      </c>
      <c r="P16" s="164" t="s">
        <v>62</v>
      </c>
      <c r="Q16" s="164" t="s">
        <v>62</v>
      </c>
      <c r="R16" s="164" t="s">
        <v>62</v>
      </c>
      <c r="S16" s="164" t="s">
        <v>62</v>
      </c>
      <c r="T16" s="163">
        <v>843</v>
      </c>
      <c r="U16" s="233">
        <f aca="true" t="shared" si="6" ref="U16:U81">T16-T15</f>
        <v>65</v>
      </c>
      <c r="V16" s="163">
        <v>30</v>
      </c>
      <c r="W16" s="376">
        <f>V16-V15</f>
        <v>0</v>
      </c>
      <c r="X16" s="163">
        <v>54</v>
      </c>
      <c r="Y16" s="233">
        <f t="shared" si="3"/>
        <v>7</v>
      </c>
      <c r="Z16" s="164" t="s">
        <v>62</v>
      </c>
      <c r="AA16" s="164" t="s">
        <v>62</v>
      </c>
      <c r="AB16" s="164" t="s">
        <v>62</v>
      </c>
      <c r="AC16" s="164" t="s">
        <v>62</v>
      </c>
      <c r="AD16" s="110"/>
      <c r="AE16" s="103">
        <v>32</v>
      </c>
      <c r="AF16" s="92"/>
    </row>
    <row r="17" spans="1:32" s="24" customFormat="1" ht="18" customHeight="1">
      <c r="A17" s="96"/>
      <c r="B17" s="103">
        <v>33</v>
      </c>
      <c r="C17" s="56"/>
      <c r="D17" s="163">
        <v>7177</v>
      </c>
      <c r="E17" s="233">
        <f t="shared" si="4"/>
        <v>218</v>
      </c>
      <c r="F17" s="163">
        <v>3889</v>
      </c>
      <c r="G17" s="233">
        <f t="shared" si="5"/>
        <v>-135</v>
      </c>
      <c r="H17" s="154" t="s">
        <v>0</v>
      </c>
      <c r="I17" s="154" t="s">
        <v>0</v>
      </c>
      <c r="J17" s="163">
        <v>2471</v>
      </c>
      <c r="K17" s="233">
        <f t="shared" si="0"/>
        <v>35</v>
      </c>
      <c r="L17" s="164" t="s">
        <v>62</v>
      </c>
      <c r="M17" s="164" t="s">
        <v>62</v>
      </c>
      <c r="N17" s="163">
        <v>335</v>
      </c>
      <c r="O17" s="233">
        <f t="shared" si="1"/>
        <v>-3</v>
      </c>
      <c r="P17" s="164" t="s">
        <v>62</v>
      </c>
      <c r="Q17" s="164" t="s">
        <v>62</v>
      </c>
      <c r="R17" s="164" t="s">
        <v>62</v>
      </c>
      <c r="S17" s="164" t="s">
        <v>62</v>
      </c>
      <c r="T17" s="166" t="s">
        <v>1</v>
      </c>
      <c r="U17" s="167" t="s">
        <v>62</v>
      </c>
      <c r="V17" s="163">
        <v>32</v>
      </c>
      <c r="W17" s="233">
        <f t="shared" si="2"/>
        <v>2</v>
      </c>
      <c r="X17" s="163">
        <v>57</v>
      </c>
      <c r="Y17" s="233">
        <f t="shared" si="3"/>
        <v>3</v>
      </c>
      <c r="Z17" s="164" t="s">
        <v>62</v>
      </c>
      <c r="AA17" s="164" t="s">
        <v>62</v>
      </c>
      <c r="AB17" s="164" t="s">
        <v>62</v>
      </c>
      <c r="AC17" s="164" t="s">
        <v>62</v>
      </c>
      <c r="AD17" s="110"/>
      <c r="AE17" s="103">
        <v>33</v>
      </c>
      <c r="AF17" s="92"/>
    </row>
    <row r="18" spans="1:32" s="24" customFormat="1" ht="18" customHeight="1">
      <c r="A18" s="96"/>
      <c r="B18" s="103">
        <v>34</v>
      </c>
      <c r="C18" s="56"/>
      <c r="D18" s="163">
        <v>7412</v>
      </c>
      <c r="E18" s="233">
        <f t="shared" si="4"/>
        <v>235</v>
      </c>
      <c r="F18" s="163">
        <v>3711</v>
      </c>
      <c r="G18" s="233">
        <f t="shared" si="5"/>
        <v>-178</v>
      </c>
      <c r="H18" s="154" t="s">
        <v>0</v>
      </c>
      <c r="I18" s="154" t="s">
        <v>0</v>
      </c>
      <c r="J18" s="163">
        <v>2491</v>
      </c>
      <c r="K18" s="233">
        <f t="shared" si="0"/>
        <v>20</v>
      </c>
      <c r="L18" s="164" t="s">
        <v>62</v>
      </c>
      <c r="M18" s="164" t="s">
        <v>62</v>
      </c>
      <c r="N18" s="163">
        <v>341</v>
      </c>
      <c r="O18" s="233">
        <f t="shared" si="1"/>
        <v>6</v>
      </c>
      <c r="P18" s="164" t="s">
        <v>62</v>
      </c>
      <c r="Q18" s="164" t="s">
        <v>62</v>
      </c>
      <c r="R18" s="164" t="s">
        <v>62</v>
      </c>
      <c r="S18" s="164" t="s">
        <v>62</v>
      </c>
      <c r="T18" s="163">
        <v>853</v>
      </c>
      <c r="U18" s="167" t="s">
        <v>62</v>
      </c>
      <c r="V18" s="163">
        <v>32</v>
      </c>
      <c r="W18" s="376">
        <f t="shared" si="2"/>
        <v>0</v>
      </c>
      <c r="X18" s="163">
        <v>57</v>
      </c>
      <c r="Y18" s="376">
        <f t="shared" si="3"/>
        <v>0</v>
      </c>
      <c r="Z18" s="164" t="s">
        <v>62</v>
      </c>
      <c r="AA18" s="164" t="s">
        <v>62</v>
      </c>
      <c r="AB18" s="164" t="s">
        <v>62</v>
      </c>
      <c r="AC18" s="164" t="s">
        <v>62</v>
      </c>
      <c r="AD18" s="110"/>
      <c r="AE18" s="103">
        <v>34</v>
      </c>
      <c r="AF18" s="92"/>
    </row>
    <row r="19" spans="1:32" s="24" customFormat="1" ht="18" customHeight="1">
      <c r="A19" s="96"/>
      <c r="B19" s="103">
        <v>35</v>
      </c>
      <c r="C19" s="56"/>
      <c r="D19" s="163">
        <v>7310</v>
      </c>
      <c r="E19" s="233">
        <f t="shared" si="4"/>
        <v>-102</v>
      </c>
      <c r="F19" s="163">
        <v>3987</v>
      </c>
      <c r="G19" s="233">
        <f t="shared" si="5"/>
        <v>276</v>
      </c>
      <c r="H19" s="154" t="s">
        <v>0</v>
      </c>
      <c r="I19" s="154" t="s">
        <v>0</v>
      </c>
      <c r="J19" s="163">
        <v>2578</v>
      </c>
      <c r="K19" s="233">
        <f t="shared" si="0"/>
        <v>87</v>
      </c>
      <c r="L19" s="164" t="s">
        <v>62</v>
      </c>
      <c r="M19" s="164" t="s">
        <v>62</v>
      </c>
      <c r="N19" s="163">
        <v>351</v>
      </c>
      <c r="O19" s="233">
        <f t="shared" si="1"/>
        <v>10</v>
      </c>
      <c r="P19" s="164" t="s">
        <v>62</v>
      </c>
      <c r="Q19" s="164" t="s">
        <v>62</v>
      </c>
      <c r="R19" s="164" t="s">
        <v>62</v>
      </c>
      <c r="S19" s="164" t="s">
        <v>62</v>
      </c>
      <c r="T19" s="163">
        <v>866</v>
      </c>
      <c r="U19" s="233">
        <f t="shared" si="6"/>
        <v>13</v>
      </c>
      <c r="V19" s="163">
        <v>32</v>
      </c>
      <c r="W19" s="376">
        <f t="shared" si="2"/>
        <v>0</v>
      </c>
      <c r="X19" s="163">
        <v>57</v>
      </c>
      <c r="Y19" s="376">
        <f t="shared" si="3"/>
        <v>0</v>
      </c>
      <c r="Z19" s="164" t="s">
        <v>62</v>
      </c>
      <c r="AA19" s="164" t="s">
        <v>62</v>
      </c>
      <c r="AB19" s="164" t="s">
        <v>62</v>
      </c>
      <c r="AC19" s="164" t="s">
        <v>62</v>
      </c>
      <c r="AD19" s="110"/>
      <c r="AE19" s="103">
        <v>35</v>
      </c>
      <c r="AF19" s="92"/>
    </row>
    <row r="20" spans="1:32" s="24" customFormat="1" ht="18" customHeight="1">
      <c r="A20" s="96"/>
      <c r="B20" s="103">
        <v>36</v>
      </c>
      <c r="C20" s="56"/>
      <c r="D20" s="163">
        <v>7055</v>
      </c>
      <c r="E20" s="233">
        <f t="shared" si="4"/>
        <v>-255</v>
      </c>
      <c r="F20" s="163">
        <v>4499</v>
      </c>
      <c r="G20" s="233">
        <f t="shared" si="5"/>
        <v>512</v>
      </c>
      <c r="H20" s="154" t="s">
        <v>0</v>
      </c>
      <c r="I20" s="154" t="s">
        <v>0</v>
      </c>
      <c r="J20" s="163">
        <v>2566</v>
      </c>
      <c r="K20" s="233">
        <f t="shared" si="0"/>
        <v>-12</v>
      </c>
      <c r="L20" s="164" t="s">
        <v>62</v>
      </c>
      <c r="M20" s="164" t="s">
        <v>62</v>
      </c>
      <c r="N20" s="163">
        <v>376</v>
      </c>
      <c r="O20" s="233">
        <f t="shared" si="1"/>
        <v>25</v>
      </c>
      <c r="P20" s="164" t="s">
        <v>62</v>
      </c>
      <c r="Q20" s="164" t="s">
        <v>62</v>
      </c>
      <c r="R20" s="164" t="s">
        <v>62</v>
      </c>
      <c r="S20" s="164" t="s">
        <v>62</v>
      </c>
      <c r="T20" s="163">
        <v>975</v>
      </c>
      <c r="U20" s="233">
        <f t="shared" si="6"/>
        <v>109</v>
      </c>
      <c r="V20" s="163">
        <v>32</v>
      </c>
      <c r="W20" s="376">
        <f t="shared" si="2"/>
        <v>0</v>
      </c>
      <c r="X20" s="163">
        <v>56</v>
      </c>
      <c r="Y20" s="233">
        <f t="shared" si="3"/>
        <v>-1</v>
      </c>
      <c r="Z20" s="163">
        <v>8</v>
      </c>
      <c r="AA20" s="165" t="s">
        <v>62</v>
      </c>
      <c r="AB20" s="164" t="s">
        <v>62</v>
      </c>
      <c r="AC20" s="164" t="s">
        <v>62</v>
      </c>
      <c r="AD20" s="110"/>
      <c r="AE20" s="103">
        <v>36</v>
      </c>
      <c r="AF20" s="92"/>
    </row>
    <row r="21" spans="1:32" s="24" customFormat="1" ht="18" customHeight="1">
      <c r="A21" s="96"/>
      <c r="B21" s="103">
        <v>37</v>
      </c>
      <c r="C21" s="56"/>
      <c r="D21" s="163">
        <v>6938</v>
      </c>
      <c r="E21" s="233">
        <f t="shared" si="4"/>
        <v>-117</v>
      </c>
      <c r="F21" s="163">
        <v>4858</v>
      </c>
      <c r="G21" s="233">
        <f t="shared" si="5"/>
        <v>359</v>
      </c>
      <c r="H21" s="154" t="s">
        <v>0</v>
      </c>
      <c r="I21" s="154" t="s">
        <v>0</v>
      </c>
      <c r="J21" s="163">
        <v>2650</v>
      </c>
      <c r="K21" s="233">
        <f t="shared" si="0"/>
        <v>84</v>
      </c>
      <c r="L21" s="164" t="s">
        <v>62</v>
      </c>
      <c r="M21" s="164" t="s">
        <v>62</v>
      </c>
      <c r="N21" s="163">
        <v>405</v>
      </c>
      <c r="O21" s="233">
        <f t="shared" si="1"/>
        <v>29</v>
      </c>
      <c r="P21" s="164" t="s">
        <v>62</v>
      </c>
      <c r="Q21" s="164" t="s">
        <v>62</v>
      </c>
      <c r="R21" s="164" t="s">
        <v>62</v>
      </c>
      <c r="S21" s="164" t="s">
        <v>62</v>
      </c>
      <c r="T21" s="163">
        <v>850</v>
      </c>
      <c r="U21" s="233">
        <f t="shared" si="6"/>
        <v>-125</v>
      </c>
      <c r="V21" s="163">
        <v>33</v>
      </c>
      <c r="W21" s="233">
        <f t="shared" si="2"/>
        <v>1</v>
      </c>
      <c r="X21" s="163">
        <v>70</v>
      </c>
      <c r="Y21" s="233">
        <f t="shared" si="3"/>
        <v>14</v>
      </c>
      <c r="Z21" s="163">
        <v>14</v>
      </c>
      <c r="AA21" s="233">
        <f aca="true" t="shared" si="7" ref="AA21:AA70">Z21-Z20</f>
        <v>6</v>
      </c>
      <c r="AB21" s="164" t="s">
        <v>62</v>
      </c>
      <c r="AC21" s="164" t="s">
        <v>62</v>
      </c>
      <c r="AD21" s="110"/>
      <c r="AE21" s="103">
        <v>37</v>
      </c>
      <c r="AF21" s="92"/>
    </row>
    <row r="22" spans="1:32" s="24" customFormat="1" ht="18" customHeight="1">
      <c r="A22" s="96"/>
      <c r="B22" s="103">
        <v>38</v>
      </c>
      <c r="C22" s="56"/>
      <c r="D22" s="163">
        <v>6789</v>
      </c>
      <c r="E22" s="233">
        <f t="shared" si="4"/>
        <v>-149</v>
      </c>
      <c r="F22" s="163">
        <v>4933</v>
      </c>
      <c r="G22" s="233">
        <f t="shared" si="5"/>
        <v>75</v>
      </c>
      <c r="H22" s="154" t="s">
        <v>0</v>
      </c>
      <c r="I22" s="154" t="s">
        <v>0</v>
      </c>
      <c r="J22" s="163">
        <v>2973</v>
      </c>
      <c r="K22" s="233">
        <f t="shared" si="0"/>
        <v>323</v>
      </c>
      <c r="L22" s="164" t="s">
        <v>62</v>
      </c>
      <c r="M22" s="164" t="s">
        <v>62</v>
      </c>
      <c r="N22" s="163">
        <v>438</v>
      </c>
      <c r="O22" s="233">
        <f t="shared" si="1"/>
        <v>33</v>
      </c>
      <c r="P22" s="164" t="s">
        <v>62</v>
      </c>
      <c r="Q22" s="164" t="s">
        <v>62</v>
      </c>
      <c r="R22" s="164" t="s">
        <v>62</v>
      </c>
      <c r="S22" s="164" t="s">
        <v>62</v>
      </c>
      <c r="T22" s="163">
        <v>843</v>
      </c>
      <c r="U22" s="233">
        <f t="shared" si="6"/>
        <v>-7</v>
      </c>
      <c r="V22" s="163">
        <v>33</v>
      </c>
      <c r="W22" s="376">
        <f>V22-V21</f>
        <v>0</v>
      </c>
      <c r="X22" s="163">
        <v>70</v>
      </c>
      <c r="Y22" s="376">
        <f>X22-X21</f>
        <v>0</v>
      </c>
      <c r="Z22" s="163">
        <v>19</v>
      </c>
      <c r="AA22" s="233">
        <f t="shared" si="7"/>
        <v>5</v>
      </c>
      <c r="AB22" s="164" t="s">
        <v>62</v>
      </c>
      <c r="AC22" s="164" t="s">
        <v>62</v>
      </c>
      <c r="AD22" s="110"/>
      <c r="AE22" s="103">
        <v>38</v>
      </c>
      <c r="AF22" s="92"/>
    </row>
    <row r="23" spans="1:32" s="24" customFormat="1" ht="18" customHeight="1">
      <c r="A23" s="96"/>
      <c r="B23" s="103">
        <v>39</v>
      </c>
      <c r="C23" s="56"/>
      <c r="D23" s="163">
        <v>6858</v>
      </c>
      <c r="E23" s="233">
        <f t="shared" si="4"/>
        <v>69</v>
      </c>
      <c r="F23" s="163">
        <v>4873</v>
      </c>
      <c r="G23" s="233">
        <f t="shared" si="5"/>
        <v>-60</v>
      </c>
      <c r="H23" s="154" t="s">
        <v>0</v>
      </c>
      <c r="I23" s="154" t="s">
        <v>0</v>
      </c>
      <c r="J23" s="163">
        <v>3358</v>
      </c>
      <c r="K23" s="233">
        <f t="shared" si="0"/>
        <v>385</v>
      </c>
      <c r="L23" s="164" t="s">
        <v>62</v>
      </c>
      <c r="M23" s="164" t="s">
        <v>62</v>
      </c>
      <c r="N23" s="163">
        <v>485</v>
      </c>
      <c r="O23" s="233">
        <f t="shared" si="1"/>
        <v>47</v>
      </c>
      <c r="P23" s="164" t="s">
        <v>62</v>
      </c>
      <c r="Q23" s="164" t="s">
        <v>62</v>
      </c>
      <c r="R23" s="164" t="s">
        <v>62</v>
      </c>
      <c r="S23" s="164" t="s">
        <v>62</v>
      </c>
      <c r="T23" s="163">
        <v>834</v>
      </c>
      <c r="U23" s="233">
        <f t="shared" si="6"/>
        <v>-9</v>
      </c>
      <c r="V23" s="163">
        <v>35</v>
      </c>
      <c r="W23" s="233">
        <f t="shared" si="2"/>
        <v>2</v>
      </c>
      <c r="X23" s="163">
        <v>76</v>
      </c>
      <c r="Y23" s="233">
        <f t="shared" si="3"/>
        <v>6</v>
      </c>
      <c r="Z23" s="163">
        <v>18</v>
      </c>
      <c r="AA23" s="233">
        <f t="shared" si="7"/>
        <v>-1</v>
      </c>
      <c r="AB23" s="164" t="s">
        <v>62</v>
      </c>
      <c r="AC23" s="164" t="s">
        <v>62</v>
      </c>
      <c r="AD23" s="110"/>
      <c r="AE23" s="103">
        <v>39</v>
      </c>
      <c r="AF23" s="92"/>
    </row>
    <row r="24" spans="1:32" s="24" customFormat="1" ht="18" customHeight="1">
      <c r="A24" s="96"/>
      <c r="B24" s="103">
        <v>40</v>
      </c>
      <c r="C24" s="56"/>
      <c r="D24" s="163">
        <v>6853</v>
      </c>
      <c r="E24" s="233">
        <f t="shared" si="4"/>
        <v>-5</v>
      </c>
      <c r="F24" s="163">
        <v>4971</v>
      </c>
      <c r="G24" s="233">
        <f t="shared" si="5"/>
        <v>98</v>
      </c>
      <c r="H24" s="154" t="s">
        <v>0</v>
      </c>
      <c r="I24" s="154" t="s">
        <v>0</v>
      </c>
      <c r="J24" s="163">
        <v>3648</v>
      </c>
      <c r="K24" s="233">
        <f t="shared" si="0"/>
        <v>290</v>
      </c>
      <c r="L24" s="164" t="s">
        <v>62</v>
      </c>
      <c r="M24" s="164" t="s">
        <v>62</v>
      </c>
      <c r="N24" s="163">
        <v>542</v>
      </c>
      <c r="O24" s="233">
        <f t="shared" si="1"/>
        <v>57</v>
      </c>
      <c r="P24" s="164" t="s">
        <v>62</v>
      </c>
      <c r="Q24" s="164" t="s">
        <v>62</v>
      </c>
      <c r="R24" s="164" t="s">
        <v>62</v>
      </c>
      <c r="S24" s="164" t="s">
        <v>62</v>
      </c>
      <c r="T24" s="163">
        <v>826</v>
      </c>
      <c r="U24" s="233">
        <f t="shared" si="6"/>
        <v>-8</v>
      </c>
      <c r="V24" s="163">
        <v>37</v>
      </c>
      <c r="W24" s="233">
        <f t="shared" si="2"/>
        <v>2</v>
      </c>
      <c r="X24" s="163">
        <v>80</v>
      </c>
      <c r="Y24" s="233">
        <f t="shared" si="3"/>
        <v>4</v>
      </c>
      <c r="Z24" s="163">
        <v>23</v>
      </c>
      <c r="AA24" s="233">
        <f t="shared" si="7"/>
        <v>5</v>
      </c>
      <c r="AB24" s="164" t="s">
        <v>62</v>
      </c>
      <c r="AC24" s="164" t="s">
        <v>62</v>
      </c>
      <c r="AD24" s="110"/>
      <c r="AE24" s="103">
        <v>40</v>
      </c>
      <c r="AF24" s="92"/>
    </row>
    <row r="25" spans="1:32" s="24" customFormat="1" ht="18" customHeight="1">
      <c r="A25" s="96"/>
      <c r="B25" s="103"/>
      <c r="C25" s="56"/>
      <c r="D25" s="163"/>
      <c r="E25" s="233"/>
      <c r="F25" s="163"/>
      <c r="G25" s="233"/>
      <c r="H25" s="154"/>
      <c r="I25" s="154"/>
      <c r="J25" s="163"/>
      <c r="K25" s="233"/>
      <c r="L25" s="164"/>
      <c r="M25" s="164"/>
      <c r="N25" s="163"/>
      <c r="O25" s="233"/>
      <c r="P25" s="164"/>
      <c r="Q25" s="164"/>
      <c r="R25" s="164"/>
      <c r="S25" s="164"/>
      <c r="T25" s="163"/>
      <c r="U25" s="233"/>
      <c r="V25" s="163"/>
      <c r="W25" s="233"/>
      <c r="X25" s="163"/>
      <c r="Y25" s="233"/>
      <c r="Z25" s="163"/>
      <c r="AA25" s="233"/>
      <c r="AB25" s="164"/>
      <c r="AC25" s="164"/>
      <c r="AD25" s="110"/>
      <c r="AE25" s="103"/>
      <c r="AF25" s="92"/>
    </row>
    <row r="26" spans="1:32" s="24" customFormat="1" ht="18" customHeight="1">
      <c r="A26" s="96"/>
      <c r="B26" s="103">
        <v>41</v>
      </c>
      <c r="C26" s="56"/>
      <c r="D26" s="163">
        <v>6864</v>
      </c>
      <c r="E26" s="233">
        <f>D26-D24</f>
        <v>11</v>
      </c>
      <c r="F26" s="163">
        <v>4967</v>
      </c>
      <c r="G26" s="233">
        <f>F26-F24</f>
        <v>-4</v>
      </c>
      <c r="H26" s="154" t="s">
        <v>0</v>
      </c>
      <c r="I26" s="154" t="s">
        <v>0</v>
      </c>
      <c r="J26" s="163">
        <v>3816</v>
      </c>
      <c r="K26" s="233">
        <f>J26-J24</f>
        <v>168</v>
      </c>
      <c r="L26" s="164" t="s">
        <v>62</v>
      </c>
      <c r="M26" s="164" t="s">
        <v>62</v>
      </c>
      <c r="N26" s="163">
        <v>617</v>
      </c>
      <c r="O26" s="233">
        <f>N26-N24</f>
        <v>75</v>
      </c>
      <c r="P26" s="164" t="s">
        <v>62</v>
      </c>
      <c r="Q26" s="164" t="s">
        <v>62</v>
      </c>
      <c r="R26" s="164" t="s">
        <v>62</v>
      </c>
      <c r="S26" s="164" t="s">
        <v>62</v>
      </c>
      <c r="T26" s="163">
        <v>826</v>
      </c>
      <c r="U26" s="376">
        <f>T26-T24</f>
        <v>0</v>
      </c>
      <c r="V26" s="163">
        <v>38</v>
      </c>
      <c r="W26" s="233">
        <f>V26-V24</f>
        <v>1</v>
      </c>
      <c r="X26" s="163">
        <v>85</v>
      </c>
      <c r="Y26" s="233">
        <f>X26-X24</f>
        <v>5</v>
      </c>
      <c r="Z26" s="163">
        <v>25</v>
      </c>
      <c r="AA26" s="233">
        <f>Z26-Z24</f>
        <v>2</v>
      </c>
      <c r="AB26" s="164" t="s">
        <v>62</v>
      </c>
      <c r="AC26" s="164" t="s">
        <v>62</v>
      </c>
      <c r="AD26" s="110"/>
      <c r="AE26" s="103">
        <v>41</v>
      </c>
      <c r="AF26" s="92"/>
    </row>
    <row r="27" spans="1:32" s="24" customFormat="1" ht="18" customHeight="1">
      <c r="A27" s="96"/>
      <c r="B27" s="103">
        <v>42</v>
      </c>
      <c r="C27" s="56"/>
      <c r="D27" s="163">
        <v>6905</v>
      </c>
      <c r="E27" s="233">
        <f t="shared" si="4"/>
        <v>41</v>
      </c>
      <c r="F27" s="163">
        <v>4955</v>
      </c>
      <c r="G27" s="233">
        <f t="shared" si="5"/>
        <v>-12</v>
      </c>
      <c r="H27" s="154" t="s">
        <v>0</v>
      </c>
      <c r="I27" s="154" t="s">
        <v>0</v>
      </c>
      <c r="J27" s="163">
        <v>3824</v>
      </c>
      <c r="K27" s="233">
        <f t="shared" si="0"/>
        <v>8</v>
      </c>
      <c r="L27" s="164" t="s">
        <v>62</v>
      </c>
      <c r="M27" s="164" t="s">
        <v>62</v>
      </c>
      <c r="N27" s="163">
        <v>668</v>
      </c>
      <c r="O27" s="233">
        <f t="shared" si="1"/>
        <v>51</v>
      </c>
      <c r="P27" s="164" t="s">
        <v>62</v>
      </c>
      <c r="Q27" s="164" t="s">
        <v>62</v>
      </c>
      <c r="R27" s="164" t="s">
        <v>62</v>
      </c>
      <c r="S27" s="164" t="s">
        <v>62</v>
      </c>
      <c r="T27" s="163">
        <v>885</v>
      </c>
      <c r="U27" s="233">
        <f t="shared" si="6"/>
        <v>59</v>
      </c>
      <c r="V27" s="163">
        <v>38</v>
      </c>
      <c r="W27" s="376">
        <f>V27-V26</f>
        <v>0</v>
      </c>
      <c r="X27" s="163">
        <v>84</v>
      </c>
      <c r="Y27" s="233">
        <f t="shared" si="3"/>
        <v>-1</v>
      </c>
      <c r="Z27" s="163">
        <v>42</v>
      </c>
      <c r="AA27" s="233">
        <f t="shared" si="7"/>
        <v>17</v>
      </c>
      <c r="AB27" s="164" t="s">
        <v>62</v>
      </c>
      <c r="AC27" s="164" t="s">
        <v>62</v>
      </c>
      <c r="AD27" s="110"/>
      <c r="AE27" s="103">
        <v>42</v>
      </c>
      <c r="AF27" s="92"/>
    </row>
    <row r="28" spans="1:32" s="24" customFormat="1" ht="18" customHeight="1">
      <c r="A28" s="96"/>
      <c r="B28" s="103">
        <v>43</v>
      </c>
      <c r="C28" s="56"/>
      <c r="D28" s="163">
        <v>6951</v>
      </c>
      <c r="E28" s="233">
        <f t="shared" si="4"/>
        <v>46</v>
      </c>
      <c r="F28" s="163">
        <v>4921</v>
      </c>
      <c r="G28" s="233">
        <f t="shared" si="5"/>
        <v>-34</v>
      </c>
      <c r="H28" s="154" t="s">
        <v>0</v>
      </c>
      <c r="I28" s="154" t="s">
        <v>0</v>
      </c>
      <c r="J28" s="163">
        <v>3838</v>
      </c>
      <c r="K28" s="233">
        <f t="shared" si="0"/>
        <v>14</v>
      </c>
      <c r="L28" s="164" t="s">
        <v>62</v>
      </c>
      <c r="M28" s="164" t="s">
        <v>62</v>
      </c>
      <c r="N28" s="163">
        <v>764</v>
      </c>
      <c r="O28" s="233">
        <f t="shared" si="1"/>
        <v>96</v>
      </c>
      <c r="P28" s="164" t="s">
        <v>62</v>
      </c>
      <c r="Q28" s="164" t="s">
        <v>62</v>
      </c>
      <c r="R28" s="164" t="s">
        <v>62</v>
      </c>
      <c r="S28" s="164" t="s">
        <v>62</v>
      </c>
      <c r="T28" s="163">
        <v>844</v>
      </c>
      <c r="U28" s="233">
        <f t="shared" si="6"/>
        <v>-41</v>
      </c>
      <c r="V28" s="163">
        <v>38</v>
      </c>
      <c r="W28" s="376">
        <f>V28-V27</f>
        <v>0</v>
      </c>
      <c r="X28" s="163">
        <v>85</v>
      </c>
      <c r="Y28" s="233">
        <f t="shared" si="3"/>
        <v>1</v>
      </c>
      <c r="Z28" s="163">
        <v>83</v>
      </c>
      <c r="AA28" s="233">
        <f t="shared" si="7"/>
        <v>41</v>
      </c>
      <c r="AB28" s="164" t="s">
        <v>62</v>
      </c>
      <c r="AC28" s="164" t="s">
        <v>62</v>
      </c>
      <c r="AD28" s="110"/>
      <c r="AE28" s="103">
        <v>43</v>
      </c>
      <c r="AF28" s="92"/>
    </row>
    <row r="29" spans="1:32" s="24" customFormat="1" ht="18" customHeight="1">
      <c r="A29" s="96"/>
      <c r="B29" s="103">
        <v>44</v>
      </c>
      <c r="C29" s="56"/>
      <c r="D29" s="163">
        <v>6994</v>
      </c>
      <c r="E29" s="233">
        <f t="shared" si="4"/>
        <v>43</v>
      </c>
      <c r="F29" s="163">
        <v>4876</v>
      </c>
      <c r="G29" s="233">
        <f t="shared" si="5"/>
        <v>-45</v>
      </c>
      <c r="H29" s="154" t="s">
        <v>0</v>
      </c>
      <c r="I29" s="154" t="s">
        <v>0</v>
      </c>
      <c r="J29" s="163">
        <v>3850</v>
      </c>
      <c r="K29" s="233">
        <f t="shared" si="0"/>
        <v>12</v>
      </c>
      <c r="L29" s="164" t="s">
        <v>62</v>
      </c>
      <c r="M29" s="164" t="s">
        <v>62</v>
      </c>
      <c r="N29" s="163">
        <v>842</v>
      </c>
      <c r="O29" s="233">
        <f t="shared" si="1"/>
        <v>78</v>
      </c>
      <c r="P29" s="164" t="s">
        <v>62</v>
      </c>
      <c r="Q29" s="164" t="s">
        <v>62</v>
      </c>
      <c r="R29" s="164" t="s">
        <v>62</v>
      </c>
      <c r="S29" s="164" t="s">
        <v>62</v>
      </c>
      <c r="T29" s="163">
        <v>858</v>
      </c>
      <c r="U29" s="233">
        <f t="shared" si="6"/>
        <v>14</v>
      </c>
      <c r="V29" s="163">
        <v>39</v>
      </c>
      <c r="W29" s="233">
        <f t="shared" si="2"/>
        <v>1</v>
      </c>
      <c r="X29" s="163">
        <v>88</v>
      </c>
      <c r="Y29" s="233">
        <f t="shared" si="3"/>
        <v>3</v>
      </c>
      <c r="Z29" s="163">
        <v>94</v>
      </c>
      <c r="AA29" s="233">
        <f t="shared" si="7"/>
        <v>11</v>
      </c>
      <c r="AB29" s="164" t="s">
        <v>62</v>
      </c>
      <c r="AC29" s="164" t="s">
        <v>62</v>
      </c>
      <c r="AD29" s="110"/>
      <c r="AE29" s="103">
        <v>44</v>
      </c>
      <c r="AF29" s="92"/>
    </row>
    <row r="30" spans="1:32" s="24" customFormat="1" ht="18" customHeight="1">
      <c r="A30" s="96"/>
      <c r="B30" s="103">
        <v>45</v>
      </c>
      <c r="C30" s="56"/>
      <c r="D30" s="163">
        <v>6954</v>
      </c>
      <c r="E30" s="233">
        <f t="shared" si="4"/>
        <v>-40</v>
      </c>
      <c r="F30" s="163">
        <v>4790</v>
      </c>
      <c r="G30" s="233">
        <f t="shared" si="5"/>
        <v>-86</v>
      </c>
      <c r="H30" s="154" t="s">
        <v>0</v>
      </c>
      <c r="I30" s="154" t="s">
        <v>0</v>
      </c>
      <c r="J30" s="163">
        <v>3883</v>
      </c>
      <c r="K30" s="233">
        <f t="shared" si="0"/>
        <v>33</v>
      </c>
      <c r="L30" s="164" t="s">
        <v>62</v>
      </c>
      <c r="M30" s="164" t="s">
        <v>62</v>
      </c>
      <c r="N30" s="163">
        <v>885</v>
      </c>
      <c r="O30" s="233">
        <f t="shared" si="1"/>
        <v>43</v>
      </c>
      <c r="P30" s="164" t="s">
        <v>62</v>
      </c>
      <c r="Q30" s="164" t="s">
        <v>62</v>
      </c>
      <c r="R30" s="164" t="s">
        <v>62</v>
      </c>
      <c r="S30" s="164" t="s">
        <v>62</v>
      </c>
      <c r="T30" s="163">
        <v>867</v>
      </c>
      <c r="U30" s="233">
        <f t="shared" si="6"/>
        <v>9</v>
      </c>
      <c r="V30" s="163">
        <v>41</v>
      </c>
      <c r="W30" s="233">
        <f t="shared" si="2"/>
        <v>2</v>
      </c>
      <c r="X30" s="163">
        <v>90</v>
      </c>
      <c r="Y30" s="233">
        <f t="shared" si="3"/>
        <v>2</v>
      </c>
      <c r="Z30" s="163">
        <v>99</v>
      </c>
      <c r="AA30" s="233">
        <f t="shared" si="7"/>
        <v>5</v>
      </c>
      <c r="AB30" s="164" t="s">
        <v>62</v>
      </c>
      <c r="AC30" s="164" t="s">
        <v>62</v>
      </c>
      <c r="AD30" s="110"/>
      <c r="AE30" s="103">
        <v>45</v>
      </c>
      <c r="AF30" s="92"/>
    </row>
    <row r="31" spans="1:32" s="24" customFormat="1" ht="18" customHeight="1">
      <c r="A31" s="96"/>
      <c r="B31" s="103">
        <v>46</v>
      </c>
      <c r="C31" s="56"/>
      <c r="D31" s="163">
        <v>6923</v>
      </c>
      <c r="E31" s="233">
        <f t="shared" si="4"/>
        <v>-31</v>
      </c>
      <c r="F31" s="163">
        <v>4722</v>
      </c>
      <c r="G31" s="233">
        <f t="shared" si="5"/>
        <v>-68</v>
      </c>
      <c r="H31" s="154" t="s">
        <v>0</v>
      </c>
      <c r="I31" s="154" t="s">
        <v>0</v>
      </c>
      <c r="J31" s="163">
        <v>3959</v>
      </c>
      <c r="K31" s="233">
        <f t="shared" si="0"/>
        <v>76</v>
      </c>
      <c r="L31" s="164" t="s">
        <v>62</v>
      </c>
      <c r="M31" s="164" t="s">
        <v>62</v>
      </c>
      <c r="N31" s="163">
        <v>950</v>
      </c>
      <c r="O31" s="233">
        <f t="shared" si="1"/>
        <v>65</v>
      </c>
      <c r="P31" s="164" t="s">
        <v>62</v>
      </c>
      <c r="Q31" s="164" t="s">
        <v>62</v>
      </c>
      <c r="R31" s="164" t="s">
        <v>62</v>
      </c>
      <c r="S31" s="164" t="s">
        <v>62</v>
      </c>
      <c r="T31" s="163">
        <v>816</v>
      </c>
      <c r="U31" s="233">
        <f t="shared" si="6"/>
        <v>-51</v>
      </c>
      <c r="V31" s="163">
        <v>40</v>
      </c>
      <c r="W31" s="233">
        <f t="shared" si="2"/>
        <v>-1</v>
      </c>
      <c r="X31" s="163">
        <v>92</v>
      </c>
      <c r="Y31" s="233">
        <f t="shared" si="3"/>
        <v>2</v>
      </c>
      <c r="Z31" s="163">
        <v>117</v>
      </c>
      <c r="AA31" s="233">
        <f t="shared" si="7"/>
        <v>18</v>
      </c>
      <c r="AB31" s="164" t="s">
        <v>62</v>
      </c>
      <c r="AC31" s="164" t="s">
        <v>62</v>
      </c>
      <c r="AD31" s="110"/>
      <c r="AE31" s="103">
        <v>46</v>
      </c>
      <c r="AF31" s="92"/>
    </row>
    <row r="32" spans="1:32" s="24" customFormat="1" ht="18" customHeight="1">
      <c r="A32" s="96"/>
      <c r="B32" s="103">
        <v>47</v>
      </c>
      <c r="C32" s="56"/>
      <c r="D32" s="163">
        <v>6931</v>
      </c>
      <c r="E32" s="233">
        <f t="shared" si="4"/>
        <v>8</v>
      </c>
      <c r="F32" s="163">
        <v>4646</v>
      </c>
      <c r="G32" s="233">
        <f t="shared" si="5"/>
        <v>-76</v>
      </c>
      <c r="H32" s="154" t="s">
        <v>0</v>
      </c>
      <c r="I32" s="154" t="s">
        <v>0</v>
      </c>
      <c r="J32" s="163">
        <v>3983</v>
      </c>
      <c r="K32" s="233">
        <f t="shared" si="0"/>
        <v>24</v>
      </c>
      <c r="L32" s="164" t="s">
        <v>62</v>
      </c>
      <c r="M32" s="164" t="s">
        <v>62</v>
      </c>
      <c r="N32" s="163">
        <v>1022</v>
      </c>
      <c r="O32" s="233">
        <f t="shared" si="1"/>
        <v>72</v>
      </c>
      <c r="P32" s="164" t="s">
        <v>62</v>
      </c>
      <c r="Q32" s="164" t="s">
        <v>62</v>
      </c>
      <c r="R32" s="164" t="s">
        <v>62</v>
      </c>
      <c r="S32" s="164" t="s">
        <v>62</v>
      </c>
      <c r="T32" s="163">
        <v>770</v>
      </c>
      <c r="U32" s="233">
        <f t="shared" si="6"/>
        <v>-46</v>
      </c>
      <c r="V32" s="163">
        <v>40</v>
      </c>
      <c r="W32" s="376">
        <f>V32-V31</f>
        <v>0</v>
      </c>
      <c r="X32" s="163">
        <v>94</v>
      </c>
      <c r="Y32" s="233">
        <f t="shared" si="3"/>
        <v>2</v>
      </c>
      <c r="Z32" s="163">
        <v>140</v>
      </c>
      <c r="AA32" s="233">
        <f t="shared" si="7"/>
        <v>23</v>
      </c>
      <c r="AB32" s="164" t="s">
        <v>62</v>
      </c>
      <c r="AC32" s="164" t="s">
        <v>62</v>
      </c>
      <c r="AD32" s="110"/>
      <c r="AE32" s="103">
        <v>47</v>
      </c>
      <c r="AF32" s="92"/>
    </row>
    <row r="33" spans="1:32" s="24" customFormat="1" ht="18" customHeight="1">
      <c r="A33" s="96"/>
      <c r="B33" s="103">
        <v>48</v>
      </c>
      <c r="C33" s="56"/>
      <c r="D33" s="163">
        <v>6880</v>
      </c>
      <c r="E33" s="233">
        <f t="shared" si="4"/>
        <v>-51</v>
      </c>
      <c r="F33" s="163">
        <v>4593</v>
      </c>
      <c r="G33" s="233">
        <f t="shared" si="5"/>
        <v>-53</v>
      </c>
      <c r="H33" s="154" t="s">
        <v>0</v>
      </c>
      <c r="I33" s="154" t="s">
        <v>0</v>
      </c>
      <c r="J33" s="163">
        <v>4099</v>
      </c>
      <c r="K33" s="233">
        <f t="shared" si="0"/>
        <v>116</v>
      </c>
      <c r="L33" s="164" t="s">
        <v>62</v>
      </c>
      <c r="M33" s="164" t="s">
        <v>62</v>
      </c>
      <c r="N33" s="163">
        <v>1147</v>
      </c>
      <c r="O33" s="233">
        <f t="shared" si="1"/>
        <v>125</v>
      </c>
      <c r="P33" s="164" t="s">
        <v>62</v>
      </c>
      <c r="Q33" s="164" t="s">
        <v>62</v>
      </c>
      <c r="R33" s="164" t="s">
        <v>62</v>
      </c>
      <c r="S33" s="164" t="s">
        <v>62</v>
      </c>
      <c r="T33" s="163">
        <v>772</v>
      </c>
      <c r="U33" s="233">
        <f t="shared" si="6"/>
        <v>2</v>
      </c>
      <c r="V33" s="163">
        <v>41</v>
      </c>
      <c r="W33" s="233">
        <f t="shared" si="2"/>
        <v>1</v>
      </c>
      <c r="X33" s="163">
        <v>98</v>
      </c>
      <c r="Y33" s="233">
        <f t="shared" si="3"/>
        <v>4</v>
      </c>
      <c r="Z33" s="163">
        <v>196</v>
      </c>
      <c r="AA33" s="233">
        <f t="shared" si="7"/>
        <v>56</v>
      </c>
      <c r="AB33" s="164" t="s">
        <v>62</v>
      </c>
      <c r="AC33" s="164" t="s">
        <v>62</v>
      </c>
      <c r="AD33" s="110"/>
      <c r="AE33" s="103">
        <v>48</v>
      </c>
      <c r="AF33" s="92"/>
    </row>
    <row r="34" spans="1:32" s="24" customFormat="1" ht="18" customHeight="1">
      <c r="A34" s="96"/>
      <c r="B34" s="103">
        <v>49</v>
      </c>
      <c r="C34" s="56"/>
      <c r="D34" s="163">
        <v>6903</v>
      </c>
      <c r="E34" s="233">
        <f t="shared" si="4"/>
        <v>23</v>
      </c>
      <c r="F34" s="163">
        <v>4447</v>
      </c>
      <c r="G34" s="233">
        <f t="shared" si="5"/>
        <v>-146</v>
      </c>
      <c r="H34" s="154" t="s">
        <v>0</v>
      </c>
      <c r="I34" s="154" t="s">
        <v>0</v>
      </c>
      <c r="J34" s="163">
        <v>4174</v>
      </c>
      <c r="K34" s="233">
        <f t="shared" si="0"/>
        <v>75</v>
      </c>
      <c r="L34" s="164" t="s">
        <v>62</v>
      </c>
      <c r="M34" s="164" t="s">
        <v>62</v>
      </c>
      <c r="N34" s="163">
        <v>1207</v>
      </c>
      <c r="O34" s="233">
        <f t="shared" si="1"/>
        <v>60</v>
      </c>
      <c r="P34" s="164" t="s">
        <v>62</v>
      </c>
      <c r="Q34" s="164" t="s">
        <v>62</v>
      </c>
      <c r="R34" s="164" t="s">
        <v>62</v>
      </c>
      <c r="S34" s="164" t="s">
        <v>62</v>
      </c>
      <c r="T34" s="163">
        <v>756</v>
      </c>
      <c r="U34" s="233">
        <f t="shared" si="6"/>
        <v>-16</v>
      </c>
      <c r="V34" s="163">
        <v>41</v>
      </c>
      <c r="W34" s="376">
        <f>V34-V33</f>
        <v>0</v>
      </c>
      <c r="X34" s="163">
        <v>102</v>
      </c>
      <c r="Y34" s="233">
        <f t="shared" si="3"/>
        <v>4</v>
      </c>
      <c r="Z34" s="163">
        <v>238</v>
      </c>
      <c r="AA34" s="233">
        <f t="shared" si="7"/>
        <v>42</v>
      </c>
      <c r="AB34" s="164" t="s">
        <v>62</v>
      </c>
      <c r="AC34" s="164" t="s">
        <v>62</v>
      </c>
      <c r="AD34" s="110"/>
      <c r="AE34" s="103">
        <v>49</v>
      </c>
      <c r="AF34" s="92"/>
    </row>
    <row r="35" spans="1:32" s="24" customFormat="1" ht="18" customHeight="1">
      <c r="A35" s="96"/>
      <c r="B35" s="103">
        <v>50</v>
      </c>
      <c r="C35" s="56"/>
      <c r="D35" s="163">
        <v>6996</v>
      </c>
      <c r="E35" s="233">
        <f t="shared" si="4"/>
        <v>93</v>
      </c>
      <c r="F35" s="163">
        <v>4354</v>
      </c>
      <c r="G35" s="233">
        <f t="shared" si="5"/>
        <v>-93</v>
      </c>
      <c r="H35" s="154" t="s">
        <v>0</v>
      </c>
      <c r="I35" s="154" t="s">
        <v>0</v>
      </c>
      <c r="J35" s="163">
        <v>4206</v>
      </c>
      <c r="K35" s="233">
        <f t="shared" si="0"/>
        <v>32</v>
      </c>
      <c r="L35" s="164" t="s">
        <v>62</v>
      </c>
      <c r="M35" s="164" t="s">
        <v>62</v>
      </c>
      <c r="N35" s="163">
        <v>1257</v>
      </c>
      <c r="O35" s="233">
        <f t="shared" si="1"/>
        <v>50</v>
      </c>
      <c r="P35" s="164" t="s">
        <v>62</v>
      </c>
      <c r="Q35" s="164" t="s">
        <v>62</v>
      </c>
      <c r="R35" s="164" t="s">
        <v>62</v>
      </c>
      <c r="S35" s="164" t="s">
        <v>62</v>
      </c>
      <c r="T35" s="163">
        <v>752</v>
      </c>
      <c r="U35" s="233">
        <f t="shared" si="6"/>
        <v>-4</v>
      </c>
      <c r="V35" s="163">
        <v>42</v>
      </c>
      <c r="W35" s="233">
        <f t="shared" si="2"/>
        <v>1</v>
      </c>
      <c r="X35" s="163">
        <v>101</v>
      </c>
      <c r="Y35" s="233">
        <f t="shared" si="3"/>
        <v>-1</v>
      </c>
      <c r="Z35" s="163">
        <v>239</v>
      </c>
      <c r="AA35" s="233">
        <f t="shared" si="7"/>
        <v>1</v>
      </c>
      <c r="AB35" s="164" t="s">
        <v>62</v>
      </c>
      <c r="AC35" s="164" t="s">
        <v>62</v>
      </c>
      <c r="AD35" s="110"/>
      <c r="AE35" s="103">
        <v>50</v>
      </c>
      <c r="AF35" s="92"/>
    </row>
    <row r="36" spans="1:32" s="24" customFormat="1" ht="18" customHeight="1">
      <c r="A36" s="96"/>
      <c r="B36" s="103"/>
      <c r="C36" s="56"/>
      <c r="D36" s="163"/>
      <c r="E36" s="233"/>
      <c r="F36" s="163"/>
      <c r="G36" s="233"/>
      <c r="H36" s="154"/>
      <c r="I36" s="154"/>
      <c r="J36" s="163"/>
      <c r="K36" s="233"/>
      <c r="L36" s="164"/>
      <c r="M36" s="164"/>
      <c r="N36" s="163"/>
      <c r="O36" s="233"/>
      <c r="P36" s="164"/>
      <c r="Q36" s="164"/>
      <c r="R36" s="164"/>
      <c r="S36" s="164"/>
      <c r="T36" s="163"/>
      <c r="U36" s="233"/>
      <c r="V36" s="163"/>
      <c r="W36" s="233"/>
      <c r="X36" s="163"/>
      <c r="Y36" s="233"/>
      <c r="Z36" s="163"/>
      <c r="AA36" s="233"/>
      <c r="AB36" s="164"/>
      <c r="AC36" s="164"/>
      <c r="AD36" s="110"/>
      <c r="AE36" s="103"/>
      <c r="AF36" s="92"/>
    </row>
    <row r="37" spans="1:32" s="24" customFormat="1" ht="18" customHeight="1">
      <c r="A37" s="96"/>
      <c r="B37" s="103">
        <v>51</v>
      </c>
      <c r="C37" s="56"/>
      <c r="D37" s="163">
        <v>7021</v>
      </c>
      <c r="E37" s="233">
        <f>D37-D35</f>
        <v>25</v>
      </c>
      <c r="F37" s="163">
        <v>4294</v>
      </c>
      <c r="G37" s="233">
        <f>F37-F35</f>
        <v>-60</v>
      </c>
      <c r="H37" s="154" t="s">
        <v>0</v>
      </c>
      <c r="I37" s="154" t="s">
        <v>0</v>
      </c>
      <c r="J37" s="163">
        <v>4215</v>
      </c>
      <c r="K37" s="233">
        <f>J37-J35</f>
        <v>9</v>
      </c>
      <c r="L37" s="164" t="s">
        <v>62</v>
      </c>
      <c r="M37" s="164" t="s">
        <v>62</v>
      </c>
      <c r="N37" s="163">
        <v>1394</v>
      </c>
      <c r="O37" s="233">
        <f>N37-N35</f>
        <v>137</v>
      </c>
      <c r="P37" s="164" t="s">
        <v>62</v>
      </c>
      <c r="Q37" s="164" t="s">
        <v>62</v>
      </c>
      <c r="R37" s="163">
        <v>250</v>
      </c>
      <c r="S37" s="165" t="s">
        <v>62</v>
      </c>
      <c r="T37" s="163">
        <v>568</v>
      </c>
      <c r="U37" s="233">
        <f>T37-T35</f>
        <v>-184</v>
      </c>
      <c r="V37" s="163">
        <v>42</v>
      </c>
      <c r="W37" s="376">
        <f>V37-V35</f>
        <v>0</v>
      </c>
      <c r="X37" s="163">
        <v>98</v>
      </c>
      <c r="Y37" s="233">
        <f>X37-X35</f>
        <v>-3</v>
      </c>
      <c r="Z37" s="163">
        <v>241</v>
      </c>
      <c r="AA37" s="233">
        <f>Z37-Z35</f>
        <v>2</v>
      </c>
      <c r="AB37" s="164" t="s">
        <v>62</v>
      </c>
      <c r="AC37" s="164" t="s">
        <v>62</v>
      </c>
      <c r="AD37" s="110"/>
      <c r="AE37" s="103">
        <v>51</v>
      </c>
      <c r="AF37" s="92"/>
    </row>
    <row r="38" spans="1:32" s="24" customFormat="1" ht="18" customHeight="1">
      <c r="A38" s="96"/>
      <c r="B38" s="103">
        <v>52</v>
      </c>
      <c r="C38" s="56"/>
      <c r="D38" s="163">
        <v>7191</v>
      </c>
      <c r="E38" s="233">
        <f t="shared" si="4"/>
        <v>170</v>
      </c>
      <c r="F38" s="163">
        <v>4315</v>
      </c>
      <c r="G38" s="233">
        <f t="shared" si="5"/>
        <v>21</v>
      </c>
      <c r="H38" s="154" t="s">
        <v>0</v>
      </c>
      <c r="I38" s="154" t="s">
        <v>0</v>
      </c>
      <c r="J38" s="163">
        <v>4268</v>
      </c>
      <c r="K38" s="233">
        <f t="shared" si="0"/>
        <v>53</v>
      </c>
      <c r="L38" s="164" t="s">
        <v>62</v>
      </c>
      <c r="M38" s="164" t="s">
        <v>62</v>
      </c>
      <c r="N38" s="163">
        <v>1531</v>
      </c>
      <c r="O38" s="233">
        <f t="shared" si="1"/>
        <v>137</v>
      </c>
      <c r="P38" s="164" t="s">
        <v>62</v>
      </c>
      <c r="Q38" s="164" t="s">
        <v>62</v>
      </c>
      <c r="R38" s="163">
        <v>370</v>
      </c>
      <c r="S38" s="233">
        <f aca="true" t="shared" si="8" ref="S38:S81">R38-R37</f>
        <v>120</v>
      </c>
      <c r="T38" s="163">
        <v>437</v>
      </c>
      <c r="U38" s="233">
        <f t="shared" si="6"/>
        <v>-131</v>
      </c>
      <c r="V38" s="163">
        <v>42</v>
      </c>
      <c r="W38" s="376">
        <f>V38-V37</f>
        <v>0</v>
      </c>
      <c r="X38" s="163">
        <v>98</v>
      </c>
      <c r="Y38" s="376">
        <f>X38-X37</f>
        <v>0</v>
      </c>
      <c r="Z38" s="163">
        <v>249</v>
      </c>
      <c r="AA38" s="233">
        <f t="shared" si="7"/>
        <v>8</v>
      </c>
      <c r="AB38" s="164" t="s">
        <v>62</v>
      </c>
      <c r="AC38" s="164" t="s">
        <v>62</v>
      </c>
      <c r="AD38" s="110"/>
      <c r="AE38" s="103">
        <v>52</v>
      </c>
      <c r="AF38" s="92"/>
    </row>
    <row r="39" spans="1:32" s="24" customFormat="1" ht="18" customHeight="1">
      <c r="A39" s="96"/>
      <c r="B39" s="103">
        <v>53</v>
      </c>
      <c r="C39" s="56"/>
      <c r="D39" s="163">
        <v>7377</v>
      </c>
      <c r="E39" s="233">
        <f t="shared" si="4"/>
        <v>186</v>
      </c>
      <c r="F39" s="163">
        <v>4346</v>
      </c>
      <c r="G39" s="233">
        <f t="shared" si="5"/>
        <v>31</v>
      </c>
      <c r="H39" s="154" t="s">
        <v>0</v>
      </c>
      <c r="I39" s="154" t="s">
        <v>0</v>
      </c>
      <c r="J39" s="163">
        <v>4340</v>
      </c>
      <c r="K39" s="233">
        <f t="shared" si="0"/>
        <v>72</v>
      </c>
      <c r="L39" s="164" t="s">
        <v>62</v>
      </c>
      <c r="M39" s="164" t="s">
        <v>62</v>
      </c>
      <c r="N39" s="163">
        <v>1607</v>
      </c>
      <c r="O39" s="233">
        <f t="shared" si="1"/>
        <v>76</v>
      </c>
      <c r="P39" s="164" t="s">
        <v>62</v>
      </c>
      <c r="Q39" s="164" t="s">
        <v>62</v>
      </c>
      <c r="R39" s="163">
        <v>415</v>
      </c>
      <c r="S39" s="233">
        <f t="shared" si="8"/>
        <v>45</v>
      </c>
      <c r="T39" s="163">
        <v>377</v>
      </c>
      <c r="U39" s="233">
        <f t="shared" si="6"/>
        <v>-60</v>
      </c>
      <c r="V39" s="163">
        <v>42</v>
      </c>
      <c r="W39" s="376">
        <f>V39-V38</f>
        <v>0</v>
      </c>
      <c r="X39" s="163">
        <v>98</v>
      </c>
      <c r="Y39" s="376">
        <f>X39-X38</f>
        <v>0</v>
      </c>
      <c r="Z39" s="163">
        <v>319</v>
      </c>
      <c r="AA39" s="233">
        <f t="shared" si="7"/>
        <v>70</v>
      </c>
      <c r="AB39" s="164" t="s">
        <v>62</v>
      </c>
      <c r="AC39" s="164" t="s">
        <v>62</v>
      </c>
      <c r="AD39" s="110"/>
      <c r="AE39" s="103">
        <v>53</v>
      </c>
      <c r="AF39" s="92"/>
    </row>
    <row r="40" spans="1:32" s="24" customFormat="1" ht="18" customHeight="1">
      <c r="A40" s="96"/>
      <c r="B40" s="103">
        <v>54</v>
      </c>
      <c r="C40" s="56"/>
      <c r="D40" s="163">
        <v>7599</v>
      </c>
      <c r="E40" s="233">
        <f t="shared" si="4"/>
        <v>222</v>
      </c>
      <c r="F40" s="163">
        <v>4301</v>
      </c>
      <c r="G40" s="233">
        <f t="shared" si="5"/>
        <v>-45</v>
      </c>
      <c r="H40" s="154" t="s">
        <v>0</v>
      </c>
      <c r="I40" s="154" t="s">
        <v>0</v>
      </c>
      <c r="J40" s="163">
        <v>4375</v>
      </c>
      <c r="K40" s="233">
        <f t="shared" si="0"/>
        <v>35</v>
      </c>
      <c r="L40" s="164" t="s">
        <v>62</v>
      </c>
      <c r="M40" s="164" t="s">
        <v>62</v>
      </c>
      <c r="N40" s="163">
        <v>1732</v>
      </c>
      <c r="O40" s="233">
        <f t="shared" si="1"/>
        <v>125</v>
      </c>
      <c r="P40" s="164" t="s">
        <v>62</v>
      </c>
      <c r="Q40" s="164" t="s">
        <v>62</v>
      </c>
      <c r="R40" s="163">
        <v>414</v>
      </c>
      <c r="S40" s="233">
        <f t="shared" si="8"/>
        <v>-1</v>
      </c>
      <c r="T40" s="163">
        <v>359</v>
      </c>
      <c r="U40" s="233">
        <f t="shared" si="6"/>
        <v>-18</v>
      </c>
      <c r="V40" s="163">
        <v>46</v>
      </c>
      <c r="W40" s="233">
        <f t="shared" si="2"/>
        <v>4</v>
      </c>
      <c r="X40" s="163">
        <v>100</v>
      </c>
      <c r="Y40" s="233">
        <f t="shared" si="3"/>
        <v>2</v>
      </c>
      <c r="Z40" s="163">
        <v>410</v>
      </c>
      <c r="AA40" s="233">
        <f t="shared" si="7"/>
        <v>91</v>
      </c>
      <c r="AB40" s="164" t="s">
        <v>62</v>
      </c>
      <c r="AC40" s="164" t="s">
        <v>62</v>
      </c>
      <c r="AD40" s="110"/>
      <c r="AE40" s="103">
        <v>54</v>
      </c>
      <c r="AF40" s="92"/>
    </row>
    <row r="41" spans="1:32" s="24" customFormat="1" ht="18" customHeight="1">
      <c r="A41" s="96"/>
      <c r="B41" s="103">
        <v>55</v>
      </c>
      <c r="C41" s="56"/>
      <c r="D41" s="163">
        <v>7752</v>
      </c>
      <c r="E41" s="233">
        <f t="shared" si="4"/>
        <v>153</v>
      </c>
      <c r="F41" s="163">
        <v>4392</v>
      </c>
      <c r="G41" s="233">
        <f t="shared" si="5"/>
        <v>91</v>
      </c>
      <c r="H41" s="154" t="s">
        <v>0</v>
      </c>
      <c r="I41" s="154" t="s">
        <v>0</v>
      </c>
      <c r="J41" s="163">
        <v>4362</v>
      </c>
      <c r="K41" s="233">
        <f t="shared" si="0"/>
        <v>-13</v>
      </c>
      <c r="L41" s="164" t="s">
        <v>62</v>
      </c>
      <c r="M41" s="164" t="s">
        <v>62</v>
      </c>
      <c r="N41" s="163">
        <v>1772</v>
      </c>
      <c r="O41" s="233">
        <f t="shared" si="1"/>
        <v>40</v>
      </c>
      <c r="P41" s="164" t="s">
        <v>62</v>
      </c>
      <c r="Q41" s="164" t="s">
        <v>62</v>
      </c>
      <c r="R41" s="163">
        <v>454</v>
      </c>
      <c r="S41" s="233">
        <f t="shared" si="8"/>
        <v>40</v>
      </c>
      <c r="T41" s="163">
        <v>346</v>
      </c>
      <c r="U41" s="233">
        <f t="shared" si="6"/>
        <v>-13</v>
      </c>
      <c r="V41" s="163">
        <v>45</v>
      </c>
      <c r="W41" s="233">
        <f t="shared" si="2"/>
        <v>-1</v>
      </c>
      <c r="X41" s="163">
        <v>98</v>
      </c>
      <c r="Y41" s="233">
        <f t="shared" si="3"/>
        <v>-2</v>
      </c>
      <c r="Z41" s="163">
        <v>428</v>
      </c>
      <c r="AA41" s="233">
        <f t="shared" si="7"/>
        <v>18</v>
      </c>
      <c r="AB41" s="164" t="s">
        <v>62</v>
      </c>
      <c r="AC41" s="164" t="s">
        <v>62</v>
      </c>
      <c r="AD41" s="110"/>
      <c r="AE41" s="103">
        <v>55</v>
      </c>
      <c r="AF41" s="92"/>
    </row>
    <row r="42" spans="1:32" s="24" customFormat="1" ht="18" customHeight="1">
      <c r="A42" s="96"/>
      <c r="B42" s="103">
        <v>56</v>
      </c>
      <c r="C42" s="56"/>
      <c r="D42" s="163">
        <v>7902</v>
      </c>
      <c r="E42" s="233">
        <f t="shared" si="4"/>
        <v>150</v>
      </c>
      <c r="F42" s="163">
        <v>4517</v>
      </c>
      <c r="G42" s="233">
        <f t="shared" si="5"/>
        <v>125</v>
      </c>
      <c r="H42" s="154" t="s">
        <v>0</v>
      </c>
      <c r="I42" s="154" t="s">
        <v>0</v>
      </c>
      <c r="J42" s="163">
        <v>4331</v>
      </c>
      <c r="K42" s="233">
        <f t="shared" si="0"/>
        <v>-31</v>
      </c>
      <c r="L42" s="164" t="s">
        <v>62</v>
      </c>
      <c r="M42" s="164" t="s">
        <v>62</v>
      </c>
      <c r="N42" s="163">
        <v>1790</v>
      </c>
      <c r="O42" s="233">
        <f t="shared" si="1"/>
        <v>18</v>
      </c>
      <c r="P42" s="164" t="s">
        <v>62</v>
      </c>
      <c r="Q42" s="164" t="s">
        <v>62</v>
      </c>
      <c r="R42" s="163">
        <v>471</v>
      </c>
      <c r="S42" s="233">
        <f t="shared" si="8"/>
        <v>17</v>
      </c>
      <c r="T42" s="163">
        <v>338</v>
      </c>
      <c r="U42" s="233">
        <f t="shared" si="6"/>
        <v>-8</v>
      </c>
      <c r="V42" s="163">
        <v>47</v>
      </c>
      <c r="W42" s="233">
        <f t="shared" si="2"/>
        <v>2</v>
      </c>
      <c r="X42" s="163">
        <v>96</v>
      </c>
      <c r="Y42" s="233">
        <f t="shared" si="3"/>
        <v>-2</v>
      </c>
      <c r="Z42" s="163">
        <v>458</v>
      </c>
      <c r="AA42" s="233">
        <f t="shared" si="7"/>
        <v>30</v>
      </c>
      <c r="AB42" s="164" t="s">
        <v>62</v>
      </c>
      <c r="AC42" s="164" t="s">
        <v>62</v>
      </c>
      <c r="AD42" s="110"/>
      <c r="AE42" s="103">
        <v>56</v>
      </c>
      <c r="AF42" s="92"/>
    </row>
    <row r="43" spans="1:32" s="24" customFormat="1" ht="18" customHeight="1">
      <c r="A43" s="96"/>
      <c r="B43" s="103">
        <v>57</v>
      </c>
      <c r="C43" s="56"/>
      <c r="D43" s="163">
        <v>8015</v>
      </c>
      <c r="E43" s="233">
        <f t="shared" si="4"/>
        <v>113</v>
      </c>
      <c r="F43" s="163">
        <v>4650</v>
      </c>
      <c r="G43" s="233">
        <f t="shared" si="5"/>
        <v>133</v>
      </c>
      <c r="H43" s="154" t="s">
        <v>0</v>
      </c>
      <c r="I43" s="154" t="s">
        <v>0</v>
      </c>
      <c r="J43" s="163">
        <v>4343</v>
      </c>
      <c r="K43" s="233">
        <f t="shared" si="0"/>
        <v>12</v>
      </c>
      <c r="L43" s="164" t="s">
        <v>62</v>
      </c>
      <c r="M43" s="164" t="s">
        <v>62</v>
      </c>
      <c r="N43" s="163">
        <v>1815</v>
      </c>
      <c r="O43" s="233">
        <f t="shared" si="1"/>
        <v>25</v>
      </c>
      <c r="P43" s="164" t="s">
        <v>62</v>
      </c>
      <c r="Q43" s="164" t="s">
        <v>62</v>
      </c>
      <c r="R43" s="163">
        <v>505</v>
      </c>
      <c r="S43" s="233">
        <f t="shared" si="8"/>
        <v>34</v>
      </c>
      <c r="T43" s="163">
        <v>308</v>
      </c>
      <c r="U43" s="233">
        <f t="shared" si="6"/>
        <v>-30</v>
      </c>
      <c r="V43" s="163">
        <v>47</v>
      </c>
      <c r="W43" s="376">
        <f t="shared" si="2"/>
        <v>0</v>
      </c>
      <c r="X43" s="163">
        <v>96</v>
      </c>
      <c r="Y43" s="376">
        <f>X43-X42</f>
        <v>0</v>
      </c>
      <c r="Z43" s="163">
        <v>471</v>
      </c>
      <c r="AA43" s="233">
        <f t="shared" si="7"/>
        <v>13</v>
      </c>
      <c r="AB43" s="164" t="s">
        <v>62</v>
      </c>
      <c r="AC43" s="164" t="s">
        <v>62</v>
      </c>
      <c r="AD43" s="110"/>
      <c r="AE43" s="103">
        <v>57</v>
      </c>
      <c r="AF43" s="92"/>
    </row>
    <row r="44" spans="1:32" s="24" customFormat="1" ht="18" customHeight="1">
      <c r="A44" s="96"/>
      <c r="B44" s="103">
        <v>58</v>
      </c>
      <c r="C44" s="56"/>
      <c r="D44" s="163">
        <v>8040</v>
      </c>
      <c r="E44" s="233">
        <f t="shared" si="4"/>
        <v>25</v>
      </c>
      <c r="F44" s="163">
        <v>4670</v>
      </c>
      <c r="G44" s="233">
        <f t="shared" si="5"/>
        <v>20</v>
      </c>
      <c r="H44" s="154" t="s">
        <v>0</v>
      </c>
      <c r="I44" s="154" t="s">
        <v>0</v>
      </c>
      <c r="J44" s="163">
        <v>4406</v>
      </c>
      <c r="K44" s="233">
        <f t="shared" si="0"/>
        <v>63</v>
      </c>
      <c r="L44" s="164" t="s">
        <v>62</v>
      </c>
      <c r="M44" s="164" t="s">
        <v>62</v>
      </c>
      <c r="N44" s="163">
        <v>1881</v>
      </c>
      <c r="O44" s="233">
        <f t="shared" si="1"/>
        <v>66</v>
      </c>
      <c r="P44" s="164" t="s">
        <v>62</v>
      </c>
      <c r="Q44" s="164" t="s">
        <v>62</v>
      </c>
      <c r="R44" s="163">
        <v>533</v>
      </c>
      <c r="S44" s="233">
        <f t="shared" si="8"/>
        <v>28</v>
      </c>
      <c r="T44" s="163">
        <v>314</v>
      </c>
      <c r="U44" s="233">
        <f t="shared" si="6"/>
        <v>6</v>
      </c>
      <c r="V44" s="163">
        <v>47</v>
      </c>
      <c r="W44" s="376">
        <f t="shared" si="2"/>
        <v>0</v>
      </c>
      <c r="X44" s="163">
        <v>93</v>
      </c>
      <c r="Y44" s="233">
        <f t="shared" si="3"/>
        <v>-3</v>
      </c>
      <c r="Z44" s="163">
        <v>484</v>
      </c>
      <c r="AA44" s="233">
        <f t="shared" si="7"/>
        <v>13</v>
      </c>
      <c r="AB44" s="164" t="s">
        <v>62</v>
      </c>
      <c r="AC44" s="164" t="s">
        <v>62</v>
      </c>
      <c r="AD44" s="110"/>
      <c r="AE44" s="103">
        <v>58</v>
      </c>
      <c r="AF44" s="92"/>
    </row>
    <row r="45" spans="1:32" s="24" customFormat="1" ht="18" customHeight="1">
      <c r="A45" s="96"/>
      <c r="B45" s="103">
        <v>59</v>
      </c>
      <c r="C45" s="56"/>
      <c r="D45" s="163">
        <v>8089</v>
      </c>
      <c r="E45" s="233">
        <f t="shared" si="4"/>
        <v>49</v>
      </c>
      <c r="F45" s="163">
        <v>4759</v>
      </c>
      <c r="G45" s="233">
        <f t="shared" si="5"/>
        <v>89</v>
      </c>
      <c r="H45" s="154" t="s">
        <v>0</v>
      </c>
      <c r="I45" s="154" t="s">
        <v>0</v>
      </c>
      <c r="J45" s="163">
        <v>4491</v>
      </c>
      <c r="K45" s="233">
        <f t="shared" si="0"/>
        <v>85</v>
      </c>
      <c r="L45" s="164" t="s">
        <v>62</v>
      </c>
      <c r="M45" s="164" t="s">
        <v>62</v>
      </c>
      <c r="N45" s="163">
        <v>1881</v>
      </c>
      <c r="O45" s="376">
        <f t="shared" si="1"/>
        <v>0</v>
      </c>
      <c r="P45" s="164" t="s">
        <v>62</v>
      </c>
      <c r="Q45" s="164" t="s">
        <v>62</v>
      </c>
      <c r="R45" s="163">
        <v>505</v>
      </c>
      <c r="S45" s="233">
        <f t="shared" si="8"/>
        <v>-28</v>
      </c>
      <c r="T45" s="163">
        <v>314</v>
      </c>
      <c r="U45" s="376">
        <f>T45-T44</f>
        <v>0</v>
      </c>
      <c r="V45" s="163">
        <v>47</v>
      </c>
      <c r="W45" s="376">
        <f t="shared" si="2"/>
        <v>0</v>
      </c>
      <c r="X45" s="163">
        <v>94</v>
      </c>
      <c r="Y45" s="233">
        <f t="shared" si="3"/>
        <v>1</v>
      </c>
      <c r="Z45" s="163">
        <v>508</v>
      </c>
      <c r="AA45" s="233">
        <f t="shared" si="7"/>
        <v>24</v>
      </c>
      <c r="AB45" s="164" t="s">
        <v>62</v>
      </c>
      <c r="AC45" s="164" t="s">
        <v>62</v>
      </c>
      <c r="AD45" s="110"/>
      <c r="AE45" s="103">
        <v>59</v>
      </c>
      <c r="AF45" s="92"/>
    </row>
    <row r="46" spans="1:32" s="24" customFormat="1" ht="18" customHeight="1">
      <c r="A46" s="96"/>
      <c r="B46" s="103">
        <v>60</v>
      </c>
      <c r="C46" s="56"/>
      <c r="D46" s="163">
        <v>8097</v>
      </c>
      <c r="E46" s="233">
        <f t="shared" si="4"/>
        <v>8</v>
      </c>
      <c r="F46" s="163">
        <v>4908</v>
      </c>
      <c r="G46" s="233">
        <f t="shared" si="5"/>
        <v>149</v>
      </c>
      <c r="H46" s="154" t="s">
        <v>0</v>
      </c>
      <c r="I46" s="154" t="s">
        <v>0</v>
      </c>
      <c r="J46" s="163">
        <v>4610</v>
      </c>
      <c r="K46" s="233">
        <f t="shared" si="0"/>
        <v>119</v>
      </c>
      <c r="L46" s="164" t="s">
        <v>62</v>
      </c>
      <c r="M46" s="164" t="s">
        <v>62</v>
      </c>
      <c r="N46" s="163">
        <v>1900</v>
      </c>
      <c r="O46" s="233">
        <f t="shared" si="1"/>
        <v>19</v>
      </c>
      <c r="P46" s="164" t="s">
        <v>62</v>
      </c>
      <c r="Q46" s="164" t="s">
        <v>62</v>
      </c>
      <c r="R46" s="163">
        <v>494</v>
      </c>
      <c r="S46" s="233">
        <f t="shared" si="8"/>
        <v>-11</v>
      </c>
      <c r="T46" s="163">
        <v>308</v>
      </c>
      <c r="U46" s="233">
        <f t="shared" si="6"/>
        <v>-6</v>
      </c>
      <c r="V46" s="163">
        <v>48</v>
      </c>
      <c r="W46" s="233">
        <f t="shared" si="2"/>
        <v>1</v>
      </c>
      <c r="X46" s="163">
        <v>97</v>
      </c>
      <c r="Y46" s="233">
        <f t="shared" si="3"/>
        <v>3</v>
      </c>
      <c r="Z46" s="163">
        <v>531</v>
      </c>
      <c r="AA46" s="233">
        <f t="shared" si="7"/>
        <v>23</v>
      </c>
      <c r="AB46" s="164" t="s">
        <v>62</v>
      </c>
      <c r="AC46" s="164" t="s">
        <v>62</v>
      </c>
      <c r="AD46" s="110"/>
      <c r="AE46" s="103">
        <v>60</v>
      </c>
      <c r="AF46" s="92"/>
    </row>
    <row r="47" spans="1:32" s="24" customFormat="1" ht="18" customHeight="1">
      <c r="A47" s="96"/>
      <c r="B47" s="103"/>
      <c r="C47" s="56"/>
      <c r="D47" s="163"/>
      <c r="E47" s="233"/>
      <c r="F47" s="163"/>
      <c r="G47" s="233"/>
      <c r="H47" s="154"/>
      <c r="I47" s="154"/>
      <c r="J47" s="163"/>
      <c r="K47" s="233"/>
      <c r="L47" s="164"/>
      <c r="M47" s="164"/>
      <c r="N47" s="163"/>
      <c r="O47" s="233"/>
      <c r="P47" s="164"/>
      <c r="Q47" s="164"/>
      <c r="R47" s="163"/>
      <c r="S47" s="233"/>
      <c r="T47" s="163"/>
      <c r="U47" s="233"/>
      <c r="V47" s="163"/>
      <c r="W47" s="233"/>
      <c r="X47" s="163"/>
      <c r="Y47" s="233"/>
      <c r="Z47" s="163"/>
      <c r="AA47" s="233"/>
      <c r="AB47" s="164"/>
      <c r="AC47" s="164"/>
      <c r="AD47" s="110"/>
      <c r="AE47" s="103"/>
      <c r="AF47" s="92"/>
    </row>
    <row r="48" spans="1:32" s="24" customFormat="1" ht="18" customHeight="1">
      <c r="A48" s="96"/>
      <c r="B48" s="103">
        <v>61</v>
      </c>
      <c r="C48" s="56"/>
      <c r="D48" s="163">
        <v>8179</v>
      </c>
      <c r="E48" s="233">
        <f>D48-D46</f>
        <v>82</v>
      </c>
      <c r="F48" s="163">
        <v>5021</v>
      </c>
      <c r="G48" s="233">
        <f>F48-F46</f>
        <v>113</v>
      </c>
      <c r="H48" s="154" t="s">
        <v>0</v>
      </c>
      <c r="I48" s="154" t="s">
        <v>0</v>
      </c>
      <c r="J48" s="163">
        <v>4666</v>
      </c>
      <c r="K48" s="233">
        <f>J48-J46</f>
        <v>56</v>
      </c>
      <c r="L48" s="164" t="s">
        <v>62</v>
      </c>
      <c r="M48" s="164" t="s">
        <v>62</v>
      </c>
      <c r="N48" s="163">
        <v>1912</v>
      </c>
      <c r="O48" s="233">
        <f>N48-N46</f>
        <v>12</v>
      </c>
      <c r="P48" s="164" t="s">
        <v>62</v>
      </c>
      <c r="Q48" s="164" t="s">
        <v>62</v>
      </c>
      <c r="R48" s="163">
        <v>509</v>
      </c>
      <c r="S48" s="233">
        <f>R48-R46</f>
        <v>15</v>
      </c>
      <c r="T48" s="163">
        <v>294</v>
      </c>
      <c r="U48" s="233">
        <f>T48-T46</f>
        <v>-14</v>
      </c>
      <c r="V48" s="163">
        <v>52</v>
      </c>
      <c r="W48" s="233">
        <f>V48-V46</f>
        <v>4</v>
      </c>
      <c r="X48" s="163">
        <v>97</v>
      </c>
      <c r="Y48" s="376">
        <f>X48-X46</f>
        <v>0</v>
      </c>
      <c r="Z48" s="163">
        <v>560</v>
      </c>
      <c r="AA48" s="233">
        <f>Z48-Z46</f>
        <v>29</v>
      </c>
      <c r="AB48" s="164" t="s">
        <v>62</v>
      </c>
      <c r="AC48" s="164" t="s">
        <v>62</v>
      </c>
      <c r="AD48" s="110"/>
      <c r="AE48" s="103">
        <v>61</v>
      </c>
      <c r="AF48" s="92"/>
    </row>
    <row r="49" spans="1:32" s="24" customFormat="1" ht="18" customHeight="1">
      <c r="A49" s="96"/>
      <c r="B49" s="103">
        <v>62</v>
      </c>
      <c r="C49" s="56"/>
      <c r="D49" s="163">
        <v>8197</v>
      </c>
      <c r="E49" s="233">
        <f t="shared" si="4"/>
        <v>18</v>
      </c>
      <c r="F49" s="163">
        <v>5098</v>
      </c>
      <c r="G49" s="233">
        <f t="shared" si="5"/>
        <v>77</v>
      </c>
      <c r="H49" s="154" t="s">
        <v>0</v>
      </c>
      <c r="I49" s="154" t="s">
        <v>0</v>
      </c>
      <c r="J49" s="163">
        <v>4746</v>
      </c>
      <c r="K49" s="233">
        <f t="shared" si="0"/>
        <v>80</v>
      </c>
      <c r="L49" s="164" t="s">
        <v>62</v>
      </c>
      <c r="M49" s="164" t="s">
        <v>62</v>
      </c>
      <c r="N49" s="163">
        <v>1910</v>
      </c>
      <c r="O49" s="233">
        <f t="shared" si="1"/>
        <v>-2</v>
      </c>
      <c r="P49" s="164" t="s">
        <v>62</v>
      </c>
      <c r="Q49" s="164" t="s">
        <v>62</v>
      </c>
      <c r="R49" s="163">
        <v>511</v>
      </c>
      <c r="S49" s="233">
        <f t="shared" si="8"/>
        <v>2</v>
      </c>
      <c r="T49" s="163">
        <v>298</v>
      </c>
      <c r="U49" s="233">
        <f t="shared" si="6"/>
        <v>4</v>
      </c>
      <c r="V49" s="163">
        <v>52</v>
      </c>
      <c r="W49" s="376">
        <f>V49-V48</f>
        <v>0</v>
      </c>
      <c r="X49" s="163">
        <v>99</v>
      </c>
      <c r="Y49" s="233">
        <f t="shared" si="3"/>
        <v>2</v>
      </c>
      <c r="Z49" s="163">
        <v>557</v>
      </c>
      <c r="AA49" s="233">
        <f t="shared" si="7"/>
        <v>-3</v>
      </c>
      <c r="AB49" s="164" t="s">
        <v>62</v>
      </c>
      <c r="AC49" s="164" t="s">
        <v>62</v>
      </c>
      <c r="AD49" s="110"/>
      <c r="AE49" s="103">
        <v>62</v>
      </c>
      <c r="AF49" s="92"/>
    </row>
    <row r="50" spans="1:32" s="24" customFormat="1" ht="18" customHeight="1">
      <c r="A50" s="96"/>
      <c r="B50" s="103">
        <v>63</v>
      </c>
      <c r="C50" s="56"/>
      <c r="D50" s="163">
        <v>8247</v>
      </c>
      <c r="E50" s="233">
        <f t="shared" si="4"/>
        <v>50</v>
      </c>
      <c r="F50" s="163">
        <v>5140</v>
      </c>
      <c r="G50" s="233">
        <f t="shared" si="5"/>
        <v>42</v>
      </c>
      <c r="H50" s="154" t="s">
        <v>0</v>
      </c>
      <c r="I50" s="154" t="s">
        <v>0</v>
      </c>
      <c r="J50" s="163">
        <v>4826</v>
      </c>
      <c r="K50" s="233">
        <f t="shared" si="0"/>
        <v>80</v>
      </c>
      <c r="L50" s="164" t="s">
        <v>62</v>
      </c>
      <c r="M50" s="164" t="s">
        <v>62</v>
      </c>
      <c r="N50" s="163">
        <v>1953</v>
      </c>
      <c r="O50" s="233">
        <f t="shared" si="1"/>
        <v>43</v>
      </c>
      <c r="P50" s="164" t="s">
        <v>62</v>
      </c>
      <c r="Q50" s="164" t="s">
        <v>62</v>
      </c>
      <c r="R50" s="163">
        <v>537</v>
      </c>
      <c r="S50" s="233">
        <f t="shared" si="8"/>
        <v>26</v>
      </c>
      <c r="T50" s="163">
        <v>312</v>
      </c>
      <c r="U50" s="233">
        <f t="shared" si="6"/>
        <v>14</v>
      </c>
      <c r="V50" s="163">
        <v>52</v>
      </c>
      <c r="W50" s="376">
        <f>V50-V49</f>
        <v>0</v>
      </c>
      <c r="X50" s="163">
        <v>90</v>
      </c>
      <c r="Y50" s="233">
        <f t="shared" si="3"/>
        <v>-9</v>
      </c>
      <c r="Z50" s="163">
        <v>577</v>
      </c>
      <c r="AA50" s="233">
        <f t="shared" si="7"/>
        <v>20</v>
      </c>
      <c r="AB50" s="164" t="s">
        <v>62</v>
      </c>
      <c r="AC50" s="164" t="s">
        <v>62</v>
      </c>
      <c r="AD50" s="110"/>
      <c r="AE50" s="103">
        <v>63</v>
      </c>
      <c r="AF50" s="92"/>
    </row>
    <row r="51" spans="1:32" s="24" customFormat="1" ht="18" customHeight="1">
      <c r="A51" s="96"/>
      <c r="B51" s="103"/>
      <c r="C51" s="56"/>
      <c r="D51" s="163"/>
      <c r="E51" s="233"/>
      <c r="F51" s="163"/>
      <c r="G51" s="233"/>
      <c r="H51" s="154"/>
      <c r="I51" s="154"/>
      <c r="J51" s="163"/>
      <c r="K51" s="233"/>
      <c r="L51" s="164"/>
      <c r="M51" s="164"/>
      <c r="N51" s="163"/>
      <c r="O51" s="233"/>
      <c r="P51" s="164"/>
      <c r="Q51" s="164"/>
      <c r="R51" s="163"/>
      <c r="S51" s="233"/>
      <c r="T51" s="163"/>
      <c r="U51" s="233"/>
      <c r="V51" s="163"/>
      <c r="W51" s="232"/>
      <c r="X51" s="163"/>
      <c r="Y51" s="233"/>
      <c r="Z51" s="163"/>
      <c r="AA51" s="233"/>
      <c r="AB51" s="164"/>
      <c r="AC51" s="164"/>
      <c r="AD51" s="110"/>
      <c r="AE51" s="103"/>
      <c r="AF51" s="92"/>
    </row>
    <row r="52" spans="1:32" s="24" customFormat="1" ht="18" customHeight="1">
      <c r="A52" s="101" t="s">
        <v>28</v>
      </c>
      <c r="B52" s="103" t="s">
        <v>64</v>
      </c>
      <c r="C52" s="107" t="s">
        <v>3</v>
      </c>
      <c r="D52" s="163">
        <v>8373</v>
      </c>
      <c r="E52" s="233">
        <f>D52-D50</f>
        <v>126</v>
      </c>
      <c r="F52" s="163">
        <v>5185</v>
      </c>
      <c r="G52" s="233">
        <f>F52-F50</f>
        <v>45</v>
      </c>
      <c r="H52" s="154" t="s">
        <v>0</v>
      </c>
      <c r="I52" s="154" t="s">
        <v>0</v>
      </c>
      <c r="J52" s="163">
        <v>4889</v>
      </c>
      <c r="K52" s="233">
        <f>J52-J50</f>
        <v>63</v>
      </c>
      <c r="L52" s="164" t="s">
        <v>62</v>
      </c>
      <c r="M52" s="164" t="s">
        <v>62</v>
      </c>
      <c r="N52" s="163">
        <v>1982</v>
      </c>
      <c r="O52" s="233">
        <f>N52-N50</f>
        <v>29</v>
      </c>
      <c r="P52" s="164" t="s">
        <v>62</v>
      </c>
      <c r="Q52" s="164" t="s">
        <v>62</v>
      </c>
      <c r="R52" s="163">
        <v>570</v>
      </c>
      <c r="S52" s="233">
        <f>R52-R50</f>
        <v>33</v>
      </c>
      <c r="T52" s="163">
        <v>299</v>
      </c>
      <c r="U52" s="233">
        <f>T52-T50</f>
        <v>-13</v>
      </c>
      <c r="V52" s="163">
        <v>54</v>
      </c>
      <c r="W52" s="233">
        <f>V52-V50</f>
        <v>2</v>
      </c>
      <c r="X52" s="163">
        <v>96</v>
      </c>
      <c r="Y52" s="233">
        <f>X52-X50</f>
        <v>6</v>
      </c>
      <c r="Z52" s="163">
        <v>637</v>
      </c>
      <c r="AA52" s="233">
        <f>Z52-Z50</f>
        <v>60</v>
      </c>
      <c r="AB52" s="164" t="s">
        <v>62</v>
      </c>
      <c r="AC52" s="164" t="s">
        <v>62</v>
      </c>
      <c r="AD52" s="111" t="s">
        <v>28</v>
      </c>
      <c r="AE52" s="103" t="s">
        <v>64</v>
      </c>
      <c r="AF52" s="106" t="s">
        <v>3</v>
      </c>
    </row>
    <row r="53" spans="1:32" s="24" customFormat="1" ht="18" customHeight="1">
      <c r="A53" s="96"/>
      <c r="B53" s="104" t="s">
        <v>65</v>
      </c>
      <c r="C53" s="56"/>
      <c r="D53" s="163">
        <v>8445</v>
      </c>
      <c r="E53" s="233">
        <f t="shared" si="4"/>
        <v>72</v>
      </c>
      <c r="F53" s="163">
        <v>5399</v>
      </c>
      <c r="G53" s="233">
        <f t="shared" si="5"/>
        <v>214</v>
      </c>
      <c r="H53" s="154" t="s">
        <v>0</v>
      </c>
      <c r="I53" s="154" t="s">
        <v>0</v>
      </c>
      <c r="J53" s="163">
        <v>4945</v>
      </c>
      <c r="K53" s="233">
        <f t="shared" si="0"/>
        <v>56</v>
      </c>
      <c r="L53" s="164" t="s">
        <v>62</v>
      </c>
      <c r="M53" s="164" t="s">
        <v>62</v>
      </c>
      <c r="N53" s="163">
        <v>2008</v>
      </c>
      <c r="O53" s="233">
        <f t="shared" si="1"/>
        <v>26</v>
      </c>
      <c r="P53" s="164" t="s">
        <v>62</v>
      </c>
      <c r="Q53" s="164" t="s">
        <v>62</v>
      </c>
      <c r="R53" s="163">
        <v>632</v>
      </c>
      <c r="S53" s="233">
        <f t="shared" si="8"/>
        <v>62</v>
      </c>
      <c r="T53" s="163">
        <v>301</v>
      </c>
      <c r="U53" s="233">
        <f t="shared" si="6"/>
        <v>2</v>
      </c>
      <c r="V53" s="163">
        <v>56</v>
      </c>
      <c r="W53" s="233">
        <f t="shared" si="2"/>
        <v>2</v>
      </c>
      <c r="X53" s="163">
        <v>96</v>
      </c>
      <c r="Y53" s="376">
        <f>X53-X52</f>
        <v>0</v>
      </c>
      <c r="Z53" s="163">
        <v>679</v>
      </c>
      <c r="AA53" s="233">
        <f t="shared" si="7"/>
        <v>42</v>
      </c>
      <c r="AB53" s="164" t="s">
        <v>62</v>
      </c>
      <c r="AC53" s="164" t="s">
        <v>62</v>
      </c>
      <c r="AD53" s="110"/>
      <c r="AE53" s="104" t="s">
        <v>65</v>
      </c>
      <c r="AF53" s="92"/>
    </row>
    <row r="54" spans="1:32" s="24" customFormat="1" ht="18" customHeight="1">
      <c r="A54" s="96"/>
      <c r="B54" s="104" t="s">
        <v>66</v>
      </c>
      <c r="C54" s="56"/>
      <c r="D54" s="163">
        <v>8561</v>
      </c>
      <c r="E54" s="233">
        <f t="shared" si="4"/>
        <v>116</v>
      </c>
      <c r="F54" s="163">
        <v>5458</v>
      </c>
      <c r="G54" s="233">
        <f t="shared" si="5"/>
        <v>59</v>
      </c>
      <c r="H54" s="154" t="s">
        <v>0</v>
      </c>
      <c r="I54" s="154" t="s">
        <v>0</v>
      </c>
      <c r="J54" s="163">
        <v>5044</v>
      </c>
      <c r="K54" s="233">
        <f t="shared" si="0"/>
        <v>99</v>
      </c>
      <c r="L54" s="164" t="s">
        <v>62</v>
      </c>
      <c r="M54" s="164" t="s">
        <v>62</v>
      </c>
      <c r="N54" s="163">
        <v>2030</v>
      </c>
      <c r="O54" s="233">
        <f t="shared" si="1"/>
        <v>22</v>
      </c>
      <c r="P54" s="164" t="s">
        <v>62</v>
      </c>
      <c r="Q54" s="164" t="s">
        <v>62</v>
      </c>
      <c r="R54" s="163">
        <v>673</v>
      </c>
      <c r="S54" s="233">
        <f t="shared" si="8"/>
        <v>41</v>
      </c>
      <c r="T54" s="163">
        <v>288</v>
      </c>
      <c r="U54" s="233">
        <f t="shared" si="6"/>
        <v>-13</v>
      </c>
      <c r="V54" s="163">
        <v>57</v>
      </c>
      <c r="W54" s="233">
        <f t="shared" si="2"/>
        <v>1</v>
      </c>
      <c r="X54" s="163">
        <v>98</v>
      </c>
      <c r="Y54" s="233">
        <f t="shared" si="3"/>
        <v>2</v>
      </c>
      <c r="Z54" s="163">
        <v>728</v>
      </c>
      <c r="AA54" s="233">
        <f t="shared" si="7"/>
        <v>49</v>
      </c>
      <c r="AB54" s="164" t="s">
        <v>62</v>
      </c>
      <c r="AC54" s="164" t="s">
        <v>62</v>
      </c>
      <c r="AD54" s="110"/>
      <c r="AE54" s="104" t="s">
        <v>66</v>
      </c>
      <c r="AF54" s="92"/>
    </row>
    <row r="55" spans="1:32" s="24" customFormat="1" ht="18" customHeight="1">
      <c r="A55" s="96"/>
      <c r="B55" s="104" t="s">
        <v>67</v>
      </c>
      <c r="C55" s="56"/>
      <c r="D55" s="163">
        <v>8518</v>
      </c>
      <c r="E55" s="233">
        <f t="shared" si="4"/>
        <v>-43</v>
      </c>
      <c r="F55" s="163">
        <v>5481</v>
      </c>
      <c r="G55" s="233">
        <f t="shared" si="5"/>
        <v>23</v>
      </c>
      <c r="H55" s="154" t="s">
        <v>0</v>
      </c>
      <c r="I55" s="154" t="s">
        <v>0</v>
      </c>
      <c r="J55" s="163">
        <v>5113</v>
      </c>
      <c r="K55" s="233">
        <f t="shared" si="0"/>
        <v>69</v>
      </c>
      <c r="L55" s="164" t="s">
        <v>62</v>
      </c>
      <c r="M55" s="164" t="s">
        <v>62</v>
      </c>
      <c r="N55" s="163">
        <v>2051</v>
      </c>
      <c r="O55" s="233">
        <f t="shared" si="1"/>
        <v>21</v>
      </c>
      <c r="P55" s="164" t="s">
        <v>62</v>
      </c>
      <c r="Q55" s="164" t="s">
        <v>62</v>
      </c>
      <c r="R55" s="163">
        <v>690</v>
      </c>
      <c r="S55" s="233">
        <f t="shared" si="8"/>
        <v>17</v>
      </c>
      <c r="T55" s="163">
        <v>287</v>
      </c>
      <c r="U55" s="233">
        <f t="shared" si="6"/>
        <v>-1</v>
      </c>
      <c r="V55" s="163">
        <v>59</v>
      </c>
      <c r="W55" s="233">
        <f t="shared" si="2"/>
        <v>2</v>
      </c>
      <c r="X55" s="163">
        <v>109</v>
      </c>
      <c r="Y55" s="233">
        <f t="shared" si="3"/>
        <v>11</v>
      </c>
      <c r="Z55" s="163">
        <v>762</v>
      </c>
      <c r="AA55" s="233">
        <f t="shared" si="7"/>
        <v>34</v>
      </c>
      <c r="AB55" s="164" t="s">
        <v>62</v>
      </c>
      <c r="AC55" s="164" t="s">
        <v>62</v>
      </c>
      <c r="AD55" s="110"/>
      <c r="AE55" s="104" t="s">
        <v>67</v>
      </c>
      <c r="AF55" s="92"/>
    </row>
    <row r="56" spans="1:32" s="24" customFormat="1" ht="18" customHeight="1">
      <c r="A56" s="96"/>
      <c r="B56" s="104" t="s">
        <v>68</v>
      </c>
      <c r="C56" s="56"/>
      <c r="D56" s="163">
        <v>8522</v>
      </c>
      <c r="E56" s="233">
        <f t="shared" si="4"/>
        <v>4</v>
      </c>
      <c r="F56" s="163">
        <v>5454</v>
      </c>
      <c r="G56" s="233">
        <f t="shared" si="5"/>
        <v>-27</v>
      </c>
      <c r="H56" s="154" t="s">
        <v>0</v>
      </c>
      <c r="I56" s="154" t="s">
        <v>0</v>
      </c>
      <c r="J56" s="163">
        <v>5189</v>
      </c>
      <c r="K56" s="233">
        <f t="shared" si="0"/>
        <v>76</v>
      </c>
      <c r="L56" s="164" t="s">
        <v>62</v>
      </c>
      <c r="M56" s="164" t="s">
        <v>62</v>
      </c>
      <c r="N56" s="163">
        <v>2053</v>
      </c>
      <c r="O56" s="233">
        <f t="shared" si="1"/>
        <v>2</v>
      </c>
      <c r="P56" s="164" t="s">
        <v>62</v>
      </c>
      <c r="Q56" s="164" t="s">
        <v>62</v>
      </c>
      <c r="R56" s="163">
        <v>745</v>
      </c>
      <c r="S56" s="233">
        <f t="shared" si="8"/>
        <v>55</v>
      </c>
      <c r="T56" s="163">
        <v>244</v>
      </c>
      <c r="U56" s="233">
        <f t="shared" si="6"/>
        <v>-43</v>
      </c>
      <c r="V56" s="163">
        <v>60</v>
      </c>
      <c r="W56" s="233">
        <f t="shared" si="2"/>
        <v>1</v>
      </c>
      <c r="X56" s="163">
        <v>108</v>
      </c>
      <c r="Y56" s="233">
        <f t="shared" si="3"/>
        <v>-1</v>
      </c>
      <c r="Z56" s="163">
        <v>784</v>
      </c>
      <c r="AA56" s="233">
        <f t="shared" si="7"/>
        <v>22</v>
      </c>
      <c r="AB56" s="164" t="s">
        <v>62</v>
      </c>
      <c r="AC56" s="164" t="s">
        <v>62</v>
      </c>
      <c r="AD56" s="110"/>
      <c r="AE56" s="104" t="s">
        <v>68</v>
      </c>
      <c r="AF56" s="92"/>
    </row>
    <row r="57" spans="1:32" s="24" customFormat="1" ht="18" customHeight="1">
      <c r="A57" s="96"/>
      <c r="B57" s="104" t="s">
        <v>69</v>
      </c>
      <c r="C57" s="56"/>
      <c r="D57" s="163">
        <v>8478</v>
      </c>
      <c r="E57" s="233">
        <f t="shared" si="4"/>
        <v>-44</v>
      </c>
      <c r="F57" s="163">
        <v>5438</v>
      </c>
      <c r="G57" s="233">
        <f t="shared" si="5"/>
        <v>-16</v>
      </c>
      <c r="H57" s="154" t="s">
        <v>0</v>
      </c>
      <c r="I57" s="154" t="s">
        <v>0</v>
      </c>
      <c r="J57" s="163">
        <v>5269</v>
      </c>
      <c r="K57" s="233">
        <f t="shared" si="0"/>
        <v>80</v>
      </c>
      <c r="L57" s="164" t="s">
        <v>62</v>
      </c>
      <c r="M57" s="164" t="s">
        <v>62</v>
      </c>
      <c r="N57" s="163">
        <v>2036</v>
      </c>
      <c r="O57" s="233">
        <f t="shared" si="1"/>
        <v>-17</v>
      </c>
      <c r="P57" s="164" t="s">
        <v>62</v>
      </c>
      <c r="Q57" s="164" t="s">
        <v>62</v>
      </c>
      <c r="R57" s="163">
        <v>774</v>
      </c>
      <c r="S57" s="233">
        <f t="shared" si="8"/>
        <v>29</v>
      </c>
      <c r="T57" s="163">
        <v>236</v>
      </c>
      <c r="U57" s="233">
        <f t="shared" si="6"/>
        <v>-8</v>
      </c>
      <c r="V57" s="163">
        <v>61</v>
      </c>
      <c r="W57" s="233">
        <f t="shared" si="2"/>
        <v>1</v>
      </c>
      <c r="X57" s="163">
        <v>109</v>
      </c>
      <c r="Y57" s="233">
        <f t="shared" si="3"/>
        <v>1</v>
      </c>
      <c r="Z57" s="163">
        <v>817</v>
      </c>
      <c r="AA57" s="233">
        <f t="shared" si="7"/>
        <v>33</v>
      </c>
      <c r="AB57" s="164" t="s">
        <v>62</v>
      </c>
      <c r="AC57" s="164" t="s">
        <v>62</v>
      </c>
      <c r="AD57" s="110"/>
      <c r="AE57" s="104" t="s">
        <v>69</v>
      </c>
      <c r="AF57" s="92"/>
    </row>
    <row r="58" spans="1:32" s="24" customFormat="1" ht="18" customHeight="1">
      <c r="A58" s="96"/>
      <c r="B58" s="104" t="s">
        <v>70</v>
      </c>
      <c r="C58" s="56"/>
      <c r="D58" s="163">
        <v>8471</v>
      </c>
      <c r="E58" s="233">
        <f t="shared" si="4"/>
        <v>-7</v>
      </c>
      <c r="F58" s="163">
        <v>5466</v>
      </c>
      <c r="G58" s="233">
        <f t="shared" si="5"/>
        <v>28</v>
      </c>
      <c r="H58" s="154" t="s">
        <v>0</v>
      </c>
      <c r="I58" s="154" t="s">
        <v>0</v>
      </c>
      <c r="J58" s="163">
        <v>5367</v>
      </c>
      <c r="K58" s="233">
        <f t="shared" si="0"/>
        <v>98</v>
      </c>
      <c r="L58" s="164" t="s">
        <v>62</v>
      </c>
      <c r="M58" s="164" t="s">
        <v>62</v>
      </c>
      <c r="N58" s="163">
        <v>2056</v>
      </c>
      <c r="O58" s="233">
        <f t="shared" si="1"/>
        <v>20</v>
      </c>
      <c r="P58" s="164" t="s">
        <v>62</v>
      </c>
      <c r="Q58" s="164" t="s">
        <v>62</v>
      </c>
      <c r="R58" s="163">
        <v>747</v>
      </c>
      <c r="S58" s="233">
        <f t="shared" si="8"/>
        <v>-27</v>
      </c>
      <c r="T58" s="163">
        <v>232</v>
      </c>
      <c r="U58" s="233">
        <f t="shared" si="6"/>
        <v>-4</v>
      </c>
      <c r="V58" s="163">
        <v>60</v>
      </c>
      <c r="W58" s="233">
        <f t="shared" si="2"/>
        <v>-1</v>
      </c>
      <c r="X58" s="163">
        <v>107</v>
      </c>
      <c r="Y58" s="233">
        <f t="shared" si="3"/>
        <v>-2</v>
      </c>
      <c r="Z58" s="163">
        <v>825</v>
      </c>
      <c r="AA58" s="233">
        <f t="shared" si="7"/>
        <v>8</v>
      </c>
      <c r="AB58" s="164" t="s">
        <v>62</v>
      </c>
      <c r="AC58" s="164" t="s">
        <v>62</v>
      </c>
      <c r="AD58" s="110"/>
      <c r="AE58" s="104" t="s">
        <v>70</v>
      </c>
      <c r="AF58" s="92"/>
    </row>
    <row r="59" spans="1:32" s="24" customFormat="1" ht="18" customHeight="1">
      <c r="A59" s="96"/>
      <c r="B59" s="104" t="s">
        <v>71</v>
      </c>
      <c r="C59" s="56"/>
      <c r="D59" s="163">
        <v>8409</v>
      </c>
      <c r="E59" s="233">
        <f>D59-D58</f>
        <v>-62</v>
      </c>
      <c r="F59" s="163">
        <v>5465</v>
      </c>
      <c r="G59" s="233">
        <f>F59-F58</f>
        <v>-1</v>
      </c>
      <c r="H59" s="154" t="s">
        <v>0</v>
      </c>
      <c r="I59" s="154" t="s">
        <v>0</v>
      </c>
      <c r="J59" s="163">
        <v>5353</v>
      </c>
      <c r="K59" s="233">
        <f>J59-J58</f>
        <v>-14</v>
      </c>
      <c r="L59" s="164" t="s">
        <v>62</v>
      </c>
      <c r="M59" s="164" t="s">
        <v>62</v>
      </c>
      <c r="N59" s="163">
        <v>2065</v>
      </c>
      <c r="O59" s="233">
        <f>N59-N58</f>
        <v>9</v>
      </c>
      <c r="P59" s="164" t="s">
        <v>62</v>
      </c>
      <c r="Q59" s="164" t="s">
        <v>62</v>
      </c>
      <c r="R59" s="163">
        <v>786</v>
      </c>
      <c r="S59" s="233">
        <f>R59-R58</f>
        <v>39</v>
      </c>
      <c r="T59" s="163">
        <v>255</v>
      </c>
      <c r="U59" s="233">
        <f>T59-T58</f>
        <v>23</v>
      </c>
      <c r="V59" s="163">
        <v>63</v>
      </c>
      <c r="W59" s="233">
        <f>V59-V58</f>
        <v>3</v>
      </c>
      <c r="X59" s="163">
        <v>111</v>
      </c>
      <c r="Y59" s="233">
        <f>X59-X58</f>
        <v>4</v>
      </c>
      <c r="Z59" s="163">
        <v>845</v>
      </c>
      <c r="AA59" s="233">
        <f>Z59-Z58</f>
        <v>20</v>
      </c>
      <c r="AB59" s="164" t="s">
        <v>62</v>
      </c>
      <c r="AC59" s="164" t="s">
        <v>62</v>
      </c>
      <c r="AD59" s="110"/>
      <c r="AE59" s="104" t="s">
        <v>71</v>
      </c>
      <c r="AF59" s="92"/>
    </row>
    <row r="60" spans="1:32" s="24" customFormat="1" ht="18" customHeight="1">
      <c r="A60" s="96"/>
      <c r="B60" s="104" t="s">
        <v>72</v>
      </c>
      <c r="C60" s="56"/>
      <c r="D60" s="168">
        <v>8271</v>
      </c>
      <c r="E60" s="233">
        <f t="shared" si="4"/>
        <v>-138</v>
      </c>
      <c r="F60" s="163">
        <v>5445</v>
      </c>
      <c r="G60" s="233">
        <f t="shared" si="5"/>
        <v>-20</v>
      </c>
      <c r="H60" s="154" t="s">
        <v>0</v>
      </c>
      <c r="I60" s="154" t="s">
        <v>0</v>
      </c>
      <c r="J60" s="163">
        <v>5424</v>
      </c>
      <c r="K60" s="233">
        <f t="shared" si="0"/>
        <v>71</v>
      </c>
      <c r="L60" s="164" t="s">
        <v>62</v>
      </c>
      <c r="M60" s="164" t="s">
        <v>62</v>
      </c>
      <c r="N60" s="163">
        <v>2072</v>
      </c>
      <c r="O60" s="233">
        <f t="shared" si="1"/>
        <v>7</v>
      </c>
      <c r="P60" s="164" t="s">
        <v>62</v>
      </c>
      <c r="Q60" s="164" t="s">
        <v>62</v>
      </c>
      <c r="R60" s="163">
        <v>914</v>
      </c>
      <c r="S60" s="233">
        <f t="shared" si="8"/>
        <v>128</v>
      </c>
      <c r="T60" s="163">
        <v>164</v>
      </c>
      <c r="U60" s="233">
        <f t="shared" si="6"/>
        <v>-91</v>
      </c>
      <c r="V60" s="163">
        <v>62</v>
      </c>
      <c r="W60" s="233">
        <f t="shared" si="2"/>
        <v>-1</v>
      </c>
      <c r="X60" s="163">
        <v>114</v>
      </c>
      <c r="Y60" s="233">
        <f t="shared" si="3"/>
        <v>3</v>
      </c>
      <c r="Z60" s="163">
        <v>851</v>
      </c>
      <c r="AA60" s="233">
        <f t="shared" si="7"/>
        <v>6</v>
      </c>
      <c r="AB60" s="164" t="s">
        <v>62</v>
      </c>
      <c r="AC60" s="164" t="s">
        <v>62</v>
      </c>
      <c r="AD60" s="110"/>
      <c r="AE60" s="104" t="s">
        <v>72</v>
      </c>
      <c r="AF60" s="92"/>
    </row>
    <row r="61" spans="1:32" s="26" customFormat="1" ht="18" customHeight="1">
      <c r="A61" s="96"/>
      <c r="B61" s="104" t="s">
        <v>73</v>
      </c>
      <c r="C61" s="56"/>
      <c r="D61" s="168">
        <v>8199</v>
      </c>
      <c r="E61" s="233">
        <f t="shared" si="4"/>
        <v>-72</v>
      </c>
      <c r="F61" s="163">
        <v>5334</v>
      </c>
      <c r="G61" s="233">
        <f t="shared" si="5"/>
        <v>-111</v>
      </c>
      <c r="H61" s="154" t="s">
        <v>0</v>
      </c>
      <c r="I61" s="154" t="s">
        <v>0</v>
      </c>
      <c r="J61" s="163">
        <v>5448</v>
      </c>
      <c r="K61" s="233">
        <f t="shared" si="0"/>
        <v>24</v>
      </c>
      <c r="L61" s="164" t="s">
        <v>62</v>
      </c>
      <c r="M61" s="164" t="s">
        <v>62</v>
      </c>
      <c r="N61" s="163">
        <v>2096</v>
      </c>
      <c r="O61" s="233">
        <f t="shared" si="1"/>
        <v>24</v>
      </c>
      <c r="P61" s="164" t="s">
        <v>62</v>
      </c>
      <c r="Q61" s="164" t="s">
        <v>62</v>
      </c>
      <c r="R61" s="163">
        <v>921</v>
      </c>
      <c r="S61" s="233">
        <f t="shared" si="8"/>
        <v>7</v>
      </c>
      <c r="T61" s="163">
        <v>166</v>
      </c>
      <c r="U61" s="233">
        <f t="shared" si="6"/>
        <v>2</v>
      </c>
      <c r="V61" s="163">
        <v>59</v>
      </c>
      <c r="W61" s="233">
        <f t="shared" si="2"/>
        <v>-3</v>
      </c>
      <c r="X61" s="163">
        <v>114</v>
      </c>
      <c r="Y61" s="376">
        <f>X61-X60</f>
        <v>0</v>
      </c>
      <c r="Z61" s="163">
        <v>889</v>
      </c>
      <c r="AA61" s="233">
        <f t="shared" si="7"/>
        <v>38</v>
      </c>
      <c r="AB61" s="164" t="s">
        <v>62</v>
      </c>
      <c r="AC61" s="164" t="s">
        <v>62</v>
      </c>
      <c r="AD61" s="110"/>
      <c r="AE61" s="104" t="s">
        <v>73</v>
      </c>
      <c r="AF61" s="92"/>
    </row>
    <row r="62" spans="1:32" s="26" customFormat="1" ht="18" customHeight="1">
      <c r="A62" s="96"/>
      <c r="B62" s="104"/>
      <c r="C62" s="56"/>
      <c r="D62" s="168"/>
      <c r="E62" s="233"/>
      <c r="F62" s="163"/>
      <c r="G62" s="233"/>
      <c r="H62" s="154"/>
      <c r="I62" s="154"/>
      <c r="J62" s="163"/>
      <c r="K62" s="233"/>
      <c r="L62" s="164"/>
      <c r="M62" s="164"/>
      <c r="N62" s="163"/>
      <c r="O62" s="233"/>
      <c r="P62" s="164"/>
      <c r="Q62" s="164"/>
      <c r="R62" s="163"/>
      <c r="S62" s="233"/>
      <c r="T62" s="163"/>
      <c r="U62" s="233"/>
      <c r="V62" s="163"/>
      <c r="W62" s="233"/>
      <c r="X62" s="163"/>
      <c r="Y62" s="232"/>
      <c r="Z62" s="163"/>
      <c r="AA62" s="233"/>
      <c r="AB62" s="164"/>
      <c r="AC62" s="164"/>
      <c r="AD62" s="110"/>
      <c r="AE62" s="104"/>
      <c r="AF62" s="92"/>
    </row>
    <row r="63" spans="1:32" s="24" customFormat="1" ht="18" customHeight="1">
      <c r="A63" s="96"/>
      <c r="B63" s="104" t="s">
        <v>37</v>
      </c>
      <c r="C63" s="56"/>
      <c r="D63" s="168">
        <v>8145</v>
      </c>
      <c r="E63" s="233">
        <f>D63-D61</f>
        <v>-54</v>
      </c>
      <c r="F63" s="163">
        <v>5302</v>
      </c>
      <c r="G63" s="233">
        <f>F63-F61</f>
        <v>-32</v>
      </c>
      <c r="H63" s="154" t="s">
        <v>0</v>
      </c>
      <c r="I63" s="154" t="s">
        <v>0</v>
      </c>
      <c r="J63" s="163">
        <v>5421</v>
      </c>
      <c r="K63" s="233">
        <f>J63-J61</f>
        <v>-27</v>
      </c>
      <c r="L63" s="164" t="s">
        <v>62</v>
      </c>
      <c r="M63" s="164" t="s">
        <v>62</v>
      </c>
      <c r="N63" s="163">
        <v>2142</v>
      </c>
      <c r="O63" s="233">
        <f>N63-N61</f>
        <v>46</v>
      </c>
      <c r="P63" s="164" t="s">
        <v>62</v>
      </c>
      <c r="Q63" s="164" t="s">
        <v>62</v>
      </c>
      <c r="R63" s="163">
        <v>916</v>
      </c>
      <c r="S63" s="233">
        <f>R63-R61</f>
        <v>-5</v>
      </c>
      <c r="T63" s="163">
        <v>163</v>
      </c>
      <c r="U63" s="233">
        <f>T63-T61</f>
        <v>-3</v>
      </c>
      <c r="V63" s="163">
        <v>62</v>
      </c>
      <c r="W63" s="233">
        <f>V63-V61</f>
        <v>3</v>
      </c>
      <c r="X63" s="163">
        <v>114</v>
      </c>
      <c r="Y63" s="376">
        <f>X63-X61</f>
        <v>0</v>
      </c>
      <c r="Z63" s="163">
        <v>932</v>
      </c>
      <c r="AA63" s="233">
        <f>Z63-Z61</f>
        <v>43</v>
      </c>
      <c r="AB63" s="164" t="s">
        <v>62</v>
      </c>
      <c r="AC63" s="164" t="s">
        <v>62</v>
      </c>
      <c r="AD63" s="110"/>
      <c r="AE63" s="104" t="s">
        <v>37</v>
      </c>
      <c r="AF63" s="92"/>
    </row>
    <row r="64" spans="1:32" s="24" customFormat="1" ht="18" customHeight="1">
      <c r="A64" s="96"/>
      <c r="B64" s="104" t="s">
        <v>38</v>
      </c>
      <c r="C64" s="56"/>
      <c r="D64" s="169">
        <v>8100</v>
      </c>
      <c r="E64" s="233">
        <f t="shared" si="4"/>
        <v>-45</v>
      </c>
      <c r="F64" s="163">
        <v>5195</v>
      </c>
      <c r="G64" s="233">
        <f t="shared" si="5"/>
        <v>-107</v>
      </c>
      <c r="H64" s="154" t="s">
        <v>0</v>
      </c>
      <c r="I64" s="154" t="s">
        <v>0</v>
      </c>
      <c r="J64" s="163">
        <v>5368</v>
      </c>
      <c r="K64" s="233">
        <f t="shared" si="0"/>
        <v>-53</v>
      </c>
      <c r="L64" s="164" t="s">
        <v>62</v>
      </c>
      <c r="M64" s="164" t="s">
        <v>62</v>
      </c>
      <c r="N64" s="163">
        <v>2184</v>
      </c>
      <c r="O64" s="233">
        <f t="shared" si="1"/>
        <v>42</v>
      </c>
      <c r="P64" s="164" t="s">
        <v>62</v>
      </c>
      <c r="Q64" s="164" t="s">
        <v>62</v>
      </c>
      <c r="R64" s="170">
        <v>939</v>
      </c>
      <c r="S64" s="233">
        <f t="shared" si="8"/>
        <v>23</v>
      </c>
      <c r="T64" s="170">
        <v>150</v>
      </c>
      <c r="U64" s="233">
        <f t="shared" si="6"/>
        <v>-13</v>
      </c>
      <c r="V64" s="170">
        <v>62</v>
      </c>
      <c r="W64" s="376">
        <f>V64-V63</f>
        <v>0</v>
      </c>
      <c r="X64" s="170">
        <v>112</v>
      </c>
      <c r="Y64" s="233">
        <f t="shared" si="3"/>
        <v>-2</v>
      </c>
      <c r="Z64" s="170">
        <v>963</v>
      </c>
      <c r="AA64" s="233">
        <f t="shared" si="7"/>
        <v>31</v>
      </c>
      <c r="AB64" s="164" t="s">
        <v>62</v>
      </c>
      <c r="AC64" s="164" t="s">
        <v>62</v>
      </c>
      <c r="AD64" s="110"/>
      <c r="AE64" s="104" t="s">
        <v>38</v>
      </c>
      <c r="AF64" s="92"/>
    </row>
    <row r="65" spans="1:32" s="24" customFormat="1" ht="18" customHeight="1">
      <c r="A65" s="96"/>
      <c r="B65" s="104" t="s">
        <v>39</v>
      </c>
      <c r="C65" s="56"/>
      <c r="D65" s="171">
        <v>8074</v>
      </c>
      <c r="E65" s="233">
        <f t="shared" si="4"/>
        <v>-26</v>
      </c>
      <c r="F65" s="172">
        <v>5186</v>
      </c>
      <c r="G65" s="233">
        <f t="shared" si="5"/>
        <v>-9</v>
      </c>
      <c r="H65" s="154" t="s">
        <v>0</v>
      </c>
      <c r="I65" s="154" t="s">
        <v>0</v>
      </c>
      <c r="J65" s="172">
        <v>5330</v>
      </c>
      <c r="K65" s="233">
        <f t="shared" si="0"/>
        <v>-38</v>
      </c>
      <c r="L65" s="164" t="s">
        <v>62</v>
      </c>
      <c r="M65" s="164" t="s">
        <v>62</v>
      </c>
      <c r="N65" s="172">
        <v>2196</v>
      </c>
      <c r="O65" s="233">
        <f t="shared" si="1"/>
        <v>12</v>
      </c>
      <c r="P65" s="164" t="s">
        <v>62</v>
      </c>
      <c r="Q65" s="164" t="s">
        <v>62</v>
      </c>
      <c r="R65" s="172">
        <v>946</v>
      </c>
      <c r="S65" s="233">
        <f t="shared" si="8"/>
        <v>7</v>
      </c>
      <c r="T65" s="172">
        <v>142</v>
      </c>
      <c r="U65" s="233">
        <f t="shared" si="6"/>
        <v>-8</v>
      </c>
      <c r="V65" s="172">
        <v>61</v>
      </c>
      <c r="W65" s="233">
        <f t="shared" si="2"/>
        <v>-1</v>
      </c>
      <c r="X65" s="172">
        <v>114</v>
      </c>
      <c r="Y65" s="233">
        <f t="shared" si="3"/>
        <v>2</v>
      </c>
      <c r="Z65" s="172">
        <v>1017</v>
      </c>
      <c r="AA65" s="233">
        <f t="shared" si="7"/>
        <v>54</v>
      </c>
      <c r="AB65" s="164" t="s">
        <v>62</v>
      </c>
      <c r="AC65" s="164" t="s">
        <v>62</v>
      </c>
      <c r="AD65" s="110"/>
      <c r="AE65" s="104" t="s">
        <v>39</v>
      </c>
      <c r="AF65" s="92"/>
    </row>
    <row r="66" spans="1:32" s="26" customFormat="1" ht="18" customHeight="1">
      <c r="A66" s="94"/>
      <c r="B66" s="104" t="s">
        <v>40</v>
      </c>
      <c r="C66" s="57"/>
      <c r="D66" s="163">
        <v>8108</v>
      </c>
      <c r="E66" s="233">
        <f t="shared" si="4"/>
        <v>34</v>
      </c>
      <c r="F66" s="173">
        <v>5167</v>
      </c>
      <c r="G66" s="233">
        <f t="shared" si="5"/>
        <v>-19</v>
      </c>
      <c r="H66" s="154" t="s">
        <v>0</v>
      </c>
      <c r="I66" s="154" t="s">
        <v>0</v>
      </c>
      <c r="J66" s="173">
        <v>5281</v>
      </c>
      <c r="K66" s="233">
        <f t="shared" si="0"/>
        <v>-49</v>
      </c>
      <c r="L66" s="164" t="s">
        <v>62</v>
      </c>
      <c r="M66" s="164" t="s">
        <v>62</v>
      </c>
      <c r="N66" s="173">
        <v>2220</v>
      </c>
      <c r="O66" s="233">
        <f t="shared" si="1"/>
        <v>24</v>
      </c>
      <c r="P66" s="164" t="s">
        <v>62</v>
      </c>
      <c r="Q66" s="164" t="s">
        <v>62</v>
      </c>
      <c r="R66" s="170">
        <v>969</v>
      </c>
      <c r="S66" s="233">
        <f t="shared" si="8"/>
        <v>23</v>
      </c>
      <c r="T66" s="170">
        <v>130</v>
      </c>
      <c r="U66" s="233">
        <f t="shared" si="6"/>
        <v>-12</v>
      </c>
      <c r="V66" s="170">
        <v>65</v>
      </c>
      <c r="W66" s="233">
        <f t="shared" si="2"/>
        <v>4</v>
      </c>
      <c r="X66" s="170">
        <v>115</v>
      </c>
      <c r="Y66" s="233">
        <f t="shared" si="3"/>
        <v>1</v>
      </c>
      <c r="Z66" s="163">
        <v>1030</v>
      </c>
      <c r="AA66" s="233">
        <f t="shared" si="7"/>
        <v>13</v>
      </c>
      <c r="AB66" s="164" t="s">
        <v>62</v>
      </c>
      <c r="AC66" s="164" t="s">
        <v>62</v>
      </c>
      <c r="AD66" s="112"/>
      <c r="AE66" s="104" t="s">
        <v>40</v>
      </c>
      <c r="AF66" s="59"/>
    </row>
    <row r="67" spans="1:32" s="24" customFormat="1" ht="18" customHeight="1">
      <c r="A67" s="94"/>
      <c r="B67" s="104" t="s">
        <v>41</v>
      </c>
      <c r="C67" s="57"/>
      <c r="D67" s="163">
        <v>8180</v>
      </c>
      <c r="E67" s="233">
        <f t="shared" si="4"/>
        <v>72</v>
      </c>
      <c r="F67" s="173">
        <v>5070</v>
      </c>
      <c r="G67" s="233">
        <f t="shared" si="5"/>
        <v>-97</v>
      </c>
      <c r="H67" s="154" t="s">
        <v>0</v>
      </c>
      <c r="I67" s="154" t="s">
        <v>0</v>
      </c>
      <c r="J67" s="173">
        <v>5241</v>
      </c>
      <c r="K67" s="233">
        <f t="shared" si="0"/>
        <v>-40</v>
      </c>
      <c r="L67" s="174">
        <v>27</v>
      </c>
      <c r="M67" s="164" t="s">
        <v>62</v>
      </c>
      <c r="N67" s="173">
        <v>2217</v>
      </c>
      <c r="O67" s="233">
        <f t="shared" si="1"/>
        <v>-3</v>
      </c>
      <c r="P67" s="164" t="s">
        <v>62</v>
      </c>
      <c r="Q67" s="164" t="s">
        <v>62</v>
      </c>
      <c r="R67" s="163">
        <v>1014</v>
      </c>
      <c r="S67" s="233">
        <f t="shared" si="8"/>
        <v>45</v>
      </c>
      <c r="T67" s="170">
        <v>141</v>
      </c>
      <c r="U67" s="233">
        <f t="shared" si="6"/>
        <v>11</v>
      </c>
      <c r="V67" s="170">
        <v>70</v>
      </c>
      <c r="W67" s="233">
        <f t="shared" si="2"/>
        <v>5</v>
      </c>
      <c r="X67" s="170">
        <v>118</v>
      </c>
      <c r="Y67" s="233">
        <f t="shared" si="3"/>
        <v>3</v>
      </c>
      <c r="Z67" s="163">
        <v>1065</v>
      </c>
      <c r="AA67" s="233">
        <f t="shared" si="7"/>
        <v>35</v>
      </c>
      <c r="AB67" s="164" t="s">
        <v>62</v>
      </c>
      <c r="AC67" s="164" t="s">
        <v>62</v>
      </c>
      <c r="AD67" s="112"/>
      <c r="AE67" s="104" t="s">
        <v>41</v>
      </c>
      <c r="AF67" s="59"/>
    </row>
    <row r="68" spans="1:32" s="33" customFormat="1" ht="18" customHeight="1">
      <c r="A68" s="97"/>
      <c r="B68" s="104" t="s">
        <v>42</v>
      </c>
      <c r="C68" s="60"/>
      <c r="D68" s="175">
        <v>8233</v>
      </c>
      <c r="E68" s="233">
        <f t="shared" si="4"/>
        <v>53</v>
      </c>
      <c r="F68" s="175">
        <v>5025</v>
      </c>
      <c r="G68" s="233">
        <f t="shared" si="5"/>
        <v>-45</v>
      </c>
      <c r="H68" s="154" t="s">
        <v>0</v>
      </c>
      <c r="I68" s="154" t="s">
        <v>0</v>
      </c>
      <c r="J68" s="175">
        <v>5215</v>
      </c>
      <c r="K68" s="233">
        <f t="shared" si="0"/>
        <v>-26</v>
      </c>
      <c r="L68" s="175">
        <v>30</v>
      </c>
      <c r="M68" s="233">
        <f aca="true" t="shared" si="9" ref="M68:M81">L68-L67</f>
        <v>3</v>
      </c>
      <c r="N68" s="175">
        <v>2233</v>
      </c>
      <c r="O68" s="233">
        <f t="shared" si="1"/>
        <v>16</v>
      </c>
      <c r="P68" s="164" t="s">
        <v>62</v>
      </c>
      <c r="Q68" s="164" t="s">
        <v>62</v>
      </c>
      <c r="R68" s="175">
        <v>1056</v>
      </c>
      <c r="S68" s="233">
        <f t="shared" si="8"/>
        <v>42</v>
      </c>
      <c r="T68" s="175">
        <v>143</v>
      </c>
      <c r="U68" s="233">
        <f t="shared" si="6"/>
        <v>2</v>
      </c>
      <c r="V68" s="175">
        <v>68</v>
      </c>
      <c r="W68" s="233">
        <f t="shared" si="2"/>
        <v>-2</v>
      </c>
      <c r="X68" s="175">
        <v>116</v>
      </c>
      <c r="Y68" s="233">
        <f t="shared" si="3"/>
        <v>-2</v>
      </c>
      <c r="Z68" s="175">
        <v>1076</v>
      </c>
      <c r="AA68" s="233">
        <f t="shared" si="7"/>
        <v>11</v>
      </c>
      <c r="AB68" s="164" t="s">
        <v>62</v>
      </c>
      <c r="AC68" s="164" t="s">
        <v>62</v>
      </c>
      <c r="AD68" s="113"/>
      <c r="AE68" s="104" t="s">
        <v>42</v>
      </c>
      <c r="AF68" s="93"/>
    </row>
    <row r="69" spans="1:32" s="33" customFormat="1" ht="18" customHeight="1">
      <c r="A69" s="97"/>
      <c r="B69" s="104" t="s">
        <v>43</v>
      </c>
      <c r="C69" s="60"/>
      <c r="D69" s="175">
        <v>8265</v>
      </c>
      <c r="E69" s="233">
        <f t="shared" si="4"/>
        <v>32</v>
      </c>
      <c r="F69" s="175">
        <v>4989</v>
      </c>
      <c r="G69" s="233">
        <f t="shared" si="5"/>
        <v>-36</v>
      </c>
      <c r="H69" s="154" t="s">
        <v>0</v>
      </c>
      <c r="I69" s="154" t="s">
        <v>0</v>
      </c>
      <c r="J69" s="175">
        <v>5126</v>
      </c>
      <c r="K69" s="233">
        <f t="shared" si="0"/>
        <v>-89</v>
      </c>
      <c r="L69" s="175">
        <v>33</v>
      </c>
      <c r="M69" s="233">
        <f t="shared" si="9"/>
        <v>3</v>
      </c>
      <c r="N69" s="175">
        <v>2267</v>
      </c>
      <c r="O69" s="233">
        <f t="shared" si="1"/>
        <v>34</v>
      </c>
      <c r="P69" s="164" t="s">
        <v>62</v>
      </c>
      <c r="Q69" s="164" t="s">
        <v>62</v>
      </c>
      <c r="R69" s="175">
        <v>1095</v>
      </c>
      <c r="S69" s="233">
        <f t="shared" si="8"/>
        <v>39</v>
      </c>
      <c r="T69" s="175">
        <v>136</v>
      </c>
      <c r="U69" s="233">
        <f t="shared" si="6"/>
        <v>-7</v>
      </c>
      <c r="V69" s="175">
        <v>70</v>
      </c>
      <c r="W69" s="233">
        <f t="shared" si="2"/>
        <v>2</v>
      </c>
      <c r="X69" s="175">
        <v>119</v>
      </c>
      <c r="Y69" s="233">
        <f t="shared" si="3"/>
        <v>3</v>
      </c>
      <c r="Z69" s="175">
        <v>1089</v>
      </c>
      <c r="AA69" s="233">
        <f t="shared" si="7"/>
        <v>13</v>
      </c>
      <c r="AB69" s="164" t="s">
        <v>62</v>
      </c>
      <c r="AC69" s="164" t="s">
        <v>62</v>
      </c>
      <c r="AD69" s="113"/>
      <c r="AE69" s="104" t="s">
        <v>43</v>
      </c>
      <c r="AF69" s="93"/>
    </row>
    <row r="70" spans="1:32" s="26" customFormat="1" ht="18" customHeight="1">
      <c r="A70" s="97"/>
      <c r="B70" s="104" t="s">
        <v>44</v>
      </c>
      <c r="C70" s="60"/>
      <c r="D70" s="175">
        <v>8284</v>
      </c>
      <c r="E70" s="233">
        <f t="shared" si="4"/>
        <v>19</v>
      </c>
      <c r="F70" s="175">
        <v>4904</v>
      </c>
      <c r="G70" s="233">
        <f t="shared" si="5"/>
        <v>-85</v>
      </c>
      <c r="H70" s="154" t="s">
        <v>0</v>
      </c>
      <c r="I70" s="154" t="s">
        <v>0</v>
      </c>
      <c r="J70" s="175">
        <v>5036</v>
      </c>
      <c r="K70" s="233">
        <f t="shared" si="0"/>
        <v>-90</v>
      </c>
      <c r="L70" s="175">
        <v>39</v>
      </c>
      <c r="M70" s="233">
        <f t="shared" si="9"/>
        <v>6</v>
      </c>
      <c r="N70" s="175">
        <v>2305</v>
      </c>
      <c r="O70" s="233">
        <f t="shared" si="1"/>
        <v>38</v>
      </c>
      <c r="P70" s="164" t="s">
        <v>62</v>
      </c>
      <c r="Q70" s="164" t="s">
        <v>62</v>
      </c>
      <c r="R70" s="175">
        <v>1135</v>
      </c>
      <c r="S70" s="233">
        <f t="shared" si="8"/>
        <v>40</v>
      </c>
      <c r="T70" s="175">
        <v>127</v>
      </c>
      <c r="U70" s="233">
        <f t="shared" si="6"/>
        <v>-9</v>
      </c>
      <c r="V70" s="175">
        <v>67</v>
      </c>
      <c r="W70" s="233">
        <f t="shared" si="2"/>
        <v>-3</v>
      </c>
      <c r="X70" s="175">
        <v>108</v>
      </c>
      <c r="Y70" s="233">
        <f t="shared" si="3"/>
        <v>-11</v>
      </c>
      <c r="Z70" s="175">
        <v>1090</v>
      </c>
      <c r="AA70" s="233">
        <f t="shared" si="7"/>
        <v>1</v>
      </c>
      <c r="AB70" s="164" t="s">
        <v>62</v>
      </c>
      <c r="AC70" s="164" t="s">
        <v>62</v>
      </c>
      <c r="AD70" s="113"/>
      <c r="AE70" s="104" t="s">
        <v>44</v>
      </c>
      <c r="AF70" s="93"/>
    </row>
    <row r="71" spans="1:32" s="24" customFormat="1" ht="18" customHeight="1">
      <c r="A71" s="97"/>
      <c r="B71" s="104" t="s">
        <v>45</v>
      </c>
      <c r="C71" s="60"/>
      <c r="D71" s="175">
        <v>8286</v>
      </c>
      <c r="E71" s="233">
        <f t="shared" si="4"/>
        <v>2</v>
      </c>
      <c r="F71" s="175">
        <v>4888</v>
      </c>
      <c r="G71" s="233">
        <f t="shared" si="5"/>
        <v>-16</v>
      </c>
      <c r="H71" s="154" t="s">
        <v>0</v>
      </c>
      <c r="I71" s="154" t="s">
        <v>0</v>
      </c>
      <c r="J71" s="175">
        <v>4970</v>
      </c>
      <c r="K71" s="233">
        <f>J71-J70</f>
        <v>-66</v>
      </c>
      <c r="L71" s="175">
        <v>48</v>
      </c>
      <c r="M71" s="233">
        <f t="shared" si="9"/>
        <v>9</v>
      </c>
      <c r="N71" s="175">
        <v>2310</v>
      </c>
      <c r="O71" s="233">
        <f>N71-N70</f>
        <v>5</v>
      </c>
      <c r="P71" s="164" t="s">
        <v>62</v>
      </c>
      <c r="Q71" s="164" t="s">
        <v>62</v>
      </c>
      <c r="R71" s="175">
        <v>1181</v>
      </c>
      <c r="S71" s="233">
        <f t="shared" si="8"/>
        <v>46</v>
      </c>
      <c r="T71" s="175">
        <v>119</v>
      </c>
      <c r="U71" s="233">
        <f t="shared" si="6"/>
        <v>-8</v>
      </c>
      <c r="V71" s="164" t="s">
        <v>62</v>
      </c>
      <c r="W71" s="164" t="s">
        <v>62</v>
      </c>
      <c r="X71" s="164" t="s">
        <v>62</v>
      </c>
      <c r="Y71" s="164" t="s">
        <v>62</v>
      </c>
      <c r="Z71" s="164" t="s">
        <v>62</v>
      </c>
      <c r="AA71" s="164" t="s">
        <v>62</v>
      </c>
      <c r="AB71" s="175">
        <v>1302</v>
      </c>
      <c r="AC71" s="233">
        <f>AB71-V70-X70-Z70</f>
        <v>37</v>
      </c>
      <c r="AD71" s="113"/>
      <c r="AE71" s="104" t="s">
        <v>45</v>
      </c>
      <c r="AF71" s="93"/>
    </row>
    <row r="72" spans="1:32" s="24" customFormat="1" ht="18" customHeight="1">
      <c r="A72" s="97"/>
      <c r="B72" s="104" t="s">
        <v>46</v>
      </c>
      <c r="C72" s="60"/>
      <c r="D72" s="176">
        <v>8233</v>
      </c>
      <c r="E72" s="233">
        <f t="shared" si="4"/>
        <v>-53</v>
      </c>
      <c r="F72" s="175">
        <v>4888</v>
      </c>
      <c r="G72" s="376">
        <f>F72-F71</f>
        <v>0</v>
      </c>
      <c r="H72" s="154" t="s">
        <v>0</v>
      </c>
      <c r="I72" s="154" t="s">
        <v>0</v>
      </c>
      <c r="J72" s="175">
        <v>4853</v>
      </c>
      <c r="K72" s="233">
        <f>J72-J71</f>
        <v>-117</v>
      </c>
      <c r="L72" s="175">
        <v>44</v>
      </c>
      <c r="M72" s="233">
        <f t="shared" si="9"/>
        <v>-4</v>
      </c>
      <c r="N72" s="175">
        <v>2397</v>
      </c>
      <c r="O72" s="233">
        <f>N72-N71</f>
        <v>87</v>
      </c>
      <c r="P72" s="164" t="s">
        <v>62</v>
      </c>
      <c r="Q72" s="164" t="s">
        <v>62</v>
      </c>
      <c r="R72" s="175">
        <v>1137</v>
      </c>
      <c r="S72" s="233">
        <f t="shared" si="8"/>
        <v>-44</v>
      </c>
      <c r="T72" s="175">
        <v>118</v>
      </c>
      <c r="U72" s="233">
        <f t="shared" si="6"/>
        <v>-1</v>
      </c>
      <c r="V72" s="164" t="s">
        <v>62</v>
      </c>
      <c r="W72" s="164" t="s">
        <v>62</v>
      </c>
      <c r="X72" s="164" t="s">
        <v>62</v>
      </c>
      <c r="Y72" s="164" t="s">
        <v>62</v>
      </c>
      <c r="Z72" s="164" t="s">
        <v>62</v>
      </c>
      <c r="AA72" s="164" t="s">
        <v>62</v>
      </c>
      <c r="AB72" s="175">
        <v>1314</v>
      </c>
      <c r="AC72" s="233">
        <f aca="true" t="shared" si="10" ref="AC72:AC81">AB72-AB71</f>
        <v>12</v>
      </c>
      <c r="AD72" s="113"/>
      <c r="AE72" s="104" t="s">
        <v>46</v>
      </c>
      <c r="AF72" s="93"/>
    </row>
    <row r="73" spans="1:32" s="24" customFormat="1" ht="18" customHeight="1">
      <c r="A73" s="97"/>
      <c r="B73" s="104"/>
      <c r="C73" s="60"/>
      <c r="D73" s="176"/>
      <c r="E73" s="233"/>
      <c r="F73" s="175"/>
      <c r="G73" s="233"/>
      <c r="H73" s="154"/>
      <c r="I73" s="154"/>
      <c r="J73" s="175"/>
      <c r="K73" s="233"/>
      <c r="L73" s="175"/>
      <c r="M73" s="233"/>
      <c r="N73" s="175"/>
      <c r="O73" s="233"/>
      <c r="P73" s="164"/>
      <c r="Q73" s="164"/>
      <c r="R73" s="175"/>
      <c r="S73" s="233"/>
      <c r="T73" s="175"/>
      <c r="U73" s="233"/>
      <c r="V73" s="164"/>
      <c r="W73" s="164"/>
      <c r="X73" s="164"/>
      <c r="Y73" s="164"/>
      <c r="Z73" s="164"/>
      <c r="AA73" s="164"/>
      <c r="AB73" s="175"/>
      <c r="AC73" s="233"/>
      <c r="AD73" s="113"/>
      <c r="AE73" s="104"/>
      <c r="AF73" s="93"/>
    </row>
    <row r="74" spans="1:32" s="26" customFormat="1" ht="18" customHeight="1">
      <c r="A74" s="97"/>
      <c r="B74" s="104" t="s">
        <v>47</v>
      </c>
      <c r="C74" s="60"/>
      <c r="D74" s="176">
        <v>8231</v>
      </c>
      <c r="E74" s="233">
        <f>D74-D72</f>
        <v>-2</v>
      </c>
      <c r="F74" s="175">
        <v>4900</v>
      </c>
      <c r="G74" s="233">
        <f>F74-F72</f>
        <v>12</v>
      </c>
      <c r="H74" s="154" t="s">
        <v>0</v>
      </c>
      <c r="I74" s="154" t="s">
        <v>0</v>
      </c>
      <c r="J74" s="175">
        <v>4747</v>
      </c>
      <c r="K74" s="233">
        <f>J74-J72</f>
        <v>-106</v>
      </c>
      <c r="L74" s="175">
        <v>69</v>
      </c>
      <c r="M74" s="233">
        <f>L74-L72</f>
        <v>25</v>
      </c>
      <c r="N74" s="175">
        <v>2377</v>
      </c>
      <c r="O74" s="233">
        <f>N74-N72</f>
        <v>-20</v>
      </c>
      <c r="P74" s="164" t="s">
        <v>62</v>
      </c>
      <c r="Q74" s="164" t="s">
        <v>62</v>
      </c>
      <c r="R74" s="175">
        <v>1082</v>
      </c>
      <c r="S74" s="233">
        <f>R74-R72</f>
        <v>-55</v>
      </c>
      <c r="T74" s="175">
        <v>114</v>
      </c>
      <c r="U74" s="233">
        <f>T74-T72</f>
        <v>-4</v>
      </c>
      <c r="V74" s="164" t="s">
        <v>62</v>
      </c>
      <c r="W74" s="164" t="s">
        <v>62</v>
      </c>
      <c r="X74" s="164" t="s">
        <v>62</v>
      </c>
      <c r="Y74" s="164" t="s">
        <v>62</v>
      </c>
      <c r="Z74" s="164" t="s">
        <v>62</v>
      </c>
      <c r="AA74" s="164" t="s">
        <v>62</v>
      </c>
      <c r="AB74" s="175">
        <v>1348</v>
      </c>
      <c r="AC74" s="233">
        <f>AB74-AB72</f>
        <v>34</v>
      </c>
      <c r="AD74" s="113"/>
      <c r="AE74" s="104" t="s">
        <v>47</v>
      </c>
      <c r="AF74" s="93"/>
    </row>
    <row r="75" spans="1:32" s="24" customFormat="1" ht="18" customHeight="1">
      <c r="A75" s="97"/>
      <c r="B75" s="104" t="s">
        <v>48</v>
      </c>
      <c r="C75" s="60"/>
      <c r="D75" s="176">
        <v>8255</v>
      </c>
      <c r="E75" s="233">
        <f t="shared" si="4"/>
        <v>24</v>
      </c>
      <c r="F75" s="175">
        <v>4860</v>
      </c>
      <c r="G75" s="233">
        <f t="shared" si="5"/>
        <v>-40</v>
      </c>
      <c r="H75" s="154" t="s">
        <v>0</v>
      </c>
      <c r="I75" s="154" t="s">
        <v>0</v>
      </c>
      <c r="J75" s="175">
        <v>4667</v>
      </c>
      <c r="K75" s="233">
        <f>J75-J74</f>
        <v>-80</v>
      </c>
      <c r="L75" s="175">
        <v>87</v>
      </c>
      <c r="M75" s="233">
        <f t="shared" si="9"/>
        <v>18</v>
      </c>
      <c r="N75" s="175">
        <v>2326</v>
      </c>
      <c r="O75" s="233">
        <f aca="true" t="shared" si="11" ref="O75:O83">N75-N74</f>
        <v>-51</v>
      </c>
      <c r="P75" s="164" t="s">
        <v>62</v>
      </c>
      <c r="Q75" s="164" t="s">
        <v>62</v>
      </c>
      <c r="R75" s="175">
        <v>1048</v>
      </c>
      <c r="S75" s="233">
        <f t="shared" si="8"/>
        <v>-34</v>
      </c>
      <c r="T75" s="175">
        <v>114</v>
      </c>
      <c r="U75" s="376">
        <f>T75-T74</f>
        <v>0</v>
      </c>
      <c r="V75" s="164" t="s">
        <v>62</v>
      </c>
      <c r="W75" s="164" t="s">
        <v>62</v>
      </c>
      <c r="X75" s="164" t="s">
        <v>62</v>
      </c>
      <c r="Y75" s="164" t="s">
        <v>62</v>
      </c>
      <c r="Z75" s="164" t="s">
        <v>62</v>
      </c>
      <c r="AA75" s="164" t="s">
        <v>62</v>
      </c>
      <c r="AB75" s="175">
        <v>1396</v>
      </c>
      <c r="AC75" s="233">
        <f t="shared" si="10"/>
        <v>48</v>
      </c>
      <c r="AD75" s="113"/>
      <c r="AE75" s="104" t="s">
        <v>48</v>
      </c>
      <c r="AF75" s="93"/>
    </row>
    <row r="76" spans="1:32" s="24" customFormat="1" ht="18" customHeight="1">
      <c r="A76" s="97"/>
      <c r="B76" s="104" t="s">
        <v>49</v>
      </c>
      <c r="C76" s="60"/>
      <c r="D76" s="176">
        <v>8179</v>
      </c>
      <c r="E76" s="233">
        <f t="shared" si="4"/>
        <v>-76</v>
      </c>
      <c r="F76" s="175">
        <v>4918</v>
      </c>
      <c r="G76" s="233">
        <f t="shared" si="5"/>
        <v>58</v>
      </c>
      <c r="H76" s="154" t="s">
        <v>0</v>
      </c>
      <c r="I76" s="154" t="s">
        <v>0</v>
      </c>
      <c r="J76" s="175">
        <v>4628</v>
      </c>
      <c r="K76" s="233">
        <f>J76-J75</f>
        <v>-39</v>
      </c>
      <c r="L76" s="175">
        <v>99</v>
      </c>
      <c r="M76" s="233">
        <f t="shared" si="9"/>
        <v>12</v>
      </c>
      <c r="N76" s="175">
        <v>2311</v>
      </c>
      <c r="O76" s="233">
        <f t="shared" si="11"/>
        <v>-15</v>
      </c>
      <c r="P76" s="164" t="s">
        <v>62</v>
      </c>
      <c r="Q76" s="164" t="s">
        <v>62</v>
      </c>
      <c r="R76" s="175">
        <v>997</v>
      </c>
      <c r="S76" s="233">
        <f t="shared" si="8"/>
        <v>-51</v>
      </c>
      <c r="T76" s="175">
        <v>115</v>
      </c>
      <c r="U76" s="233">
        <f t="shared" si="6"/>
        <v>1</v>
      </c>
      <c r="V76" s="164" t="s">
        <v>0</v>
      </c>
      <c r="W76" s="164" t="s">
        <v>0</v>
      </c>
      <c r="X76" s="164" t="s">
        <v>0</v>
      </c>
      <c r="Y76" s="164" t="s">
        <v>0</v>
      </c>
      <c r="Z76" s="164" t="s">
        <v>0</v>
      </c>
      <c r="AA76" s="164" t="s">
        <v>0</v>
      </c>
      <c r="AB76" s="175">
        <v>1407</v>
      </c>
      <c r="AC76" s="233">
        <f t="shared" si="10"/>
        <v>11</v>
      </c>
      <c r="AD76" s="113"/>
      <c r="AE76" s="104" t="s">
        <v>49</v>
      </c>
      <c r="AF76" s="93"/>
    </row>
    <row r="77" spans="1:32" s="24" customFormat="1" ht="18" customHeight="1">
      <c r="A77" s="97"/>
      <c r="B77" s="104" t="s">
        <v>8</v>
      </c>
      <c r="C77" s="60"/>
      <c r="D77" s="176">
        <v>8117</v>
      </c>
      <c r="E77" s="233">
        <f t="shared" si="4"/>
        <v>-62</v>
      </c>
      <c r="F77" s="175">
        <v>4921</v>
      </c>
      <c r="G77" s="233">
        <f t="shared" si="5"/>
        <v>3</v>
      </c>
      <c r="H77" s="154" t="s">
        <v>0</v>
      </c>
      <c r="I77" s="154" t="s">
        <v>0</v>
      </c>
      <c r="J77" s="175">
        <v>4628</v>
      </c>
      <c r="K77" s="376">
        <f>J77-J76</f>
        <v>0</v>
      </c>
      <c r="L77" s="175">
        <v>96</v>
      </c>
      <c r="M77" s="233">
        <f t="shared" si="9"/>
        <v>-3</v>
      </c>
      <c r="N77" s="175">
        <v>2327</v>
      </c>
      <c r="O77" s="233">
        <f t="shared" si="11"/>
        <v>16</v>
      </c>
      <c r="P77" s="164" t="s">
        <v>62</v>
      </c>
      <c r="Q77" s="164" t="s">
        <v>62</v>
      </c>
      <c r="R77" s="175">
        <v>997</v>
      </c>
      <c r="S77" s="376">
        <f>R77-R76</f>
        <v>0</v>
      </c>
      <c r="T77" s="175">
        <v>112</v>
      </c>
      <c r="U77" s="233">
        <f t="shared" si="6"/>
        <v>-3</v>
      </c>
      <c r="V77" s="164" t="s">
        <v>62</v>
      </c>
      <c r="W77" s="164" t="s">
        <v>62</v>
      </c>
      <c r="X77" s="164" t="s">
        <v>62</v>
      </c>
      <c r="Y77" s="164" t="s">
        <v>62</v>
      </c>
      <c r="Z77" s="164" t="s">
        <v>62</v>
      </c>
      <c r="AA77" s="164" t="s">
        <v>62</v>
      </c>
      <c r="AB77" s="175">
        <v>1433</v>
      </c>
      <c r="AC77" s="233">
        <f t="shared" si="10"/>
        <v>26</v>
      </c>
      <c r="AD77" s="113"/>
      <c r="AE77" s="104" t="s">
        <v>8</v>
      </c>
      <c r="AF77" s="93"/>
    </row>
    <row r="78" spans="1:32" s="24" customFormat="1" ht="18" customHeight="1">
      <c r="A78" s="97"/>
      <c r="B78" s="104" t="s">
        <v>9</v>
      </c>
      <c r="C78" s="60"/>
      <c r="D78" s="176">
        <v>7984</v>
      </c>
      <c r="E78" s="233">
        <f t="shared" si="4"/>
        <v>-133</v>
      </c>
      <c r="F78" s="175">
        <v>4921</v>
      </c>
      <c r="G78" s="376">
        <f aca="true" t="shared" si="12" ref="G78:G83">F78-F77</f>
        <v>0</v>
      </c>
      <c r="H78" s="154" t="s">
        <v>0</v>
      </c>
      <c r="I78" s="154" t="s">
        <v>0</v>
      </c>
      <c r="J78" s="175">
        <v>4609</v>
      </c>
      <c r="K78" s="233">
        <f aca="true" t="shared" si="13" ref="K78:K83">J78-J77</f>
        <v>-19</v>
      </c>
      <c r="L78" s="175">
        <v>91</v>
      </c>
      <c r="M78" s="233">
        <f t="shared" si="9"/>
        <v>-5</v>
      </c>
      <c r="N78" s="175">
        <v>2394</v>
      </c>
      <c r="O78" s="233">
        <f t="shared" si="11"/>
        <v>67</v>
      </c>
      <c r="P78" s="164" t="s">
        <v>62</v>
      </c>
      <c r="Q78" s="164" t="s">
        <v>62</v>
      </c>
      <c r="R78" s="175">
        <v>1004</v>
      </c>
      <c r="S78" s="233">
        <f t="shared" si="8"/>
        <v>7</v>
      </c>
      <c r="T78" s="175">
        <v>122</v>
      </c>
      <c r="U78" s="233">
        <f t="shared" si="6"/>
        <v>10</v>
      </c>
      <c r="V78" s="164" t="s">
        <v>62</v>
      </c>
      <c r="W78" s="164" t="s">
        <v>62</v>
      </c>
      <c r="X78" s="164" t="s">
        <v>62</v>
      </c>
      <c r="Y78" s="164" t="s">
        <v>62</v>
      </c>
      <c r="Z78" s="164" t="s">
        <v>62</v>
      </c>
      <c r="AA78" s="164" t="s">
        <v>62</v>
      </c>
      <c r="AB78" s="175">
        <v>1445</v>
      </c>
      <c r="AC78" s="233">
        <f t="shared" si="10"/>
        <v>12</v>
      </c>
      <c r="AD78" s="113"/>
      <c r="AE78" s="104" t="s">
        <v>9</v>
      </c>
      <c r="AF78" s="93"/>
    </row>
    <row r="79" spans="1:32" s="24" customFormat="1" ht="18" customHeight="1">
      <c r="A79" s="97"/>
      <c r="B79" s="104" t="s">
        <v>10</v>
      </c>
      <c r="C79" s="60"/>
      <c r="D79" s="175">
        <v>7957</v>
      </c>
      <c r="E79" s="233">
        <f>D79-D78</f>
        <v>-27</v>
      </c>
      <c r="F79" s="175">
        <v>4930</v>
      </c>
      <c r="G79" s="233">
        <f t="shared" si="12"/>
        <v>9</v>
      </c>
      <c r="H79" s="154" t="s">
        <v>0</v>
      </c>
      <c r="I79" s="154" t="s">
        <v>0</v>
      </c>
      <c r="J79" s="175">
        <v>4573</v>
      </c>
      <c r="K79" s="233">
        <f t="shared" si="13"/>
        <v>-36</v>
      </c>
      <c r="L79" s="175">
        <v>83</v>
      </c>
      <c r="M79" s="233">
        <f t="shared" si="9"/>
        <v>-8</v>
      </c>
      <c r="N79" s="175">
        <v>2385</v>
      </c>
      <c r="O79" s="233">
        <f t="shared" si="11"/>
        <v>-9</v>
      </c>
      <c r="P79" s="164" t="s">
        <v>62</v>
      </c>
      <c r="Q79" s="164" t="s">
        <v>62</v>
      </c>
      <c r="R79" s="175">
        <v>1010</v>
      </c>
      <c r="S79" s="233">
        <f t="shared" si="8"/>
        <v>6</v>
      </c>
      <c r="T79" s="175">
        <v>125</v>
      </c>
      <c r="U79" s="233">
        <f t="shared" si="6"/>
        <v>3</v>
      </c>
      <c r="V79" s="177" t="s">
        <v>62</v>
      </c>
      <c r="W79" s="177" t="s">
        <v>62</v>
      </c>
      <c r="X79" s="177" t="s">
        <v>62</v>
      </c>
      <c r="Y79" s="177" t="s">
        <v>62</v>
      </c>
      <c r="Z79" s="177" t="s">
        <v>62</v>
      </c>
      <c r="AA79" s="177" t="s">
        <v>62</v>
      </c>
      <c r="AB79" s="175">
        <v>1532</v>
      </c>
      <c r="AC79" s="233">
        <f t="shared" si="10"/>
        <v>87</v>
      </c>
      <c r="AD79" s="113"/>
      <c r="AE79" s="104" t="s">
        <v>10</v>
      </c>
      <c r="AF79" s="93"/>
    </row>
    <row r="80" spans="1:32" s="26" customFormat="1" ht="18" customHeight="1">
      <c r="A80" s="97"/>
      <c r="B80" s="104" t="s">
        <v>11</v>
      </c>
      <c r="C80" s="60"/>
      <c r="D80" s="175">
        <v>7928</v>
      </c>
      <c r="E80" s="233">
        <f>D80-D79</f>
        <v>-29</v>
      </c>
      <c r="F80" s="175">
        <v>4954</v>
      </c>
      <c r="G80" s="233">
        <f t="shared" si="12"/>
        <v>24</v>
      </c>
      <c r="H80" s="154" t="s">
        <v>0</v>
      </c>
      <c r="I80" s="154" t="s">
        <v>0</v>
      </c>
      <c r="J80" s="175">
        <v>4595</v>
      </c>
      <c r="K80" s="233">
        <f t="shared" si="13"/>
        <v>22</v>
      </c>
      <c r="L80" s="175">
        <v>85</v>
      </c>
      <c r="M80" s="233">
        <f t="shared" si="9"/>
        <v>2</v>
      </c>
      <c r="N80" s="175">
        <v>2246</v>
      </c>
      <c r="O80" s="233">
        <f t="shared" si="11"/>
        <v>-139</v>
      </c>
      <c r="P80" s="175">
        <v>278</v>
      </c>
      <c r="Q80" s="165" t="s">
        <v>62</v>
      </c>
      <c r="R80" s="175">
        <v>983</v>
      </c>
      <c r="S80" s="233">
        <f t="shared" si="8"/>
        <v>-27</v>
      </c>
      <c r="T80" s="175">
        <v>107</v>
      </c>
      <c r="U80" s="233">
        <f t="shared" si="6"/>
        <v>-18</v>
      </c>
      <c r="V80" s="177" t="s">
        <v>62</v>
      </c>
      <c r="W80" s="177" t="s">
        <v>62</v>
      </c>
      <c r="X80" s="177" t="s">
        <v>62</v>
      </c>
      <c r="Y80" s="177" t="s">
        <v>62</v>
      </c>
      <c r="Z80" s="177" t="s">
        <v>62</v>
      </c>
      <c r="AA80" s="177" t="s">
        <v>62</v>
      </c>
      <c r="AB80" s="175">
        <v>1533</v>
      </c>
      <c r="AC80" s="233">
        <f t="shared" si="10"/>
        <v>1</v>
      </c>
      <c r="AD80" s="113"/>
      <c r="AE80" s="104" t="s">
        <v>11</v>
      </c>
      <c r="AF80" s="93"/>
    </row>
    <row r="81" spans="1:32" s="24" customFormat="1" ht="18" customHeight="1">
      <c r="A81" s="97"/>
      <c r="B81" s="104" t="s">
        <v>12</v>
      </c>
      <c r="C81" s="60"/>
      <c r="D81" s="175">
        <v>7888</v>
      </c>
      <c r="E81" s="233">
        <f>D81-D80</f>
        <v>-40</v>
      </c>
      <c r="F81" s="175">
        <v>4985</v>
      </c>
      <c r="G81" s="233">
        <f t="shared" si="12"/>
        <v>31</v>
      </c>
      <c r="H81" s="154" t="s">
        <v>0</v>
      </c>
      <c r="I81" s="154" t="s">
        <v>0</v>
      </c>
      <c r="J81" s="175">
        <v>4556</v>
      </c>
      <c r="K81" s="233">
        <f t="shared" si="13"/>
        <v>-39</v>
      </c>
      <c r="L81" s="175">
        <v>94</v>
      </c>
      <c r="M81" s="233">
        <f t="shared" si="9"/>
        <v>9</v>
      </c>
      <c r="N81" s="175">
        <v>2252</v>
      </c>
      <c r="O81" s="233">
        <f t="shared" si="11"/>
        <v>6</v>
      </c>
      <c r="P81" s="175">
        <v>339</v>
      </c>
      <c r="Q81" s="233">
        <f>P81-P80</f>
        <v>61</v>
      </c>
      <c r="R81" s="175">
        <v>962</v>
      </c>
      <c r="S81" s="233">
        <f t="shared" si="8"/>
        <v>-21</v>
      </c>
      <c r="T81" s="175">
        <v>106</v>
      </c>
      <c r="U81" s="233">
        <f t="shared" si="6"/>
        <v>-1</v>
      </c>
      <c r="V81" s="177" t="s">
        <v>62</v>
      </c>
      <c r="W81" s="177" t="s">
        <v>62</v>
      </c>
      <c r="X81" s="177" t="s">
        <v>62</v>
      </c>
      <c r="Y81" s="177" t="s">
        <v>62</v>
      </c>
      <c r="Z81" s="177" t="s">
        <v>62</v>
      </c>
      <c r="AA81" s="177" t="s">
        <v>62</v>
      </c>
      <c r="AB81" s="175">
        <v>1538</v>
      </c>
      <c r="AC81" s="233">
        <f t="shared" si="10"/>
        <v>5</v>
      </c>
      <c r="AD81" s="113"/>
      <c r="AE81" s="104" t="s">
        <v>12</v>
      </c>
      <c r="AF81" s="93"/>
    </row>
    <row r="82" spans="1:32" s="26" customFormat="1" ht="18" customHeight="1">
      <c r="A82" s="97"/>
      <c r="B82" s="104" t="s">
        <v>13</v>
      </c>
      <c r="C82" s="60"/>
      <c r="D82" s="175">
        <v>7916</v>
      </c>
      <c r="E82" s="233">
        <f>D82-D81</f>
        <v>28</v>
      </c>
      <c r="F82" s="175">
        <v>4928</v>
      </c>
      <c r="G82" s="233">
        <f t="shared" si="12"/>
        <v>-57</v>
      </c>
      <c r="H82" s="154" t="s">
        <v>0</v>
      </c>
      <c r="I82" s="154" t="s">
        <v>0</v>
      </c>
      <c r="J82" s="175">
        <v>4559</v>
      </c>
      <c r="K82" s="233">
        <f t="shared" si="13"/>
        <v>3</v>
      </c>
      <c r="L82" s="175">
        <v>93</v>
      </c>
      <c r="M82" s="233">
        <f>L82-L81</f>
        <v>-1</v>
      </c>
      <c r="N82" s="175">
        <v>2217</v>
      </c>
      <c r="O82" s="233">
        <f t="shared" si="11"/>
        <v>-35</v>
      </c>
      <c r="P82" s="175">
        <v>419</v>
      </c>
      <c r="Q82" s="233">
        <f>P82-P81</f>
        <v>80</v>
      </c>
      <c r="R82" s="175">
        <v>1004</v>
      </c>
      <c r="S82" s="233">
        <f>R82-R81</f>
        <v>42</v>
      </c>
      <c r="T82" s="175">
        <v>120</v>
      </c>
      <c r="U82" s="233">
        <f>T82-T81</f>
        <v>14</v>
      </c>
      <c r="V82" s="177" t="s">
        <v>62</v>
      </c>
      <c r="W82" s="177" t="s">
        <v>62</v>
      </c>
      <c r="X82" s="177" t="s">
        <v>62</v>
      </c>
      <c r="Y82" s="177" t="s">
        <v>62</v>
      </c>
      <c r="Z82" s="177" t="s">
        <v>62</v>
      </c>
      <c r="AA82" s="177" t="s">
        <v>62</v>
      </c>
      <c r="AB82" s="175">
        <v>1574</v>
      </c>
      <c r="AC82" s="233">
        <f>AB82-AB81</f>
        <v>36</v>
      </c>
      <c r="AD82" s="113"/>
      <c r="AE82" s="104" t="s">
        <v>13</v>
      </c>
      <c r="AF82" s="93"/>
    </row>
    <row r="83" spans="1:32" s="26" customFormat="1" ht="18" customHeight="1">
      <c r="A83" s="97"/>
      <c r="B83" s="104" t="s">
        <v>14</v>
      </c>
      <c r="C83" s="60"/>
      <c r="D83" s="175">
        <v>7937</v>
      </c>
      <c r="E83" s="233">
        <f>D83-D82</f>
        <v>21</v>
      </c>
      <c r="F83" s="175">
        <v>4909</v>
      </c>
      <c r="G83" s="233">
        <f t="shared" si="12"/>
        <v>-19</v>
      </c>
      <c r="H83" s="158">
        <v>28</v>
      </c>
      <c r="I83" s="154" t="s">
        <v>0</v>
      </c>
      <c r="J83" s="175">
        <v>4553</v>
      </c>
      <c r="K83" s="233">
        <f t="shared" si="13"/>
        <v>-6</v>
      </c>
      <c r="L83" s="175">
        <v>88</v>
      </c>
      <c r="M83" s="233">
        <f>L83-L82</f>
        <v>-5</v>
      </c>
      <c r="N83" s="175">
        <v>2222</v>
      </c>
      <c r="O83" s="233">
        <f t="shared" si="11"/>
        <v>5</v>
      </c>
      <c r="P83" s="175">
        <v>657</v>
      </c>
      <c r="Q83" s="233">
        <f>P83-P82</f>
        <v>238</v>
      </c>
      <c r="R83" s="175">
        <v>972</v>
      </c>
      <c r="S83" s="233">
        <f>R83-R82</f>
        <v>-32</v>
      </c>
      <c r="T83" s="175">
        <v>118</v>
      </c>
      <c r="U83" s="233">
        <f>T83-T82</f>
        <v>-2</v>
      </c>
      <c r="V83" s="177" t="s">
        <v>62</v>
      </c>
      <c r="W83" s="177" t="s">
        <v>62</v>
      </c>
      <c r="X83" s="177" t="s">
        <v>62</v>
      </c>
      <c r="Y83" s="177" t="s">
        <v>62</v>
      </c>
      <c r="Z83" s="177" t="s">
        <v>62</v>
      </c>
      <c r="AA83" s="177" t="s">
        <v>62</v>
      </c>
      <c r="AB83" s="175">
        <v>1626</v>
      </c>
      <c r="AC83" s="233">
        <f>AB83-AB82</f>
        <v>52</v>
      </c>
      <c r="AD83" s="113"/>
      <c r="AE83" s="104" t="s">
        <v>14</v>
      </c>
      <c r="AF83" s="93"/>
    </row>
    <row r="84" spans="1:32" s="24" customFormat="1" ht="18" customHeight="1">
      <c r="A84" s="96"/>
      <c r="B84" s="103"/>
      <c r="C84" s="56"/>
      <c r="D84" s="163"/>
      <c r="E84" s="233"/>
      <c r="F84" s="163"/>
      <c r="G84" s="233"/>
      <c r="H84" s="154"/>
      <c r="I84" s="154"/>
      <c r="J84" s="163"/>
      <c r="K84" s="233"/>
      <c r="L84" s="164"/>
      <c r="M84" s="164"/>
      <c r="N84" s="163"/>
      <c r="O84" s="233"/>
      <c r="P84" s="164"/>
      <c r="Q84" s="164"/>
      <c r="R84" s="163"/>
      <c r="S84" s="233"/>
      <c r="T84" s="163"/>
      <c r="U84" s="233"/>
      <c r="V84" s="163"/>
      <c r="W84" s="232"/>
      <c r="X84" s="163"/>
      <c r="Y84" s="233"/>
      <c r="Z84" s="163"/>
      <c r="AA84" s="233"/>
      <c r="AB84" s="164"/>
      <c r="AC84" s="164"/>
      <c r="AD84" s="110"/>
      <c r="AE84" s="103"/>
      <c r="AF84" s="92"/>
    </row>
    <row r="85" spans="1:32" s="24" customFormat="1" ht="18" customHeight="1">
      <c r="A85" s="101" t="s">
        <v>110</v>
      </c>
      <c r="B85" s="103" t="s">
        <v>26</v>
      </c>
      <c r="C85" s="107" t="s">
        <v>3</v>
      </c>
      <c r="D85" s="163">
        <v>7913</v>
      </c>
      <c r="E85" s="233">
        <f>D85-D83</f>
        <v>-24</v>
      </c>
      <c r="F85" s="163">
        <v>4851</v>
      </c>
      <c r="G85" s="233">
        <f>F85-F83</f>
        <v>-58</v>
      </c>
      <c r="H85" s="154">
        <v>30</v>
      </c>
      <c r="I85" s="233">
        <f>H85-H83</f>
        <v>2</v>
      </c>
      <c r="J85" s="163">
        <v>4562</v>
      </c>
      <c r="K85" s="233">
        <f>J85-J83</f>
        <v>9</v>
      </c>
      <c r="L85" s="234">
        <v>89</v>
      </c>
      <c r="M85" s="233">
        <f>L85-L83</f>
        <v>1</v>
      </c>
      <c r="N85" s="163">
        <v>2180</v>
      </c>
      <c r="O85" s="233">
        <f>N85-N83</f>
        <v>-42</v>
      </c>
      <c r="P85" s="163">
        <v>1016</v>
      </c>
      <c r="Q85" s="233">
        <f>P85-P83</f>
        <v>359</v>
      </c>
      <c r="R85" s="163">
        <v>958</v>
      </c>
      <c r="S85" s="233">
        <f>R85-R83</f>
        <v>-14</v>
      </c>
      <c r="T85" s="163">
        <v>129</v>
      </c>
      <c r="U85" s="233">
        <f>T85-T83</f>
        <v>11</v>
      </c>
      <c r="V85" s="177" t="s">
        <v>7</v>
      </c>
      <c r="W85" s="177" t="s">
        <v>7</v>
      </c>
      <c r="X85" s="177" t="s">
        <v>7</v>
      </c>
      <c r="Y85" s="177" t="s">
        <v>7</v>
      </c>
      <c r="Z85" s="177" t="s">
        <v>7</v>
      </c>
      <c r="AA85" s="177" t="s">
        <v>7</v>
      </c>
      <c r="AB85" s="175">
        <v>1676</v>
      </c>
      <c r="AC85" s="233">
        <f>AB85-AB83</f>
        <v>50</v>
      </c>
      <c r="AD85" s="111" t="s">
        <v>110</v>
      </c>
      <c r="AE85" s="103" t="s">
        <v>26</v>
      </c>
      <c r="AF85" s="106" t="s">
        <v>3</v>
      </c>
    </row>
    <row r="86" spans="1:32" s="26" customFormat="1" ht="18" customHeight="1">
      <c r="A86" s="97"/>
      <c r="B86" s="104" t="s">
        <v>113</v>
      </c>
      <c r="C86" s="60"/>
      <c r="D86" s="175">
        <v>7881</v>
      </c>
      <c r="E86" s="233">
        <f>D86-D85</f>
        <v>-32</v>
      </c>
      <c r="F86" s="175">
        <v>4875</v>
      </c>
      <c r="G86" s="233">
        <f>F86-F85</f>
        <v>24</v>
      </c>
      <c r="H86" s="158">
        <v>32</v>
      </c>
      <c r="I86" s="233">
        <f>H86-H85</f>
        <v>2</v>
      </c>
      <c r="J86" s="175">
        <v>4536</v>
      </c>
      <c r="K86" s="233">
        <f>J86-J85</f>
        <v>-26</v>
      </c>
      <c r="L86" s="175">
        <v>86</v>
      </c>
      <c r="M86" s="233">
        <f>L86-L85</f>
        <v>-3</v>
      </c>
      <c r="N86" s="175">
        <v>2151</v>
      </c>
      <c r="O86" s="233">
        <f>N86-N85</f>
        <v>-29</v>
      </c>
      <c r="P86" s="175">
        <v>1326</v>
      </c>
      <c r="Q86" s="233">
        <f>P86-P85</f>
        <v>310</v>
      </c>
      <c r="R86" s="175">
        <v>960</v>
      </c>
      <c r="S86" s="233">
        <f>R86-R85</f>
        <v>2</v>
      </c>
      <c r="T86" s="175">
        <v>113</v>
      </c>
      <c r="U86" s="233">
        <f>T86-T85</f>
        <v>-16</v>
      </c>
      <c r="V86" s="177" t="s">
        <v>7</v>
      </c>
      <c r="W86" s="177" t="s">
        <v>7</v>
      </c>
      <c r="X86" s="177" t="s">
        <v>7</v>
      </c>
      <c r="Y86" s="177" t="s">
        <v>7</v>
      </c>
      <c r="Z86" s="177" t="s">
        <v>7</v>
      </c>
      <c r="AA86" s="177" t="s">
        <v>7</v>
      </c>
      <c r="AB86" s="175">
        <v>1650</v>
      </c>
      <c r="AC86" s="233">
        <f>AB86-AB85</f>
        <v>-26</v>
      </c>
      <c r="AD86" s="113"/>
      <c r="AE86" s="104" t="s">
        <v>113</v>
      </c>
      <c r="AF86" s="93"/>
    </row>
    <row r="87" spans="1:32" s="26" customFormat="1" ht="18" customHeight="1">
      <c r="A87" s="97"/>
      <c r="B87" s="104" t="s">
        <v>140</v>
      </c>
      <c r="C87" s="60"/>
      <c r="D87" s="175">
        <v>7909</v>
      </c>
      <c r="E87" s="233">
        <f>D87-D86</f>
        <v>28</v>
      </c>
      <c r="F87" s="175">
        <v>4916</v>
      </c>
      <c r="G87" s="233">
        <f>F87-F86</f>
        <v>41</v>
      </c>
      <c r="H87" s="158">
        <v>80</v>
      </c>
      <c r="I87" s="233">
        <f>H87-H86</f>
        <v>48</v>
      </c>
      <c r="J87" s="175">
        <v>4539</v>
      </c>
      <c r="K87" s="233">
        <f>J87-J86</f>
        <v>3</v>
      </c>
      <c r="L87" s="175">
        <v>62</v>
      </c>
      <c r="M87" s="233">
        <f>L87-L86</f>
        <v>-24</v>
      </c>
      <c r="N87" s="175">
        <v>2129</v>
      </c>
      <c r="O87" s="233">
        <f>N87-N86</f>
        <v>-22</v>
      </c>
      <c r="P87" s="175">
        <v>1800</v>
      </c>
      <c r="Q87" s="233">
        <f>P87-P86</f>
        <v>474</v>
      </c>
      <c r="R87" s="175">
        <v>938</v>
      </c>
      <c r="S87" s="233">
        <f>R87-R86</f>
        <v>-22</v>
      </c>
      <c r="T87" s="175">
        <v>109</v>
      </c>
      <c r="U87" s="233">
        <f>T87-T86</f>
        <v>-4</v>
      </c>
      <c r="V87" s="177" t="s">
        <v>7</v>
      </c>
      <c r="W87" s="177" t="s">
        <v>7</v>
      </c>
      <c r="X87" s="177" t="s">
        <v>7</v>
      </c>
      <c r="Y87" s="177" t="s">
        <v>7</v>
      </c>
      <c r="Z87" s="177" t="s">
        <v>7</v>
      </c>
      <c r="AA87" s="177" t="s">
        <v>7</v>
      </c>
      <c r="AB87" s="175">
        <v>1614</v>
      </c>
      <c r="AC87" s="233">
        <f>AB87-AB86</f>
        <v>-36</v>
      </c>
      <c r="AD87" s="113"/>
      <c r="AE87" s="104" t="s">
        <v>140</v>
      </c>
      <c r="AF87" s="93"/>
    </row>
    <row r="88" spans="1:32" s="26" customFormat="1" ht="18" customHeight="1">
      <c r="A88" s="97"/>
      <c r="B88" s="104" t="s">
        <v>141</v>
      </c>
      <c r="C88" s="60"/>
      <c r="D88" s="175">
        <v>7941</v>
      </c>
      <c r="E88" s="233">
        <f>D88-D87</f>
        <v>32</v>
      </c>
      <c r="F88" s="175">
        <v>4875</v>
      </c>
      <c r="G88" s="233">
        <f>F88-F87</f>
        <v>-41</v>
      </c>
      <c r="H88" s="158">
        <v>80</v>
      </c>
      <c r="I88" s="377">
        <f>H88-H87</f>
        <v>0</v>
      </c>
      <c r="J88" s="175">
        <v>4492</v>
      </c>
      <c r="K88" s="233">
        <f>J88-J87</f>
        <v>-47</v>
      </c>
      <c r="L88" s="175">
        <v>62</v>
      </c>
      <c r="M88" s="377">
        <f>L88-L87</f>
        <v>0</v>
      </c>
      <c r="N88" s="175">
        <v>2060</v>
      </c>
      <c r="O88" s="233">
        <f>N88-N87</f>
        <v>-69</v>
      </c>
      <c r="P88" s="175">
        <v>2260</v>
      </c>
      <c r="Q88" s="233">
        <f>P88-P87</f>
        <v>460</v>
      </c>
      <c r="R88" s="175">
        <v>928</v>
      </c>
      <c r="S88" s="233">
        <f>R88-R87</f>
        <v>-10</v>
      </c>
      <c r="T88" s="175">
        <v>113</v>
      </c>
      <c r="U88" s="233">
        <f>T88-T87</f>
        <v>4</v>
      </c>
      <c r="V88" s="177" t="s">
        <v>7</v>
      </c>
      <c r="W88" s="177" t="s">
        <v>7</v>
      </c>
      <c r="X88" s="177" t="s">
        <v>7</v>
      </c>
      <c r="Y88" s="177" t="s">
        <v>7</v>
      </c>
      <c r="Z88" s="177" t="s">
        <v>7</v>
      </c>
      <c r="AA88" s="177" t="s">
        <v>7</v>
      </c>
      <c r="AB88" s="175">
        <v>1627</v>
      </c>
      <c r="AC88" s="233">
        <f>AB88-AB87</f>
        <v>13</v>
      </c>
      <c r="AD88" s="113"/>
      <c r="AE88" s="104" t="s">
        <v>141</v>
      </c>
      <c r="AF88" s="93"/>
    </row>
    <row r="89" spans="1:32" s="24" customFormat="1" ht="18" customHeight="1">
      <c r="A89" s="218"/>
      <c r="B89" s="224"/>
      <c r="C89" s="220"/>
      <c r="D89" s="228"/>
      <c r="E89" s="230"/>
      <c r="F89" s="228"/>
      <c r="G89" s="230"/>
      <c r="H89" s="159"/>
      <c r="I89" s="159"/>
      <c r="J89" s="228"/>
      <c r="K89" s="230"/>
      <c r="L89" s="229"/>
      <c r="M89" s="229"/>
      <c r="N89" s="228"/>
      <c r="O89" s="230"/>
      <c r="P89" s="229"/>
      <c r="Q89" s="229"/>
      <c r="R89" s="228"/>
      <c r="S89" s="230"/>
      <c r="T89" s="228"/>
      <c r="U89" s="230"/>
      <c r="V89" s="228"/>
      <c r="W89" s="231"/>
      <c r="X89" s="228"/>
      <c r="Y89" s="230"/>
      <c r="Z89" s="228"/>
      <c r="AA89" s="230"/>
      <c r="AB89" s="229"/>
      <c r="AC89" s="229"/>
      <c r="AD89" s="223"/>
      <c r="AE89" s="224"/>
      <c r="AF89" s="225"/>
    </row>
    <row r="90" spans="8:9" ht="13.5" customHeight="1">
      <c r="H90" s="8"/>
      <c r="I90" s="8"/>
    </row>
    <row r="91" spans="8:9" ht="13.5" customHeight="1">
      <c r="H91" s="5"/>
      <c r="I91" s="5"/>
    </row>
    <row r="92" spans="8:9" ht="13.5" customHeight="1">
      <c r="H92" s="5"/>
      <c r="I92" s="5"/>
    </row>
  </sheetData>
  <sheetProtection/>
  <mergeCells count="16">
    <mergeCell ref="AB3:AC3"/>
    <mergeCell ref="AD3:AF4"/>
    <mergeCell ref="P3:Q3"/>
    <mergeCell ref="R3:S3"/>
    <mergeCell ref="T3:U3"/>
    <mergeCell ref="V3:W3"/>
    <mergeCell ref="X3:Y3"/>
    <mergeCell ref="Z3:AA3"/>
    <mergeCell ref="A1:O1"/>
    <mergeCell ref="A3:C4"/>
    <mergeCell ref="D3:E3"/>
    <mergeCell ref="F3:G3"/>
    <mergeCell ref="H3:I3"/>
    <mergeCell ref="J3:K3"/>
    <mergeCell ref="L3:M3"/>
    <mergeCell ref="N3:O3"/>
  </mergeCells>
  <printOptions horizontalCentered="1"/>
  <pageMargins left="0.5905511811023623" right="0.5905511811023623" top="0.5905511811023623" bottom="0.3937007874015748" header="0.31496062992125984" footer="0.31496062992125984"/>
  <pageSetup fitToWidth="0" fitToHeight="1" horizontalDpi="600" verticalDpi="600" orientation="portrait" paperSize="9" scale="49" r:id="rId1"/>
  <colBreaks count="1" manualBreakCount="1">
    <brk id="15" max="65535" man="1"/>
  </colBreaks>
</worksheet>
</file>

<file path=xl/worksheets/sheet3.xml><?xml version="1.0" encoding="utf-8"?>
<worksheet xmlns="http://schemas.openxmlformats.org/spreadsheetml/2006/main" xmlns:r="http://schemas.openxmlformats.org/officeDocument/2006/relationships">
  <sheetPr>
    <tabColor theme="3" tint="0.5999900102615356"/>
  </sheetPr>
  <dimension ref="A1:AI91"/>
  <sheetViews>
    <sheetView view="pageBreakPreview" zoomScaleSheetLayoutView="100" zoomScalePageLayoutView="50" workbookViewId="0" topLeftCell="A1">
      <pane xSplit="3" ySplit="5" topLeftCell="D69" activePane="bottomRight" state="frozen"/>
      <selection pane="topLeft" activeCell="D6" sqref="D6"/>
      <selection pane="topRight" activeCell="D6" sqref="D6"/>
      <selection pane="bottomLeft" activeCell="D6" sqref="D6"/>
      <selection pane="bottomRight" activeCell="A1" sqref="A1:IV16384"/>
    </sheetView>
  </sheetViews>
  <sheetFormatPr defaultColWidth="9.66015625" defaultRowHeight="13.5" customHeight="1"/>
  <cols>
    <col min="1" max="1" width="4.58203125" style="100" customWidth="1"/>
    <col min="2" max="2" width="3.33203125" style="105" customWidth="1"/>
    <col min="3" max="3" width="5.75" style="98" customWidth="1"/>
    <col min="4" max="7" width="11.5" style="4" customWidth="1"/>
    <col min="8" max="21" width="9.33203125" style="4" customWidth="1"/>
    <col min="22" max="27" width="11.5" style="4" customWidth="1"/>
    <col min="28" max="28" width="4.58203125" style="100" customWidth="1"/>
    <col min="29" max="29" width="3.33203125" style="105" customWidth="1"/>
    <col min="30" max="30" width="5.75" style="98" customWidth="1"/>
    <col min="31" max="31" width="9.58203125" style="4" customWidth="1"/>
    <col min="32" max="33" width="9.58203125" style="82" customWidth="1"/>
    <col min="34" max="16384" width="9.58203125" style="4" customWidth="1"/>
  </cols>
  <sheetData>
    <row r="1" spans="1:29" s="34" customFormat="1" ht="17.25" customHeight="1">
      <c r="A1" s="313" t="s">
        <v>108</v>
      </c>
      <c r="B1" s="313"/>
      <c r="C1" s="313"/>
      <c r="D1" s="313"/>
      <c r="E1" s="313"/>
      <c r="F1" s="313"/>
      <c r="G1" s="313"/>
      <c r="H1" s="313"/>
      <c r="I1" s="313"/>
      <c r="J1" s="313"/>
      <c r="K1" s="313"/>
      <c r="L1" s="313"/>
      <c r="M1" s="313"/>
      <c r="N1" s="313"/>
      <c r="O1" s="313"/>
      <c r="P1" s="313"/>
      <c r="Q1" s="43"/>
      <c r="S1" s="35"/>
      <c r="T1" s="35"/>
      <c r="U1" s="35"/>
      <c r="V1" s="35"/>
      <c r="W1" s="35"/>
      <c r="X1" s="35"/>
      <c r="Y1" s="40"/>
      <c r="Z1" s="40"/>
      <c r="AA1" s="40"/>
      <c r="AB1" s="80"/>
      <c r="AC1" s="80"/>
    </row>
    <row r="2" spans="1:33" s="34" customFormat="1" ht="17.25" customHeight="1">
      <c r="A2" s="99"/>
      <c r="B2" s="48"/>
      <c r="C2" s="48"/>
      <c r="D2" s="42"/>
      <c r="E2" s="42"/>
      <c r="F2" s="42"/>
      <c r="G2" s="42"/>
      <c r="H2" s="42"/>
      <c r="I2" s="42"/>
      <c r="J2" s="42"/>
      <c r="K2" s="42"/>
      <c r="L2" s="42"/>
      <c r="M2" s="42"/>
      <c r="N2" s="42"/>
      <c r="O2" s="42"/>
      <c r="P2" s="42"/>
      <c r="Q2" s="34" t="s">
        <v>4</v>
      </c>
      <c r="S2" s="43"/>
      <c r="U2" s="35"/>
      <c r="V2" s="35"/>
      <c r="W2" s="35"/>
      <c r="X2" s="35"/>
      <c r="Y2" s="35"/>
      <c r="Z2" s="35"/>
      <c r="AA2" s="108"/>
      <c r="AB2" s="108"/>
      <c r="AC2" s="108"/>
      <c r="AD2" s="89" t="s">
        <v>128</v>
      </c>
      <c r="AF2" s="80"/>
      <c r="AG2" s="80"/>
    </row>
    <row r="3" spans="1:33" s="34" customFormat="1" ht="17.25" customHeight="1">
      <c r="A3" s="286" t="s">
        <v>94</v>
      </c>
      <c r="B3" s="286"/>
      <c r="C3" s="290"/>
      <c r="D3" s="309" t="s">
        <v>95</v>
      </c>
      <c r="E3" s="310"/>
      <c r="F3" s="61" t="s">
        <v>96</v>
      </c>
      <c r="G3" s="62"/>
      <c r="H3" s="262" t="s">
        <v>117</v>
      </c>
      <c r="I3" s="263"/>
      <c r="J3" s="262" t="s">
        <v>97</v>
      </c>
      <c r="K3" s="263"/>
      <c r="L3" s="262" t="s">
        <v>98</v>
      </c>
      <c r="M3" s="263"/>
      <c r="N3" s="267" t="s">
        <v>118</v>
      </c>
      <c r="O3" s="268"/>
      <c r="P3" s="268"/>
      <c r="Q3" s="269"/>
      <c r="R3" s="322" t="s">
        <v>22</v>
      </c>
      <c r="S3" s="323"/>
      <c r="T3" s="326" t="s">
        <v>125</v>
      </c>
      <c r="U3" s="329" t="s">
        <v>129</v>
      </c>
      <c r="V3" s="274" t="s">
        <v>120</v>
      </c>
      <c r="W3" s="270"/>
      <c r="X3" s="332" t="s">
        <v>126</v>
      </c>
      <c r="Y3" s="333"/>
      <c r="Z3" s="336" t="s">
        <v>92</v>
      </c>
      <c r="AA3" s="337"/>
      <c r="AB3" s="285" t="s">
        <v>94</v>
      </c>
      <c r="AC3" s="286"/>
      <c r="AD3" s="286"/>
      <c r="AF3" s="315"/>
      <c r="AG3" s="315"/>
    </row>
    <row r="4" spans="1:33" s="34" customFormat="1" ht="17.25" customHeight="1">
      <c r="A4" s="307"/>
      <c r="B4" s="307"/>
      <c r="C4" s="308"/>
      <c r="D4" s="311"/>
      <c r="E4" s="312"/>
      <c r="F4" s="37" t="s">
        <v>99</v>
      </c>
      <c r="G4" s="36"/>
      <c r="H4" s="69" t="s">
        <v>121</v>
      </c>
      <c r="I4" s="68"/>
      <c r="J4" s="70" t="s">
        <v>122</v>
      </c>
      <c r="K4" s="36"/>
      <c r="L4" s="273" t="s">
        <v>100</v>
      </c>
      <c r="M4" s="36"/>
      <c r="N4" s="264" t="s">
        <v>115</v>
      </c>
      <c r="O4" s="316" t="s">
        <v>50</v>
      </c>
      <c r="P4" s="317"/>
      <c r="Q4" s="318" t="s">
        <v>51</v>
      </c>
      <c r="R4" s="320" t="s">
        <v>105</v>
      </c>
      <c r="S4" s="321"/>
      <c r="T4" s="327"/>
      <c r="U4" s="330"/>
      <c r="V4" s="324" t="s">
        <v>119</v>
      </c>
      <c r="W4" s="325"/>
      <c r="X4" s="334"/>
      <c r="Y4" s="335"/>
      <c r="Z4" s="338"/>
      <c r="AA4" s="339"/>
      <c r="AB4" s="314"/>
      <c r="AC4" s="307"/>
      <c r="AD4" s="307"/>
      <c r="AF4" s="80"/>
      <c r="AG4" s="80"/>
    </row>
    <row r="5" spans="1:33" s="34" customFormat="1" ht="17.25" customHeight="1">
      <c r="A5" s="288"/>
      <c r="B5" s="288"/>
      <c r="C5" s="291"/>
      <c r="D5" s="38" t="s">
        <v>101</v>
      </c>
      <c r="E5" s="126" t="s">
        <v>102</v>
      </c>
      <c r="F5" s="38"/>
      <c r="G5" s="126" t="s">
        <v>102</v>
      </c>
      <c r="H5" s="63" t="s">
        <v>103</v>
      </c>
      <c r="I5" s="126" t="s">
        <v>102</v>
      </c>
      <c r="J5" s="63" t="s">
        <v>104</v>
      </c>
      <c r="K5" s="126" t="s">
        <v>102</v>
      </c>
      <c r="L5" s="266" t="s">
        <v>104</v>
      </c>
      <c r="M5" s="126" t="s">
        <v>102</v>
      </c>
      <c r="N5" s="265" t="s">
        <v>123</v>
      </c>
      <c r="O5" s="271" t="s">
        <v>124</v>
      </c>
      <c r="P5" s="271" t="s">
        <v>116</v>
      </c>
      <c r="Q5" s="319"/>
      <c r="R5" s="39"/>
      <c r="S5" s="134" t="s">
        <v>102</v>
      </c>
      <c r="T5" s="328"/>
      <c r="U5" s="331"/>
      <c r="V5" s="128"/>
      <c r="W5" s="134" t="s">
        <v>102</v>
      </c>
      <c r="X5" s="128" t="s">
        <v>127</v>
      </c>
      <c r="Y5" s="135" t="s">
        <v>114</v>
      </c>
      <c r="Z5" s="272" t="s">
        <v>127</v>
      </c>
      <c r="AA5" s="136" t="s">
        <v>114</v>
      </c>
      <c r="AB5" s="287"/>
      <c r="AC5" s="288"/>
      <c r="AD5" s="288"/>
      <c r="AF5" s="83" t="s">
        <v>24</v>
      </c>
      <c r="AG5" s="80"/>
    </row>
    <row r="6" spans="1:33" s="40" customFormat="1" ht="17.25" customHeight="1">
      <c r="A6" s="91"/>
      <c r="B6" s="91"/>
      <c r="C6" s="139"/>
      <c r="D6" s="141"/>
      <c r="E6" s="140"/>
      <c r="F6" s="141"/>
      <c r="G6" s="140"/>
      <c r="H6" s="142"/>
      <c r="I6" s="140"/>
      <c r="J6" s="142"/>
      <c r="K6" s="140"/>
      <c r="L6" s="143"/>
      <c r="M6" s="140"/>
      <c r="N6" s="144"/>
      <c r="O6" s="145"/>
      <c r="P6" s="145"/>
      <c r="Q6" s="144"/>
      <c r="R6" s="141"/>
      <c r="S6" s="140"/>
      <c r="T6" s="146"/>
      <c r="U6" s="147"/>
      <c r="V6" s="141"/>
      <c r="W6" s="140"/>
      <c r="X6" s="146"/>
      <c r="Y6" s="148"/>
      <c r="Z6" s="146"/>
      <c r="AA6" s="148"/>
      <c r="AB6" s="138"/>
      <c r="AC6" s="91"/>
      <c r="AD6" s="91"/>
      <c r="AF6" s="149"/>
      <c r="AG6" s="81"/>
    </row>
    <row r="7" spans="1:35" s="34" customFormat="1" ht="17.25" customHeight="1">
      <c r="A7" s="102" t="s">
        <v>27</v>
      </c>
      <c r="B7" s="103">
        <v>26</v>
      </c>
      <c r="C7" s="107" t="s">
        <v>25</v>
      </c>
      <c r="D7" s="178">
        <v>36983</v>
      </c>
      <c r="E7" s="179" t="s">
        <v>7</v>
      </c>
      <c r="F7" s="178">
        <v>15991</v>
      </c>
      <c r="G7" s="179" t="s">
        <v>7</v>
      </c>
      <c r="H7" s="180" t="s">
        <v>7</v>
      </c>
      <c r="I7" s="180" t="s">
        <v>7</v>
      </c>
      <c r="J7" s="180" t="s">
        <v>7</v>
      </c>
      <c r="K7" s="180" t="s">
        <v>7</v>
      </c>
      <c r="L7" s="180" t="s">
        <v>7</v>
      </c>
      <c r="M7" s="180" t="s">
        <v>7</v>
      </c>
      <c r="N7" s="340">
        <v>16397</v>
      </c>
      <c r="O7" s="340"/>
      <c r="P7" s="340"/>
      <c r="Q7" s="340"/>
      <c r="R7" s="178">
        <v>4595</v>
      </c>
      <c r="S7" s="180" t="s">
        <v>7</v>
      </c>
      <c r="T7" s="178">
        <v>2772</v>
      </c>
      <c r="U7" s="180" t="s">
        <v>7</v>
      </c>
      <c r="V7" s="178">
        <f>N7+T7</f>
        <v>19169</v>
      </c>
      <c r="W7" s="179" t="s">
        <v>7</v>
      </c>
      <c r="X7" s="182">
        <v>43.2</v>
      </c>
      <c r="Y7" s="179" t="s">
        <v>7</v>
      </c>
      <c r="Z7" s="183">
        <v>51.8</v>
      </c>
      <c r="AA7" s="179" t="s">
        <v>7</v>
      </c>
      <c r="AB7" s="109" t="s">
        <v>27</v>
      </c>
      <c r="AC7" s="103">
        <v>26</v>
      </c>
      <c r="AD7" s="106" t="s">
        <v>25</v>
      </c>
      <c r="AF7" s="129">
        <f>R7+N7+F7</f>
        <v>36983</v>
      </c>
      <c r="AG7" s="129">
        <f>AF7-D7</f>
        <v>0</v>
      </c>
      <c r="AI7" s="125"/>
    </row>
    <row r="8" spans="1:35" s="34" customFormat="1" ht="17.25" customHeight="1">
      <c r="A8" s="96"/>
      <c r="B8" s="103">
        <v>27</v>
      </c>
      <c r="C8" s="56"/>
      <c r="D8" s="178">
        <v>37152</v>
      </c>
      <c r="E8" s="237">
        <f>D8-D7</f>
        <v>169</v>
      </c>
      <c r="F8" s="178">
        <v>17134</v>
      </c>
      <c r="G8" s="237">
        <f aca="true" t="shared" si="0" ref="G8:G78">F8-F7</f>
        <v>1143</v>
      </c>
      <c r="H8" s="180" t="s">
        <v>7</v>
      </c>
      <c r="I8" s="180" t="s">
        <v>7</v>
      </c>
      <c r="J8" s="180" t="s">
        <v>7</v>
      </c>
      <c r="K8" s="180" t="s">
        <v>7</v>
      </c>
      <c r="L8" s="180" t="s">
        <v>7</v>
      </c>
      <c r="M8" s="180" t="s">
        <v>7</v>
      </c>
      <c r="N8" s="340">
        <v>17390</v>
      </c>
      <c r="O8" s="340"/>
      <c r="P8" s="340"/>
      <c r="Q8" s="340"/>
      <c r="R8" s="178">
        <v>2628</v>
      </c>
      <c r="S8" s="237">
        <f aca="true" t="shared" si="1" ref="S8:S70">R8-R7</f>
        <v>-1967</v>
      </c>
      <c r="T8" s="178">
        <v>2522</v>
      </c>
      <c r="U8" s="180" t="s">
        <v>7</v>
      </c>
      <c r="V8" s="178">
        <f>N8+T8</f>
        <v>19912</v>
      </c>
      <c r="W8" s="236">
        <f aca="true" t="shared" si="2" ref="W8:W70">V8-V7</f>
        <v>743</v>
      </c>
      <c r="X8" s="182">
        <v>46.1</v>
      </c>
      <c r="Y8" s="362">
        <f aca="true" t="shared" si="3" ref="Y8:AA58">X8-X7</f>
        <v>2.8999999999999986</v>
      </c>
      <c r="Z8" s="183">
        <v>53.6</v>
      </c>
      <c r="AA8" s="363">
        <f t="shared" si="3"/>
        <v>1.8000000000000043</v>
      </c>
      <c r="AB8" s="110"/>
      <c r="AC8" s="103">
        <v>27</v>
      </c>
      <c r="AD8" s="92"/>
      <c r="AF8" s="129">
        <f>R8+N8+F8</f>
        <v>37152</v>
      </c>
      <c r="AG8" s="129">
        <f>AF8-D8</f>
        <v>0</v>
      </c>
      <c r="AI8" s="125"/>
    </row>
    <row r="9" spans="1:35" s="34" customFormat="1" ht="17.25" customHeight="1">
      <c r="A9" s="96"/>
      <c r="B9" s="103">
        <v>28</v>
      </c>
      <c r="C9" s="56"/>
      <c r="D9" s="178">
        <v>39467</v>
      </c>
      <c r="E9" s="237">
        <f aca="true" t="shared" si="4" ref="E9:E79">D9-D8</f>
        <v>2315</v>
      </c>
      <c r="F9" s="178">
        <v>18627</v>
      </c>
      <c r="G9" s="237">
        <f t="shared" si="0"/>
        <v>1493</v>
      </c>
      <c r="H9" s="180" t="s">
        <v>7</v>
      </c>
      <c r="I9" s="180" t="s">
        <v>7</v>
      </c>
      <c r="J9" s="180" t="s">
        <v>7</v>
      </c>
      <c r="K9" s="180" t="s">
        <v>7</v>
      </c>
      <c r="L9" s="180" t="s">
        <v>7</v>
      </c>
      <c r="M9" s="180" t="s">
        <v>7</v>
      </c>
      <c r="N9" s="340">
        <v>12698</v>
      </c>
      <c r="O9" s="340"/>
      <c r="P9" s="340"/>
      <c r="Q9" s="340"/>
      <c r="R9" s="178">
        <v>8142</v>
      </c>
      <c r="S9" s="237">
        <f t="shared" si="1"/>
        <v>5514</v>
      </c>
      <c r="T9" s="178">
        <v>2026</v>
      </c>
      <c r="U9" s="180" t="s">
        <v>7</v>
      </c>
      <c r="V9" s="178">
        <f>N9+T9</f>
        <v>14724</v>
      </c>
      <c r="W9" s="236">
        <f t="shared" si="2"/>
        <v>-5188</v>
      </c>
      <c r="X9" s="182">
        <v>47.2</v>
      </c>
      <c r="Y9" s="362">
        <f t="shared" si="3"/>
        <v>1.1000000000000014</v>
      </c>
      <c r="Z9" s="183">
        <v>37.3</v>
      </c>
      <c r="AA9" s="238">
        <f t="shared" si="3"/>
        <v>-16.300000000000004</v>
      </c>
      <c r="AB9" s="110"/>
      <c r="AC9" s="103">
        <v>28</v>
      </c>
      <c r="AD9" s="92"/>
      <c r="AF9" s="129">
        <f>R9+N9+F9</f>
        <v>39467</v>
      </c>
      <c r="AG9" s="129">
        <f>AF9-D9</f>
        <v>0</v>
      </c>
      <c r="AI9" s="125"/>
    </row>
    <row r="10" spans="1:35" s="34" customFormat="1" ht="17.25" customHeight="1">
      <c r="A10" s="96"/>
      <c r="B10" s="103">
        <v>29</v>
      </c>
      <c r="C10" s="56"/>
      <c r="D10" s="178">
        <v>34394</v>
      </c>
      <c r="E10" s="237">
        <f t="shared" si="4"/>
        <v>-5073</v>
      </c>
      <c r="F10" s="178">
        <v>17025</v>
      </c>
      <c r="G10" s="237">
        <f t="shared" si="0"/>
        <v>-1602</v>
      </c>
      <c r="H10" s="180" t="s">
        <v>7</v>
      </c>
      <c r="I10" s="180" t="s">
        <v>7</v>
      </c>
      <c r="J10" s="180" t="s">
        <v>7</v>
      </c>
      <c r="K10" s="180" t="s">
        <v>7</v>
      </c>
      <c r="L10" s="180" t="s">
        <v>7</v>
      </c>
      <c r="M10" s="180" t="s">
        <v>7</v>
      </c>
      <c r="N10" s="340">
        <v>10704</v>
      </c>
      <c r="O10" s="340"/>
      <c r="P10" s="340"/>
      <c r="Q10" s="340"/>
      <c r="R10" s="178">
        <v>6665</v>
      </c>
      <c r="S10" s="237">
        <f t="shared" si="1"/>
        <v>-1477</v>
      </c>
      <c r="T10" s="178">
        <v>1348</v>
      </c>
      <c r="U10" s="180" t="s">
        <v>7</v>
      </c>
      <c r="V10" s="178">
        <f>N10+T10</f>
        <v>12052</v>
      </c>
      <c r="W10" s="236">
        <f t="shared" si="2"/>
        <v>-2672</v>
      </c>
      <c r="X10" s="182">
        <v>49.5</v>
      </c>
      <c r="Y10" s="362">
        <f t="shared" si="3"/>
        <v>2.299999999999997</v>
      </c>
      <c r="Z10" s="183">
        <v>35</v>
      </c>
      <c r="AA10" s="238">
        <f t="shared" si="3"/>
        <v>-2.299999999999997</v>
      </c>
      <c r="AB10" s="110"/>
      <c r="AC10" s="103">
        <v>29</v>
      </c>
      <c r="AD10" s="92"/>
      <c r="AF10" s="129">
        <f>R10+N10+F10</f>
        <v>34394</v>
      </c>
      <c r="AG10" s="129">
        <f>AF10-D10</f>
        <v>0</v>
      </c>
      <c r="AI10" s="125"/>
    </row>
    <row r="11" spans="1:35" s="34" customFormat="1" ht="17.25" customHeight="1">
      <c r="A11" s="96"/>
      <c r="B11" s="103">
        <v>30</v>
      </c>
      <c r="C11" s="56"/>
      <c r="D11" s="178">
        <v>36651</v>
      </c>
      <c r="E11" s="237">
        <f t="shared" si="4"/>
        <v>2257</v>
      </c>
      <c r="F11" s="178">
        <v>18255</v>
      </c>
      <c r="G11" s="237">
        <f t="shared" si="0"/>
        <v>1230</v>
      </c>
      <c r="H11" s="180" t="s">
        <v>7</v>
      </c>
      <c r="I11" s="180" t="s">
        <v>7</v>
      </c>
      <c r="J11" s="180" t="s">
        <v>7</v>
      </c>
      <c r="K11" s="180" t="s">
        <v>7</v>
      </c>
      <c r="L11" s="180" t="s">
        <v>7</v>
      </c>
      <c r="M11" s="180" t="s">
        <v>7</v>
      </c>
      <c r="N11" s="340">
        <v>13318</v>
      </c>
      <c r="O11" s="340"/>
      <c r="P11" s="340"/>
      <c r="Q11" s="340"/>
      <c r="R11" s="178">
        <v>5078</v>
      </c>
      <c r="S11" s="237">
        <f t="shared" si="1"/>
        <v>-1587</v>
      </c>
      <c r="T11" s="178">
        <v>1423</v>
      </c>
      <c r="U11" s="180" t="s">
        <v>7</v>
      </c>
      <c r="V11" s="178">
        <f>N11+T11</f>
        <v>14741</v>
      </c>
      <c r="W11" s="236">
        <f t="shared" si="2"/>
        <v>2689</v>
      </c>
      <c r="X11" s="182">
        <v>49.8</v>
      </c>
      <c r="Y11" s="362">
        <f t="shared" si="3"/>
        <v>0.29999999999999716</v>
      </c>
      <c r="Z11" s="183">
        <v>40.2</v>
      </c>
      <c r="AA11" s="363">
        <f t="shared" si="3"/>
        <v>5.200000000000003</v>
      </c>
      <c r="AB11" s="110"/>
      <c r="AC11" s="103">
        <v>30</v>
      </c>
      <c r="AD11" s="92"/>
      <c r="AF11" s="129">
        <f>R11+N11+F11</f>
        <v>36651</v>
      </c>
      <c r="AG11" s="129">
        <f>AF11-D11</f>
        <v>0</v>
      </c>
      <c r="AI11" s="125"/>
    </row>
    <row r="12" spans="1:35" s="34" customFormat="1" ht="17.25" customHeight="1">
      <c r="A12" s="96"/>
      <c r="B12" s="103"/>
      <c r="C12" s="56"/>
      <c r="D12" s="178"/>
      <c r="E12" s="237"/>
      <c r="F12" s="178"/>
      <c r="G12" s="237"/>
      <c r="H12" s="180"/>
      <c r="I12" s="180"/>
      <c r="J12" s="180"/>
      <c r="K12" s="180"/>
      <c r="L12" s="180"/>
      <c r="M12" s="180"/>
      <c r="N12" s="181"/>
      <c r="O12" s="184"/>
      <c r="P12" s="184"/>
      <c r="Q12" s="184"/>
      <c r="R12" s="178"/>
      <c r="S12" s="237"/>
      <c r="T12" s="178"/>
      <c r="U12" s="180"/>
      <c r="V12" s="178"/>
      <c r="W12" s="236"/>
      <c r="X12" s="182"/>
      <c r="Y12" s="362"/>
      <c r="Z12" s="183"/>
      <c r="AA12" s="363"/>
      <c r="AB12" s="110"/>
      <c r="AC12" s="103"/>
      <c r="AD12" s="92"/>
      <c r="AF12" s="129"/>
      <c r="AG12" s="129"/>
      <c r="AI12" s="125"/>
    </row>
    <row r="13" spans="1:35" s="34" customFormat="1" ht="17.25" customHeight="1">
      <c r="A13" s="96"/>
      <c r="B13" s="103">
        <v>31</v>
      </c>
      <c r="C13" s="56"/>
      <c r="D13" s="178">
        <v>39416</v>
      </c>
      <c r="E13" s="237">
        <f>D13-D11</f>
        <v>2765</v>
      </c>
      <c r="F13" s="178">
        <v>19410</v>
      </c>
      <c r="G13" s="237">
        <f>F13-F11</f>
        <v>1155</v>
      </c>
      <c r="H13" s="180" t="s">
        <v>7</v>
      </c>
      <c r="I13" s="180" t="s">
        <v>7</v>
      </c>
      <c r="J13" s="180" t="s">
        <v>7</v>
      </c>
      <c r="K13" s="180" t="s">
        <v>7</v>
      </c>
      <c r="L13" s="180" t="s">
        <v>7</v>
      </c>
      <c r="M13" s="180" t="s">
        <v>7</v>
      </c>
      <c r="N13" s="340">
        <v>15188</v>
      </c>
      <c r="O13" s="340"/>
      <c r="P13" s="340"/>
      <c r="Q13" s="340"/>
      <c r="R13" s="178">
        <v>4818</v>
      </c>
      <c r="S13" s="237">
        <f>R13-R11</f>
        <v>-260</v>
      </c>
      <c r="T13" s="178">
        <v>953</v>
      </c>
      <c r="U13" s="180" t="s">
        <v>7</v>
      </c>
      <c r="V13" s="178">
        <f aca="true" t="shared" si="5" ref="V13:V22">N13+T13</f>
        <v>16141</v>
      </c>
      <c r="W13" s="236">
        <f>V13-V11</f>
        <v>1400</v>
      </c>
      <c r="X13" s="182">
        <v>49.2</v>
      </c>
      <c r="Y13" s="238">
        <f>X13-X11</f>
        <v>-0.5999999999999943</v>
      </c>
      <c r="Z13" s="183">
        <v>41</v>
      </c>
      <c r="AA13" s="363">
        <f>Z13-Z11</f>
        <v>0.7999999999999972</v>
      </c>
      <c r="AB13" s="110"/>
      <c r="AC13" s="103">
        <v>31</v>
      </c>
      <c r="AD13" s="92"/>
      <c r="AF13" s="129">
        <f aca="true" t="shared" si="6" ref="AF13:AF22">R13+N13+F13</f>
        <v>39416</v>
      </c>
      <c r="AG13" s="129">
        <f aca="true" t="shared" si="7" ref="AG13:AG22">AF13-D13</f>
        <v>0</v>
      </c>
      <c r="AI13" s="125"/>
    </row>
    <row r="14" spans="1:35" s="34" customFormat="1" ht="17.25" customHeight="1">
      <c r="A14" s="96"/>
      <c r="B14" s="103">
        <v>32</v>
      </c>
      <c r="C14" s="56"/>
      <c r="D14" s="178">
        <v>40327</v>
      </c>
      <c r="E14" s="237">
        <f t="shared" si="4"/>
        <v>911</v>
      </c>
      <c r="F14" s="178">
        <v>19655</v>
      </c>
      <c r="G14" s="237">
        <f t="shared" si="0"/>
        <v>245</v>
      </c>
      <c r="H14" s="180" t="s">
        <v>7</v>
      </c>
      <c r="I14" s="180" t="s">
        <v>7</v>
      </c>
      <c r="J14" s="180" t="s">
        <v>7</v>
      </c>
      <c r="K14" s="180" t="s">
        <v>7</v>
      </c>
      <c r="L14" s="180" t="s">
        <v>7</v>
      </c>
      <c r="M14" s="180" t="s">
        <v>7</v>
      </c>
      <c r="N14" s="340">
        <v>15210</v>
      </c>
      <c r="O14" s="340"/>
      <c r="P14" s="340"/>
      <c r="Q14" s="340"/>
      <c r="R14" s="178">
        <v>5462</v>
      </c>
      <c r="S14" s="237">
        <f t="shared" si="1"/>
        <v>644</v>
      </c>
      <c r="T14" s="178">
        <v>902</v>
      </c>
      <c r="U14" s="180" t="s">
        <v>7</v>
      </c>
      <c r="V14" s="178">
        <f t="shared" si="5"/>
        <v>16112</v>
      </c>
      <c r="W14" s="236">
        <f t="shared" si="2"/>
        <v>-29</v>
      </c>
      <c r="X14" s="182">
        <v>48.7</v>
      </c>
      <c r="Y14" s="238">
        <f t="shared" si="3"/>
        <v>-0.5</v>
      </c>
      <c r="Z14" s="183">
        <v>40</v>
      </c>
      <c r="AA14" s="364">
        <f t="shared" si="3"/>
        <v>-1</v>
      </c>
      <c r="AB14" s="110"/>
      <c r="AC14" s="103">
        <v>32</v>
      </c>
      <c r="AD14" s="92"/>
      <c r="AF14" s="129">
        <f t="shared" si="6"/>
        <v>40327</v>
      </c>
      <c r="AG14" s="129">
        <f t="shared" si="7"/>
        <v>0</v>
      </c>
      <c r="AI14" s="125"/>
    </row>
    <row r="15" spans="1:35" s="34" customFormat="1" ht="17.25" customHeight="1">
      <c r="A15" s="96"/>
      <c r="B15" s="103">
        <v>33</v>
      </c>
      <c r="C15" s="56"/>
      <c r="D15" s="178">
        <v>38864</v>
      </c>
      <c r="E15" s="237">
        <f t="shared" si="4"/>
        <v>-1463</v>
      </c>
      <c r="F15" s="178">
        <v>19614</v>
      </c>
      <c r="G15" s="237">
        <f t="shared" si="0"/>
        <v>-41</v>
      </c>
      <c r="H15" s="180" t="s">
        <v>7</v>
      </c>
      <c r="I15" s="180" t="s">
        <v>7</v>
      </c>
      <c r="J15" s="180" t="s">
        <v>7</v>
      </c>
      <c r="K15" s="180" t="s">
        <v>7</v>
      </c>
      <c r="L15" s="180" t="s">
        <v>7</v>
      </c>
      <c r="M15" s="180" t="s">
        <v>7</v>
      </c>
      <c r="N15" s="340">
        <v>13041</v>
      </c>
      <c r="O15" s="340"/>
      <c r="P15" s="340"/>
      <c r="Q15" s="340"/>
      <c r="R15" s="178">
        <v>6209</v>
      </c>
      <c r="S15" s="237">
        <f t="shared" si="1"/>
        <v>747</v>
      </c>
      <c r="T15" s="178">
        <v>681</v>
      </c>
      <c r="U15" s="180" t="s">
        <v>7</v>
      </c>
      <c r="V15" s="178">
        <f t="shared" si="5"/>
        <v>13722</v>
      </c>
      <c r="W15" s="236">
        <f t="shared" si="2"/>
        <v>-2390</v>
      </c>
      <c r="X15" s="182">
        <v>50.5</v>
      </c>
      <c r="Y15" s="365">
        <f t="shared" si="3"/>
        <v>1.7999999999999972</v>
      </c>
      <c r="Z15" s="183">
        <v>35.3</v>
      </c>
      <c r="AA15" s="238">
        <f t="shared" si="3"/>
        <v>-4.700000000000003</v>
      </c>
      <c r="AB15" s="110"/>
      <c r="AC15" s="103">
        <v>33</v>
      </c>
      <c r="AD15" s="92"/>
      <c r="AF15" s="129">
        <f t="shared" si="6"/>
        <v>38864</v>
      </c>
      <c r="AG15" s="129">
        <f t="shared" si="7"/>
        <v>0</v>
      </c>
      <c r="AI15" s="125"/>
    </row>
    <row r="16" spans="1:35" s="34" customFormat="1" ht="17.25" customHeight="1">
      <c r="A16" s="96"/>
      <c r="B16" s="103">
        <v>34</v>
      </c>
      <c r="C16" s="56"/>
      <c r="D16" s="178">
        <v>41712</v>
      </c>
      <c r="E16" s="237">
        <f t="shared" si="4"/>
        <v>2848</v>
      </c>
      <c r="F16" s="178">
        <v>21289</v>
      </c>
      <c r="G16" s="237">
        <f t="shared" si="0"/>
        <v>1675</v>
      </c>
      <c r="H16" s="180" t="s">
        <v>7</v>
      </c>
      <c r="I16" s="180" t="s">
        <v>7</v>
      </c>
      <c r="J16" s="180" t="s">
        <v>7</v>
      </c>
      <c r="K16" s="180" t="s">
        <v>7</v>
      </c>
      <c r="L16" s="180" t="s">
        <v>7</v>
      </c>
      <c r="M16" s="180" t="s">
        <v>7</v>
      </c>
      <c r="N16" s="340">
        <v>13580</v>
      </c>
      <c r="O16" s="340"/>
      <c r="P16" s="340"/>
      <c r="Q16" s="340"/>
      <c r="R16" s="178">
        <v>6843</v>
      </c>
      <c r="S16" s="237">
        <f t="shared" si="1"/>
        <v>634</v>
      </c>
      <c r="T16" s="178">
        <v>602</v>
      </c>
      <c r="U16" s="180" t="s">
        <v>7</v>
      </c>
      <c r="V16" s="178">
        <f t="shared" si="5"/>
        <v>14182</v>
      </c>
      <c r="W16" s="236">
        <f t="shared" si="2"/>
        <v>460</v>
      </c>
      <c r="X16" s="182">
        <v>51</v>
      </c>
      <c r="Y16" s="365">
        <f t="shared" si="3"/>
        <v>0.5</v>
      </c>
      <c r="Z16" s="183">
        <v>34</v>
      </c>
      <c r="AA16" s="238">
        <f t="shared" si="3"/>
        <v>-1.2999999999999972</v>
      </c>
      <c r="AB16" s="110"/>
      <c r="AC16" s="103">
        <v>34</v>
      </c>
      <c r="AD16" s="92"/>
      <c r="AF16" s="129">
        <f t="shared" si="6"/>
        <v>41712</v>
      </c>
      <c r="AG16" s="129">
        <f t="shared" si="7"/>
        <v>0</v>
      </c>
      <c r="AI16" s="125"/>
    </row>
    <row r="17" spans="1:35" s="34" customFormat="1" ht="17.25" customHeight="1">
      <c r="A17" s="96"/>
      <c r="B17" s="103">
        <v>35</v>
      </c>
      <c r="C17" s="56"/>
      <c r="D17" s="178">
        <v>35169</v>
      </c>
      <c r="E17" s="237">
        <f t="shared" si="4"/>
        <v>-6543</v>
      </c>
      <c r="F17" s="178">
        <v>18886</v>
      </c>
      <c r="G17" s="237">
        <f t="shared" si="0"/>
        <v>-2403</v>
      </c>
      <c r="H17" s="180" t="s">
        <v>7</v>
      </c>
      <c r="I17" s="180" t="s">
        <v>7</v>
      </c>
      <c r="J17" s="180" t="s">
        <v>7</v>
      </c>
      <c r="K17" s="180" t="s">
        <v>7</v>
      </c>
      <c r="L17" s="180" t="s">
        <v>7</v>
      </c>
      <c r="M17" s="180" t="s">
        <v>7</v>
      </c>
      <c r="N17" s="340">
        <v>11987</v>
      </c>
      <c r="O17" s="340"/>
      <c r="P17" s="340"/>
      <c r="Q17" s="340"/>
      <c r="R17" s="178">
        <v>4296</v>
      </c>
      <c r="S17" s="237">
        <f t="shared" si="1"/>
        <v>-2547</v>
      </c>
      <c r="T17" s="178">
        <v>585</v>
      </c>
      <c r="U17" s="180" t="s">
        <v>7</v>
      </c>
      <c r="V17" s="178">
        <f t="shared" si="5"/>
        <v>12572</v>
      </c>
      <c r="W17" s="236">
        <f t="shared" si="2"/>
        <v>-1610</v>
      </c>
      <c r="X17" s="182">
        <v>53.7</v>
      </c>
      <c r="Y17" s="365">
        <f t="shared" si="3"/>
        <v>2.700000000000003</v>
      </c>
      <c r="Z17" s="183">
        <v>35.7</v>
      </c>
      <c r="AA17" s="363">
        <f t="shared" si="3"/>
        <v>1.7000000000000028</v>
      </c>
      <c r="AB17" s="110"/>
      <c r="AC17" s="103">
        <v>35</v>
      </c>
      <c r="AD17" s="92"/>
      <c r="AF17" s="129">
        <f t="shared" si="6"/>
        <v>35169</v>
      </c>
      <c r="AG17" s="129">
        <f t="shared" si="7"/>
        <v>0</v>
      </c>
      <c r="AI17" s="125"/>
    </row>
    <row r="18" spans="1:35" s="34" customFormat="1" ht="17.25" customHeight="1">
      <c r="A18" s="96"/>
      <c r="B18" s="103">
        <v>36</v>
      </c>
      <c r="C18" s="56"/>
      <c r="D18" s="178">
        <v>26979</v>
      </c>
      <c r="E18" s="237">
        <f t="shared" si="4"/>
        <v>-8190</v>
      </c>
      <c r="F18" s="178">
        <v>16056</v>
      </c>
      <c r="G18" s="237">
        <f t="shared" si="0"/>
        <v>-2830</v>
      </c>
      <c r="H18" s="180" t="s">
        <v>7</v>
      </c>
      <c r="I18" s="180" t="s">
        <v>7</v>
      </c>
      <c r="J18" s="180" t="s">
        <v>7</v>
      </c>
      <c r="K18" s="180" t="s">
        <v>7</v>
      </c>
      <c r="L18" s="180" t="s">
        <v>7</v>
      </c>
      <c r="M18" s="180" t="s">
        <v>7</v>
      </c>
      <c r="N18" s="340">
        <v>8971</v>
      </c>
      <c r="O18" s="340"/>
      <c r="P18" s="340"/>
      <c r="Q18" s="340"/>
      <c r="R18" s="178">
        <v>1952</v>
      </c>
      <c r="S18" s="237">
        <f t="shared" si="1"/>
        <v>-2344</v>
      </c>
      <c r="T18" s="178">
        <v>478</v>
      </c>
      <c r="U18" s="180" t="s">
        <v>7</v>
      </c>
      <c r="V18" s="178">
        <f t="shared" si="5"/>
        <v>9449</v>
      </c>
      <c r="W18" s="236">
        <f t="shared" si="2"/>
        <v>-3123</v>
      </c>
      <c r="X18" s="182">
        <v>59.5</v>
      </c>
      <c r="Y18" s="365">
        <f t="shared" si="3"/>
        <v>5.799999999999997</v>
      </c>
      <c r="Z18" s="183">
        <v>35</v>
      </c>
      <c r="AA18" s="238">
        <f t="shared" si="3"/>
        <v>-0.7000000000000028</v>
      </c>
      <c r="AB18" s="110"/>
      <c r="AC18" s="103">
        <v>36</v>
      </c>
      <c r="AD18" s="92"/>
      <c r="AF18" s="129">
        <f t="shared" si="6"/>
        <v>26979</v>
      </c>
      <c r="AG18" s="129">
        <f t="shared" si="7"/>
        <v>0</v>
      </c>
      <c r="AI18" s="125"/>
    </row>
    <row r="19" spans="1:35" s="34" customFormat="1" ht="17.25" customHeight="1">
      <c r="A19" s="96"/>
      <c r="B19" s="103">
        <v>37</v>
      </c>
      <c r="C19" s="56"/>
      <c r="D19" s="178">
        <v>35529</v>
      </c>
      <c r="E19" s="237">
        <f t="shared" si="4"/>
        <v>8550</v>
      </c>
      <c r="F19" s="178">
        <v>20899</v>
      </c>
      <c r="G19" s="237">
        <f t="shared" si="0"/>
        <v>4843</v>
      </c>
      <c r="H19" s="180" t="s">
        <v>7</v>
      </c>
      <c r="I19" s="180" t="s">
        <v>7</v>
      </c>
      <c r="J19" s="180" t="s">
        <v>7</v>
      </c>
      <c r="K19" s="180" t="s">
        <v>7</v>
      </c>
      <c r="L19" s="180" t="s">
        <v>7</v>
      </c>
      <c r="M19" s="180" t="s">
        <v>7</v>
      </c>
      <c r="N19" s="340">
        <v>11477</v>
      </c>
      <c r="O19" s="340"/>
      <c r="P19" s="340"/>
      <c r="Q19" s="340"/>
      <c r="R19" s="178">
        <v>3153</v>
      </c>
      <c r="S19" s="237">
        <f t="shared" si="1"/>
        <v>1201</v>
      </c>
      <c r="T19" s="178">
        <v>569</v>
      </c>
      <c r="U19" s="180" t="s">
        <v>7</v>
      </c>
      <c r="V19" s="178">
        <f t="shared" si="5"/>
        <v>12046</v>
      </c>
      <c r="W19" s="236">
        <f t="shared" si="2"/>
        <v>2597</v>
      </c>
      <c r="X19" s="182">
        <v>58.8</v>
      </c>
      <c r="Y19" s="238">
        <f t="shared" si="3"/>
        <v>-0.7000000000000028</v>
      </c>
      <c r="Z19" s="183">
        <v>33.9</v>
      </c>
      <c r="AA19" s="238">
        <f t="shared" si="3"/>
        <v>-1.1000000000000014</v>
      </c>
      <c r="AB19" s="110"/>
      <c r="AC19" s="103">
        <v>37</v>
      </c>
      <c r="AD19" s="92"/>
      <c r="AF19" s="129">
        <f t="shared" si="6"/>
        <v>35529</v>
      </c>
      <c r="AG19" s="129">
        <f t="shared" si="7"/>
        <v>0</v>
      </c>
      <c r="AI19" s="125"/>
    </row>
    <row r="20" spans="1:35" s="34" customFormat="1" ht="17.25" customHeight="1">
      <c r="A20" s="96"/>
      <c r="B20" s="103">
        <v>38</v>
      </c>
      <c r="C20" s="56"/>
      <c r="D20" s="178">
        <v>49909</v>
      </c>
      <c r="E20" s="237">
        <f t="shared" si="4"/>
        <v>14380</v>
      </c>
      <c r="F20" s="178">
        <v>30188</v>
      </c>
      <c r="G20" s="237">
        <f t="shared" si="0"/>
        <v>9289</v>
      </c>
      <c r="H20" s="180" t="s">
        <v>7</v>
      </c>
      <c r="I20" s="180" t="s">
        <v>7</v>
      </c>
      <c r="J20" s="180" t="s">
        <v>7</v>
      </c>
      <c r="K20" s="180" t="s">
        <v>7</v>
      </c>
      <c r="L20" s="180" t="s">
        <v>7</v>
      </c>
      <c r="M20" s="180" t="s">
        <v>7</v>
      </c>
      <c r="N20" s="340">
        <v>14053</v>
      </c>
      <c r="O20" s="340"/>
      <c r="P20" s="340"/>
      <c r="Q20" s="340"/>
      <c r="R20" s="178">
        <v>5668</v>
      </c>
      <c r="S20" s="237">
        <f t="shared" si="1"/>
        <v>2515</v>
      </c>
      <c r="T20" s="178">
        <v>1114</v>
      </c>
      <c r="U20" s="180" t="s">
        <v>7</v>
      </c>
      <c r="V20" s="178">
        <f t="shared" si="5"/>
        <v>15167</v>
      </c>
      <c r="W20" s="236">
        <f t="shared" si="2"/>
        <v>3121</v>
      </c>
      <c r="X20" s="182">
        <v>60.5</v>
      </c>
      <c r="Y20" s="365">
        <f t="shared" si="3"/>
        <v>1.7000000000000028</v>
      </c>
      <c r="Z20" s="183">
        <v>30.4</v>
      </c>
      <c r="AA20" s="238">
        <f t="shared" si="3"/>
        <v>-3.5</v>
      </c>
      <c r="AB20" s="110"/>
      <c r="AC20" s="103">
        <v>38</v>
      </c>
      <c r="AD20" s="92"/>
      <c r="AF20" s="129">
        <f t="shared" si="6"/>
        <v>49909</v>
      </c>
      <c r="AG20" s="129">
        <f t="shared" si="7"/>
        <v>0</v>
      </c>
      <c r="AI20" s="125"/>
    </row>
    <row r="21" spans="1:35" s="34" customFormat="1" ht="17.25" customHeight="1">
      <c r="A21" s="96"/>
      <c r="B21" s="103">
        <v>39</v>
      </c>
      <c r="C21" s="56"/>
      <c r="D21" s="178">
        <v>49039</v>
      </c>
      <c r="E21" s="237">
        <f t="shared" si="4"/>
        <v>-870</v>
      </c>
      <c r="F21" s="178">
        <v>30804</v>
      </c>
      <c r="G21" s="237">
        <f t="shared" si="0"/>
        <v>616</v>
      </c>
      <c r="H21" s="180" t="s">
        <v>7</v>
      </c>
      <c r="I21" s="180" t="s">
        <v>7</v>
      </c>
      <c r="J21" s="180" t="s">
        <v>7</v>
      </c>
      <c r="K21" s="180" t="s">
        <v>7</v>
      </c>
      <c r="L21" s="180" t="s">
        <v>7</v>
      </c>
      <c r="M21" s="180" t="s">
        <v>7</v>
      </c>
      <c r="N21" s="340">
        <v>13280</v>
      </c>
      <c r="O21" s="340"/>
      <c r="P21" s="340"/>
      <c r="Q21" s="340"/>
      <c r="R21" s="178">
        <v>4955</v>
      </c>
      <c r="S21" s="237">
        <f t="shared" si="1"/>
        <v>-713</v>
      </c>
      <c r="T21" s="178">
        <v>1085</v>
      </c>
      <c r="U21" s="180" t="s">
        <v>7</v>
      </c>
      <c r="V21" s="178">
        <f t="shared" si="5"/>
        <v>14365</v>
      </c>
      <c r="W21" s="236">
        <f t="shared" si="2"/>
        <v>-802</v>
      </c>
      <c r="X21" s="182">
        <v>62.8</v>
      </c>
      <c r="Y21" s="365">
        <f t="shared" si="3"/>
        <v>2.299999999999997</v>
      </c>
      <c r="Z21" s="183">
        <v>29.3</v>
      </c>
      <c r="AA21" s="238">
        <f t="shared" si="3"/>
        <v>-1.0999999999999979</v>
      </c>
      <c r="AB21" s="110"/>
      <c r="AC21" s="103">
        <v>39</v>
      </c>
      <c r="AD21" s="92"/>
      <c r="AF21" s="129">
        <f t="shared" si="6"/>
        <v>49039</v>
      </c>
      <c r="AG21" s="129">
        <f t="shared" si="7"/>
        <v>0</v>
      </c>
      <c r="AI21" s="125"/>
    </row>
    <row r="22" spans="1:35" s="34" customFormat="1" ht="17.25" customHeight="1">
      <c r="A22" s="96"/>
      <c r="B22" s="103">
        <v>40</v>
      </c>
      <c r="C22" s="56"/>
      <c r="D22" s="178">
        <v>48289</v>
      </c>
      <c r="E22" s="237">
        <f t="shared" si="4"/>
        <v>-750</v>
      </c>
      <c r="F22" s="178">
        <v>31236</v>
      </c>
      <c r="G22" s="237">
        <f t="shared" si="0"/>
        <v>432</v>
      </c>
      <c r="H22" s="180" t="s">
        <v>7</v>
      </c>
      <c r="I22" s="180" t="s">
        <v>7</v>
      </c>
      <c r="J22" s="180" t="s">
        <v>7</v>
      </c>
      <c r="K22" s="180" t="s">
        <v>7</v>
      </c>
      <c r="L22" s="180" t="s">
        <v>7</v>
      </c>
      <c r="M22" s="180" t="s">
        <v>7</v>
      </c>
      <c r="N22" s="340">
        <v>12042</v>
      </c>
      <c r="O22" s="340"/>
      <c r="P22" s="340"/>
      <c r="Q22" s="340"/>
      <c r="R22" s="178">
        <v>5011</v>
      </c>
      <c r="S22" s="237">
        <f t="shared" si="1"/>
        <v>56</v>
      </c>
      <c r="T22" s="178">
        <v>1232</v>
      </c>
      <c r="U22" s="180" t="s">
        <v>7</v>
      </c>
      <c r="V22" s="178">
        <f t="shared" si="5"/>
        <v>13274</v>
      </c>
      <c r="W22" s="236">
        <f t="shared" si="2"/>
        <v>-1091</v>
      </c>
      <c r="X22" s="182">
        <v>64.7</v>
      </c>
      <c r="Y22" s="365">
        <f t="shared" si="3"/>
        <v>1.9000000000000057</v>
      </c>
      <c r="Z22" s="183">
        <v>27.5</v>
      </c>
      <c r="AA22" s="238">
        <f t="shared" si="3"/>
        <v>-1.8000000000000007</v>
      </c>
      <c r="AB22" s="110"/>
      <c r="AC22" s="103">
        <v>40</v>
      </c>
      <c r="AD22" s="92"/>
      <c r="AF22" s="129">
        <f t="shared" si="6"/>
        <v>48289</v>
      </c>
      <c r="AG22" s="129">
        <f t="shared" si="7"/>
        <v>0</v>
      </c>
      <c r="AI22" s="125"/>
    </row>
    <row r="23" spans="1:35" s="34" customFormat="1" ht="17.25" customHeight="1">
      <c r="A23" s="96"/>
      <c r="B23" s="103"/>
      <c r="C23" s="56"/>
      <c r="D23" s="178"/>
      <c r="E23" s="237"/>
      <c r="F23" s="178"/>
      <c r="G23" s="237"/>
      <c r="H23" s="180"/>
      <c r="I23" s="180"/>
      <c r="J23" s="180"/>
      <c r="K23" s="180"/>
      <c r="L23" s="180"/>
      <c r="M23" s="180"/>
      <c r="N23" s="181"/>
      <c r="O23" s="184"/>
      <c r="P23" s="184"/>
      <c r="Q23" s="184"/>
      <c r="R23" s="178"/>
      <c r="S23" s="237"/>
      <c r="T23" s="178"/>
      <c r="U23" s="180"/>
      <c r="V23" s="178"/>
      <c r="W23" s="236"/>
      <c r="X23" s="182"/>
      <c r="Y23" s="365"/>
      <c r="Z23" s="183"/>
      <c r="AA23" s="238"/>
      <c r="AB23" s="110"/>
      <c r="AC23" s="103"/>
      <c r="AD23" s="92"/>
      <c r="AF23" s="129"/>
      <c r="AG23" s="129"/>
      <c r="AI23" s="125"/>
    </row>
    <row r="24" spans="1:35" s="34" customFormat="1" ht="17.25" customHeight="1">
      <c r="A24" s="96"/>
      <c r="B24" s="103">
        <v>41</v>
      </c>
      <c r="C24" s="56"/>
      <c r="D24" s="178">
        <v>47188</v>
      </c>
      <c r="E24" s="237">
        <f>D24-D22</f>
        <v>-1101</v>
      </c>
      <c r="F24" s="178">
        <v>31096</v>
      </c>
      <c r="G24" s="237">
        <f>F24-F22</f>
        <v>-140</v>
      </c>
      <c r="H24" s="180" t="s">
        <v>7</v>
      </c>
      <c r="I24" s="180" t="s">
        <v>7</v>
      </c>
      <c r="J24" s="180" t="s">
        <v>7</v>
      </c>
      <c r="K24" s="180" t="s">
        <v>7</v>
      </c>
      <c r="L24" s="180" t="s">
        <v>7</v>
      </c>
      <c r="M24" s="180" t="s">
        <v>7</v>
      </c>
      <c r="N24" s="340">
        <v>10589</v>
      </c>
      <c r="O24" s="340"/>
      <c r="P24" s="340"/>
      <c r="Q24" s="340"/>
      <c r="R24" s="178">
        <v>5503</v>
      </c>
      <c r="S24" s="237">
        <f>R24-R22</f>
        <v>492</v>
      </c>
      <c r="T24" s="178">
        <v>1274</v>
      </c>
      <c r="U24" s="180" t="s">
        <v>7</v>
      </c>
      <c r="V24" s="178">
        <f aca="true" t="shared" si="8" ref="V24:V33">N24+T24</f>
        <v>11863</v>
      </c>
      <c r="W24" s="236">
        <f>V24-V22</f>
        <v>-1411</v>
      </c>
      <c r="X24" s="182">
        <v>65.9</v>
      </c>
      <c r="Y24" s="365">
        <f>X24-X22</f>
        <v>1.2000000000000028</v>
      </c>
      <c r="Z24" s="183">
        <v>25.1</v>
      </c>
      <c r="AA24" s="238">
        <f>Z24-Z22</f>
        <v>-2.3999999999999986</v>
      </c>
      <c r="AB24" s="110"/>
      <c r="AC24" s="103">
        <v>41</v>
      </c>
      <c r="AD24" s="92"/>
      <c r="AF24" s="129">
        <f aca="true" t="shared" si="9" ref="AF24:AF33">R24+N24+F24</f>
        <v>47188</v>
      </c>
      <c r="AG24" s="129">
        <f aca="true" t="shared" si="10" ref="AG24:AG33">AF24-D24</f>
        <v>0</v>
      </c>
      <c r="AI24" s="125"/>
    </row>
    <row r="25" spans="1:35" s="34" customFormat="1" ht="17.25" customHeight="1">
      <c r="A25" s="96"/>
      <c r="B25" s="103">
        <v>42</v>
      </c>
      <c r="C25" s="56"/>
      <c r="D25" s="178">
        <v>42082</v>
      </c>
      <c r="E25" s="237">
        <f t="shared" si="4"/>
        <v>-5106</v>
      </c>
      <c r="F25" s="178">
        <v>28615</v>
      </c>
      <c r="G25" s="237">
        <f t="shared" si="0"/>
        <v>-2481</v>
      </c>
      <c r="H25" s="180" t="s">
        <v>7</v>
      </c>
      <c r="I25" s="180" t="s">
        <v>7</v>
      </c>
      <c r="J25" s="180" t="s">
        <v>7</v>
      </c>
      <c r="K25" s="180" t="s">
        <v>7</v>
      </c>
      <c r="L25" s="180" t="s">
        <v>7</v>
      </c>
      <c r="M25" s="180" t="s">
        <v>7</v>
      </c>
      <c r="N25" s="340">
        <v>9176</v>
      </c>
      <c r="O25" s="340"/>
      <c r="P25" s="340"/>
      <c r="Q25" s="340"/>
      <c r="R25" s="178">
        <v>4291</v>
      </c>
      <c r="S25" s="237">
        <f t="shared" si="1"/>
        <v>-1212</v>
      </c>
      <c r="T25" s="178">
        <v>1144</v>
      </c>
      <c r="U25" s="180" t="s">
        <v>7</v>
      </c>
      <c r="V25" s="178">
        <f t="shared" si="8"/>
        <v>10320</v>
      </c>
      <c r="W25" s="236">
        <f t="shared" si="2"/>
        <v>-1543</v>
      </c>
      <c r="X25" s="182">
        <v>68</v>
      </c>
      <c r="Y25" s="365">
        <f t="shared" si="3"/>
        <v>2.0999999999999943</v>
      </c>
      <c r="Z25" s="183">
        <v>24.5</v>
      </c>
      <c r="AA25" s="238">
        <f t="shared" si="3"/>
        <v>-0.6000000000000014</v>
      </c>
      <c r="AB25" s="110"/>
      <c r="AC25" s="103">
        <v>42</v>
      </c>
      <c r="AD25" s="92"/>
      <c r="AF25" s="129">
        <f t="shared" si="9"/>
        <v>42082</v>
      </c>
      <c r="AG25" s="129">
        <f t="shared" si="10"/>
        <v>0</v>
      </c>
      <c r="AI25" s="125"/>
    </row>
    <row r="26" spans="1:35" s="34" customFormat="1" ht="17.25" customHeight="1">
      <c r="A26" s="96"/>
      <c r="B26" s="103">
        <v>43</v>
      </c>
      <c r="C26" s="56"/>
      <c r="D26" s="178">
        <v>41250</v>
      </c>
      <c r="E26" s="237">
        <f t="shared" si="4"/>
        <v>-832</v>
      </c>
      <c r="F26" s="178">
        <v>28734</v>
      </c>
      <c r="G26" s="237">
        <f t="shared" si="0"/>
        <v>119</v>
      </c>
      <c r="H26" s="180" t="s">
        <v>7</v>
      </c>
      <c r="I26" s="180" t="s">
        <v>7</v>
      </c>
      <c r="J26" s="180" t="s">
        <v>7</v>
      </c>
      <c r="K26" s="180" t="s">
        <v>7</v>
      </c>
      <c r="L26" s="180" t="s">
        <v>7</v>
      </c>
      <c r="M26" s="180" t="s">
        <v>7</v>
      </c>
      <c r="N26" s="340">
        <v>8153</v>
      </c>
      <c r="O26" s="340"/>
      <c r="P26" s="340"/>
      <c r="Q26" s="340"/>
      <c r="R26" s="178">
        <v>4363</v>
      </c>
      <c r="S26" s="237">
        <f t="shared" si="1"/>
        <v>72</v>
      </c>
      <c r="T26" s="178">
        <v>1010</v>
      </c>
      <c r="U26" s="180" t="s">
        <v>7</v>
      </c>
      <c r="V26" s="178">
        <f t="shared" si="8"/>
        <v>9163</v>
      </c>
      <c r="W26" s="236">
        <f t="shared" si="2"/>
        <v>-1157</v>
      </c>
      <c r="X26" s="182">
        <v>69.7</v>
      </c>
      <c r="Y26" s="365">
        <f t="shared" si="3"/>
        <v>1.7000000000000028</v>
      </c>
      <c r="Z26" s="183">
        <v>22.2</v>
      </c>
      <c r="AA26" s="238">
        <f t="shared" si="3"/>
        <v>-2.3000000000000007</v>
      </c>
      <c r="AB26" s="110"/>
      <c r="AC26" s="103">
        <v>43</v>
      </c>
      <c r="AD26" s="92"/>
      <c r="AF26" s="129">
        <f t="shared" si="9"/>
        <v>41250</v>
      </c>
      <c r="AG26" s="129">
        <f t="shared" si="10"/>
        <v>0</v>
      </c>
      <c r="AI26" s="125"/>
    </row>
    <row r="27" spans="1:35" s="34" customFormat="1" ht="17.25" customHeight="1">
      <c r="A27" s="96"/>
      <c r="B27" s="103">
        <v>44</v>
      </c>
      <c r="C27" s="56"/>
      <c r="D27" s="178">
        <v>38149</v>
      </c>
      <c r="E27" s="237">
        <f t="shared" si="4"/>
        <v>-3101</v>
      </c>
      <c r="F27" s="178">
        <v>27754</v>
      </c>
      <c r="G27" s="237">
        <f t="shared" si="0"/>
        <v>-980</v>
      </c>
      <c r="H27" s="180" t="s">
        <v>7</v>
      </c>
      <c r="I27" s="180" t="s">
        <v>7</v>
      </c>
      <c r="J27" s="180" t="s">
        <v>7</v>
      </c>
      <c r="K27" s="180" t="s">
        <v>7</v>
      </c>
      <c r="L27" s="180" t="s">
        <v>7</v>
      </c>
      <c r="M27" s="180" t="s">
        <v>7</v>
      </c>
      <c r="N27" s="340">
        <v>6640</v>
      </c>
      <c r="O27" s="340"/>
      <c r="P27" s="340"/>
      <c r="Q27" s="340"/>
      <c r="R27" s="178">
        <v>3755</v>
      </c>
      <c r="S27" s="237">
        <f t="shared" si="1"/>
        <v>-608</v>
      </c>
      <c r="T27" s="178">
        <v>1043</v>
      </c>
      <c r="U27" s="180" t="s">
        <v>7</v>
      </c>
      <c r="V27" s="178">
        <f t="shared" si="8"/>
        <v>7683</v>
      </c>
      <c r="W27" s="236">
        <f t="shared" si="2"/>
        <v>-1480</v>
      </c>
      <c r="X27" s="182">
        <v>72.8</v>
      </c>
      <c r="Y27" s="365">
        <f t="shared" si="3"/>
        <v>3.0999999999999943</v>
      </c>
      <c r="Z27" s="183">
        <v>20.1</v>
      </c>
      <c r="AA27" s="238">
        <f t="shared" si="3"/>
        <v>-2.099999999999998</v>
      </c>
      <c r="AB27" s="110"/>
      <c r="AC27" s="103">
        <v>44</v>
      </c>
      <c r="AD27" s="92"/>
      <c r="AF27" s="129">
        <f t="shared" si="9"/>
        <v>38149</v>
      </c>
      <c r="AG27" s="129">
        <f t="shared" si="10"/>
        <v>0</v>
      </c>
      <c r="AI27" s="125"/>
    </row>
    <row r="28" spans="1:35" s="34" customFormat="1" ht="17.25" customHeight="1">
      <c r="A28" s="96"/>
      <c r="B28" s="103">
        <v>45</v>
      </c>
      <c r="C28" s="56"/>
      <c r="D28" s="178">
        <v>36398</v>
      </c>
      <c r="E28" s="237">
        <f t="shared" si="4"/>
        <v>-1751</v>
      </c>
      <c r="F28" s="178">
        <v>27884</v>
      </c>
      <c r="G28" s="237">
        <f t="shared" si="0"/>
        <v>130</v>
      </c>
      <c r="H28" s="180" t="s">
        <v>7</v>
      </c>
      <c r="I28" s="180" t="s">
        <v>7</v>
      </c>
      <c r="J28" s="180" t="s">
        <v>7</v>
      </c>
      <c r="K28" s="180" t="s">
        <v>7</v>
      </c>
      <c r="L28" s="180" t="s">
        <v>7</v>
      </c>
      <c r="M28" s="180" t="s">
        <v>7</v>
      </c>
      <c r="N28" s="340">
        <v>5504</v>
      </c>
      <c r="O28" s="340"/>
      <c r="P28" s="340"/>
      <c r="Q28" s="340"/>
      <c r="R28" s="178">
        <v>3010</v>
      </c>
      <c r="S28" s="237">
        <f t="shared" si="1"/>
        <v>-745</v>
      </c>
      <c r="T28" s="178">
        <v>1098</v>
      </c>
      <c r="U28" s="180" t="s">
        <v>7</v>
      </c>
      <c r="V28" s="178">
        <f t="shared" si="8"/>
        <v>6602</v>
      </c>
      <c r="W28" s="236">
        <f t="shared" si="2"/>
        <v>-1081</v>
      </c>
      <c r="X28" s="182">
        <v>76.6</v>
      </c>
      <c r="Y28" s="365">
        <f t="shared" si="3"/>
        <v>3.799999999999997</v>
      </c>
      <c r="Z28" s="183">
        <v>18.1</v>
      </c>
      <c r="AA28" s="364">
        <f t="shared" si="3"/>
        <v>-2</v>
      </c>
      <c r="AB28" s="110"/>
      <c r="AC28" s="103">
        <v>45</v>
      </c>
      <c r="AD28" s="92"/>
      <c r="AF28" s="129">
        <f t="shared" si="9"/>
        <v>36398</v>
      </c>
      <c r="AG28" s="129">
        <f t="shared" si="10"/>
        <v>0</v>
      </c>
      <c r="AI28" s="125"/>
    </row>
    <row r="29" spans="1:35" s="34" customFormat="1" ht="17.25" customHeight="1">
      <c r="A29" s="96"/>
      <c r="B29" s="103">
        <v>46</v>
      </c>
      <c r="C29" s="56"/>
      <c r="D29" s="178">
        <v>35379</v>
      </c>
      <c r="E29" s="237">
        <f t="shared" si="4"/>
        <v>-1019</v>
      </c>
      <c r="F29" s="178">
        <v>28119</v>
      </c>
      <c r="G29" s="237">
        <f t="shared" si="0"/>
        <v>235</v>
      </c>
      <c r="H29" s="180" t="s">
        <v>7</v>
      </c>
      <c r="I29" s="180" t="s">
        <v>7</v>
      </c>
      <c r="J29" s="180" t="s">
        <v>7</v>
      </c>
      <c r="K29" s="180" t="s">
        <v>7</v>
      </c>
      <c r="L29" s="180" t="s">
        <v>7</v>
      </c>
      <c r="M29" s="180" t="s">
        <v>7</v>
      </c>
      <c r="N29" s="340">
        <v>4309</v>
      </c>
      <c r="O29" s="340"/>
      <c r="P29" s="340"/>
      <c r="Q29" s="340"/>
      <c r="R29" s="178">
        <v>2951</v>
      </c>
      <c r="S29" s="237">
        <f t="shared" si="1"/>
        <v>-59</v>
      </c>
      <c r="T29" s="178">
        <v>1032</v>
      </c>
      <c r="U29" s="180" t="s">
        <v>7</v>
      </c>
      <c r="V29" s="178">
        <f t="shared" si="8"/>
        <v>5341</v>
      </c>
      <c r="W29" s="236">
        <f t="shared" si="2"/>
        <v>-1261</v>
      </c>
      <c r="X29" s="182">
        <v>79.5</v>
      </c>
      <c r="Y29" s="365">
        <f t="shared" si="3"/>
        <v>2.9000000000000057</v>
      </c>
      <c r="Z29" s="183">
        <v>15.1</v>
      </c>
      <c r="AA29" s="364">
        <f t="shared" si="3"/>
        <v>-3.0000000000000018</v>
      </c>
      <c r="AB29" s="110"/>
      <c r="AC29" s="103">
        <v>46</v>
      </c>
      <c r="AD29" s="92"/>
      <c r="AF29" s="129">
        <f t="shared" si="9"/>
        <v>35379</v>
      </c>
      <c r="AG29" s="129">
        <f t="shared" si="10"/>
        <v>0</v>
      </c>
      <c r="AI29" s="125"/>
    </row>
    <row r="30" spans="1:35" s="34" customFormat="1" ht="17.25" customHeight="1">
      <c r="A30" s="96"/>
      <c r="B30" s="103">
        <v>47</v>
      </c>
      <c r="C30" s="56"/>
      <c r="D30" s="178">
        <v>33566</v>
      </c>
      <c r="E30" s="237">
        <f t="shared" si="4"/>
        <v>-1813</v>
      </c>
      <c r="F30" s="178">
        <v>27746</v>
      </c>
      <c r="G30" s="237">
        <f t="shared" si="0"/>
        <v>-373</v>
      </c>
      <c r="H30" s="180" t="s">
        <v>7</v>
      </c>
      <c r="I30" s="180" t="s">
        <v>7</v>
      </c>
      <c r="J30" s="180" t="s">
        <v>7</v>
      </c>
      <c r="K30" s="180" t="s">
        <v>7</v>
      </c>
      <c r="L30" s="180" t="s">
        <v>7</v>
      </c>
      <c r="M30" s="180" t="s">
        <v>7</v>
      </c>
      <c r="N30" s="340">
        <v>3244</v>
      </c>
      <c r="O30" s="340"/>
      <c r="P30" s="340"/>
      <c r="Q30" s="340"/>
      <c r="R30" s="178">
        <v>2576</v>
      </c>
      <c r="S30" s="237">
        <f t="shared" si="1"/>
        <v>-375</v>
      </c>
      <c r="T30" s="178">
        <v>801</v>
      </c>
      <c r="U30" s="180" t="s">
        <v>7</v>
      </c>
      <c r="V30" s="178">
        <f t="shared" si="8"/>
        <v>4045</v>
      </c>
      <c r="W30" s="236">
        <f t="shared" si="2"/>
        <v>-1296</v>
      </c>
      <c r="X30" s="182">
        <v>82.7</v>
      </c>
      <c r="Y30" s="365">
        <f t="shared" si="3"/>
        <v>3.200000000000003</v>
      </c>
      <c r="Z30" s="183">
        <v>12.1</v>
      </c>
      <c r="AA30" s="364">
        <f t="shared" si="3"/>
        <v>-3</v>
      </c>
      <c r="AB30" s="110"/>
      <c r="AC30" s="103">
        <v>47</v>
      </c>
      <c r="AD30" s="92"/>
      <c r="AF30" s="129">
        <f t="shared" si="9"/>
        <v>33566</v>
      </c>
      <c r="AG30" s="129">
        <f t="shared" si="10"/>
        <v>0</v>
      </c>
      <c r="AI30" s="125"/>
    </row>
    <row r="31" spans="1:35" s="34" customFormat="1" ht="17.25" customHeight="1">
      <c r="A31" s="96"/>
      <c r="B31" s="103">
        <v>48</v>
      </c>
      <c r="C31" s="56"/>
      <c r="D31" s="178">
        <v>31978</v>
      </c>
      <c r="E31" s="237">
        <f t="shared" si="4"/>
        <v>-1588</v>
      </c>
      <c r="F31" s="178">
        <v>27464</v>
      </c>
      <c r="G31" s="237">
        <f t="shared" si="0"/>
        <v>-282</v>
      </c>
      <c r="H31" s="180" t="s">
        <v>7</v>
      </c>
      <c r="I31" s="180" t="s">
        <v>7</v>
      </c>
      <c r="J31" s="180" t="s">
        <v>7</v>
      </c>
      <c r="K31" s="180" t="s">
        <v>7</v>
      </c>
      <c r="L31" s="180" t="s">
        <v>7</v>
      </c>
      <c r="M31" s="180" t="s">
        <v>7</v>
      </c>
      <c r="N31" s="340">
        <v>2468</v>
      </c>
      <c r="O31" s="340"/>
      <c r="P31" s="340"/>
      <c r="Q31" s="340"/>
      <c r="R31" s="178">
        <v>2046</v>
      </c>
      <c r="S31" s="237">
        <f t="shared" si="1"/>
        <v>-530</v>
      </c>
      <c r="T31" s="178">
        <v>712</v>
      </c>
      <c r="U31" s="180" t="s">
        <v>7</v>
      </c>
      <c r="V31" s="178">
        <f t="shared" si="8"/>
        <v>3180</v>
      </c>
      <c r="W31" s="236">
        <f t="shared" si="2"/>
        <v>-865</v>
      </c>
      <c r="X31" s="182">
        <v>85.9</v>
      </c>
      <c r="Y31" s="365">
        <f t="shared" si="3"/>
        <v>3.200000000000003</v>
      </c>
      <c r="Z31" s="183">
        <v>9.9</v>
      </c>
      <c r="AA31" s="238">
        <f t="shared" si="3"/>
        <v>-2.1999999999999993</v>
      </c>
      <c r="AB31" s="110"/>
      <c r="AC31" s="103">
        <v>48</v>
      </c>
      <c r="AD31" s="92"/>
      <c r="AF31" s="129">
        <f t="shared" si="9"/>
        <v>31978</v>
      </c>
      <c r="AG31" s="129">
        <f t="shared" si="10"/>
        <v>0</v>
      </c>
      <c r="AI31" s="125"/>
    </row>
    <row r="32" spans="1:35" s="34" customFormat="1" ht="17.25" customHeight="1">
      <c r="A32" s="96"/>
      <c r="B32" s="103">
        <v>49</v>
      </c>
      <c r="C32" s="56"/>
      <c r="D32" s="178">
        <v>32529</v>
      </c>
      <c r="E32" s="237">
        <f t="shared" si="4"/>
        <v>551</v>
      </c>
      <c r="F32" s="178">
        <v>28708</v>
      </c>
      <c r="G32" s="237">
        <f t="shared" si="0"/>
        <v>1244</v>
      </c>
      <c r="H32" s="180" t="s">
        <v>7</v>
      </c>
      <c r="I32" s="180" t="s">
        <v>7</v>
      </c>
      <c r="J32" s="180" t="s">
        <v>7</v>
      </c>
      <c r="K32" s="180" t="s">
        <v>7</v>
      </c>
      <c r="L32" s="180" t="s">
        <v>7</v>
      </c>
      <c r="M32" s="180" t="s">
        <v>7</v>
      </c>
      <c r="N32" s="340">
        <v>1958</v>
      </c>
      <c r="O32" s="340"/>
      <c r="P32" s="340"/>
      <c r="Q32" s="340"/>
      <c r="R32" s="178">
        <v>1863</v>
      </c>
      <c r="S32" s="237">
        <f t="shared" si="1"/>
        <v>-183</v>
      </c>
      <c r="T32" s="178">
        <v>724</v>
      </c>
      <c r="U32" s="180" t="s">
        <v>7</v>
      </c>
      <c r="V32" s="178">
        <f t="shared" si="8"/>
        <v>2682</v>
      </c>
      <c r="W32" s="236">
        <f t="shared" si="2"/>
        <v>-498</v>
      </c>
      <c r="X32" s="182">
        <v>88.3</v>
      </c>
      <c r="Y32" s="365">
        <f t="shared" si="3"/>
        <v>2.3999999999999915</v>
      </c>
      <c r="Z32" s="183">
        <v>8.2</v>
      </c>
      <c r="AA32" s="238">
        <f t="shared" si="3"/>
        <v>-1.700000000000001</v>
      </c>
      <c r="AB32" s="110"/>
      <c r="AC32" s="103">
        <v>49</v>
      </c>
      <c r="AD32" s="92"/>
      <c r="AF32" s="129">
        <f t="shared" si="9"/>
        <v>32529</v>
      </c>
      <c r="AG32" s="129">
        <f t="shared" si="10"/>
        <v>0</v>
      </c>
      <c r="AI32" s="125"/>
    </row>
    <row r="33" spans="1:35" s="34" customFormat="1" ht="17.25" customHeight="1">
      <c r="A33" s="96"/>
      <c r="B33" s="103">
        <v>50</v>
      </c>
      <c r="C33" s="56"/>
      <c r="D33" s="178">
        <v>30781</v>
      </c>
      <c r="E33" s="237">
        <f t="shared" si="4"/>
        <v>-1748</v>
      </c>
      <c r="F33" s="178">
        <v>27688</v>
      </c>
      <c r="G33" s="237">
        <f t="shared" si="0"/>
        <v>-1020</v>
      </c>
      <c r="H33" s="180" t="s">
        <v>7</v>
      </c>
      <c r="I33" s="180" t="s">
        <v>7</v>
      </c>
      <c r="J33" s="180" t="s">
        <v>7</v>
      </c>
      <c r="K33" s="180" t="s">
        <v>7</v>
      </c>
      <c r="L33" s="180" t="s">
        <v>7</v>
      </c>
      <c r="M33" s="180" t="s">
        <v>7</v>
      </c>
      <c r="N33" s="340">
        <v>1366</v>
      </c>
      <c r="O33" s="340"/>
      <c r="P33" s="340"/>
      <c r="Q33" s="340"/>
      <c r="R33" s="178">
        <v>1727</v>
      </c>
      <c r="S33" s="237">
        <f t="shared" si="1"/>
        <v>-136</v>
      </c>
      <c r="T33" s="178">
        <v>530</v>
      </c>
      <c r="U33" s="180" t="s">
        <v>7</v>
      </c>
      <c r="V33" s="178">
        <f t="shared" si="8"/>
        <v>1896</v>
      </c>
      <c r="W33" s="236">
        <f t="shared" si="2"/>
        <v>-786</v>
      </c>
      <c r="X33" s="182">
        <v>90</v>
      </c>
      <c r="Y33" s="365">
        <f t="shared" si="3"/>
        <v>1.7000000000000028</v>
      </c>
      <c r="Z33" s="183">
        <v>6.2</v>
      </c>
      <c r="AA33" s="364">
        <f t="shared" si="3"/>
        <v>-1.9999999999999991</v>
      </c>
      <c r="AB33" s="110"/>
      <c r="AC33" s="103">
        <v>50</v>
      </c>
      <c r="AD33" s="92"/>
      <c r="AF33" s="129">
        <f t="shared" si="9"/>
        <v>30781</v>
      </c>
      <c r="AG33" s="129">
        <f t="shared" si="10"/>
        <v>0</v>
      </c>
      <c r="AI33" s="125"/>
    </row>
    <row r="34" spans="1:35" s="34" customFormat="1" ht="17.25" customHeight="1">
      <c r="A34" s="96"/>
      <c r="B34" s="103"/>
      <c r="C34" s="56"/>
      <c r="D34" s="178"/>
      <c r="E34" s="237"/>
      <c r="F34" s="178"/>
      <c r="G34" s="237"/>
      <c r="H34" s="180"/>
      <c r="I34" s="180"/>
      <c r="J34" s="180"/>
      <c r="K34" s="180"/>
      <c r="L34" s="180"/>
      <c r="M34" s="180"/>
      <c r="N34" s="181"/>
      <c r="O34" s="184"/>
      <c r="P34" s="184"/>
      <c r="Q34" s="184"/>
      <c r="R34" s="178"/>
      <c r="S34" s="237"/>
      <c r="T34" s="178"/>
      <c r="U34" s="180"/>
      <c r="V34" s="178"/>
      <c r="W34" s="236"/>
      <c r="X34" s="182"/>
      <c r="Y34" s="365"/>
      <c r="Z34" s="183"/>
      <c r="AA34" s="364"/>
      <c r="AB34" s="110"/>
      <c r="AC34" s="103"/>
      <c r="AD34" s="92"/>
      <c r="AF34" s="129"/>
      <c r="AG34" s="129"/>
      <c r="AI34" s="125"/>
    </row>
    <row r="35" spans="1:35" s="34" customFormat="1" ht="17.25" customHeight="1">
      <c r="A35" s="96"/>
      <c r="B35" s="103">
        <v>51</v>
      </c>
      <c r="C35" s="56"/>
      <c r="D35" s="178">
        <v>30169</v>
      </c>
      <c r="E35" s="237">
        <f>D35-D33</f>
        <v>-612</v>
      </c>
      <c r="F35" s="178">
        <v>27469</v>
      </c>
      <c r="G35" s="237">
        <f>F35-F33</f>
        <v>-219</v>
      </c>
      <c r="H35" s="180" t="s">
        <v>7</v>
      </c>
      <c r="I35" s="180" t="s">
        <v>7</v>
      </c>
      <c r="J35" s="185">
        <v>1455</v>
      </c>
      <c r="K35" s="179" t="s">
        <v>7</v>
      </c>
      <c r="L35" s="180" t="s">
        <v>7</v>
      </c>
      <c r="M35" s="180" t="s">
        <v>7</v>
      </c>
      <c r="N35" s="340">
        <v>1063</v>
      </c>
      <c r="O35" s="340"/>
      <c r="P35" s="340"/>
      <c r="Q35" s="340"/>
      <c r="R35" s="178">
        <v>182</v>
      </c>
      <c r="S35" s="237">
        <f>R35-R33</f>
        <v>-1545</v>
      </c>
      <c r="T35" s="178">
        <v>375</v>
      </c>
      <c r="U35" s="180" t="s">
        <v>7</v>
      </c>
      <c r="V35" s="178">
        <f aca="true" t="shared" si="11" ref="V35:V44">N35+T35</f>
        <v>1438</v>
      </c>
      <c r="W35" s="236">
        <f>V35-V33</f>
        <v>-458</v>
      </c>
      <c r="X35" s="182">
        <v>91.1</v>
      </c>
      <c r="Y35" s="365">
        <f>X35-X33</f>
        <v>1.0999999999999943</v>
      </c>
      <c r="Z35" s="183">
        <v>4.8</v>
      </c>
      <c r="AA35" s="238">
        <f>Z35-Z33</f>
        <v>-1.4000000000000004</v>
      </c>
      <c r="AB35" s="110"/>
      <c r="AC35" s="103">
        <v>51</v>
      </c>
      <c r="AD35" s="92"/>
      <c r="AF35" s="129">
        <f>R35+N35+J35+F35</f>
        <v>30169</v>
      </c>
      <c r="AG35" s="129">
        <f aca="true" t="shared" si="12" ref="AG35:AG44">AF35-D35</f>
        <v>0</v>
      </c>
      <c r="AI35" s="125"/>
    </row>
    <row r="36" spans="1:35" s="34" customFormat="1" ht="17.25" customHeight="1">
      <c r="A36" s="96"/>
      <c r="B36" s="103">
        <v>52</v>
      </c>
      <c r="C36" s="56"/>
      <c r="D36" s="178">
        <v>30063</v>
      </c>
      <c r="E36" s="237">
        <f t="shared" si="4"/>
        <v>-106</v>
      </c>
      <c r="F36" s="178">
        <v>27706</v>
      </c>
      <c r="G36" s="237">
        <f t="shared" si="0"/>
        <v>237</v>
      </c>
      <c r="H36" s="178">
        <v>102</v>
      </c>
      <c r="I36" s="179" t="s">
        <v>7</v>
      </c>
      <c r="J36" s="185">
        <v>1170</v>
      </c>
      <c r="K36" s="237">
        <f aca="true" t="shared" si="13" ref="K36:K78">J36-J35</f>
        <v>-285</v>
      </c>
      <c r="L36" s="180" t="s">
        <v>7</v>
      </c>
      <c r="M36" s="180" t="s">
        <v>7</v>
      </c>
      <c r="N36" s="340">
        <v>925</v>
      </c>
      <c r="O36" s="340"/>
      <c r="P36" s="340"/>
      <c r="Q36" s="340"/>
      <c r="R36" s="178">
        <v>160</v>
      </c>
      <c r="S36" s="237">
        <f t="shared" si="1"/>
        <v>-22</v>
      </c>
      <c r="T36" s="178">
        <v>394</v>
      </c>
      <c r="U36" s="180" t="s">
        <v>7</v>
      </c>
      <c r="V36" s="178">
        <f t="shared" si="11"/>
        <v>1319</v>
      </c>
      <c r="W36" s="236">
        <f t="shared" si="2"/>
        <v>-119</v>
      </c>
      <c r="X36" s="182">
        <v>92.2</v>
      </c>
      <c r="Y36" s="365">
        <f t="shared" si="3"/>
        <v>1.1000000000000085</v>
      </c>
      <c r="Z36" s="183">
        <v>4.4</v>
      </c>
      <c r="AA36" s="238">
        <f t="shared" si="3"/>
        <v>-0.39999999999999947</v>
      </c>
      <c r="AB36" s="110"/>
      <c r="AC36" s="103">
        <v>52</v>
      </c>
      <c r="AD36" s="92"/>
      <c r="AF36" s="129">
        <f aca="true" t="shared" si="14" ref="AF36:AF44">R36+N36+J36+H36+F36</f>
        <v>30063</v>
      </c>
      <c r="AG36" s="129">
        <f t="shared" si="12"/>
        <v>0</v>
      </c>
      <c r="AI36" s="125"/>
    </row>
    <row r="37" spans="1:35" s="34" customFormat="1" ht="17.25" customHeight="1">
      <c r="A37" s="96"/>
      <c r="B37" s="103">
        <v>53</v>
      </c>
      <c r="C37" s="56"/>
      <c r="D37" s="178">
        <v>29314</v>
      </c>
      <c r="E37" s="237">
        <f t="shared" si="4"/>
        <v>-749</v>
      </c>
      <c r="F37" s="178">
        <v>27366</v>
      </c>
      <c r="G37" s="237">
        <f t="shared" si="0"/>
        <v>-340</v>
      </c>
      <c r="H37" s="178">
        <v>177</v>
      </c>
      <c r="I37" s="237">
        <f aca="true" t="shared" si="15" ref="I37:I81">H37-H36</f>
        <v>75</v>
      </c>
      <c r="J37" s="185">
        <v>858</v>
      </c>
      <c r="K37" s="237">
        <f t="shared" si="13"/>
        <v>-312</v>
      </c>
      <c r="L37" s="180" t="s">
        <v>7</v>
      </c>
      <c r="M37" s="180" t="s">
        <v>7</v>
      </c>
      <c r="N37" s="340">
        <v>746</v>
      </c>
      <c r="O37" s="340"/>
      <c r="P37" s="340"/>
      <c r="Q37" s="340"/>
      <c r="R37" s="178">
        <v>167</v>
      </c>
      <c r="S37" s="237">
        <f t="shared" si="1"/>
        <v>7</v>
      </c>
      <c r="T37" s="178">
        <v>332</v>
      </c>
      <c r="U37" s="180" t="s">
        <v>7</v>
      </c>
      <c r="V37" s="178">
        <f t="shared" si="11"/>
        <v>1078</v>
      </c>
      <c r="W37" s="236">
        <f t="shared" si="2"/>
        <v>-241</v>
      </c>
      <c r="X37" s="182">
        <v>93.4</v>
      </c>
      <c r="Y37" s="365">
        <f t="shared" si="3"/>
        <v>1.2000000000000028</v>
      </c>
      <c r="Z37" s="183">
        <v>3.7</v>
      </c>
      <c r="AA37" s="238">
        <f t="shared" si="3"/>
        <v>-0.7000000000000002</v>
      </c>
      <c r="AB37" s="110"/>
      <c r="AC37" s="103">
        <v>53</v>
      </c>
      <c r="AD37" s="92"/>
      <c r="AF37" s="129">
        <f t="shared" si="14"/>
        <v>29314</v>
      </c>
      <c r="AG37" s="129">
        <f t="shared" si="12"/>
        <v>0</v>
      </c>
      <c r="AI37" s="125"/>
    </row>
    <row r="38" spans="1:35" s="34" customFormat="1" ht="17.25" customHeight="1">
      <c r="A38" s="96"/>
      <c r="B38" s="103">
        <v>54</v>
      </c>
      <c r="C38" s="56"/>
      <c r="D38" s="178">
        <v>29037</v>
      </c>
      <c r="E38" s="237">
        <f t="shared" si="4"/>
        <v>-277</v>
      </c>
      <c r="F38" s="178">
        <v>27330</v>
      </c>
      <c r="G38" s="237">
        <f t="shared" si="0"/>
        <v>-36</v>
      </c>
      <c r="H38" s="178">
        <v>229</v>
      </c>
      <c r="I38" s="237">
        <f t="shared" si="15"/>
        <v>52</v>
      </c>
      <c r="J38" s="185">
        <v>667</v>
      </c>
      <c r="K38" s="237">
        <f t="shared" si="13"/>
        <v>-191</v>
      </c>
      <c r="L38" s="180" t="s">
        <v>7</v>
      </c>
      <c r="M38" s="180" t="s">
        <v>7</v>
      </c>
      <c r="N38" s="340">
        <v>681</v>
      </c>
      <c r="O38" s="340"/>
      <c r="P38" s="340"/>
      <c r="Q38" s="340"/>
      <c r="R38" s="178">
        <v>130</v>
      </c>
      <c r="S38" s="237">
        <f t="shared" si="1"/>
        <v>-37</v>
      </c>
      <c r="T38" s="178">
        <v>268</v>
      </c>
      <c r="U38" s="180" t="s">
        <v>7</v>
      </c>
      <c r="V38" s="178">
        <f t="shared" si="11"/>
        <v>949</v>
      </c>
      <c r="W38" s="236">
        <f t="shared" si="2"/>
        <v>-129</v>
      </c>
      <c r="X38" s="182">
        <v>94.1</v>
      </c>
      <c r="Y38" s="365">
        <f t="shared" si="3"/>
        <v>0.6999999999999886</v>
      </c>
      <c r="Z38" s="183">
        <v>3.3</v>
      </c>
      <c r="AA38" s="238">
        <f t="shared" si="3"/>
        <v>-0.40000000000000036</v>
      </c>
      <c r="AB38" s="110"/>
      <c r="AC38" s="103">
        <v>54</v>
      </c>
      <c r="AD38" s="92"/>
      <c r="AF38" s="129">
        <f t="shared" si="14"/>
        <v>29037</v>
      </c>
      <c r="AG38" s="129">
        <f t="shared" si="12"/>
        <v>0</v>
      </c>
      <c r="AI38" s="125"/>
    </row>
    <row r="39" spans="1:35" s="34" customFormat="1" ht="17.25" customHeight="1">
      <c r="A39" s="96"/>
      <c r="B39" s="103">
        <v>55</v>
      </c>
      <c r="C39" s="56"/>
      <c r="D39" s="178">
        <v>29665</v>
      </c>
      <c r="E39" s="237">
        <f t="shared" si="4"/>
        <v>628</v>
      </c>
      <c r="F39" s="178">
        <v>27936</v>
      </c>
      <c r="G39" s="237">
        <f t="shared" si="0"/>
        <v>606</v>
      </c>
      <c r="H39" s="178">
        <v>267</v>
      </c>
      <c r="I39" s="237">
        <f t="shared" si="15"/>
        <v>38</v>
      </c>
      <c r="J39" s="185">
        <v>598</v>
      </c>
      <c r="K39" s="237">
        <f t="shared" si="13"/>
        <v>-69</v>
      </c>
      <c r="L39" s="180" t="s">
        <v>7</v>
      </c>
      <c r="M39" s="180" t="s">
        <v>7</v>
      </c>
      <c r="N39" s="340">
        <v>720</v>
      </c>
      <c r="O39" s="340"/>
      <c r="P39" s="340"/>
      <c r="Q39" s="340"/>
      <c r="R39" s="178">
        <v>144</v>
      </c>
      <c r="S39" s="237">
        <f t="shared" si="1"/>
        <v>14</v>
      </c>
      <c r="T39" s="178">
        <v>206</v>
      </c>
      <c r="U39" s="180" t="s">
        <v>7</v>
      </c>
      <c r="V39" s="178">
        <f t="shared" si="11"/>
        <v>926</v>
      </c>
      <c r="W39" s="236">
        <f t="shared" si="2"/>
        <v>-23</v>
      </c>
      <c r="X39" s="182">
        <v>94.2</v>
      </c>
      <c r="Y39" s="365">
        <f t="shared" si="3"/>
        <v>0.10000000000000853</v>
      </c>
      <c r="Z39" s="183">
        <v>3.1</v>
      </c>
      <c r="AA39" s="238">
        <f t="shared" si="3"/>
        <v>-0.19999999999999973</v>
      </c>
      <c r="AB39" s="110"/>
      <c r="AC39" s="103">
        <v>55</v>
      </c>
      <c r="AD39" s="92"/>
      <c r="AF39" s="129">
        <f t="shared" si="14"/>
        <v>29665</v>
      </c>
      <c r="AG39" s="129">
        <f t="shared" si="12"/>
        <v>0</v>
      </c>
      <c r="AI39" s="125"/>
    </row>
    <row r="40" spans="1:35" s="34" customFormat="1" ht="17.25" customHeight="1">
      <c r="A40" s="96"/>
      <c r="B40" s="103">
        <v>56</v>
      </c>
      <c r="C40" s="56"/>
      <c r="D40" s="178">
        <v>28309</v>
      </c>
      <c r="E40" s="237">
        <f t="shared" si="4"/>
        <v>-1356</v>
      </c>
      <c r="F40" s="178">
        <v>26640</v>
      </c>
      <c r="G40" s="237">
        <f t="shared" si="0"/>
        <v>-1296</v>
      </c>
      <c r="H40" s="178">
        <v>286</v>
      </c>
      <c r="I40" s="237">
        <f t="shared" si="15"/>
        <v>19</v>
      </c>
      <c r="J40" s="185">
        <v>585</v>
      </c>
      <c r="K40" s="237">
        <f t="shared" si="13"/>
        <v>-13</v>
      </c>
      <c r="L40" s="180" t="s">
        <v>7</v>
      </c>
      <c r="M40" s="180" t="s">
        <v>7</v>
      </c>
      <c r="N40" s="340">
        <v>613</v>
      </c>
      <c r="O40" s="340"/>
      <c r="P40" s="340"/>
      <c r="Q40" s="340"/>
      <c r="R40" s="178">
        <v>185</v>
      </c>
      <c r="S40" s="237">
        <f t="shared" si="1"/>
        <v>41</v>
      </c>
      <c r="T40" s="178">
        <v>156</v>
      </c>
      <c r="U40" s="180" t="s">
        <v>7</v>
      </c>
      <c r="V40" s="178">
        <f t="shared" si="11"/>
        <v>769</v>
      </c>
      <c r="W40" s="236">
        <f t="shared" si="2"/>
        <v>-157</v>
      </c>
      <c r="X40" s="182">
        <v>94.1</v>
      </c>
      <c r="Y40" s="238">
        <f t="shared" si="3"/>
        <v>-0.10000000000000853</v>
      </c>
      <c r="Z40" s="183">
        <v>2.7</v>
      </c>
      <c r="AA40" s="238">
        <f t="shared" si="3"/>
        <v>-0.3999999999999999</v>
      </c>
      <c r="AB40" s="110"/>
      <c r="AC40" s="103">
        <v>56</v>
      </c>
      <c r="AD40" s="92"/>
      <c r="AF40" s="129">
        <f t="shared" si="14"/>
        <v>28309</v>
      </c>
      <c r="AG40" s="129">
        <f t="shared" si="12"/>
        <v>0</v>
      </c>
      <c r="AI40" s="125"/>
    </row>
    <row r="41" spans="1:35" s="34" customFormat="1" ht="17.25" customHeight="1">
      <c r="A41" s="96"/>
      <c r="B41" s="103">
        <v>57</v>
      </c>
      <c r="C41" s="56"/>
      <c r="D41" s="178">
        <v>26845</v>
      </c>
      <c r="E41" s="237">
        <f t="shared" si="4"/>
        <v>-1464</v>
      </c>
      <c r="F41" s="178">
        <v>25349</v>
      </c>
      <c r="G41" s="237">
        <f t="shared" si="0"/>
        <v>-1291</v>
      </c>
      <c r="H41" s="178">
        <v>285</v>
      </c>
      <c r="I41" s="237">
        <f t="shared" si="15"/>
        <v>-1</v>
      </c>
      <c r="J41" s="185">
        <v>420</v>
      </c>
      <c r="K41" s="237">
        <f t="shared" si="13"/>
        <v>-165</v>
      </c>
      <c r="L41" s="180" t="s">
        <v>7</v>
      </c>
      <c r="M41" s="180" t="s">
        <v>7</v>
      </c>
      <c r="N41" s="340">
        <v>637</v>
      </c>
      <c r="O41" s="340"/>
      <c r="P41" s="340"/>
      <c r="Q41" s="340"/>
      <c r="R41" s="178">
        <v>154</v>
      </c>
      <c r="S41" s="237">
        <f t="shared" si="1"/>
        <v>-31</v>
      </c>
      <c r="T41" s="178">
        <v>152</v>
      </c>
      <c r="U41" s="180" t="s">
        <v>7</v>
      </c>
      <c r="V41" s="178">
        <f t="shared" si="11"/>
        <v>789</v>
      </c>
      <c r="W41" s="236">
        <f t="shared" si="2"/>
        <v>20</v>
      </c>
      <c r="X41" s="182">
        <v>94.4</v>
      </c>
      <c r="Y41" s="365">
        <f t="shared" si="3"/>
        <v>0.30000000000001137</v>
      </c>
      <c r="Z41" s="183">
        <v>2.9</v>
      </c>
      <c r="AA41" s="363">
        <f t="shared" si="3"/>
        <v>0.19999999999999973</v>
      </c>
      <c r="AB41" s="110"/>
      <c r="AC41" s="103">
        <v>57</v>
      </c>
      <c r="AD41" s="92"/>
      <c r="AF41" s="129">
        <f t="shared" si="14"/>
        <v>26845</v>
      </c>
      <c r="AG41" s="129">
        <f t="shared" si="12"/>
        <v>0</v>
      </c>
      <c r="AI41" s="125"/>
    </row>
    <row r="42" spans="1:35" s="34" customFormat="1" ht="17.25" customHeight="1">
      <c r="A42" s="96"/>
      <c r="B42" s="103">
        <v>58</v>
      </c>
      <c r="C42" s="56"/>
      <c r="D42" s="178">
        <v>31479</v>
      </c>
      <c r="E42" s="237">
        <f t="shared" si="4"/>
        <v>4634</v>
      </c>
      <c r="F42" s="178">
        <v>29471</v>
      </c>
      <c r="G42" s="237">
        <f t="shared" si="0"/>
        <v>4122</v>
      </c>
      <c r="H42" s="178">
        <v>362</v>
      </c>
      <c r="I42" s="237">
        <f t="shared" si="15"/>
        <v>77</v>
      </c>
      <c r="J42" s="185">
        <v>635</v>
      </c>
      <c r="K42" s="237">
        <f t="shared" si="13"/>
        <v>215</v>
      </c>
      <c r="L42" s="180" t="s">
        <v>7</v>
      </c>
      <c r="M42" s="180" t="s">
        <v>7</v>
      </c>
      <c r="N42" s="340">
        <v>703</v>
      </c>
      <c r="O42" s="340"/>
      <c r="P42" s="340"/>
      <c r="Q42" s="340"/>
      <c r="R42" s="178">
        <v>308</v>
      </c>
      <c r="S42" s="237">
        <f t="shared" si="1"/>
        <v>154</v>
      </c>
      <c r="T42" s="178">
        <v>162</v>
      </c>
      <c r="U42" s="180" t="s">
        <v>7</v>
      </c>
      <c r="V42" s="178">
        <f t="shared" si="11"/>
        <v>865</v>
      </c>
      <c r="W42" s="236">
        <f t="shared" si="2"/>
        <v>76</v>
      </c>
      <c r="X42" s="182">
        <v>93.6</v>
      </c>
      <c r="Y42" s="238">
        <f t="shared" si="3"/>
        <v>-0.8000000000000114</v>
      </c>
      <c r="Z42" s="183">
        <v>2.7</v>
      </c>
      <c r="AA42" s="238">
        <f t="shared" si="3"/>
        <v>-0.19999999999999973</v>
      </c>
      <c r="AB42" s="110"/>
      <c r="AC42" s="103">
        <v>58</v>
      </c>
      <c r="AD42" s="92"/>
      <c r="AF42" s="129">
        <f t="shared" si="14"/>
        <v>31479</v>
      </c>
      <c r="AG42" s="129">
        <f t="shared" si="12"/>
        <v>0</v>
      </c>
      <c r="AI42" s="125"/>
    </row>
    <row r="43" spans="1:35" s="34" customFormat="1" ht="17.25" customHeight="1">
      <c r="A43" s="96"/>
      <c r="B43" s="103">
        <v>59</v>
      </c>
      <c r="C43" s="56"/>
      <c r="D43" s="178">
        <v>31173</v>
      </c>
      <c r="E43" s="237">
        <f t="shared" si="4"/>
        <v>-306</v>
      </c>
      <c r="F43" s="178">
        <v>29283</v>
      </c>
      <c r="G43" s="237">
        <f t="shared" si="0"/>
        <v>-188</v>
      </c>
      <c r="H43" s="178">
        <v>323</v>
      </c>
      <c r="I43" s="237">
        <f t="shared" si="15"/>
        <v>-39</v>
      </c>
      <c r="J43" s="185">
        <v>565</v>
      </c>
      <c r="K43" s="237">
        <f t="shared" si="13"/>
        <v>-70</v>
      </c>
      <c r="L43" s="180" t="s">
        <v>7</v>
      </c>
      <c r="M43" s="180" t="s">
        <v>7</v>
      </c>
      <c r="N43" s="340">
        <v>663</v>
      </c>
      <c r="O43" s="340"/>
      <c r="P43" s="340"/>
      <c r="Q43" s="340"/>
      <c r="R43" s="178">
        <v>339</v>
      </c>
      <c r="S43" s="237">
        <f t="shared" si="1"/>
        <v>31</v>
      </c>
      <c r="T43" s="178">
        <v>170</v>
      </c>
      <c r="U43" s="180" t="s">
        <v>7</v>
      </c>
      <c r="V43" s="178">
        <f t="shared" si="11"/>
        <v>833</v>
      </c>
      <c r="W43" s="236">
        <f t="shared" si="2"/>
        <v>-32</v>
      </c>
      <c r="X43" s="182">
        <v>93.9</v>
      </c>
      <c r="Y43" s="365">
        <f t="shared" si="3"/>
        <v>0.30000000000001137</v>
      </c>
      <c r="Z43" s="183">
        <v>2.7</v>
      </c>
      <c r="AA43" s="366">
        <f t="shared" si="3"/>
        <v>0</v>
      </c>
      <c r="AB43" s="110"/>
      <c r="AC43" s="103">
        <v>59</v>
      </c>
      <c r="AD43" s="92"/>
      <c r="AF43" s="129">
        <f t="shared" si="14"/>
        <v>31173</v>
      </c>
      <c r="AG43" s="129">
        <f t="shared" si="12"/>
        <v>0</v>
      </c>
      <c r="AI43" s="125"/>
    </row>
    <row r="44" spans="1:35" s="34" customFormat="1" ht="17.25" customHeight="1">
      <c r="A44" s="96"/>
      <c r="B44" s="103">
        <v>60</v>
      </c>
      <c r="C44" s="56"/>
      <c r="D44" s="178">
        <v>30932</v>
      </c>
      <c r="E44" s="237">
        <f t="shared" si="4"/>
        <v>-241</v>
      </c>
      <c r="F44" s="178">
        <v>29118</v>
      </c>
      <c r="G44" s="237">
        <f t="shared" si="0"/>
        <v>-165</v>
      </c>
      <c r="H44" s="178">
        <v>314</v>
      </c>
      <c r="I44" s="237">
        <f t="shared" si="15"/>
        <v>-9</v>
      </c>
      <c r="J44" s="185">
        <v>489</v>
      </c>
      <c r="K44" s="237">
        <f t="shared" si="13"/>
        <v>-76</v>
      </c>
      <c r="L44" s="180" t="s">
        <v>7</v>
      </c>
      <c r="M44" s="180" t="s">
        <v>7</v>
      </c>
      <c r="N44" s="340">
        <v>629</v>
      </c>
      <c r="O44" s="340"/>
      <c r="P44" s="340"/>
      <c r="Q44" s="340"/>
      <c r="R44" s="178">
        <v>382</v>
      </c>
      <c r="S44" s="237">
        <f t="shared" si="1"/>
        <v>43</v>
      </c>
      <c r="T44" s="178">
        <v>183</v>
      </c>
      <c r="U44" s="180" t="s">
        <v>7</v>
      </c>
      <c r="V44" s="178">
        <f t="shared" si="11"/>
        <v>812</v>
      </c>
      <c r="W44" s="236">
        <f t="shared" si="2"/>
        <v>-21</v>
      </c>
      <c r="X44" s="182">
        <v>94.1</v>
      </c>
      <c r="Y44" s="365">
        <f t="shared" si="3"/>
        <v>0.19999999999998863</v>
      </c>
      <c r="Z44" s="183">
        <v>2.6</v>
      </c>
      <c r="AA44" s="238">
        <f t="shared" si="3"/>
        <v>-0.10000000000000009</v>
      </c>
      <c r="AB44" s="110"/>
      <c r="AC44" s="103">
        <v>60</v>
      </c>
      <c r="AD44" s="92"/>
      <c r="AF44" s="129">
        <f t="shared" si="14"/>
        <v>30932</v>
      </c>
      <c r="AG44" s="129">
        <f t="shared" si="12"/>
        <v>0</v>
      </c>
      <c r="AI44" s="125"/>
    </row>
    <row r="45" spans="1:35" s="34" customFormat="1" ht="17.25" customHeight="1">
      <c r="A45" s="96"/>
      <c r="B45" s="103"/>
      <c r="C45" s="56"/>
      <c r="D45" s="178"/>
      <c r="E45" s="237"/>
      <c r="F45" s="178"/>
      <c r="G45" s="237"/>
      <c r="H45" s="178"/>
      <c r="I45" s="237"/>
      <c r="J45" s="185"/>
      <c r="K45" s="237"/>
      <c r="L45" s="180"/>
      <c r="M45" s="180"/>
      <c r="N45" s="181"/>
      <c r="O45" s="184"/>
      <c r="P45" s="184"/>
      <c r="Q45" s="184"/>
      <c r="R45" s="178"/>
      <c r="S45" s="237"/>
      <c r="T45" s="178"/>
      <c r="U45" s="180"/>
      <c r="V45" s="178"/>
      <c r="W45" s="236"/>
      <c r="X45" s="182"/>
      <c r="Y45" s="365"/>
      <c r="Z45" s="183"/>
      <c r="AA45" s="238"/>
      <c r="AB45" s="110"/>
      <c r="AC45" s="103"/>
      <c r="AD45" s="92"/>
      <c r="AF45" s="129"/>
      <c r="AG45" s="129"/>
      <c r="AI45" s="125"/>
    </row>
    <row r="46" spans="1:35" s="34" customFormat="1" ht="17.25" customHeight="1">
      <c r="A46" s="96"/>
      <c r="B46" s="103">
        <v>61</v>
      </c>
      <c r="C46" s="56"/>
      <c r="D46" s="178">
        <v>32283</v>
      </c>
      <c r="E46" s="237">
        <f>D46-D44</f>
        <v>1351</v>
      </c>
      <c r="F46" s="178">
        <v>30546</v>
      </c>
      <c r="G46" s="237">
        <f>F46-F44</f>
        <v>1428</v>
      </c>
      <c r="H46" s="178">
        <v>282</v>
      </c>
      <c r="I46" s="237">
        <f>H46-H44</f>
        <v>-32</v>
      </c>
      <c r="J46" s="185">
        <v>369</v>
      </c>
      <c r="K46" s="237">
        <f>J46-J44</f>
        <v>-120</v>
      </c>
      <c r="L46" s="180" t="s">
        <v>7</v>
      </c>
      <c r="M46" s="180" t="s">
        <v>7</v>
      </c>
      <c r="N46" s="340">
        <v>669</v>
      </c>
      <c r="O46" s="340"/>
      <c r="P46" s="340"/>
      <c r="Q46" s="340"/>
      <c r="R46" s="178">
        <v>417</v>
      </c>
      <c r="S46" s="237">
        <f>R46-R44</f>
        <v>35</v>
      </c>
      <c r="T46" s="178">
        <v>149</v>
      </c>
      <c r="U46" s="180" t="s">
        <v>7</v>
      </c>
      <c r="V46" s="178">
        <f>N46+T46</f>
        <v>818</v>
      </c>
      <c r="W46" s="236">
        <f>V46-V44</f>
        <v>6</v>
      </c>
      <c r="X46" s="182">
        <v>94.6</v>
      </c>
      <c r="Y46" s="365">
        <f>X46-X44</f>
        <v>0.5</v>
      </c>
      <c r="Z46" s="183">
        <v>2.5</v>
      </c>
      <c r="AA46" s="238">
        <f>Z46-Z44</f>
        <v>-0.10000000000000009</v>
      </c>
      <c r="AB46" s="110"/>
      <c r="AC46" s="103">
        <v>61</v>
      </c>
      <c r="AD46" s="92"/>
      <c r="AF46" s="129">
        <f>R46+N46+J46+H46+F46</f>
        <v>32283</v>
      </c>
      <c r="AG46" s="129">
        <f>AF46-D46</f>
        <v>0</v>
      </c>
      <c r="AI46" s="125"/>
    </row>
    <row r="47" spans="1:35" s="34" customFormat="1" ht="17.25" customHeight="1">
      <c r="A47" s="96"/>
      <c r="B47" s="103">
        <v>62</v>
      </c>
      <c r="C47" s="56"/>
      <c r="D47" s="178">
        <v>33183</v>
      </c>
      <c r="E47" s="237">
        <f t="shared" si="4"/>
        <v>900</v>
      </c>
      <c r="F47" s="178">
        <v>31293</v>
      </c>
      <c r="G47" s="237">
        <f t="shared" si="0"/>
        <v>747</v>
      </c>
      <c r="H47" s="178">
        <v>370</v>
      </c>
      <c r="I47" s="237">
        <f t="shared" si="15"/>
        <v>88</v>
      </c>
      <c r="J47" s="185">
        <v>407</v>
      </c>
      <c r="K47" s="237">
        <f t="shared" si="13"/>
        <v>38</v>
      </c>
      <c r="L47" s="180" t="s">
        <v>7</v>
      </c>
      <c r="M47" s="180" t="s">
        <v>7</v>
      </c>
      <c r="N47" s="340">
        <v>608</v>
      </c>
      <c r="O47" s="340"/>
      <c r="P47" s="340"/>
      <c r="Q47" s="340"/>
      <c r="R47" s="178">
        <v>505</v>
      </c>
      <c r="S47" s="237">
        <f t="shared" si="1"/>
        <v>88</v>
      </c>
      <c r="T47" s="178">
        <v>108</v>
      </c>
      <c r="U47" s="180" t="s">
        <v>7</v>
      </c>
      <c r="V47" s="178">
        <f>N47+T47</f>
        <v>716</v>
      </c>
      <c r="W47" s="236">
        <f t="shared" si="2"/>
        <v>-102</v>
      </c>
      <c r="X47" s="182">
        <v>94.3</v>
      </c>
      <c r="Y47" s="238">
        <f t="shared" si="3"/>
        <v>-0.29999999999999716</v>
      </c>
      <c r="Z47" s="183">
        <v>2.2</v>
      </c>
      <c r="AA47" s="238">
        <f t="shared" si="3"/>
        <v>-0.2999999999999998</v>
      </c>
      <c r="AB47" s="110"/>
      <c r="AC47" s="103">
        <v>62</v>
      </c>
      <c r="AD47" s="92"/>
      <c r="AF47" s="129">
        <f>R47+N47+J47+H47+F47</f>
        <v>33183</v>
      </c>
      <c r="AG47" s="129">
        <f>AF47-D47</f>
        <v>0</v>
      </c>
      <c r="AI47" s="125"/>
    </row>
    <row r="48" spans="1:35" s="34" customFormat="1" ht="17.25" customHeight="1">
      <c r="A48" s="96"/>
      <c r="B48" s="103">
        <v>63</v>
      </c>
      <c r="C48" s="56"/>
      <c r="D48" s="178">
        <v>34368</v>
      </c>
      <c r="E48" s="237">
        <f t="shared" si="4"/>
        <v>1185</v>
      </c>
      <c r="F48" s="178">
        <v>32376</v>
      </c>
      <c r="G48" s="237">
        <f t="shared" si="0"/>
        <v>1083</v>
      </c>
      <c r="H48" s="178">
        <v>342</v>
      </c>
      <c r="I48" s="237">
        <f t="shared" si="15"/>
        <v>-28</v>
      </c>
      <c r="J48" s="185">
        <v>451</v>
      </c>
      <c r="K48" s="237">
        <f t="shared" si="13"/>
        <v>44</v>
      </c>
      <c r="L48" s="180" t="s">
        <v>7</v>
      </c>
      <c r="M48" s="180" t="s">
        <v>7</v>
      </c>
      <c r="N48" s="340">
        <v>668</v>
      </c>
      <c r="O48" s="340"/>
      <c r="P48" s="340"/>
      <c r="Q48" s="340"/>
      <c r="R48" s="178">
        <v>531</v>
      </c>
      <c r="S48" s="237">
        <f t="shared" si="1"/>
        <v>26</v>
      </c>
      <c r="T48" s="178">
        <v>160</v>
      </c>
      <c r="U48" s="180" t="s">
        <v>7</v>
      </c>
      <c r="V48" s="178">
        <f>N48+T48</f>
        <v>828</v>
      </c>
      <c r="W48" s="236">
        <f t="shared" si="2"/>
        <v>112</v>
      </c>
      <c r="X48" s="182">
        <v>94.2</v>
      </c>
      <c r="Y48" s="238">
        <f t="shared" si="3"/>
        <v>-0.09999999999999432</v>
      </c>
      <c r="Z48" s="183">
        <v>2.4</v>
      </c>
      <c r="AA48" s="363">
        <f t="shared" si="3"/>
        <v>0.19999999999999973</v>
      </c>
      <c r="AB48" s="110"/>
      <c r="AC48" s="103">
        <v>63</v>
      </c>
      <c r="AD48" s="92"/>
      <c r="AF48" s="129">
        <f>R48+N48+J48+H48+F48</f>
        <v>34368</v>
      </c>
      <c r="AG48" s="129">
        <f>AF48-D48</f>
        <v>0</v>
      </c>
      <c r="AI48" s="125"/>
    </row>
    <row r="49" spans="1:35" s="34" customFormat="1" ht="17.25" customHeight="1">
      <c r="A49" s="96"/>
      <c r="B49" s="103"/>
      <c r="C49" s="56"/>
      <c r="D49" s="178"/>
      <c r="E49" s="237"/>
      <c r="F49" s="178"/>
      <c r="G49" s="237"/>
      <c r="H49" s="178"/>
      <c r="I49" s="237"/>
      <c r="J49" s="185"/>
      <c r="K49" s="237"/>
      <c r="L49" s="180"/>
      <c r="M49" s="180"/>
      <c r="N49" s="181"/>
      <c r="O49" s="184"/>
      <c r="P49" s="184"/>
      <c r="Q49" s="184"/>
      <c r="R49" s="178"/>
      <c r="S49" s="237"/>
      <c r="T49" s="178"/>
      <c r="U49" s="180"/>
      <c r="V49" s="178"/>
      <c r="W49" s="236"/>
      <c r="X49" s="182"/>
      <c r="Y49" s="238"/>
      <c r="Z49" s="183"/>
      <c r="AA49" s="363"/>
      <c r="AB49" s="110"/>
      <c r="AC49" s="103"/>
      <c r="AD49" s="92"/>
      <c r="AF49" s="129"/>
      <c r="AG49" s="129"/>
      <c r="AI49" s="125"/>
    </row>
    <row r="50" spans="1:35" s="34" customFormat="1" ht="17.25" customHeight="1">
      <c r="A50" s="101" t="s">
        <v>28</v>
      </c>
      <c r="B50" s="103" t="s">
        <v>26</v>
      </c>
      <c r="C50" s="107" t="s">
        <v>25</v>
      </c>
      <c r="D50" s="178">
        <v>35137</v>
      </c>
      <c r="E50" s="237">
        <f>D50-D48</f>
        <v>769</v>
      </c>
      <c r="F50" s="178">
        <v>32479</v>
      </c>
      <c r="G50" s="237">
        <f>F50-F48</f>
        <v>103</v>
      </c>
      <c r="H50" s="178">
        <v>557</v>
      </c>
      <c r="I50" s="237">
        <f>H50-H48</f>
        <v>215</v>
      </c>
      <c r="J50" s="185">
        <v>502</v>
      </c>
      <c r="K50" s="237">
        <f>J50-J48</f>
        <v>51</v>
      </c>
      <c r="L50" s="180" t="s">
        <v>7</v>
      </c>
      <c r="M50" s="180" t="s">
        <v>7</v>
      </c>
      <c r="N50" s="340">
        <v>848</v>
      </c>
      <c r="O50" s="340"/>
      <c r="P50" s="340"/>
      <c r="Q50" s="340"/>
      <c r="R50" s="178">
        <v>751</v>
      </c>
      <c r="S50" s="237">
        <f>R50-R48</f>
        <v>220</v>
      </c>
      <c r="T50" s="178">
        <v>135</v>
      </c>
      <c r="U50" s="180" t="s">
        <v>7</v>
      </c>
      <c r="V50" s="178">
        <f aca="true" t="shared" si="16" ref="V50:V59">N50+T50</f>
        <v>983</v>
      </c>
      <c r="W50" s="236">
        <f>V50-V48</f>
        <v>155</v>
      </c>
      <c r="X50" s="182">
        <v>92.4</v>
      </c>
      <c r="Y50" s="238">
        <f>X50-X48</f>
        <v>-1.7999999999999972</v>
      </c>
      <c r="Z50" s="183">
        <v>2.8</v>
      </c>
      <c r="AA50" s="363">
        <f>Z50-Z48</f>
        <v>0.3999999999999999</v>
      </c>
      <c r="AB50" s="111" t="s">
        <v>28</v>
      </c>
      <c r="AC50" s="103" t="s">
        <v>26</v>
      </c>
      <c r="AD50" s="106" t="s">
        <v>25</v>
      </c>
      <c r="AF50" s="129">
        <f aca="true" t="shared" si="17" ref="AF50:AF59">R50+N50+J50+H50+F50</f>
        <v>35137</v>
      </c>
      <c r="AG50" s="129">
        <f aca="true" t="shared" si="18" ref="AG50:AG59">AF50-D50</f>
        <v>0</v>
      </c>
      <c r="AI50" s="125"/>
    </row>
    <row r="51" spans="1:35" s="34" customFormat="1" ht="17.25" customHeight="1">
      <c r="A51" s="96"/>
      <c r="B51" s="104" t="s">
        <v>29</v>
      </c>
      <c r="C51" s="56"/>
      <c r="D51" s="178">
        <v>34657</v>
      </c>
      <c r="E51" s="237">
        <f t="shared" si="4"/>
        <v>-480</v>
      </c>
      <c r="F51" s="178">
        <v>32483</v>
      </c>
      <c r="G51" s="237">
        <f t="shared" si="0"/>
        <v>4</v>
      </c>
      <c r="H51" s="178">
        <v>518</v>
      </c>
      <c r="I51" s="237">
        <f t="shared" si="15"/>
        <v>-39</v>
      </c>
      <c r="J51" s="185">
        <v>312</v>
      </c>
      <c r="K51" s="237">
        <f t="shared" si="13"/>
        <v>-190</v>
      </c>
      <c r="L51" s="180" t="s">
        <v>7</v>
      </c>
      <c r="M51" s="180" t="s">
        <v>7</v>
      </c>
      <c r="N51" s="340">
        <v>809</v>
      </c>
      <c r="O51" s="340"/>
      <c r="P51" s="340"/>
      <c r="Q51" s="340"/>
      <c r="R51" s="178">
        <v>535</v>
      </c>
      <c r="S51" s="237">
        <f t="shared" si="1"/>
        <v>-216</v>
      </c>
      <c r="T51" s="178">
        <v>167</v>
      </c>
      <c r="U51" s="180" t="s">
        <v>7</v>
      </c>
      <c r="V51" s="178">
        <f t="shared" si="16"/>
        <v>976</v>
      </c>
      <c r="W51" s="236">
        <f t="shared" si="2"/>
        <v>-7</v>
      </c>
      <c r="X51" s="182">
        <v>93.7</v>
      </c>
      <c r="Y51" s="365">
        <f t="shared" si="3"/>
        <v>1.2999999999999972</v>
      </c>
      <c r="Z51" s="183">
        <v>2.8</v>
      </c>
      <c r="AA51" s="367">
        <f t="shared" si="3"/>
        <v>0</v>
      </c>
      <c r="AB51" s="110"/>
      <c r="AC51" s="104" t="s">
        <v>29</v>
      </c>
      <c r="AD51" s="92"/>
      <c r="AF51" s="129">
        <f t="shared" si="17"/>
        <v>34657</v>
      </c>
      <c r="AG51" s="129">
        <f t="shared" si="18"/>
        <v>0</v>
      </c>
      <c r="AI51" s="125"/>
    </row>
    <row r="52" spans="1:35" s="34" customFormat="1" ht="17.25" customHeight="1">
      <c r="A52" s="96"/>
      <c r="B52" s="104" t="s">
        <v>30</v>
      </c>
      <c r="C52" s="56"/>
      <c r="D52" s="178">
        <v>33857</v>
      </c>
      <c r="E52" s="237">
        <f t="shared" si="4"/>
        <v>-800</v>
      </c>
      <c r="F52" s="178">
        <v>32152</v>
      </c>
      <c r="G52" s="237">
        <f t="shared" si="0"/>
        <v>-331</v>
      </c>
      <c r="H52" s="178">
        <v>383</v>
      </c>
      <c r="I52" s="237">
        <f t="shared" si="15"/>
        <v>-135</v>
      </c>
      <c r="J52" s="185">
        <v>229</v>
      </c>
      <c r="K52" s="237">
        <f t="shared" si="13"/>
        <v>-83</v>
      </c>
      <c r="L52" s="180" t="s">
        <v>7</v>
      </c>
      <c r="M52" s="180" t="s">
        <v>7</v>
      </c>
      <c r="N52" s="340">
        <v>670</v>
      </c>
      <c r="O52" s="340"/>
      <c r="P52" s="340"/>
      <c r="Q52" s="340"/>
      <c r="R52" s="178">
        <v>423</v>
      </c>
      <c r="S52" s="237">
        <f t="shared" si="1"/>
        <v>-112</v>
      </c>
      <c r="T52" s="178">
        <v>145</v>
      </c>
      <c r="U52" s="180" t="s">
        <v>7</v>
      </c>
      <c r="V52" s="178">
        <f t="shared" si="16"/>
        <v>815</v>
      </c>
      <c r="W52" s="236">
        <f t="shared" si="2"/>
        <v>-161</v>
      </c>
      <c r="X52" s="182">
        <v>95</v>
      </c>
      <c r="Y52" s="365">
        <f t="shared" si="3"/>
        <v>1.2999999999999972</v>
      </c>
      <c r="Z52" s="183">
        <v>2.4</v>
      </c>
      <c r="AA52" s="238">
        <f t="shared" si="3"/>
        <v>-0.3999999999999999</v>
      </c>
      <c r="AB52" s="110"/>
      <c r="AC52" s="104" t="s">
        <v>30</v>
      </c>
      <c r="AD52" s="92"/>
      <c r="AF52" s="129">
        <f t="shared" si="17"/>
        <v>33857</v>
      </c>
      <c r="AG52" s="129">
        <f t="shared" si="18"/>
        <v>0</v>
      </c>
      <c r="AI52" s="125"/>
    </row>
    <row r="53" spans="1:35" s="34" customFormat="1" ht="17.25" customHeight="1">
      <c r="A53" s="96"/>
      <c r="B53" s="104" t="s">
        <v>31</v>
      </c>
      <c r="C53" s="56"/>
      <c r="D53" s="178">
        <v>33300</v>
      </c>
      <c r="E53" s="237">
        <f t="shared" si="4"/>
        <v>-557</v>
      </c>
      <c r="F53" s="178">
        <v>31983</v>
      </c>
      <c r="G53" s="237">
        <f t="shared" si="0"/>
        <v>-169</v>
      </c>
      <c r="H53" s="178">
        <v>286</v>
      </c>
      <c r="I53" s="237">
        <f t="shared" si="15"/>
        <v>-97</v>
      </c>
      <c r="J53" s="185">
        <v>175</v>
      </c>
      <c r="K53" s="237">
        <f t="shared" si="13"/>
        <v>-54</v>
      </c>
      <c r="L53" s="180" t="s">
        <v>7</v>
      </c>
      <c r="M53" s="180" t="s">
        <v>7</v>
      </c>
      <c r="N53" s="340">
        <v>535</v>
      </c>
      <c r="O53" s="340"/>
      <c r="P53" s="340"/>
      <c r="Q53" s="340"/>
      <c r="R53" s="178">
        <v>321</v>
      </c>
      <c r="S53" s="237">
        <f t="shared" si="1"/>
        <v>-102</v>
      </c>
      <c r="T53" s="178">
        <v>89</v>
      </c>
      <c r="U53" s="180" t="s">
        <v>7</v>
      </c>
      <c r="V53" s="178">
        <f t="shared" si="16"/>
        <v>624</v>
      </c>
      <c r="W53" s="236">
        <f t="shared" si="2"/>
        <v>-191</v>
      </c>
      <c r="X53" s="182">
        <v>96</v>
      </c>
      <c r="Y53" s="365">
        <f t="shared" si="3"/>
        <v>1</v>
      </c>
      <c r="Z53" s="183">
        <v>1.9</v>
      </c>
      <c r="AA53" s="238">
        <f t="shared" si="3"/>
        <v>-0.5</v>
      </c>
      <c r="AB53" s="110"/>
      <c r="AC53" s="104" t="s">
        <v>31</v>
      </c>
      <c r="AD53" s="92"/>
      <c r="AF53" s="129">
        <f t="shared" si="17"/>
        <v>33300</v>
      </c>
      <c r="AG53" s="129">
        <f t="shared" si="18"/>
        <v>0</v>
      </c>
      <c r="AI53" s="125"/>
    </row>
    <row r="54" spans="1:35" s="34" customFormat="1" ht="17.25" customHeight="1">
      <c r="A54" s="96"/>
      <c r="B54" s="104" t="s">
        <v>32</v>
      </c>
      <c r="C54" s="56"/>
      <c r="D54" s="178">
        <v>32962</v>
      </c>
      <c r="E54" s="237">
        <f t="shared" si="4"/>
        <v>-338</v>
      </c>
      <c r="F54" s="178">
        <v>31954</v>
      </c>
      <c r="G54" s="237">
        <f t="shared" si="0"/>
        <v>-29</v>
      </c>
      <c r="H54" s="178">
        <v>149</v>
      </c>
      <c r="I54" s="237">
        <f t="shared" si="15"/>
        <v>-137</v>
      </c>
      <c r="J54" s="185">
        <v>130</v>
      </c>
      <c r="K54" s="237">
        <f t="shared" si="13"/>
        <v>-45</v>
      </c>
      <c r="L54" s="180" t="s">
        <v>7</v>
      </c>
      <c r="M54" s="180" t="s">
        <v>7</v>
      </c>
      <c r="N54" s="340">
        <v>430</v>
      </c>
      <c r="O54" s="340"/>
      <c r="P54" s="340"/>
      <c r="Q54" s="340"/>
      <c r="R54" s="178">
        <v>299</v>
      </c>
      <c r="S54" s="237">
        <f t="shared" si="1"/>
        <v>-22</v>
      </c>
      <c r="T54" s="178">
        <v>59</v>
      </c>
      <c r="U54" s="180" t="s">
        <v>7</v>
      </c>
      <c r="V54" s="178">
        <f t="shared" si="16"/>
        <v>489</v>
      </c>
      <c r="W54" s="236">
        <f t="shared" si="2"/>
        <v>-135</v>
      </c>
      <c r="X54" s="182">
        <v>96.9</v>
      </c>
      <c r="Y54" s="365">
        <f t="shared" si="3"/>
        <v>0.9000000000000057</v>
      </c>
      <c r="Z54" s="183">
        <v>1.5</v>
      </c>
      <c r="AA54" s="238">
        <f t="shared" si="3"/>
        <v>-0.3999999999999999</v>
      </c>
      <c r="AB54" s="110"/>
      <c r="AC54" s="104" t="s">
        <v>32</v>
      </c>
      <c r="AD54" s="92"/>
      <c r="AF54" s="129">
        <f t="shared" si="17"/>
        <v>32962</v>
      </c>
      <c r="AG54" s="129">
        <f t="shared" si="18"/>
        <v>0</v>
      </c>
      <c r="AI54" s="125"/>
    </row>
    <row r="55" spans="1:35" s="34" customFormat="1" ht="17.25" customHeight="1">
      <c r="A55" s="96"/>
      <c r="B55" s="104" t="s">
        <v>33</v>
      </c>
      <c r="C55" s="56"/>
      <c r="D55" s="178">
        <v>32982</v>
      </c>
      <c r="E55" s="237">
        <f t="shared" si="4"/>
        <v>20</v>
      </c>
      <c r="F55" s="178">
        <v>32003</v>
      </c>
      <c r="G55" s="237">
        <f t="shared" si="0"/>
        <v>49</v>
      </c>
      <c r="H55" s="178">
        <v>94</v>
      </c>
      <c r="I55" s="237">
        <f t="shared" si="15"/>
        <v>-55</v>
      </c>
      <c r="J55" s="185">
        <v>151</v>
      </c>
      <c r="K55" s="237">
        <f t="shared" si="13"/>
        <v>21</v>
      </c>
      <c r="L55" s="180" t="s">
        <v>7</v>
      </c>
      <c r="M55" s="180" t="s">
        <v>7</v>
      </c>
      <c r="N55" s="340">
        <v>376</v>
      </c>
      <c r="O55" s="340"/>
      <c r="P55" s="340"/>
      <c r="Q55" s="340"/>
      <c r="R55" s="178">
        <v>358</v>
      </c>
      <c r="S55" s="237">
        <f t="shared" si="1"/>
        <v>59</v>
      </c>
      <c r="T55" s="178">
        <v>53</v>
      </c>
      <c r="U55" s="180" t="s">
        <v>7</v>
      </c>
      <c r="V55" s="178">
        <f t="shared" si="16"/>
        <v>429</v>
      </c>
      <c r="W55" s="236">
        <f t="shared" si="2"/>
        <v>-60</v>
      </c>
      <c r="X55" s="182">
        <v>97</v>
      </c>
      <c r="Y55" s="365">
        <f t="shared" si="3"/>
        <v>0.09999999999999432</v>
      </c>
      <c r="Z55" s="183">
        <v>1.3</v>
      </c>
      <c r="AA55" s="238">
        <f t="shared" si="3"/>
        <v>-0.19999999999999996</v>
      </c>
      <c r="AB55" s="110"/>
      <c r="AC55" s="104" t="s">
        <v>33</v>
      </c>
      <c r="AD55" s="92"/>
      <c r="AF55" s="129">
        <f t="shared" si="17"/>
        <v>32982</v>
      </c>
      <c r="AG55" s="129">
        <f t="shared" si="18"/>
        <v>0</v>
      </c>
      <c r="AI55" s="125"/>
    </row>
    <row r="56" spans="1:35" s="34" customFormat="1" ht="17.25" customHeight="1">
      <c r="A56" s="96"/>
      <c r="B56" s="104" t="s">
        <v>34</v>
      </c>
      <c r="C56" s="56"/>
      <c r="D56" s="178">
        <v>32315</v>
      </c>
      <c r="E56" s="237">
        <f t="shared" si="4"/>
        <v>-667</v>
      </c>
      <c r="F56" s="178">
        <v>31503</v>
      </c>
      <c r="G56" s="237">
        <f t="shared" si="0"/>
        <v>-500</v>
      </c>
      <c r="H56" s="178">
        <v>61</v>
      </c>
      <c r="I56" s="237">
        <f t="shared" si="15"/>
        <v>-33</v>
      </c>
      <c r="J56" s="185">
        <v>91</v>
      </c>
      <c r="K56" s="237">
        <f t="shared" si="13"/>
        <v>-60</v>
      </c>
      <c r="L56" s="180" t="s">
        <v>7</v>
      </c>
      <c r="M56" s="180" t="s">
        <v>7</v>
      </c>
      <c r="N56" s="340">
        <v>322</v>
      </c>
      <c r="O56" s="340"/>
      <c r="P56" s="340"/>
      <c r="Q56" s="340"/>
      <c r="R56" s="178">
        <v>338</v>
      </c>
      <c r="S56" s="237">
        <f t="shared" si="1"/>
        <v>-20</v>
      </c>
      <c r="T56" s="178">
        <v>31</v>
      </c>
      <c r="U56" s="180" t="s">
        <v>7</v>
      </c>
      <c r="V56" s="178">
        <f t="shared" si="16"/>
        <v>353</v>
      </c>
      <c r="W56" s="236">
        <f t="shared" si="2"/>
        <v>-76</v>
      </c>
      <c r="X56" s="182">
        <v>97.5</v>
      </c>
      <c r="Y56" s="365">
        <f t="shared" si="3"/>
        <v>0.5</v>
      </c>
      <c r="Z56" s="183">
        <v>1.1</v>
      </c>
      <c r="AA56" s="238">
        <f t="shared" si="3"/>
        <v>-0.19999999999999996</v>
      </c>
      <c r="AB56" s="110"/>
      <c r="AC56" s="104" t="s">
        <v>34</v>
      </c>
      <c r="AD56" s="92"/>
      <c r="AF56" s="129">
        <f t="shared" si="17"/>
        <v>32315</v>
      </c>
      <c r="AG56" s="129">
        <f t="shared" si="18"/>
        <v>0</v>
      </c>
      <c r="AI56" s="125"/>
    </row>
    <row r="57" spans="1:35" s="34" customFormat="1" ht="17.25" customHeight="1">
      <c r="A57" s="96"/>
      <c r="B57" s="104" t="s">
        <v>35</v>
      </c>
      <c r="C57" s="56"/>
      <c r="D57" s="178">
        <v>31337</v>
      </c>
      <c r="E57" s="237">
        <f t="shared" si="4"/>
        <v>-978</v>
      </c>
      <c r="F57" s="178">
        <v>30484</v>
      </c>
      <c r="G57" s="237">
        <f t="shared" si="0"/>
        <v>-1019</v>
      </c>
      <c r="H57" s="178">
        <v>29</v>
      </c>
      <c r="I57" s="237">
        <f t="shared" si="15"/>
        <v>-32</v>
      </c>
      <c r="J57" s="185">
        <v>90</v>
      </c>
      <c r="K57" s="237">
        <f t="shared" si="13"/>
        <v>-1</v>
      </c>
      <c r="L57" s="180" t="s">
        <v>7</v>
      </c>
      <c r="M57" s="180" t="s">
        <v>7</v>
      </c>
      <c r="N57" s="340">
        <v>337</v>
      </c>
      <c r="O57" s="340"/>
      <c r="P57" s="340"/>
      <c r="Q57" s="340"/>
      <c r="R57" s="178">
        <v>397</v>
      </c>
      <c r="S57" s="237">
        <f t="shared" si="1"/>
        <v>59</v>
      </c>
      <c r="T57" s="178">
        <v>28</v>
      </c>
      <c r="U57" s="180" t="s">
        <v>7</v>
      </c>
      <c r="V57" s="178">
        <f t="shared" si="16"/>
        <v>365</v>
      </c>
      <c r="W57" s="236">
        <f t="shared" si="2"/>
        <v>12</v>
      </c>
      <c r="X57" s="182">
        <v>97.3</v>
      </c>
      <c r="Y57" s="238">
        <f t="shared" si="3"/>
        <v>-0.20000000000000284</v>
      </c>
      <c r="Z57" s="183">
        <v>1.2</v>
      </c>
      <c r="AA57" s="368">
        <f t="shared" si="3"/>
        <v>0.09999999999999987</v>
      </c>
      <c r="AB57" s="110"/>
      <c r="AC57" s="104" t="s">
        <v>35</v>
      </c>
      <c r="AD57" s="92"/>
      <c r="AF57" s="129">
        <f t="shared" si="17"/>
        <v>31337</v>
      </c>
      <c r="AG57" s="129">
        <f t="shared" si="18"/>
        <v>0</v>
      </c>
      <c r="AI57" s="125"/>
    </row>
    <row r="58" spans="1:35" s="34" customFormat="1" ht="17.25" customHeight="1">
      <c r="A58" s="96"/>
      <c r="B58" s="104" t="s">
        <v>36</v>
      </c>
      <c r="C58" s="56"/>
      <c r="D58" s="178">
        <v>30838</v>
      </c>
      <c r="E58" s="237">
        <f t="shared" si="4"/>
        <v>-499</v>
      </c>
      <c r="F58" s="178">
        <v>29958</v>
      </c>
      <c r="G58" s="237">
        <f t="shared" si="0"/>
        <v>-526</v>
      </c>
      <c r="H58" s="178">
        <v>31</v>
      </c>
      <c r="I58" s="237">
        <f t="shared" si="15"/>
        <v>2</v>
      </c>
      <c r="J58" s="185">
        <v>60</v>
      </c>
      <c r="K58" s="237">
        <f t="shared" si="13"/>
        <v>-30</v>
      </c>
      <c r="L58" s="180" t="s">
        <v>7</v>
      </c>
      <c r="M58" s="180" t="s">
        <v>7</v>
      </c>
      <c r="N58" s="340">
        <v>372</v>
      </c>
      <c r="O58" s="340"/>
      <c r="P58" s="340"/>
      <c r="Q58" s="340"/>
      <c r="R58" s="178">
        <v>417</v>
      </c>
      <c r="S58" s="237">
        <f t="shared" si="1"/>
        <v>20</v>
      </c>
      <c r="T58" s="178">
        <v>34</v>
      </c>
      <c r="U58" s="180" t="s">
        <v>7</v>
      </c>
      <c r="V58" s="178">
        <f t="shared" si="16"/>
        <v>406</v>
      </c>
      <c r="W58" s="236">
        <f t="shared" si="2"/>
        <v>41</v>
      </c>
      <c r="X58" s="182">
        <v>97.1</v>
      </c>
      <c r="Y58" s="238">
        <f t="shared" si="3"/>
        <v>-0.20000000000000284</v>
      </c>
      <c r="Z58" s="183">
        <v>1.3</v>
      </c>
      <c r="AA58" s="368">
        <f t="shared" si="3"/>
        <v>0.10000000000000009</v>
      </c>
      <c r="AB58" s="110"/>
      <c r="AC58" s="104" t="s">
        <v>36</v>
      </c>
      <c r="AD58" s="92"/>
      <c r="AF58" s="129">
        <f t="shared" si="17"/>
        <v>30838</v>
      </c>
      <c r="AG58" s="129">
        <f t="shared" si="18"/>
        <v>0</v>
      </c>
      <c r="AI58" s="125"/>
    </row>
    <row r="59" spans="1:35" s="40" customFormat="1" ht="17.25" customHeight="1">
      <c r="A59" s="96"/>
      <c r="B59" s="104" t="s">
        <v>15</v>
      </c>
      <c r="C59" s="56"/>
      <c r="D59" s="178">
        <v>31202</v>
      </c>
      <c r="E59" s="237">
        <f t="shared" si="4"/>
        <v>364</v>
      </c>
      <c r="F59" s="178">
        <v>30334</v>
      </c>
      <c r="G59" s="237">
        <f t="shared" si="0"/>
        <v>376</v>
      </c>
      <c r="H59" s="178">
        <v>22</v>
      </c>
      <c r="I59" s="237">
        <f t="shared" si="15"/>
        <v>-9</v>
      </c>
      <c r="J59" s="185">
        <v>75</v>
      </c>
      <c r="K59" s="237">
        <f t="shared" si="13"/>
        <v>15</v>
      </c>
      <c r="L59" s="180" t="s">
        <v>7</v>
      </c>
      <c r="M59" s="180" t="s">
        <v>7</v>
      </c>
      <c r="N59" s="340">
        <v>323</v>
      </c>
      <c r="O59" s="340"/>
      <c r="P59" s="340"/>
      <c r="Q59" s="340"/>
      <c r="R59" s="178">
        <v>448</v>
      </c>
      <c r="S59" s="237">
        <f t="shared" si="1"/>
        <v>31</v>
      </c>
      <c r="T59" s="178">
        <v>28</v>
      </c>
      <c r="U59" s="180" t="s">
        <v>7</v>
      </c>
      <c r="V59" s="178">
        <f t="shared" si="16"/>
        <v>351</v>
      </c>
      <c r="W59" s="236">
        <f t="shared" si="2"/>
        <v>-55</v>
      </c>
      <c r="X59" s="182">
        <v>97.2</v>
      </c>
      <c r="Y59" s="365">
        <f aca="true" t="shared" si="19" ref="Y59:Y80">X59-X58</f>
        <v>0.10000000000000853</v>
      </c>
      <c r="Z59" s="183">
        <v>1.1</v>
      </c>
      <c r="AA59" s="238">
        <f aca="true" t="shared" si="20" ref="AA59:AA78">Z59-Z58</f>
        <v>-0.19999999999999996</v>
      </c>
      <c r="AB59" s="110"/>
      <c r="AC59" s="104" t="s">
        <v>15</v>
      </c>
      <c r="AD59" s="92"/>
      <c r="AF59" s="129">
        <f t="shared" si="17"/>
        <v>31202</v>
      </c>
      <c r="AG59" s="129">
        <f t="shared" si="18"/>
        <v>0</v>
      </c>
      <c r="AI59" s="125"/>
    </row>
    <row r="60" spans="1:35" s="40" customFormat="1" ht="17.25" customHeight="1">
      <c r="A60" s="96"/>
      <c r="B60" s="104"/>
      <c r="C60" s="56"/>
      <c r="D60" s="178"/>
      <c r="E60" s="237"/>
      <c r="F60" s="178"/>
      <c r="G60" s="237"/>
      <c r="H60" s="178"/>
      <c r="I60" s="237"/>
      <c r="J60" s="185"/>
      <c r="K60" s="237"/>
      <c r="L60" s="180"/>
      <c r="M60" s="180"/>
      <c r="N60" s="181"/>
      <c r="O60" s="184"/>
      <c r="P60" s="184"/>
      <c r="Q60" s="184"/>
      <c r="R60" s="178"/>
      <c r="S60" s="237"/>
      <c r="T60" s="178"/>
      <c r="U60" s="180"/>
      <c r="V60" s="178"/>
      <c r="W60" s="236"/>
      <c r="X60" s="182"/>
      <c r="Y60" s="365"/>
      <c r="Z60" s="183"/>
      <c r="AA60" s="238"/>
      <c r="AB60" s="110"/>
      <c r="AC60" s="104"/>
      <c r="AD60" s="92"/>
      <c r="AF60" s="129"/>
      <c r="AG60" s="129"/>
      <c r="AI60" s="125"/>
    </row>
    <row r="61" spans="1:35" s="34" customFormat="1" ht="17.25" customHeight="1">
      <c r="A61" s="96"/>
      <c r="B61" s="104" t="s">
        <v>37</v>
      </c>
      <c r="C61" s="56"/>
      <c r="D61" s="178">
        <v>30555</v>
      </c>
      <c r="E61" s="237">
        <f>D61-D59</f>
        <v>-647</v>
      </c>
      <c r="F61" s="178">
        <v>29705</v>
      </c>
      <c r="G61" s="237">
        <f>F61-F59</f>
        <v>-629</v>
      </c>
      <c r="H61" s="178">
        <v>15</v>
      </c>
      <c r="I61" s="237">
        <f>H61-H59</f>
        <v>-7</v>
      </c>
      <c r="J61" s="185">
        <v>8</v>
      </c>
      <c r="K61" s="237">
        <f>J61-J59</f>
        <v>-67</v>
      </c>
      <c r="L61" s="178">
        <v>64</v>
      </c>
      <c r="M61" s="179" t="s">
        <v>7</v>
      </c>
      <c r="N61" s="340">
        <v>265</v>
      </c>
      <c r="O61" s="340"/>
      <c r="P61" s="340"/>
      <c r="Q61" s="340"/>
      <c r="R61" s="178">
        <v>498</v>
      </c>
      <c r="S61" s="237">
        <f>R61-R59</f>
        <v>50</v>
      </c>
      <c r="T61" s="178">
        <v>19</v>
      </c>
      <c r="U61" s="180" t="s">
        <v>7</v>
      </c>
      <c r="V61" s="178">
        <f aca="true" t="shared" si="21" ref="V61:V70">N61+T61</f>
        <v>284</v>
      </c>
      <c r="W61" s="236">
        <f>V61-V59</f>
        <v>-67</v>
      </c>
      <c r="X61" s="182">
        <v>97.21813123874979</v>
      </c>
      <c r="Y61" s="367">
        <f>X61-X59</f>
        <v>0.01813123874978828</v>
      </c>
      <c r="Z61" s="183">
        <v>0.9</v>
      </c>
      <c r="AA61" s="238">
        <f>Z61-Z59</f>
        <v>-0.20000000000000007</v>
      </c>
      <c r="AB61" s="110"/>
      <c r="AC61" s="104" t="s">
        <v>37</v>
      </c>
      <c r="AD61" s="92"/>
      <c r="AF61" s="129">
        <f aca="true" t="shared" si="22" ref="AF61:AF70">R61+N61+F61+H61+J61+O61+P61+Q61+L61</f>
        <v>30555</v>
      </c>
      <c r="AG61" s="129">
        <f aca="true" t="shared" si="23" ref="AG61:AG70">AF61-D61</f>
        <v>0</v>
      </c>
      <c r="AI61" s="125"/>
    </row>
    <row r="62" spans="1:35" s="34" customFormat="1" ht="17.25" customHeight="1">
      <c r="A62" s="96"/>
      <c r="B62" s="104" t="s">
        <v>38</v>
      </c>
      <c r="C62" s="56"/>
      <c r="D62" s="178">
        <v>29601</v>
      </c>
      <c r="E62" s="237">
        <f t="shared" si="4"/>
        <v>-954</v>
      </c>
      <c r="F62" s="178">
        <v>28888</v>
      </c>
      <c r="G62" s="237">
        <f t="shared" si="0"/>
        <v>-817</v>
      </c>
      <c r="H62" s="186">
        <v>14</v>
      </c>
      <c r="I62" s="237">
        <f t="shared" si="15"/>
        <v>-1</v>
      </c>
      <c r="J62" s="185">
        <v>19</v>
      </c>
      <c r="K62" s="237">
        <f t="shared" si="13"/>
        <v>11</v>
      </c>
      <c r="L62" s="186">
        <v>40</v>
      </c>
      <c r="M62" s="237">
        <f aca="true" t="shared" si="24" ref="M62:M70">L62-L61</f>
        <v>-24</v>
      </c>
      <c r="N62" s="340">
        <v>198</v>
      </c>
      <c r="O62" s="340"/>
      <c r="P62" s="340"/>
      <c r="Q62" s="340"/>
      <c r="R62" s="186">
        <v>442</v>
      </c>
      <c r="S62" s="237">
        <f t="shared" si="1"/>
        <v>-56</v>
      </c>
      <c r="T62" s="186">
        <v>13</v>
      </c>
      <c r="U62" s="180" t="s">
        <v>7</v>
      </c>
      <c r="V62" s="178">
        <f t="shared" si="21"/>
        <v>211</v>
      </c>
      <c r="W62" s="236">
        <f t="shared" si="2"/>
        <v>-73</v>
      </c>
      <c r="X62" s="182">
        <v>97.6</v>
      </c>
      <c r="Y62" s="365">
        <f t="shared" si="19"/>
        <v>0.3818687612502032</v>
      </c>
      <c r="Z62" s="183">
        <v>0.7</v>
      </c>
      <c r="AA62" s="238">
        <f t="shared" si="20"/>
        <v>-0.20000000000000007</v>
      </c>
      <c r="AB62" s="110"/>
      <c r="AC62" s="104" t="s">
        <v>38</v>
      </c>
      <c r="AD62" s="92"/>
      <c r="AF62" s="129">
        <f t="shared" si="22"/>
        <v>29601</v>
      </c>
      <c r="AG62" s="129">
        <f t="shared" si="23"/>
        <v>0</v>
      </c>
      <c r="AI62" s="125"/>
    </row>
    <row r="63" spans="1:35" s="34" customFormat="1" ht="17.25" customHeight="1">
      <c r="A63" s="96"/>
      <c r="B63" s="104" t="s">
        <v>39</v>
      </c>
      <c r="C63" s="56"/>
      <c r="D63" s="178">
        <v>28560</v>
      </c>
      <c r="E63" s="237">
        <f t="shared" si="4"/>
        <v>-1041</v>
      </c>
      <c r="F63" s="178">
        <v>27787</v>
      </c>
      <c r="G63" s="237">
        <f t="shared" si="0"/>
        <v>-1101</v>
      </c>
      <c r="H63" s="178">
        <v>11</v>
      </c>
      <c r="I63" s="237">
        <f t="shared" si="15"/>
        <v>-3</v>
      </c>
      <c r="J63" s="185">
        <v>4</v>
      </c>
      <c r="K63" s="237">
        <f t="shared" si="13"/>
        <v>-15</v>
      </c>
      <c r="L63" s="186">
        <v>43</v>
      </c>
      <c r="M63" s="237">
        <f t="shared" si="24"/>
        <v>3</v>
      </c>
      <c r="N63" s="340">
        <v>194</v>
      </c>
      <c r="O63" s="340"/>
      <c r="P63" s="340"/>
      <c r="Q63" s="340"/>
      <c r="R63" s="178">
        <v>521</v>
      </c>
      <c r="S63" s="237">
        <f t="shared" si="1"/>
        <v>79</v>
      </c>
      <c r="T63" s="178">
        <v>12</v>
      </c>
      <c r="U63" s="180" t="s">
        <v>7</v>
      </c>
      <c r="V63" s="178">
        <f t="shared" si="21"/>
        <v>206</v>
      </c>
      <c r="W63" s="236">
        <f t="shared" si="2"/>
        <v>-5</v>
      </c>
      <c r="X63" s="182">
        <v>97.3</v>
      </c>
      <c r="Y63" s="238">
        <f t="shared" si="19"/>
        <v>-0.29999999999999716</v>
      </c>
      <c r="Z63" s="183">
        <v>0.7</v>
      </c>
      <c r="AA63" s="367">
        <f t="shared" si="20"/>
        <v>0</v>
      </c>
      <c r="AB63" s="110"/>
      <c r="AC63" s="104" t="s">
        <v>39</v>
      </c>
      <c r="AD63" s="92"/>
      <c r="AF63" s="129">
        <f t="shared" si="22"/>
        <v>28560</v>
      </c>
      <c r="AG63" s="129">
        <f t="shared" si="23"/>
        <v>0</v>
      </c>
      <c r="AI63" s="125"/>
    </row>
    <row r="64" spans="1:35" s="41" customFormat="1" ht="17.25" customHeight="1">
      <c r="A64" s="94"/>
      <c r="B64" s="104" t="s">
        <v>40</v>
      </c>
      <c r="C64" s="57"/>
      <c r="D64" s="187">
        <v>27521</v>
      </c>
      <c r="E64" s="237">
        <f t="shared" si="4"/>
        <v>-1039</v>
      </c>
      <c r="F64" s="187">
        <v>26843</v>
      </c>
      <c r="G64" s="237">
        <f t="shared" si="0"/>
        <v>-944</v>
      </c>
      <c r="H64" s="188">
        <v>21</v>
      </c>
      <c r="I64" s="237">
        <f t="shared" si="15"/>
        <v>10</v>
      </c>
      <c r="J64" s="185">
        <v>4</v>
      </c>
      <c r="K64" s="235">
        <f>J64-J63</f>
        <v>0</v>
      </c>
      <c r="L64" s="188">
        <v>26</v>
      </c>
      <c r="M64" s="237">
        <f t="shared" si="24"/>
        <v>-17</v>
      </c>
      <c r="N64" s="340">
        <v>123</v>
      </c>
      <c r="O64" s="340"/>
      <c r="P64" s="340"/>
      <c r="Q64" s="340"/>
      <c r="R64" s="188">
        <v>504</v>
      </c>
      <c r="S64" s="237">
        <f t="shared" si="1"/>
        <v>-17</v>
      </c>
      <c r="T64" s="188">
        <v>4</v>
      </c>
      <c r="U64" s="180" t="s">
        <v>7</v>
      </c>
      <c r="V64" s="178">
        <f t="shared" si="21"/>
        <v>127</v>
      </c>
      <c r="W64" s="236">
        <f t="shared" si="2"/>
        <v>-79</v>
      </c>
      <c r="X64" s="189">
        <v>97.5</v>
      </c>
      <c r="Y64" s="365">
        <f t="shared" si="19"/>
        <v>0.20000000000000284</v>
      </c>
      <c r="Z64" s="183">
        <v>0.5</v>
      </c>
      <c r="AA64" s="238">
        <f t="shared" si="20"/>
        <v>-0.19999999999999996</v>
      </c>
      <c r="AB64" s="112"/>
      <c r="AC64" s="104" t="s">
        <v>40</v>
      </c>
      <c r="AD64" s="59"/>
      <c r="AF64" s="129">
        <f t="shared" si="22"/>
        <v>27521</v>
      </c>
      <c r="AG64" s="129">
        <f t="shared" si="23"/>
        <v>0</v>
      </c>
      <c r="AI64" s="125"/>
    </row>
    <row r="65" spans="1:35" s="41" customFormat="1" ht="17.25" customHeight="1">
      <c r="A65" s="94"/>
      <c r="B65" s="104" t="s">
        <v>41</v>
      </c>
      <c r="C65" s="57"/>
      <c r="D65" s="187">
        <v>26516</v>
      </c>
      <c r="E65" s="369">
        <f t="shared" si="4"/>
        <v>-1005</v>
      </c>
      <c r="F65" s="187">
        <v>25976</v>
      </c>
      <c r="G65" s="369">
        <f t="shared" si="0"/>
        <v>-867</v>
      </c>
      <c r="H65" s="188">
        <v>8</v>
      </c>
      <c r="I65" s="369">
        <f t="shared" si="15"/>
        <v>-13</v>
      </c>
      <c r="J65" s="185">
        <v>4</v>
      </c>
      <c r="K65" s="235">
        <f>J65-J64</f>
        <v>0</v>
      </c>
      <c r="L65" s="188">
        <v>14</v>
      </c>
      <c r="M65" s="237">
        <f t="shared" si="24"/>
        <v>-12</v>
      </c>
      <c r="N65" s="340">
        <v>116</v>
      </c>
      <c r="O65" s="340"/>
      <c r="P65" s="340"/>
      <c r="Q65" s="340"/>
      <c r="R65" s="188">
        <v>398</v>
      </c>
      <c r="S65" s="237">
        <f t="shared" si="1"/>
        <v>-106</v>
      </c>
      <c r="T65" s="188">
        <v>10</v>
      </c>
      <c r="U65" s="180" t="s">
        <v>7</v>
      </c>
      <c r="V65" s="178">
        <f t="shared" si="21"/>
        <v>126</v>
      </c>
      <c r="W65" s="236">
        <f t="shared" si="2"/>
        <v>-1</v>
      </c>
      <c r="X65" s="189">
        <v>98</v>
      </c>
      <c r="Y65" s="365">
        <f t="shared" si="19"/>
        <v>0.5</v>
      </c>
      <c r="Z65" s="183">
        <v>0.5</v>
      </c>
      <c r="AA65" s="367">
        <f t="shared" si="20"/>
        <v>0</v>
      </c>
      <c r="AB65" s="112"/>
      <c r="AC65" s="104" t="s">
        <v>41</v>
      </c>
      <c r="AD65" s="59"/>
      <c r="AF65" s="129">
        <f t="shared" si="22"/>
        <v>26516</v>
      </c>
      <c r="AG65" s="129">
        <f t="shared" si="23"/>
        <v>0</v>
      </c>
      <c r="AI65" s="125"/>
    </row>
    <row r="66" spans="1:35" s="32" customFormat="1" ht="17.25" customHeight="1">
      <c r="A66" s="97"/>
      <c r="B66" s="104" t="s">
        <v>42</v>
      </c>
      <c r="C66" s="60"/>
      <c r="D66" s="190">
        <v>25496</v>
      </c>
      <c r="E66" s="237">
        <f t="shared" si="4"/>
        <v>-1020</v>
      </c>
      <c r="F66" s="191">
        <v>25010</v>
      </c>
      <c r="G66" s="237">
        <f t="shared" si="0"/>
        <v>-966</v>
      </c>
      <c r="H66" s="191">
        <v>14</v>
      </c>
      <c r="I66" s="237">
        <f t="shared" si="15"/>
        <v>6</v>
      </c>
      <c r="J66" s="185">
        <v>4</v>
      </c>
      <c r="K66" s="235">
        <f>J66-J65</f>
        <v>0</v>
      </c>
      <c r="L66" s="191">
        <v>36</v>
      </c>
      <c r="M66" s="237">
        <f t="shared" si="24"/>
        <v>22</v>
      </c>
      <c r="N66" s="340">
        <v>91</v>
      </c>
      <c r="O66" s="340"/>
      <c r="P66" s="340"/>
      <c r="Q66" s="340"/>
      <c r="R66" s="191">
        <v>341</v>
      </c>
      <c r="S66" s="237">
        <f t="shared" si="1"/>
        <v>-57</v>
      </c>
      <c r="T66" s="191">
        <v>9</v>
      </c>
      <c r="U66" s="180" t="s">
        <v>7</v>
      </c>
      <c r="V66" s="178">
        <f t="shared" si="21"/>
        <v>100</v>
      </c>
      <c r="W66" s="236">
        <f t="shared" si="2"/>
        <v>-26</v>
      </c>
      <c r="X66" s="193">
        <v>98.1</v>
      </c>
      <c r="Y66" s="365">
        <f t="shared" si="19"/>
        <v>0.09999999999999432</v>
      </c>
      <c r="Z66" s="194">
        <v>0.4</v>
      </c>
      <c r="AA66" s="370">
        <f t="shared" si="20"/>
        <v>-0.09999999999999998</v>
      </c>
      <c r="AB66" s="113"/>
      <c r="AC66" s="104" t="s">
        <v>42</v>
      </c>
      <c r="AD66" s="93"/>
      <c r="AF66" s="129">
        <f t="shared" si="22"/>
        <v>25496</v>
      </c>
      <c r="AG66" s="129">
        <f t="shared" si="23"/>
        <v>0</v>
      </c>
      <c r="AI66" s="125"/>
    </row>
    <row r="67" spans="1:35" s="32" customFormat="1" ht="17.25" customHeight="1">
      <c r="A67" s="97"/>
      <c r="B67" s="104" t="s">
        <v>43</v>
      </c>
      <c r="C67" s="60"/>
      <c r="D67" s="190">
        <v>24366</v>
      </c>
      <c r="E67" s="237">
        <f t="shared" si="4"/>
        <v>-1130</v>
      </c>
      <c r="F67" s="191">
        <v>23969</v>
      </c>
      <c r="G67" s="237">
        <f t="shared" si="0"/>
        <v>-1041</v>
      </c>
      <c r="H67" s="191">
        <v>13</v>
      </c>
      <c r="I67" s="237">
        <f t="shared" si="15"/>
        <v>-1</v>
      </c>
      <c r="J67" s="185">
        <v>3</v>
      </c>
      <c r="K67" s="237">
        <f t="shared" si="13"/>
        <v>-1</v>
      </c>
      <c r="L67" s="191">
        <v>15</v>
      </c>
      <c r="M67" s="237">
        <f t="shared" si="24"/>
        <v>-21</v>
      </c>
      <c r="N67" s="340">
        <v>83</v>
      </c>
      <c r="O67" s="340"/>
      <c r="P67" s="340"/>
      <c r="Q67" s="340"/>
      <c r="R67" s="191">
        <v>283</v>
      </c>
      <c r="S67" s="237">
        <f t="shared" si="1"/>
        <v>-58</v>
      </c>
      <c r="T67" s="191">
        <v>5</v>
      </c>
      <c r="U67" s="180" t="s">
        <v>7</v>
      </c>
      <c r="V67" s="178">
        <f t="shared" si="21"/>
        <v>88</v>
      </c>
      <c r="W67" s="236">
        <f t="shared" si="2"/>
        <v>-12</v>
      </c>
      <c r="X67" s="193">
        <v>98.4</v>
      </c>
      <c r="Y67" s="365">
        <f t="shared" si="19"/>
        <v>0.30000000000001137</v>
      </c>
      <c r="Z67" s="194">
        <v>0.4</v>
      </c>
      <c r="AA67" s="367">
        <f t="shared" si="20"/>
        <v>0</v>
      </c>
      <c r="AB67" s="113"/>
      <c r="AC67" s="104" t="s">
        <v>43</v>
      </c>
      <c r="AD67" s="93"/>
      <c r="AF67" s="129">
        <f t="shared" si="22"/>
        <v>24366</v>
      </c>
      <c r="AG67" s="129">
        <f t="shared" si="23"/>
        <v>0</v>
      </c>
      <c r="AI67" s="125"/>
    </row>
    <row r="68" spans="1:35" s="40" customFormat="1" ht="17.25" customHeight="1">
      <c r="A68" s="97"/>
      <c r="B68" s="104" t="s">
        <v>44</v>
      </c>
      <c r="C68" s="60"/>
      <c r="D68" s="190">
        <v>23550</v>
      </c>
      <c r="E68" s="237">
        <f t="shared" si="4"/>
        <v>-816</v>
      </c>
      <c r="F68" s="191">
        <v>23187</v>
      </c>
      <c r="G68" s="237">
        <f t="shared" si="0"/>
        <v>-782</v>
      </c>
      <c r="H68" s="191">
        <v>14</v>
      </c>
      <c r="I68" s="237">
        <f t="shared" si="15"/>
        <v>1</v>
      </c>
      <c r="J68" s="185">
        <v>1</v>
      </c>
      <c r="K68" s="237">
        <f t="shared" si="13"/>
        <v>-2</v>
      </c>
      <c r="L68" s="191">
        <v>21</v>
      </c>
      <c r="M68" s="237">
        <f t="shared" si="24"/>
        <v>6</v>
      </c>
      <c r="N68" s="340">
        <v>73</v>
      </c>
      <c r="O68" s="340"/>
      <c r="P68" s="340"/>
      <c r="Q68" s="340"/>
      <c r="R68" s="191">
        <v>254</v>
      </c>
      <c r="S68" s="237">
        <f t="shared" si="1"/>
        <v>-29</v>
      </c>
      <c r="T68" s="191">
        <v>11</v>
      </c>
      <c r="U68" s="180" t="s">
        <v>7</v>
      </c>
      <c r="V68" s="178">
        <f t="shared" si="21"/>
        <v>84</v>
      </c>
      <c r="W68" s="236">
        <f t="shared" si="2"/>
        <v>-4</v>
      </c>
      <c r="X68" s="193">
        <v>98.5</v>
      </c>
      <c r="Y68" s="365">
        <f t="shared" si="19"/>
        <v>0.09999999999999432</v>
      </c>
      <c r="Z68" s="194">
        <v>0.4</v>
      </c>
      <c r="AA68" s="367">
        <f t="shared" si="20"/>
        <v>0</v>
      </c>
      <c r="AB68" s="113"/>
      <c r="AC68" s="104" t="s">
        <v>44</v>
      </c>
      <c r="AD68" s="93"/>
      <c r="AF68" s="129">
        <f t="shared" si="22"/>
        <v>23550</v>
      </c>
      <c r="AG68" s="129">
        <f t="shared" si="23"/>
        <v>0</v>
      </c>
      <c r="AI68" s="125"/>
    </row>
    <row r="69" spans="1:35" s="34" customFormat="1" ht="17.25" customHeight="1">
      <c r="A69" s="97"/>
      <c r="B69" s="104" t="s">
        <v>45</v>
      </c>
      <c r="C69" s="60"/>
      <c r="D69" s="190">
        <v>23416</v>
      </c>
      <c r="E69" s="237">
        <f t="shared" si="4"/>
        <v>-134</v>
      </c>
      <c r="F69" s="191">
        <v>23106</v>
      </c>
      <c r="G69" s="237">
        <f t="shared" si="0"/>
        <v>-81</v>
      </c>
      <c r="H69" s="191">
        <v>7</v>
      </c>
      <c r="I69" s="237">
        <f t="shared" si="15"/>
        <v>-7</v>
      </c>
      <c r="J69" s="185">
        <v>2</v>
      </c>
      <c r="K69" s="237">
        <f t="shared" si="13"/>
        <v>1</v>
      </c>
      <c r="L69" s="191">
        <v>11</v>
      </c>
      <c r="M69" s="237">
        <f t="shared" si="24"/>
        <v>-10</v>
      </c>
      <c r="N69" s="340">
        <v>76</v>
      </c>
      <c r="O69" s="340"/>
      <c r="P69" s="340"/>
      <c r="Q69" s="340"/>
      <c r="R69" s="191">
        <v>214</v>
      </c>
      <c r="S69" s="237">
        <f t="shared" si="1"/>
        <v>-40</v>
      </c>
      <c r="T69" s="191">
        <v>7</v>
      </c>
      <c r="U69" s="180" t="s">
        <v>7</v>
      </c>
      <c r="V69" s="178">
        <f t="shared" si="21"/>
        <v>83</v>
      </c>
      <c r="W69" s="236">
        <f t="shared" si="2"/>
        <v>-1</v>
      </c>
      <c r="X69" s="193">
        <v>98.7</v>
      </c>
      <c r="Y69" s="365">
        <f t="shared" si="19"/>
        <v>0.20000000000000284</v>
      </c>
      <c r="Z69" s="194">
        <v>0.4</v>
      </c>
      <c r="AA69" s="367">
        <f t="shared" si="20"/>
        <v>0</v>
      </c>
      <c r="AB69" s="113"/>
      <c r="AC69" s="104" t="s">
        <v>45</v>
      </c>
      <c r="AD69" s="93"/>
      <c r="AF69" s="129">
        <f t="shared" si="22"/>
        <v>23416</v>
      </c>
      <c r="AG69" s="129">
        <f t="shared" si="23"/>
        <v>0</v>
      </c>
      <c r="AI69" s="125"/>
    </row>
    <row r="70" spans="1:35" s="34" customFormat="1" ht="17.25" customHeight="1">
      <c r="A70" s="97"/>
      <c r="B70" s="104" t="s">
        <v>46</v>
      </c>
      <c r="C70" s="60"/>
      <c r="D70" s="190">
        <v>22969</v>
      </c>
      <c r="E70" s="237">
        <f t="shared" si="4"/>
        <v>-447</v>
      </c>
      <c r="F70" s="191">
        <v>22648</v>
      </c>
      <c r="G70" s="237">
        <f t="shared" si="0"/>
        <v>-458</v>
      </c>
      <c r="H70" s="191">
        <v>7</v>
      </c>
      <c r="I70" s="235">
        <f>H70-H69</f>
        <v>0</v>
      </c>
      <c r="J70" s="185">
        <v>1</v>
      </c>
      <c r="K70" s="237">
        <f t="shared" si="13"/>
        <v>-1</v>
      </c>
      <c r="L70" s="191">
        <v>12</v>
      </c>
      <c r="M70" s="237">
        <f t="shared" si="24"/>
        <v>1</v>
      </c>
      <c r="N70" s="340">
        <v>65</v>
      </c>
      <c r="O70" s="340"/>
      <c r="P70" s="340"/>
      <c r="Q70" s="340"/>
      <c r="R70" s="191">
        <v>236</v>
      </c>
      <c r="S70" s="237">
        <f t="shared" si="1"/>
        <v>22</v>
      </c>
      <c r="T70" s="191">
        <v>3</v>
      </c>
      <c r="U70" s="180" t="s">
        <v>7</v>
      </c>
      <c r="V70" s="178">
        <f t="shared" si="21"/>
        <v>68</v>
      </c>
      <c r="W70" s="236">
        <f t="shared" si="2"/>
        <v>-15</v>
      </c>
      <c r="X70" s="193">
        <v>98.6</v>
      </c>
      <c r="Y70" s="238">
        <f t="shared" si="19"/>
        <v>-0.10000000000000853</v>
      </c>
      <c r="Z70" s="194">
        <v>0.3</v>
      </c>
      <c r="AA70" s="370">
        <f t="shared" si="20"/>
        <v>-0.10000000000000003</v>
      </c>
      <c r="AB70" s="113"/>
      <c r="AC70" s="104" t="s">
        <v>46</v>
      </c>
      <c r="AD70" s="93"/>
      <c r="AF70" s="129">
        <f t="shared" si="22"/>
        <v>22969</v>
      </c>
      <c r="AG70" s="129">
        <f t="shared" si="23"/>
        <v>0</v>
      </c>
      <c r="AI70" s="125"/>
    </row>
    <row r="71" spans="1:35" s="34" customFormat="1" ht="17.25" customHeight="1">
      <c r="A71" s="97"/>
      <c r="B71" s="104"/>
      <c r="C71" s="60"/>
      <c r="D71" s="190"/>
      <c r="E71" s="237"/>
      <c r="F71" s="191"/>
      <c r="G71" s="237"/>
      <c r="H71" s="191"/>
      <c r="I71" s="235"/>
      <c r="J71" s="185"/>
      <c r="K71" s="237"/>
      <c r="L71" s="191"/>
      <c r="M71" s="237"/>
      <c r="N71" s="192"/>
      <c r="O71" s="184"/>
      <c r="P71" s="184"/>
      <c r="Q71" s="184"/>
      <c r="R71" s="191"/>
      <c r="S71" s="237"/>
      <c r="T71" s="191"/>
      <c r="U71" s="180"/>
      <c r="V71" s="178"/>
      <c r="W71" s="236"/>
      <c r="X71" s="193"/>
      <c r="Y71" s="238"/>
      <c r="Z71" s="194"/>
      <c r="AA71" s="370"/>
      <c r="AB71" s="113"/>
      <c r="AC71" s="104"/>
      <c r="AD71" s="93"/>
      <c r="AF71" s="129"/>
      <c r="AG71" s="129"/>
      <c r="AI71" s="125"/>
    </row>
    <row r="72" spans="1:35" s="34" customFormat="1" ht="17.25" customHeight="1">
      <c r="A72" s="97"/>
      <c r="B72" s="104" t="s">
        <v>47</v>
      </c>
      <c r="C72" s="60"/>
      <c r="D72" s="190">
        <v>22000</v>
      </c>
      <c r="E72" s="237">
        <f>D72-D70</f>
        <v>-969</v>
      </c>
      <c r="F72" s="191">
        <v>21737</v>
      </c>
      <c r="G72" s="237">
        <f>F72-F70</f>
        <v>-911</v>
      </c>
      <c r="H72" s="191">
        <v>3</v>
      </c>
      <c r="I72" s="237">
        <f>H72-H70</f>
        <v>-4</v>
      </c>
      <c r="J72" s="185">
        <v>4</v>
      </c>
      <c r="K72" s="237">
        <f>J72-J70</f>
        <v>3</v>
      </c>
      <c r="L72" s="191">
        <v>6</v>
      </c>
      <c r="M72" s="237">
        <f>L72-L70</f>
        <v>-6</v>
      </c>
      <c r="N72" s="340">
        <v>32</v>
      </c>
      <c r="O72" s="340"/>
      <c r="P72" s="340"/>
      <c r="Q72" s="340"/>
      <c r="R72" s="191">
        <v>218</v>
      </c>
      <c r="S72" s="237">
        <f>R72-R70</f>
        <v>-18</v>
      </c>
      <c r="T72" s="191">
        <v>2</v>
      </c>
      <c r="U72" s="180" t="s">
        <v>7</v>
      </c>
      <c r="V72" s="178">
        <f aca="true" t="shared" si="25" ref="V72:V80">N72+T72</f>
        <v>34</v>
      </c>
      <c r="W72" s="236">
        <f>V72-V70</f>
        <v>-34</v>
      </c>
      <c r="X72" s="193">
        <v>98.8</v>
      </c>
      <c r="Y72" s="365">
        <f>X72-X70</f>
        <v>0.20000000000000284</v>
      </c>
      <c r="Z72" s="194">
        <v>0.2</v>
      </c>
      <c r="AA72" s="370">
        <f>Z72-Z70</f>
        <v>-0.09999999999999998</v>
      </c>
      <c r="AB72" s="113"/>
      <c r="AC72" s="104" t="s">
        <v>47</v>
      </c>
      <c r="AD72" s="93"/>
      <c r="AF72" s="129">
        <f aca="true" t="shared" si="26" ref="AF72:AF81">R72+N72+F72+H72+J72+O72+P72+Q72+L72</f>
        <v>22000</v>
      </c>
      <c r="AG72" s="129">
        <f aca="true" t="shared" si="27" ref="AG72:AG81">AF72-D72</f>
        <v>0</v>
      </c>
      <c r="AI72" s="125"/>
    </row>
    <row r="73" spans="1:35" s="34" customFormat="1" ht="17.25" customHeight="1">
      <c r="A73" s="97"/>
      <c r="B73" s="104" t="s">
        <v>48</v>
      </c>
      <c r="C73" s="60"/>
      <c r="D73" s="190">
        <v>22732</v>
      </c>
      <c r="E73" s="237">
        <f t="shared" si="4"/>
        <v>732</v>
      </c>
      <c r="F73" s="191">
        <v>22478</v>
      </c>
      <c r="G73" s="237">
        <f t="shared" si="0"/>
        <v>741</v>
      </c>
      <c r="H73" s="191">
        <v>2</v>
      </c>
      <c r="I73" s="237">
        <f t="shared" si="15"/>
        <v>-1</v>
      </c>
      <c r="J73" s="185">
        <v>3</v>
      </c>
      <c r="K73" s="237">
        <f t="shared" si="13"/>
        <v>-1</v>
      </c>
      <c r="L73" s="191">
        <v>9</v>
      </c>
      <c r="M73" s="237">
        <f aca="true" t="shared" si="28" ref="M73:M81">L73-L72</f>
        <v>3</v>
      </c>
      <c r="N73" s="340">
        <v>26</v>
      </c>
      <c r="O73" s="340"/>
      <c r="P73" s="340"/>
      <c r="Q73" s="340"/>
      <c r="R73" s="191">
        <v>214</v>
      </c>
      <c r="S73" s="237">
        <f aca="true" t="shared" si="29" ref="S73:S81">R73-R72</f>
        <v>-4</v>
      </c>
      <c r="T73" s="191">
        <v>10</v>
      </c>
      <c r="U73" s="180" t="s">
        <v>7</v>
      </c>
      <c r="V73" s="178">
        <f t="shared" si="25"/>
        <v>36</v>
      </c>
      <c r="W73" s="236">
        <f aca="true" t="shared" si="30" ref="W73:W81">V73-V72</f>
        <v>2</v>
      </c>
      <c r="X73" s="193">
        <v>98.9</v>
      </c>
      <c r="Y73" s="365">
        <f t="shared" si="19"/>
        <v>0.10000000000000853</v>
      </c>
      <c r="Z73" s="194">
        <v>0.2</v>
      </c>
      <c r="AA73" s="367">
        <f t="shared" si="20"/>
        <v>0</v>
      </c>
      <c r="AB73" s="113"/>
      <c r="AC73" s="104" t="s">
        <v>48</v>
      </c>
      <c r="AD73" s="93"/>
      <c r="AF73" s="129">
        <f t="shared" si="26"/>
        <v>22732</v>
      </c>
      <c r="AG73" s="129">
        <f t="shared" si="27"/>
        <v>0</v>
      </c>
      <c r="AI73" s="125"/>
    </row>
    <row r="74" spans="1:35" s="34" customFormat="1" ht="17.25" customHeight="1">
      <c r="A74" s="97"/>
      <c r="B74" s="104" t="s">
        <v>49</v>
      </c>
      <c r="C74" s="60"/>
      <c r="D74" s="190">
        <v>21943</v>
      </c>
      <c r="E74" s="237">
        <f t="shared" si="4"/>
        <v>-789</v>
      </c>
      <c r="F74" s="191">
        <v>21686</v>
      </c>
      <c r="G74" s="237">
        <f t="shared" si="0"/>
        <v>-792</v>
      </c>
      <c r="H74" s="191">
        <v>10</v>
      </c>
      <c r="I74" s="237">
        <f t="shared" si="15"/>
        <v>8</v>
      </c>
      <c r="J74" s="185">
        <v>7</v>
      </c>
      <c r="K74" s="237">
        <f t="shared" si="13"/>
        <v>4</v>
      </c>
      <c r="L74" s="191">
        <v>1</v>
      </c>
      <c r="M74" s="237">
        <f t="shared" si="28"/>
        <v>-8</v>
      </c>
      <c r="N74" s="340">
        <v>22</v>
      </c>
      <c r="O74" s="340"/>
      <c r="P74" s="340"/>
      <c r="Q74" s="340"/>
      <c r="R74" s="191">
        <v>217</v>
      </c>
      <c r="S74" s="237">
        <f t="shared" si="29"/>
        <v>3</v>
      </c>
      <c r="T74" s="191">
        <v>4</v>
      </c>
      <c r="U74" s="180" t="s">
        <v>7</v>
      </c>
      <c r="V74" s="178">
        <f t="shared" si="25"/>
        <v>26</v>
      </c>
      <c r="W74" s="236">
        <f t="shared" si="30"/>
        <v>-10</v>
      </c>
      <c r="X74" s="193">
        <v>98.8</v>
      </c>
      <c r="Y74" s="238">
        <f t="shared" si="19"/>
        <v>-0.10000000000000853</v>
      </c>
      <c r="Z74" s="194">
        <v>0.1</v>
      </c>
      <c r="AA74" s="371">
        <f t="shared" si="20"/>
        <v>-0.1</v>
      </c>
      <c r="AB74" s="113"/>
      <c r="AC74" s="104" t="s">
        <v>49</v>
      </c>
      <c r="AD74" s="93"/>
      <c r="AF74" s="129">
        <f t="shared" si="26"/>
        <v>21943</v>
      </c>
      <c r="AG74" s="129">
        <f t="shared" si="27"/>
        <v>0</v>
      </c>
      <c r="AI74" s="125"/>
    </row>
    <row r="75" spans="1:35" s="34" customFormat="1" ht="17.25" customHeight="1">
      <c r="A75" s="97"/>
      <c r="B75" s="104" t="s">
        <v>8</v>
      </c>
      <c r="C75" s="60"/>
      <c r="D75" s="190">
        <v>21834</v>
      </c>
      <c r="E75" s="237">
        <f t="shared" si="4"/>
        <v>-109</v>
      </c>
      <c r="F75" s="191">
        <v>21615</v>
      </c>
      <c r="G75" s="237">
        <f t="shared" si="0"/>
        <v>-71</v>
      </c>
      <c r="H75" s="191">
        <v>7</v>
      </c>
      <c r="I75" s="237">
        <f t="shared" si="15"/>
        <v>-3</v>
      </c>
      <c r="J75" s="185">
        <v>2</v>
      </c>
      <c r="K75" s="237">
        <f t="shared" si="13"/>
        <v>-5</v>
      </c>
      <c r="L75" s="191">
        <v>1</v>
      </c>
      <c r="M75" s="235">
        <f t="shared" si="28"/>
        <v>0</v>
      </c>
      <c r="N75" s="340">
        <v>30</v>
      </c>
      <c r="O75" s="340"/>
      <c r="P75" s="340"/>
      <c r="Q75" s="340"/>
      <c r="R75" s="191">
        <v>179</v>
      </c>
      <c r="S75" s="237">
        <f t="shared" si="29"/>
        <v>-38</v>
      </c>
      <c r="T75" s="191">
        <v>7</v>
      </c>
      <c r="U75" s="180" t="s">
        <v>7</v>
      </c>
      <c r="V75" s="178">
        <f t="shared" si="25"/>
        <v>37</v>
      </c>
      <c r="W75" s="236">
        <f t="shared" si="30"/>
        <v>11</v>
      </c>
      <c r="X75" s="193">
        <v>99</v>
      </c>
      <c r="Y75" s="365">
        <f t="shared" si="19"/>
        <v>0.20000000000000284</v>
      </c>
      <c r="Z75" s="194">
        <v>0.2</v>
      </c>
      <c r="AA75" s="372">
        <f t="shared" si="20"/>
        <v>0.1</v>
      </c>
      <c r="AB75" s="113"/>
      <c r="AC75" s="104" t="s">
        <v>8</v>
      </c>
      <c r="AD75" s="93"/>
      <c r="AF75" s="129">
        <f t="shared" si="26"/>
        <v>21834</v>
      </c>
      <c r="AG75" s="129">
        <f t="shared" si="27"/>
        <v>0</v>
      </c>
      <c r="AI75" s="125"/>
    </row>
    <row r="76" spans="1:35" s="34" customFormat="1" ht="17.25" customHeight="1">
      <c r="A76" s="97"/>
      <c r="B76" s="104" t="s">
        <v>9</v>
      </c>
      <c r="C76" s="60"/>
      <c r="D76" s="190">
        <v>21605</v>
      </c>
      <c r="E76" s="237">
        <f t="shared" si="4"/>
        <v>-229</v>
      </c>
      <c r="F76" s="191">
        <v>21401</v>
      </c>
      <c r="G76" s="237">
        <f t="shared" si="0"/>
        <v>-214</v>
      </c>
      <c r="H76" s="191">
        <v>12</v>
      </c>
      <c r="I76" s="237">
        <f t="shared" si="15"/>
        <v>5</v>
      </c>
      <c r="J76" s="185">
        <v>0</v>
      </c>
      <c r="K76" s="237">
        <f t="shared" si="13"/>
        <v>-2</v>
      </c>
      <c r="L76" s="191">
        <v>3</v>
      </c>
      <c r="M76" s="237">
        <f t="shared" si="28"/>
        <v>2</v>
      </c>
      <c r="N76" s="340">
        <v>31</v>
      </c>
      <c r="O76" s="340"/>
      <c r="P76" s="340"/>
      <c r="Q76" s="340"/>
      <c r="R76" s="191">
        <v>158</v>
      </c>
      <c r="S76" s="237">
        <f t="shared" si="29"/>
        <v>-21</v>
      </c>
      <c r="T76" s="191">
        <v>8</v>
      </c>
      <c r="U76" s="180" t="s">
        <v>7</v>
      </c>
      <c r="V76" s="178">
        <f t="shared" si="25"/>
        <v>39</v>
      </c>
      <c r="W76" s="236">
        <f t="shared" si="30"/>
        <v>2</v>
      </c>
      <c r="X76" s="193">
        <v>99.1</v>
      </c>
      <c r="Y76" s="365">
        <f t="shared" si="19"/>
        <v>0.09999999999999432</v>
      </c>
      <c r="Z76" s="194">
        <v>0.2</v>
      </c>
      <c r="AA76" s="367">
        <f t="shared" si="20"/>
        <v>0</v>
      </c>
      <c r="AB76" s="113"/>
      <c r="AC76" s="104" t="s">
        <v>9</v>
      </c>
      <c r="AD76" s="93"/>
      <c r="AF76" s="129">
        <f t="shared" si="26"/>
        <v>21605</v>
      </c>
      <c r="AG76" s="129">
        <f t="shared" si="27"/>
        <v>0</v>
      </c>
      <c r="AI76" s="125"/>
    </row>
    <row r="77" spans="1:35" s="34" customFormat="1" ht="17.25" customHeight="1">
      <c r="A77" s="97"/>
      <c r="B77" s="104" t="s">
        <v>10</v>
      </c>
      <c r="C77" s="60"/>
      <c r="D77" s="195">
        <v>21852</v>
      </c>
      <c r="E77" s="373">
        <f t="shared" si="4"/>
        <v>247</v>
      </c>
      <c r="F77" s="195">
        <v>21640</v>
      </c>
      <c r="G77" s="373">
        <f t="shared" si="0"/>
        <v>239</v>
      </c>
      <c r="H77" s="195">
        <v>8</v>
      </c>
      <c r="I77" s="373">
        <f t="shared" si="15"/>
        <v>-4</v>
      </c>
      <c r="J77" s="185">
        <v>1</v>
      </c>
      <c r="K77" s="237">
        <f t="shared" si="13"/>
        <v>1</v>
      </c>
      <c r="L77" s="195">
        <v>2</v>
      </c>
      <c r="M77" s="237">
        <f t="shared" si="28"/>
        <v>-1</v>
      </c>
      <c r="N77" s="340">
        <v>44</v>
      </c>
      <c r="O77" s="340"/>
      <c r="P77" s="340"/>
      <c r="Q77" s="340"/>
      <c r="R77" s="195">
        <v>157</v>
      </c>
      <c r="S77" s="185">
        <f t="shared" si="29"/>
        <v>-1</v>
      </c>
      <c r="T77" s="195">
        <v>4</v>
      </c>
      <c r="U77" s="180" t="s">
        <v>7</v>
      </c>
      <c r="V77" s="178">
        <f t="shared" si="25"/>
        <v>48</v>
      </c>
      <c r="W77" s="236">
        <f t="shared" si="30"/>
        <v>9</v>
      </c>
      <c r="X77" s="193">
        <v>99</v>
      </c>
      <c r="Y77" s="374">
        <f t="shared" si="19"/>
        <v>-0.09999999999999432</v>
      </c>
      <c r="Z77" s="194">
        <v>0.2</v>
      </c>
      <c r="AA77" s="367">
        <f t="shared" si="20"/>
        <v>0</v>
      </c>
      <c r="AB77" s="113"/>
      <c r="AC77" s="104" t="s">
        <v>10</v>
      </c>
      <c r="AD77" s="93"/>
      <c r="AF77" s="129">
        <f t="shared" si="26"/>
        <v>21852</v>
      </c>
      <c r="AG77" s="129">
        <f t="shared" si="27"/>
        <v>0</v>
      </c>
      <c r="AI77" s="125"/>
    </row>
    <row r="78" spans="1:35" s="34" customFormat="1" ht="17.25" customHeight="1">
      <c r="A78" s="97"/>
      <c r="B78" s="104" t="s">
        <v>11</v>
      </c>
      <c r="C78" s="60"/>
      <c r="D78" s="195">
        <v>21570</v>
      </c>
      <c r="E78" s="373">
        <f t="shared" si="4"/>
        <v>-282</v>
      </c>
      <c r="F78" s="195">
        <v>21395</v>
      </c>
      <c r="G78" s="373">
        <f t="shared" si="0"/>
        <v>-245</v>
      </c>
      <c r="H78" s="195">
        <v>8</v>
      </c>
      <c r="I78" s="235">
        <f>H78-H77</f>
        <v>0</v>
      </c>
      <c r="J78" s="185">
        <v>0</v>
      </c>
      <c r="K78" s="237">
        <f t="shared" si="13"/>
        <v>-1</v>
      </c>
      <c r="L78" s="195">
        <v>5</v>
      </c>
      <c r="M78" s="237">
        <f t="shared" si="28"/>
        <v>3</v>
      </c>
      <c r="N78" s="340">
        <v>32</v>
      </c>
      <c r="O78" s="340"/>
      <c r="P78" s="340"/>
      <c r="Q78" s="340"/>
      <c r="R78" s="195">
        <v>130</v>
      </c>
      <c r="S78" s="237">
        <f t="shared" si="29"/>
        <v>-27</v>
      </c>
      <c r="T78" s="195">
        <v>12</v>
      </c>
      <c r="U78" s="180" t="s">
        <v>7</v>
      </c>
      <c r="V78" s="178">
        <f t="shared" si="25"/>
        <v>44</v>
      </c>
      <c r="W78" s="236">
        <f t="shared" si="30"/>
        <v>-4</v>
      </c>
      <c r="X78" s="193">
        <v>99.2</v>
      </c>
      <c r="Y78" s="375">
        <f t="shared" si="19"/>
        <v>0.20000000000000284</v>
      </c>
      <c r="Z78" s="194">
        <v>0.2</v>
      </c>
      <c r="AA78" s="367">
        <f t="shared" si="20"/>
        <v>0</v>
      </c>
      <c r="AB78" s="113"/>
      <c r="AC78" s="104" t="s">
        <v>11</v>
      </c>
      <c r="AD78" s="93"/>
      <c r="AF78" s="129">
        <f t="shared" si="26"/>
        <v>21570</v>
      </c>
      <c r="AG78" s="129">
        <f t="shared" si="27"/>
        <v>0</v>
      </c>
      <c r="AI78" s="125"/>
    </row>
    <row r="79" spans="1:35" s="40" customFormat="1" ht="17.25" customHeight="1">
      <c r="A79" s="97"/>
      <c r="B79" s="104" t="s">
        <v>12</v>
      </c>
      <c r="C79" s="60"/>
      <c r="D79" s="195">
        <v>21544</v>
      </c>
      <c r="E79" s="373">
        <f t="shared" si="4"/>
        <v>-26</v>
      </c>
      <c r="F79" s="195">
        <v>21377</v>
      </c>
      <c r="G79" s="373">
        <f>F79-F78</f>
        <v>-18</v>
      </c>
      <c r="H79" s="195">
        <v>9</v>
      </c>
      <c r="I79" s="373">
        <f t="shared" si="15"/>
        <v>1</v>
      </c>
      <c r="J79" s="185">
        <v>0</v>
      </c>
      <c r="K79" s="235">
        <f>J79-J78</f>
        <v>0</v>
      </c>
      <c r="L79" s="195">
        <v>2</v>
      </c>
      <c r="M79" s="237">
        <f t="shared" si="28"/>
        <v>-3</v>
      </c>
      <c r="N79" s="340">
        <v>21</v>
      </c>
      <c r="O79" s="340"/>
      <c r="P79" s="340"/>
      <c r="Q79" s="340"/>
      <c r="R79" s="195">
        <v>135</v>
      </c>
      <c r="S79" s="237">
        <f t="shared" si="29"/>
        <v>5</v>
      </c>
      <c r="T79" s="195">
        <v>6</v>
      </c>
      <c r="U79" s="180" t="s">
        <v>7</v>
      </c>
      <c r="V79" s="178">
        <f t="shared" si="25"/>
        <v>27</v>
      </c>
      <c r="W79" s="236">
        <f t="shared" si="30"/>
        <v>-17</v>
      </c>
      <c r="X79" s="193">
        <v>99.2</v>
      </c>
      <c r="Y79" s="367">
        <f t="shared" si="19"/>
        <v>0</v>
      </c>
      <c r="Z79" s="194">
        <v>0.1</v>
      </c>
      <c r="AA79" s="374">
        <f>Z79-Z78</f>
        <v>-0.1</v>
      </c>
      <c r="AB79" s="113"/>
      <c r="AC79" s="104" t="s">
        <v>12</v>
      </c>
      <c r="AD79" s="93"/>
      <c r="AF79" s="129">
        <f t="shared" si="26"/>
        <v>21544</v>
      </c>
      <c r="AG79" s="129">
        <f t="shared" si="27"/>
        <v>0</v>
      </c>
      <c r="AI79" s="125"/>
    </row>
    <row r="80" spans="1:35" s="40" customFormat="1" ht="17.25" customHeight="1">
      <c r="A80" s="97"/>
      <c r="B80" s="104" t="s">
        <v>13</v>
      </c>
      <c r="C80" s="60"/>
      <c r="D80" s="195">
        <v>21395</v>
      </c>
      <c r="E80" s="373">
        <f>D80-D79</f>
        <v>-149</v>
      </c>
      <c r="F80" s="195">
        <v>21218</v>
      </c>
      <c r="G80" s="373">
        <f>F80-F79</f>
        <v>-159</v>
      </c>
      <c r="H80" s="195">
        <v>9</v>
      </c>
      <c r="I80" s="235">
        <f>H80-H79</f>
        <v>0</v>
      </c>
      <c r="J80" s="185">
        <v>4</v>
      </c>
      <c r="K80" s="373">
        <f>J80-J79</f>
        <v>4</v>
      </c>
      <c r="L80" s="195">
        <v>1</v>
      </c>
      <c r="M80" s="237">
        <f t="shared" si="28"/>
        <v>-1</v>
      </c>
      <c r="N80" s="340">
        <v>30</v>
      </c>
      <c r="O80" s="340"/>
      <c r="P80" s="340"/>
      <c r="Q80" s="340"/>
      <c r="R80" s="195">
        <v>133</v>
      </c>
      <c r="S80" s="237">
        <f t="shared" si="29"/>
        <v>-2</v>
      </c>
      <c r="T80" s="195">
        <v>9</v>
      </c>
      <c r="U80" s="180" t="s">
        <v>7</v>
      </c>
      <c r="V80" s="178">
        <f t="shared" si="25"/>
        <v>39</v>
      </c>
      <c r="W80" s="236">
        <f t="shared" si="30"/>
        <v>12</v>
      </c>
      <c r="X80" s="193">
        <v>99.2</v>
      </c>
      <c r="Y80" s="367">
        <f t="shared" si="19"/>
        <v>0</v>
      </c>
      <c r="Z80" s="194">
        <v>0.2</v>
      </c>
      <c r="AA80" s="372">
        <f>Z80-Z79</f>
        <v>0.1</v>
      </c>
      <c r="AB80" s="113"/>
      <c r="AC80" s="104" t="s">
        <v>13</v>
      </c>
      <c r="AD80" s="93"/>
      <c r="AF80" s="129">
        <f t="shared" si="26"/>
        <v>21395</v>
      </c>
      <c r="AG80" s="129">
        <f t="shared" si="27"/>
        <v>0</v>
      </c>
      <c r="AI80" s="125"/>
    </row>
    <row r="81" spans="1:35" s="40" customFormat="1" ht="17.25" customHeight="1">
      <c r="A81" s="97"/>
      <c r="B81" s="104" t="s">
        <v>14</v>
      </c>
      <c r="C81" s="60"/>
      <c r="D81" s="195">
        <v>20818</v>
      </c>
      <c r="E81" s="373">
        <f>D81-D80</f>
        <v>-577</v>
      </c>
      <c r="F81" s="195">
        <v>20663</v>
      </c>
      <c r="G81" s="373">
        <f>F81-F80</f>
        <v>-555</v>
      </c>
      <c r="H81" s="195">
        <v>11</v>
      </c>
      <c r="I81" s="373">
        <f t="shared" si="15"/>
        <v>2</v>
      </c>
      <c r="J81" s="185">
        <v>3</v>
      </c>
      <c r="K81" s="373">
        <f>J81-J80</f>
        <v>-1</v>
      </c>
      <c r="L81" s="195">
        <v>2</v>
      </c>
      <c r="M81" s="237">
        <f t="shared" si="28"/>
        <v>1</v>
      </c>
      <c r="N81" s="235">
        <v>0</v>
      </c>
      <c r="O81" s="236">
        <v>16</v>
      </c>
      <c r="P81" s="236">
        <v>1</v>
      </c>
      <c r="Q81" s="236">
        <v>4</v>
      </c>
      <c r="R81" s="195">
        <v>118</v>
      </c>
      <c r="S81" s="237">
        <f t="shared" si="29"/>
        <v>-15</v>
      </c>
      <c r="T81" s="195">
        <v>7</v>
      </c>
      <c r="U81" s="179">
        <v>1</v>
      </c>
      <c r="V81" s="237">
        <f>N81+O81+T81+U81</f>
        <v>24</v>
      </c>
      <c r="W81" s="236">
        <f t="shared" si="30"/>
        <v>-15</v>
      </c>
      <c r="X81" s="193">
        <v>99.3</v>
      </c>
      <c r="Y81" s="367">
        <f>X81-X80</f>
        <v>0.09999999999999432</v>
      </c>
      <c r="Z81" s="194">
        <v>0.1</v>
      </c>
      <c r="AA81" s="374">
        <f>Z81-Z80</f>
        <v>-0.1</v>
      </c>
      <c r="AB81" s="113"/>
      <c r="AC81" s="104" t="s">
        <v>14</v>
      </c>
      <c r="AD81" s="93"/>
      <c r="AF81" s="129">
        <f t="shared" si="26"/>
        <v>20818</v>
      </c>
      <c r="AG81" s="129">
        <f t="shared" si="27"/>
        <v>0</v>
      </c>
      <c r="AI81" s="125"/>
    </row>
    <row r="82" spans="1:35" s="34" customFormat="1" ht="17.25" customHeight="1">
      <c r="A82" s="96"/>
      <c r="B82" s="103"/>
      <c r="C82" s="56"/>
      <c r="D82" s="178"/>
      <c r="E82" s="237"/>
      <c r="F82" s="178"/>
      <c r="G82" s="237"/>
      <c r="H82" s="178"/>
      <c r="I82" s="237"/>
      <c r="J82" s="185"/>
      <c r="K82" s="237"/>
      <c r="L82" s="185"/>
      <c r="M82" s="237"/>
      <c r="N82" s="181"/>
      <c r="O82" s="184"/>
      <c r="P82" s="184"/>
      <c r="Q82" s="184"/>
      <c r="R82" s="178"/>
      <c r="S82" s="237"/>
      <c r="T82" s="178"/>
      <c r="U82" s="180"/>
      <c r="V82" s="178"/>
      <c r="W82" s="236"/>
      <c r="X82" s="182"/>
      <c r="Y82" s="238"/>
      <c r="Z82" s="183"/>
      <c r="AA82" s="363"/>
      <c r="AB82" s="110"/>
      <c r="AC82" s="103"/>
      <c r="AD82" s="92"/>
      <c r="AF82" s="129"/>
      <c r="AG82" s="129"/>
      <c r="AI82" s="125"/>
    </row>
    <row r="83" spans="1:35" s="34" customFormat="1" ht="17.25" customHeight="1">
      <c r="A83" s="101"/>
      <c r="B83" s="103">
        <v>31</v>
      </c>
      <c r="C83" s="107"/>
      <c r="D83" s="178">
        <v>20573</v>
      </c>
      <c r="E83" s="237">
        <f>D83-D81</f>
        <v>-245</v>
      </c>
      <c r="F83" s="178">
        <v>20391</v>
      </c>
      <c r="G83" s="237">
        <f>F83-F81</f>
        <v>-272</v>
      </c>
      <c r="H83" s="178">
        <v>9</v>
      </c>
      <c r="I83" s="237">
        <f>H83-H81</f>
        <v>-2</v>
      </c>
      <c r="J83" s="185">
        <v>2</v>
      </c>
      <c r="K83" s="237">
        <f>J83-J81</f>
        <v>-1</v>
      </c>
      <c r="L83" s="185">
        <v>2</v>
      </c>
      <c r="M83" s="185">
        <f>L83-L81</f>
        <v>0</v>
      </c>
      <c r="N83" s="235">
        <v>5</v>
      </c>
      <c r="O83" s="236">
        <v>13</v>
      </c>
      <c r="P83" s="236">
        <v>4</v>
      </c>
      <c r="Q83" s="249">
        <v>0</v>
      </c>
      <c r="R83" s="178">
        <v>147</v>
      </c>
      <c r="S83" s="237">
        <f>R83-R81</f>
        <v>29</v>
      </c>
      <c r="T83" s="178">
        <v>3</v>
      </c>
      <c r="U83" s="179">
        <v>3</v>
      </c>
      <c r="V83" s="237">
        <f>N83+O83+T83+U83</f>
        <v>24</v>
      </c>
      <c r="W83" s="249">
        <f>V83-V81</f>
        <v>0</v>
      </c>
      <c r="X83" s="182">
        <v>99.1</v>
      </c>
      <c r="Y83" s="238">
        <f>X83-X81</f>
        <v>-0.20000000000000284</v>
      </c>
      <c r="Z83" s="183">
        <v>0.1</v>
      </c>
      <c r="AA83" s="363">
        <f>Z83-Z81</f>
        <v>0</v>
      </c>
      <c r="AB83" s="111"/>
      <c r="AC83" s="103">
        <v>31</v>
      </c>
      <c r="AD83" s="106"/>
      <c r="AF83" s="129">
        <f>R83+N83+F83+H83+J83+O83+P83+Q83+L83</f>
        <v>20573</v>
      </c>
      <c r="AG83" s="129">
        <f>AF83-D83</f>
        <v>0</v>
      </c>
      <c r="AI83" s="125"/>
    </row>
    <row r="84" spans="1:35" s="34" customFormat="1" ht="17.25" customHeight="1">
      <c r="A84" s="96"/>
      <c r="B84" s="103"/>
      <c r="C84" s="56"/>
      <c r="D84" s="178"/>
      <c r="E84" s="237"/>
      <c r="F84" s="178"/>
      <c r="G84" s="237"/>
      <c r="H84" s="178"/>
      <c r="I84" s="237"/>
      <c r="J84" s="185"/>
      <c r="K84" s="237"/>
      <c r="L84" s="185"/>
      <c r="M84" s="237"/>
      <c r="N84" s="181"/>
      <c r="O84" s="184"/>
      <c r="P84" s="184"/>
      <c r="Q84" s="184"/>
      <c r="R84" s="178"/>
      <c r="S84" s="237"/>
      <c r="T84" s="178"/>
      <c r="U84" s="180"/>
      <c r="V84" s="178"/>
      <c r="W84" s="236"/>
      <c r="X84" s="182"/>
      <c r="Y84" s="238"/>
      <c r="Z84" s="183"/>
      <c r="AA84" s="363"/>
      <c r="AB84" s="110"/>
      <c r="AC84" s="103"/>
      <c r="AD84" s="92"/>
      <c r="AF84" s="129"/>
      <c r="AG84" s="129"/>
      <c r="AI84" s="125"/>
    </row>
    <row r="85" spans="1:35" s="34" customFormat="1" ht="17.25" customHeight="1">
      <c r="A85" s="101" t="s">
        <v>110</v>
      </c>
      <c r="B85" s="275" t="s">
        <v>29</v>
      </c>
      <c r="C85" s="107" t="s">
        <v>25</v>
      </c>
      <c r="D85" s="178">
        <v>19756</v>
      </c>
      <c r="E85" s="185">
        <f>D85-D83</f>
        <v>-817</v>
      </c>
      <c r="F85" s="178">
        <v>19584</v>
      </c>
      <c r="G85" s="185">
        <f>F85-F83</f>
        <v>-807</v>
      </c>
      <c r="H85" s="178">
        <v>15</v>
      </c>
      <c r="I85" s="185">
        <f>H85-H83</f>
        <v>6</v>
      </c>
      <c r="J85" s="185">
        <v>3</v>
      </c>
      <c r="K85" s="185">
        <f>J85-J83</f>
        <v>1</v>
      </c>
      <c r="L85" s="185">
        <v>1</v>
      </c>
      <c r="M85" s="185">
        <f>L85-L83</f>
        <v>-1</v>
      </c>
      <c r="N85" s="235">
        <v>1</v>
      </c>
      <c r="O85" s="236">
        <v>11</v>
      </c>
      <c r="P85" s="249">
        <v>0</v>
      </c>
      <c r="Q85" s="249">
        <v>0</v>
      </c>
      <c r="R85" s="178">
        <v>141</v>
      </c>
      <c r="S85" s="185">
        <f>R85-R83</f>
        <v>-6</v>
      </c>
      <c r="T85" s="178">
        <v>12</v>
      </c>
      <c r="U85" s="179">
        <v>0</v>
      </c>
      <c r="V85" s="237">
        <f>N85+O85+T85+U85</f>
        <v>24</v>
      </c>
      <c r="W85" s="249">
        <f>V85-V83</f>
        <v>0</v>
      </c>
      <c r="X85" s="182">
        <v>99.1</v>
      </c>
      <c r="Y85" s="367">
        <f>X85-X83</f>
        <v>0</v>
      </c>
      <c r="Z85" s="183">
        <v>0.1</v>
      </c>
      <c r="AA85" s="363">
        <f>Z85-Z83</f>
        <v>0</v>
      </c>
      <c r="AB85" s="111" t="s">
        <v>110</v>
      </c>
      <c r="AC85" s="275" t="s">
        <v>29</v>
      </c>
      <c r="AD85" s="106" t="s">
        <v>25</v>
      </c>
      <c r="AF85" s="129">
        <f>R85+N85+F85+H85+J85+O85+P85+Q85+L85</f>
        <v>19756</v>
      </c>
      <c r="AG85" s="129">
        <f>AF85-D85</f>
        <v>0</v>
      </c>
      <c r="AI85" s="125"/>
    </row>
    <row r="86" spans="1:35" s="34" customFormat="1" ht="17.25" customHeight="1">
      <c r="A86" s="101"/>
      <c r="B86" s="275" t="s">
        <v>140</v>
      </c>
      <c r="C86" s="107"/>
      <c r="D86" s="178">
        <v>19041</v>
      </c>
      <c r="E86" s="185">
        <f>D86-D85</f>
        <v>-715</v>
      </c>
      <c r="F86" s="178">
        <v>18889</v>
      </c>
      <c r="G86" s="185">
        <f>F86-F85</f>
        <v>-695</v>
      </c>
      <c r="H86" s="178">
        <v>29</v>
      </c>
      <c r="I86" s="185">
        <f>H86-H85</f>
        <v>14</v>
      </c>
      <c r="J86" s="185">
        <v>2</v>
      </c>
      <c r="K86" s="185">
        <f>J86-J85</f>
        <v>-1</v>
      </c>
      <c r="L86" s="185">
        <v>1</v>
      </c>
      <c r="M86" s="185">
        <f>L86-L85</f>
        <v>0</v>
      </c>
      <c r="N86" s="235">
        <v>2</v>
      </c>
      <c r="O86" s="236">
        <v>7</v>
      </c>
      <c r="P86" s="249">
        <v>0</v>
      </c>
      <c r="Q86" s="249">
        <v>1</v>
      </c>
      <c r="R86" s="178">
        <v>110</v>
      </c>
      <c r="S86" s="185">
        <f>R86-R85</f>
        <v>-31</v>
      </c>
      <c r="T86" s="179">
        <v>9</v>
      </c>
      <c r="U86" s="179">
        <v>0</v>
      </c>
      <c r="V86" s="237">
        <f>N86+O86+T86+U86</f>
        <v>18</v>
      </c>
      <c r="W86" s="249">
        <f>V86-V85</f>
        <v>-6</v>
      </c>
      <c r="X86" s="182">
        <v>99.2</v>
      </c>
      <c r="Y86" s="367">
        <f>X86-X85</f>
        <v>0.10000000000000853</v>
      </c>
      <c r="Z86" s="183">
        <v>0.1</v>
      </c>
      <c r="AA86" s="363">
        <f>Z86-Z85</f>
        <v>0</v>
      </c>
      <c r="AB86" s="111"/>
      <c r="AC86" s="275" t="s">
        <v>140</v>
      </c>
      <c r="AD86" s="106"/>
      <c r="AF86" s="129">
        <f>R86+N86+F86+H86+J86+O86+P86+Q86+L86</f>
        <v>19041</v>
      </c>
      <c r="AG86" s="129">
        <f>AF86-D86</f>
        <v>0</v>
      </c>
      <c r="AI86" s="125"/>
    </row>
    <row r="87" spans="1:35" s="34" customFormat="1" ht="17.25" customHeight="1">
      <c r="A87" s="101"/>
      <c r="B87" s="275" t="s">
        <v>141</v>
      </c>
      <c r="C87" s="107"/>
      <c r="D87" s="178">
        <v>19556</v>
      </c>
      <c r="E87" s="185">
        <f>D87-D86</f>
        <v>515</v>
      </c>
      <c r="F87" s="178">
        <v>19390</v>
      </c>
      <c r="G87" s="185">
        <f>F87-F86</f>
        <v>501</v>
      </c>
      <c r="H87" s="178">
        <v>23</v>
      </c>
      <c r="I87" s="185">
        <f>H87-H86</f>
        <v>-6</v>
      </c>
      <c r="J87" s="185">
        <v>3</v>
      </c>
      <c r="K87" s="185">
        <f>J87-J86</f>
        <v>1</v>
      </c>
      <c r="L87" s="185">
        <v>0</v>
      </c>
      <c r="M87" s="185">
        <f>L87-L86</f>
        <v>-1</v>
      </c>
      <c r="N87" s="235">
        <v>3</v>
      </c>
      <c r="O87" s="236">
        <v>8</v>
      </c>
      <c r="P87" s="249">
        <v>2</v>
      </c>
      <c r="Q87" s="249">
        <v>2</v>
      </c>
      <c r="R87" s="178">
        <v>125</v>
      </c>
      <c r="S87" s="185">
        <f>R87-R86</f>
        <v>15</v>
      </c>
      <c r="T87" s="179">
        <v>10</v>
      </c>
      <c r="U87" s="179">
        <v>1</v>
      </c>
      <c r="V87" s="237">
        <f>N87+O87+T87+U87</f>
        <v>22</v>
      </c>
      <c r="W87" s="249">
        <f>V87-V86</f>
        <v>4</v>
      </c>
      <c r="X87" s="182">
        <v>99.2</v>
      </c>
      <c r="Y87" s="367">
        <f>X87-X86</f>
        <v>0</v>
      </c>
      <c r="Z87" s="183">
        <v>0.1</v>
      </c>
      <c r="AA87" s="363">
        <f>Z87-Z86</f>
        <v>0</v>
      </c>
      <c r="AB87" s="111"/>
      <c r="AC87" s="275" t="s">
        <v>141</v>
      </c>
      <c r="AD87" s="106"/>
      <c r="AF87" s="129">
        <f>R87+N87+F87+H87+J87+O87+P87+Q87+L87</f>
        <v>19556</v>
      </c>
      <c r="AG87" s="129">
        <f>AF87-D87</f>
        <v>0</v>
      </c>
      <c r="AI87" s="125"/>
    </row>
    <row r="88" spans="1:35" s="34" customFormat="1" ht="17.25" customHeight="1">
      <c r="A88" s="239"/>
      <c r="B88" s="224"/>
      <c r="C88" s="240"/>
      <c r="D88" s="241"/>
      <c r="E88" s="242"/>
      <c r="F88" s="241"/>
      <c r="G88" s="242"/>
      <c r="H88" s="241"/>
      <c r="I88" s="242"/>
      <c r="J88" s="196"/>
      <c r="K88" s="242"/>
      <c r="L88" s="198"/>
      <c r="M88" s="198"/>
      <c r="N88" s="243"/>
      <c r="O88" s="243"/>
      <c r="P88" s="243"/>
      <c r="Q88" s="243"/>
      <c r="R88" s="241"/>
      <c r="S88" s="242"/>
      <c r="T88" s="241"/>
      <c r="U88" s="198"/>
      <c r="V88" s="241"/>
      <c r="W88" s="197"/>
      <c r="X88" s="204"/>
      <c r="Y88" s="244"/>
      <c r="Z88" s="205"/>
      <c r="AA88" s="245"/>
      <c r="AB88" s="246"/>
      <c r="AC88" s="224"/>
      <c r="AD88" s="247"/>
      <c r="AF88" s="129"/>
      <c r="AG88" s="129"/>
      <c r="AI88" s="125"/>
    </row>
    <row r="89" spans="1:35" s="34" customFormat="1" ht="13.5" customHeight="1">
      <c r="A89" s="96"/>
      <c r="B89" s="103"/>
      <c r="C89" s="216"/>
      <c r="D89" s="178"/>
      <c r="E89" s="237"/>
      <c r="F89" s="178"/>
      <c r="G89" s="237"/>
      <c r="H89" s="178"/>
      <c r="I89" s="237"/>
      <c r="J89" s="185"/>
      <c r="K89" s="237"/>
      <c r="L89" s="180"/>
      <c r="M89" s="180"/>
      <c r="N89" s="181"/>
      <c r="O89" s="184"/>
      <c r="P89" s="184"/>
      <c r="Q89" s="184"/>
      <c r="R89" s="178"/>
      <c r="S89" s="237"/>
      <c r="T89" s="178"/>
      <c r="U89" s="180"/>
      <c r="V89" s="178"/>
      <c r="W89" s="236"/>
      <c r="X89" s="182"/>
      <c r="Y89" s="238"/>
      <c r="Z89" s="183"/>
      <c r="AA89" s="248"/>
      <c r="AB89" s="96"/>
      <c r="AC89" s="103"/>
      <c r="AD89" s="92"/>
      <c r="AF89" s="129"/>
      <c r="AG89" s="129"/>
      <c r="AI89" s="125"/>
    </row>
    <row r="90" ht="13.5" customHeight="1">
      <c r="D90" s="260" t="s">
        <v>135</v>
      </c>
    </row>
    <row r="91" ht="13.5" customHeight="1">
      <c r="D91" s="260" t="s">
        <v>136</v>
      </c>
    </row>
  </sheetData>
  <sheetProtection/>
  <mergeCells count="81">
    <mergeCell ref="N79:Q79"/>
    <mergeCell ref="N69:Q69"/>
    <mergeCell ref="N70:Q70"/>
    <mergeCell ref="N72:Q72"/>
    <mergeCell ref="N73:Q73"/>
    <mergeCell ref="N80:Q80"/>
    <mergeCell ref="N74:Q74"/>
    <mergeCell ref="N75:Q75"/>
    <mergeCell ref="N76:Q76"/>
    <mergeCell ref="N77:Q77"/>
    <mergeCell ref="N78:Q78"/>
    <mergeCell ref="N63:Q63"/>
    <mergeCell ref="N64:Q64"/>
    <mergeCell ref="N65:Q65"/>
    <mergeCell ref="N66:Q66"/>
    <mergeCell ref="N67:Q67"/>
    <mergeCell ref="N68:Q68"/>
    <mergeCell ref="N56:Q56"/>
    <mergeCell ref="N57:Q57"/>
    <mergeCell ref="N58:Q58"/>
    <mergeCell ref="N59:Q59"/>
    <mergeCell ref="N61:Q61"/>
    <mergeCell ref="N62:Q62"/>
    <mergeCell ref="N50:Q50"/>
    <mergeCell ref="N51:Q51"/>
    <mergeCell ref="N52:Q52"/>
    <mergeCell ref="N53:Q53"/>
    <mergeCell ref="N54:Q54"/>
    <mergeCell ref="N55:Q55"/>
    <mergeCell ref="N42:Q42"/>
    <mergeCell ref="N43:Q43"/>
    <mergeCell ref="N44:Q44"/>
    <mergeCell ref="N46:Q46"/>
    <mergeCell ref="N47:Q47"/>
    <mergeCell ref="N48:Q48"/>
    <mergeCell ref="N36:Q36"/>
    <mergeCell ref="N37:Q37"/>
    <mergeCell ref="N38:Q38"/>
    <mergeCell ref="N39:Q39"/>
    <mergeCell ref="N40:Q40"/>
    <mergeCell ref="N41:Q41"/>
    <mergeCell ref="N29:Q29"/>
    <mergeCell ref="N30:Q30"/>
    <mergeCell ref="N31:Q31"/>
    <mergeCell ref="N32:Q32"/>
    <mergeCell ref="N33:Q33"/>
    <mergeCell ref="N35:Q35"/>
    <mergeCell ref="N22:Q22"/>
    <mergeCell ref="N24:Q24"/>
    <mergeCell ref="N25:Q25"/>
    <mergeCell ref="N26:Q26"/>
    <mergeCell ref="N27:Q27"/>
    <mergeCell ref="N28:Q28"/>
    <mergeCell ref="N16:Q16"/>
    <mergeCell ref="N17:Q17"/>
    <mergeCell ref="N18:Q18"/>
    <mergeCell ref="N19:Q19"/>
    <mergeCell ref="N20:Q20"/>
    <mergeCell ref="N21:Q21"/>
    <mergeCell ref="N9:Q9"/>
    <mergeCell ref="N10:Q10"/>
    <mergeCell ref="N11:Q11"/>
    <mergeCell ref="N13:Q13"/>
    <mergeCell ref="N14:Q14"/>
    <mergeCell ref="N15:Q15"/>
    <mergeCell ref="T3:T5"/>
    <mergeCell ref="U3:U5"/>
    <mergeCell ref="X3:Y4"/>
    <mergeCell ref="Z3:AA4"/>
    <mergeCell ref="N7:Q7"/>
    <mergeCell ref="N8:Q8"/>
    <mergeCell ref="A3:C5"/>
    <mergeCell ref="D3:E4"/>
    <mergeCell ref="A1:P1"/>
    <mergeCell ref="AB3:AD5"/>
    <mergeCell ref="AF3:AG3"/>
    <mergeCell ref="O4:P4"/>
    <mergeCell ref="Q4:Q5"/>
    <mergeCell ref="R4:S4"/>
    <mergeCell ref="R3:S3"/>
    <mergeCell ref="V4:W4"/>
  </mergeCells>
  <printOptions horizontalCentered="1"/>
  <pageMargins left="0.5905511811023623" right="0.5905511811023623" top="0.5905511811023623" bottom="0.3937007874015748" header="0.31496062992125984" footer="0.31496062992125984"/>
  <pageSetup fitToHeight="0" fitToWidth="0" horizontalDpi="600" verticalDpi="600" orientation="portrait" paperSize="9" scale="50" r:id="rId2"/>
  <drawing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AI92"/>
  <sheetViews>
    <sheetView view="pageBreakPreview" zoomScaleSheetLayoutView="100" workbookViewId="0" topLeftCell="A1">
      <pane xSplit="3" ySplit="5" topLeftCell="L51" activePane="bottomRight" state="frozen"/>
      <selection pane="topLeft" activeCell="D6" sqref="D6"/>
      <selection pane="topRight" activeCell="D6" sqref="D6"/>
      <selection pane="bottomLeft" activeCell="D6" sqref="D6"/>
      <selection pane="bottomRight" activeCell="A1" sqref="A1:IV16384"/>
    </sheetView>
  </sheetViews>
  <sheetFormatPr defaultColWidth="8" defaultRowHeight="13.5" customHeight="1"/>
  <cols>
    <col min="1" max="1" width="4.58203125" style="100" customWidth="1"/>
    <col min="2" max="2" width="3.33203125" style="105" customWidth="1"/>
    <col min="3" max="3" width="5.75" style="98" customWidth="1"/>
    <col min="4" max="7" width="11.5" style="1" customWidth="1"/>
    <col min="8" max="21" width="9.33203125" style="1" customWidth="1"/>
    <col min="22" max="27" width="11.5" style="1" customWidth="1"/>
    <col min="28" max="28" width="4.58203125" style="100" customWidth="1"/>
    <col min="29" max="29" width="3.33203125" style="105" customWidth="1"/>
    <col min="30" max="30" width="5.75" style="98" customWidth="1"/>
    <col min="31" max="31" width="8" style="86" customWidth="1"/>
    <col min="32" max="33" width="9.58203125" style="82" customWidth="1"/>
    <col min="34" max="34" width="8" style="86" customWidth="1"/>
    <col min="35" max="16384" width="8" style="1" customWidth="1"/>
  </cols>
  <sheetData>
    <row r="1" spans="1:34" s="45" customFormat="1" ht="17.25" customHeight="1">
      <c r="A1" s="342" t="s">
        <v>109</v>
      </c>
      <c r="B1" s="342"/>
      <c r="C1" s="342"/>
      <c r="D1" s="342"/>
      <c r="E1" s="342"/>
      <c r="F1" s="342"/>
      <c r="G1" s="342"/>
      <c r="H1" s="342"/>
      <c r="I1" s="342"/>
      <c r="J1" s="342"/>
      <c r="K1" s="342"/>
      <c r="L1" s="342"/>
      <c r="M1" s="342"/>
      <c r="N1" s="342"/>
      <c r="O1" s="342"/>
      <c r="P1" s="342"/>
      <c r="Q1" s="282"/>
      <c r="R1" s="44"/>
      <c r="T1" s="46"/>
      <c r="U1" s="46"/>
      <c r="V1" s="46"/>
      <c r="W1" s="46"/>
      <c r="AD1" s="52"/>
      <c r="AE1" s="84"/>
      <c r="AF1" s="34"/>
      <c r="AG1" s="34"/>
      <c r="AH1" s="84"/>
    </row>
    <row r="2" spans="1:34" s="45" customFormat="1" ht="17.25" customHeight="1">
      <c r="A2" s="99"/>
      <c r="B2" s="48"/>
      <c r="C2" s="48"/>
      <c r="D2" s="48"/>
      <c r="E2" s="48"/>
      <c r="F2" s="48"/>
      <c r="G2" s="48"/>
      <c r="H2" s="48"/>
      <c r="I2" s="48"/>
      <c r="J2" s="48"/>
      <c r="K2" s="48"/>
      <c r="L2" s="48"/>
      <c r="M2" s="48"/>
      <c r="N2" s="48"/>
      <c r="O2" s="48"/>
      <c r="Q2" s="45" t="s">
        <v>4</v>
      </c>
      <c r="R2" s="48"/>
      <c r="S2" s="49"/>
      <c r="T2" s="50"/>
      <c r="U2" s="50"/>
      <c r="V2" s="50"/>
      <c r="W2" s="50"/>
      <c r="X2" s="49"/>
      <c r="Y2" s="49"/>
      <c r="Z2" s="51"/>
      <c r="AA2" s="47"/>
      <c r="AB2" s="99"/>
      <c r="AC2" s="48"/>
      <c r="AD2" s="47" t="s">
        <v>132</v>
      </c>
      <c r="AE2" s="84"/>
      <c r="AF2" s="80"/>
      <c r="AG2" s="80"/>
      <c r="AH2" s="84"/>
    </row>
    <row r="3" spans="1:34" s="45" customFormat="1" ht="17.25" customHeight="1">
      <c r="A3" s="286" t="s">
        <v>93</v>
      </c>
      <c r="B3" s="286"/>
      <c r="C3" s="290"/>
      <c r="D3" s="345" t="s">
        <v>130</v>
      </c>
      <c r="E3" s="346"/>
      <c r="F3" s="64" t="s">
        <v>96</v>
      </c>
      <c r="G3" s="65"/>
      <c r="H3" s="66" t="s">
        <v>117</v>
      </c>
      <c r="I3" s="67"/>
      <c r="J3" s="66" t="s">
        <v>97</v>
      </c>
      <c r="K3" s="67"/>
      <c r="L3" s="278" t="s">
        <v>98</v>
      </c>
      <c r="M3" s="67"/>
      <c r="N3" s="267" t="s">
        <v>118</v>
      </c>
      <c r="O3" s="268"/>
      <c r="P3" s="268"/>
      <c r="Q3" s="269"/>
      <c r="R3" s="322" t="s">
        <v>22</v>
      </c>
      <c r="S3" s="323"/>
      <c r="T3" s="326" t="s">
        <v>125</v>
      </c>
      <c r="U3" s="329" t="s">
        <v>129</v>
      </c>
      <c r="V3" s="274" t="s">
        <v>120</v>
      </c>
      <c r="W3" s="270"/>
      <c r="X3" s="332" t="s">
        <v>126</v>
      </c>
      <c r="Y3" s="333"/>
      <c r="Z3" s="336" t="s">
        <v>92</v>
      </c>
      <c r="AA3" s="337"/>
      <c r="AB3" s="285" t="s">
        <v>93</v>
      </c>
      <c r="AC3" s="286"/>
      <c r="AD3" s="286"/>
      <c r="AE3" s="84"/>
      <c r="AF3" s="315"/>
      <c r="AG3" s="315"/>
      <c r="AH3" s="84"/>
    </row>
    <row r="4" spans="1:34" s="45" customFormat="1" ht="17.25" customHeight="1">
      <c r="A4" s="307"/>
      <c r="B4" s="307"/>
      <c r="C4" s="308"/>
      <c r="D4" s="347"/>
      <c r="E4" s="348"/>
      <c r="F4" s="351" t="s">
        <v>99</v>
      </c>
      <c r="G4" s="352"/>
      <c r="H4" s="349" t="s">
        <v>133</v>
      </c>
      <c r="I4" s="350"/>
      <c r="J4" s="349" t="s">
        <v>134</v>
      </c>
      <c r="K4" s="350"/>
      <c r="L4" s="343" t="s">
        <v>91</v>
      </c>
      <c r="M4" s="344"/>
      <c r="N4" s="264" t="s">
        <v>115</v>
      </c>
      <c r="O4" s="316" t="s">
        <v>50</v>
      </c>
      <c r="P4" s="317"/>
      <c r="Q4" s="318" t="s">
        <v>51</v>
      </c>
      <c r="R4" s="320" t="s">
        <v>105</v>
      </c>
      <c r="S4" s="321"/>
      <c r="T4" s="327"/>
      <c r="U4" s="330"/>
      <c r="V4" s="324" t="s">
        <v>119</v>
      </c>
      <c r="W4" s="325"/>
      <c r="X4" s="334"/>
      <c r="Y4" s="335"/>
      <c r="Z4" s="338"/>
      <c r="AA4" s="339"/>
      <c r="AB4" s="314"/>
      <c r="AC4" s="307"/>
      <c r="AD4" s="307"/>
      <c r="AE4" s="84"/>
      <c r="AF4" s="80"/>
      <c r="AG4" s="80"/>
      <c r="AH4" s="84"/>
    </row>
    <row r="5" spans="1:34" s="45" customFormat="1" ht="17.25" customHeight="1">
      <c r="A5" s="288"/>
      <c r="B5" s="288"/>
      <c r="C5" s="291"/>
      <c r="D5" s="53" t="s">
        <v>5</v>
      </c>
      <c r="E5" s="137" t="s">
        <v>6</v>
      </c>
      <c r="F5" s="53"/>
      <c r="G5" s="54" t="s">
        <v>6</v>
      </c>
      <c r="H5" s="276" t="s">
        <v>89</v>
      </c>
      <c r="I5" s="54" t="s">
        <v>6</v>
      </c>
      <c r="J5" s="276" t="s">
        <v>90</v>
      </c>
      <c r="K5" s="54" t="s">
        <v>6</v>
      </c>
      <c r="L5" s="277" t="s">
        <v>90</v>
      </c>
      <c r="M5" s="54" t="s">
        <v>6</v>
      </c>
      <c r="N5" s="265" t="s">
        <v>123</v>
      </c>
      <c r="O5" s="271" t="s">
        <v>124</v>
      </c>
      <c r="P5" s="271" t="s">
        <v>116</v>
      </c>
      <c r="Q5" s="319"/>
      <c r="R5" s="55"/>
      <c r="S5" s="212" t="s">
        <v>6</v>
      </c>
      <c r="T5" s="328"/>
      <c r="U5" s="331"/>
      <c r="V5" s="128"/>
      <c r="W5" s="126" t="s">
        <v>6</v>
      </c>
      <c r="X5" s="128" t="s">
        <v>127</v>
      </c>
      <c r="Y5" s="135" t="s">
        <v>114</v>
      </c>
      <c r="Z5" s="272" t="s">
        <v>127</v>
      </c>
      <c r="AA5" s="136" t="s">
        <v>114</v>
      </c>
      <c r="AB5" s="287"/>
      <c r="AC5" s="288"/>
      <c r="AD5" s="288"/>
      <c r="AE5" s="84"/>
      <c r="AF5" s="83" t="s">
        <v>24</v>
      </c>
      <c r="AG5" s="80"/>
      <c r="AH5" s="84"/>
    </row>
    <row r="6" spans="1:34" s="45" customFormat="1" ht="17.25" customHeight="1">
      <c r="A6" s="209"/>
      <c r="B6" s="209"/>
      <c r="C6" s="210"/>
      <c r="D6" s="211"/>
      <c r="E6" s="132"/>
      <c r="F6" s="211"/>
      <c r="G6" s="211"/>
      <c r="H6" s="251"/>
      <c r="I6" s="211"/>
      <c r="J6" s="252"/>
      <c r="K6" s="211"/>
      <c r="L6" s="253"/>
      <c r="M6" s="211"/>
      <c r="N6" s="254"/>
      <c r="O6" s="255"/>
      <c r="P6" s="211"/>
      <c r="Q6" s="211"/>
      <c r="R6" s="211"/>
      <c r="S6" s="211"/>
      <c r="T6" s="254"/>
      <c r="U6" s="211"/>
      <c r="V6" s="256"/>
      <c r="W6" s="211"/>
      <c r="X6" s="211"/>
      <c r="Y6" s="132"/>
      <c r="Z6" s="211"/>
      <c r="AA6" s="132"/>
      <c r="AB6" s="280"/>
      <c r="AC6" s="209"/>
      <c r="AD6" s="209"/>
      <c r="AE6" s="84"/>
      <c r="AF6" s="149"/>
      <c r="AG6" s="81"/>
      <c r="AH6" s="84"/>
    </row>
    <row r="7" spans="1:34" s="45" customFormat="1" ht="17.25" customHeight="1">
      <c r="A7" s="102" t="s">
        <v>27</v>
      </c>
      <c r="B7" s="103">
        <v>26</v>
      </c>
      <c r="C7" s="107" t="s">
        <v>25</v>
      </c>
      <c r="D7" s="178">
        <v>8716</v>
      </c>
      <c r="E7" s="199" t="s">
        <v>7</v>
      </c>
      <c r="F7" s="178">
        <v>2203</v>
      </c>
      <c r="G7" s="199" t="s">
        <v>7</v>
      </c>
      <c r="H7" s="199" t="s">
        <v>7</v>
      </c>
      <c r="I7" s="199" t="s">
        <v>7</v>
      </c>
      <c r="J7" s="199" t="s">
        <v>7</v>
      </c>
      <c r="K7" s="199" t="s">
        <v>7</v>
      </c>
      <c r="L7" s="199" t="s">
        <v>7</v>
      </c>
      <c r="M7" s="199" t="s">
        <v>7</v>
      </c>
      <c r="N7" s="353">
        <v>3543</v>
      </c>
      <c r="O7" s="353"/>
      <c r="P7" s="353"/>
      <c r="Q7" s="353"/>
      <c r="R7" s="178">
        <v>2970</v>
      </c>
      <c r="S7" s="199" t="s">
        <v>7</v>
      </c>
      <c r="T7" s="178">
        <v>70</v>
      </c>
      <c r="U7" s="199" t="s">
        <v>131</v>
      </c>
      <c r="V7" s="178">
        <f>N7+T7</f>
        <v>3613</v>
      </c>
      <c r="W7" s="199" t="s">
        <v>7</v>
      </c>
      <c r="X7" s="182">
        <v>25.3</v>
      </c>
      <c r="Y7" s="250" t="s">
        <v>7</v>
      </c>
      <c r="Z7" s="183">
        <v>41.5</v>
      </c>
      <c r="AA7" s="199" t="s">
        <v>7</v>
      </c>
      <c r="AB7" s="109" t="s">
        <v>27</v>
      </c>
      <c r="AC7" s="103">
        <v>26</v>
      </c>
      <c r="AD7" s="106" t="s">
        <v>25</v>
      </c>
      <c r="AE7" s="85"/>
      <c r="AF7" s="129">
        <f>F7+N7+R7</f>
        <v>8716</v>
      </c>
      <c r="AG7" s="129">
        <f>AF7-D7</f>
        <v>0</v>
      </c>
      <c r="AH7" s="85"/>
    </row>
    <row r="8" spans="1:34" s="45" customFormat="1" ht="17.25" customHeight="1">
      <c r="A8" s="96"/>
      <c r="B8" s="103">
        <v>27</v>
      </c>
      <c r="C8" s="56"/>
      <c r="D8" s="178">
        <v>12379</v>
      </c>
      <c r="E8" s="354">
        <f aca="true" t="shared" si="0" ref="E8:E78">D8-D7</f>
        <v>3663</v>
      </c>
      <c r="F8" s="178">
        <v>3479</v>
      </c>
      <c r="G8" s="354">
        <f aca="true" t="shared" si="1" ref="G8:G70">F8-F7</f>
        <v>1276</v>
      </c>
      <c r="H8" s="199" t="s">
        <v>7</v>
      </c>
      <c r="I8" s="199" t="s">
        <v>7</v>
      </c>
      <c r="J8" s="199" t="s">
        <v>7</v>
      </c>
      <c r="K8" s="199" t="s">
        <v>7</v>
      </c>
      <c r="L8" s="199" t="s">
        <v>7</v>
      </c>
      <c r="M8" s="199" t="s">
        <v>7</v>
      </c>
      <c r="N8" s="353">
        <v>5836</v>
      </c>
      <c r="O8" s="353"/>
      <c r="P8" s="353"/>
      <c r="Q8" s="353" t="s">
        <v>7</v>
      </c>
      <c r="R8" s="178">
        <v>3064</v>
      </c>
      <c r="S8" s="237">
        <f aca="true" t="shared" si="2" ref="S8:S78">R8-R7</f>
        <v>94</v>
      </c>
      <c r="T8" s="178">
        <v>147</v>
      </c>
      <c r="U8" s="199" t="s">
        <v>131</v>
      </c>
      <c r="V8" s="178">
        <f>N8+T8</f>
        <v>5983</v>
      </c>
      <c r="W8" s="199" t="s">
        <v>7</v>
      </c>
      <c r="X8" s="182">
        <v>28.1</v>
      </c>
      <c r="Y8" s="355">
        <f aca="true" t="shared" si="3" ref="Y8:AA78">X8-X7</f>
        <v>2.8000000000000007</v>
      </c>
      <c r="Z8" s="183">
        <v>48.3</v>
      </c>
      <c r="AA8" s="355">
        <f t="shared" si="3"/>
        <v>6.799999999999997</v>
      </c>
      <c r="AB8" s="110"/>
      <c r="AC8" s="103">
        <v>27</v>
      </c>
      <c r="AD8" s="92"/>
      <c r="AE8" s="85"/>
      <c r="AF8" s="129">
        <f>F8+N8+R8</f>
        <v>12379</v>
      </c>
      <c r="AG8" s="129">
        <f>AF8-D8</f>
        <v>0</v>
      </c>
      <c r="AH8" s="85"/>
    </row>
    <row r="9" spans="1:34" s="45" customFormat="1" ht="17.25" customHeight="1">
      <c r="A9" s="96"/>
      <c r="B9" s="103">
        <v>28</v>
      </c>
      <c r="C9" s="56"/>
      <c r="D9" s="178">
        <v>12908</v>
      </c>
      <c r="E9" s="354">
        <f t="shared" si="0"/>
        <v>529</v>
      </c>
      <c r="F9" s="178">
        <v>2777</v>
      </c>
      <c r="G9" s="354">
        <f t="shared" si="1"/>
        <v>-702</v>
      </c>
      <c r="H9" s="199" t="s">
        <v>7</v>
      </c>
      <c r="I9" s="199" t="s">
        <v>7</v>
      </c>
      <c r="J9" s="199" t="s">
        <v>7</v>
      </c>
      <c r="K9" s="199" t="s">
        <v>7</v>
      </c>
      <c r="L9" s="199" t="s">
        <v>7</v>
      </c>
      <c r="M9" s="199" t="s">
        <v>7</v>
      </c>
      <c r="N9" s="353">
        <v>5022</v>
      </c>
      <c r="O9" s="353"/>
      <c r="P9" s="353"/>
      <c r="Q9" s="353" t="s">
        <v>7</v>
      </c>
      <c r="R9" s="178">
        <v>5109</v>
      </c>
      <c r="S9" s="237">
        <f t="shared" si="2"/>
        <v>2045</v>
      </c>
      <c r="T9" s="178">
        <v>199</v>
      </c>
      <c r="U9" s="199" t="s">
        <v>131</v>
      </c>
      <c r="V9" s="178">
        <f>N9+T9</f>
        <v>5221</v>
      </c>
      <c r="W9" s="199" t="s">
        <v>7</v>
      </c>
      <c r="X9" s="182">
        <v>21.5</v>
      </c>
      <c r="Y9" s="356">
        <f t="shared" si="3"/>
        <v>-6.600000000000001</v>
      </c>
      <c r="Z9" s="183">
        <v>40.4</v>
      </c>
      <c r="AA9" s="356">
        <f t="shared" si="3"/>
        <v>-7.899999999999999</v>
      </c>
      <c r="AB9" s="110"/>
      <c r="AC9" s="103">
        <v>28</v>
      </c>
      <c r="AD9" s="92"/>
      <c r="AE9" s="85"/>
      <c r="AF9" s="129">
        <f>F9+N9+R9</f>
        <v>12908</v>
      </c>
      <c r="AG9" s="129">
        <f>AF9-D9</f>
        <v>0</v>
      </c>
      <c r="AH9" s="85"/>
    </row>
    <row r="10" spans="1:34" s="45" customFormat="1" ht="17.25" customHeight="1">
      <c r="A10" s="96"/>
      <c r="B10" s="103">
        <v>29</v>
      </c>
      <c r="C10" s="56"/>
      <c r="D10" s="178">
        <v>14145</v>
      </c>
      <c r="E10" s="354">
        <f t="shared" si="0"/>
        <v>1237</v>
      </c>
      <c r="F10" s="178">
        <v>3142</v>
      </c>
      <c r="G10" s="354">
        <f t="shared" si="1"/>
        <v>365</v>
      </c>
      <c r="H10" s="199" t="s">
        <v>7</v>
      </c>
      <c r="I10" s="199" t="s">
        <v>7</v>
      </c>
      <c r="J10" s="199" t="s">
        <v>7</v>
      </c>
      <c r="K10" s="199" t="s">
        <v>7</v>
      </c>
      <c r="L10" s="199" t="s">
        <v>7</v>
      </c>
      <c r="M10" s="199" t="s">
        <v>7</v>
      </c>
      <c r="N10" s="353">
        <v>5507</v>
      </c>
      <c r="O10" s="353"/>
      <c r="P10" s="353"/>
      <c r="Q10" s="353" t="s">
        <v>7</v>
      </c>
      <c r="R10" s="178">
        <v>5496</v>
      </c>
      <c r="S10" s="237">
        <f t="shared" si="2"/>
        <v>387</v>
      </c>
      <c r="T10" s="178">
        <v>191</v>
      </c>
      <c r="U10" s="199" t="s">
        <v>131</v>
      </c>
      <c r="V10" s="178">
        <f>N10+T10</f>
        <v>5698</v>
      </c>
      <c r="W10" s="199" t="s">
        <v>7</v>
      </c>
      <c r="X10" s="182">
        <v>22.2</v>
      </c>
      <c r="Y10" s="355">
        <f t="shared" si="3"/>
        <v>0.6999999999999993</v>
      </c>
      <c r="Z10" s="183">
        <v>40.3</v>
      </c>
      <c r="AA10" s="356">
        <f t="shared" si="3"/>
        <v>-0.10000000000000142</v>
      </c>
      <c r="AB10" s="110"/>
      <c r="AC10" s="103">
        <v>29</v>
      </c>
      <c r="AD10" s="92"/>
      <c r="AE10" s="85"/>
      <c r="AF10" s="129">
        <f>F10+N10+R10</f>
        <v>14145</v>
      </c>
      <c r="AG10" s="129">
        <f>AF10-D10</f>
        <v>0</v>
      </c>
      <c r="AH10" s="85"/>
    </row>
    <row r="11" spans="1:34" s="45" customFormat="1" ht="17.25" customHeight="1">
      <c r="A11" s="96"/>
      <c r="B11" s="103">
        <v>30</v>
      </c>
      <c r="C11" s="56"/>
      <c r="D11" s="178">
        <v>15087</v>
      </c>
      <c r="E11" s="354">
        <f t="shared" si="0"/>
        <v>942</v>
      </c>
      <c r="F11" s="178">
        <v>3137</v>
      </c>
      <c r="G11" s="354">
        <f t="shared" si="1"/>
        <v>-5</v>
      </c>
      <c r="H11" s="199" t="s">
        <v>7</v>
      </c>
      <c r="I11" s="199" t="s">
        <v>7</v>
      </c>
      <c r="J11" s="199" t="s">
        <v>7</v>
      </c>
      <c r="K11" s="199" t="s">
        <v>7</v>
      </c>
      <c r="L11" s="199" t="s">
        <v>7</v>
      </c>
      <c r="M11" s="199" t="s">
        <v>7</v>
      </c>
      <c r="N11" s="353">
        <v>6121</v>
      </c>
      <c r="O11" s="353"/>
      <c r="P11" s="353"/>
      <c r="Q11" s="353" t="s">
        <v>7</v>
      </c>
      <c r="R11" s="178">
        <v>5829</v>
      </c>
      <c r="S11" s="237">
        <f t="shared" si="2"/>
        <v>333</v>
      </c>
      <c r="T11" s="178">
        <v>185</v>
      </c>
      <c r="U11" s="199" t="s">
        <v>131</v>
      </c>
      <c r="V11" s="178">
        <f>N11+T11</f>
        <v>6306</v>
      </c>
      <c r="W11" s="199" t="s">
        <v>7</v>
      </c>
      <c r="X11" s="182">
        <v>20.8</v>
      </c>
      <c r="Y11" s="356">
        <f t="shared" si="3"/>
        <v>-1.3999999999999986</v>
      </c>
      <c r="Z11" s="183">
        <v>41.8</v>
      </c>
      <c r="AA11" s="355">
        <f t="shared" si="3"/>
        <v>1.5</v>
      </c>
      <c r="AB11" s="110"/>
      <c r="AC11" s="103">
        <v>30</v>
      </c>
      <c r="AD11" s="92"/>
      <c r="AE11" s="85"/>
      <c r="AF11" s="129">
        <f>F11+N11+R11</f>
        <v>15087</v>
      </c>
      <c r="AG11" s="129">
        <f>AF11-D11</f>
        <v>0</v>
      </c>
      <c r="AH11" s="85"/>
    </row>
    <row r="12" spans="1:34" s="45" customFormat="1" ht="17.25" customHeight="1">
      <c r="A12" s="96"/>
      <c r="B12" s="103"/>
      <c r="C12" s="56"/>
      <c r="D12" s="178"/>
      <c r="E12" s="354"/>
      <c r="F12" s="178"/>
      <c r="G12" s="354"/>
      <c r="H12" s="199"/>
      <c r="I12" s="199"/>
      <c r="J12" s="199"/>
      <c r="K12" s="199"/>
      <c r="L12" s="199"/>
      <c r="M12" s="199"/>
      <c r="N12" s="178"/>
      <c r="P12" s="199"/>
      <c r="Q12" s="199"/>
      <c r="R12" s="178"/>
      <c r="S12" s="237"/>
      <c r="T12" s="178"/>
      <c r="U12" s="199"/>
      <c r="V12" s="178"/>
      <c r="W12" s="237"/>
      <c r="X12" s="182"/>
      <c r="Y12" s="356"/>
      <c r="Z12" s="183"/>
      <c r="AA12" s="355"/>
      <c r="AB12" s="110"/>
      <c r="AC12" s="103"/>
      <c r="AD12" s="92"/>
      <c r="AE12" s="85"/>
      <c r="AF12" s="129"/>
      <c r="AG12" s="129"/>
      <c r="AH12" s="85"/>
    </row>
    <row r="13" spans="1:34" s="45" customFormat="1" ht="17.25" customHeight="1">
      <c r="A13" s="96"/>
      <c r="B13" s="103">
        <v>31</v>
      </c>
      <c r="C13" s="56"/>
      <c r="D13" s="178">
        <v>15895</v>
      </c>
      <c r="E13" s="354">
        <f>D13-D11</f>
        <v>808</v>
      </c>
      <c r="F13" s="178">
        <v>2629</v>
      </c>
      <c r="G13" s="354">
        <f>F13-F11</f>
        <v>-508</v>
      </c>
      <c r="H13" s="199" t="s">
        <v>7</v>
      </c>
      <c r="I13" s="199" t="s">
        <v>7</v>
      </c>
      <c r="J13" s="199" t="s">
        <v>7</v>
      </c>
      <c r="K13" s="199" t="s">
        <v>7</v>
      </c>
      <c r="L13" s="199" t="s">
        <v>7</v>
      </c>
      <c r="M13" s="199" t="s">
        <v>7</v>
      </c>
      <c r="N13" s="353">
        <v>6982</v>
      </c>
      <c r="O13" s="353"/>
      <c r="P13" s="353"/>
      <c r="Q13" s="353" t="s">
        <v>7</v>
      </c>
      <c r="R13" s="178">
        <v>6284</v>
      </c>
      <c r="S13" s="237">
        <f>R13-R11</f>
        <v>455</v>
      </c>
      <c r="T13" s="178">
        <v>89</v>
      </c>
      <c r="U13" s="199" t="s">
        <v>131</v>
      </c>
      <c r="V13" s="178">
        <f aca="true" t="shared" si="4" ref="V13:V21">N13+T13</f>
        <v>7071</v>
      </c>
      <c r="W13" s="199" t="s">
        <v>7</v>
      </c>
      <c r="X13" s="182">
        <v>16.5</v>
      </c>
      <c r="Y13" s="356">
        <f>X13-X11</f>
        <v>-4.300000000000001</v>
      </c>
      <c r="Z13" s="183">
        <v>44.5</v>
      </c>
      <c r="AA13" s="355">
        <f>Z13-Z11</f>
        <v>2.700000000000003</v>
      </c>
      <c r="AB13" s="110"/>
      <c r="AC13" s="103">
        <v>31</v>
      </c>
      <c r="AD13" s="92"/>
      <c r="AE13" s="85"/>
      <c r="AF13" s="129">
        <f aca="true" t="shared" si="5" ref="AF13:AF21">F13+N13+R13</f>
        <v>15895</v>
      </c>
      <c r="AG13" s="129">
        <f aca="true" t="shared" si="6" ref="AG13:AG21">AF13-D13</f>
        <v>0</v>
      </c>
      <c r="AH13" s="85"/>
    </row>
    <row r="14" spans="1:34" s="45" customFormat="1" ht="17.25" customHeight="1">
      <c r="A14" s="96"/>
      <c r="B14" s="103">
        <v>32</v>
      </c>
      <c r="C14" s="56"/>
      <c r="D14" s="178">
        <v>15559</v>
      </c>
      <c r="E14" s="354">
        <f t="shared" si="0"/>
        <v>-336</v>
      </c>
      <c r="F14" s="178">
        <v>2422</v>
      </c>
      <c r="G14" s="354">
        <f t="shared" si="1"/>
        <v>-207</v>
      </c>
      <c r="H14" s="199" t="s">
        <v>7</v>
      </c>
      <c r="I14" s="199" t="s">
        <v>7</v>
      </c>
      <c r="J14" s="199" t="s">
        <v>7</v>
      </c>
      <c r="K14" s="199" t="s">
        <v>7</v>
      </c>
      <c r="L14" s="199" t="s">
        <v>7</v>
      </c>
      <c r="M14" s="199" t="s">
        <v>7</v>
      </c>
      <c r="N14" s="353">
        <v>7722</v>
      </c>
      <c r="O14" s="353"/>
      <c r="P14" s="353"/>
      <c r="Q14" s="353" t="s">
        <v>7</v>
      </c>
      <c r="R14" s="178">
        <v>5415</v>
      </c>
      <c r="S14" s="237">
        <f t="shared" si="2"/>
        <v>-869</v>
      </c>
      <c r="T14" s="178">
        <v>97</v>
      </c>
      <c r="U14" s="199" t="s">
        <v>131</v>
      </c>
      <c r="V14" s="178">
        <f t="shared" si="4"/>
        <v>7819</v>
      </c>
      <c r="W14" s="199" t="s">
        <v>7</v>
      </c>
      <c r="X14" s="182">
        <v>15.6</v>
      </c>
      <c r="Y14" s="356">
        <f t="shared" si="3"/>
        <v>-0.9000000000000004</v>
      </c>
      <c r="Z14" s="183">
        <v>50.3</v>
      </c>
      <c r="AA14" s="355">
        <f t="shared" si="3"/>
        <v>5.799999999999997</v>
      </c>
      <c r="AB14" s="110"/>
      <c r="AC14" s="103">
        <v>32</v>
      </c>
      <c r="AD14" s="92"/>
      <c r="AE14" s="85"/>
      <c r="AF14" s="129">
        <f t="shared" si="5"/>
        <v>15559</v>
      </c>
      <c r="AG14" s="129">
        <f t="shared" si="6"/>
        <v>0</v>
      </c>
      <c r="AH14" s="85"/>
    </row>
    <row r="15" spans="1:34" s="45" customFormat="1" ht="17.25" customHeight="1">
      <c r="A15" s="96"/>
      <c r="B15" s="103">
        <v>33</v>
      </c>
      <c r="C15" s="56"/>
      <c r="D15" s="178">
        <v>15804</v>
      </c>
      <c r="E15" s="354">
        <f t="shared" si="0"/>
        <v>245</v>
      </c>
      <c r="F15" s="178">
        <v>2521</v>
      </c>
      <c r="G15" s="354">
        <f t="shared" si="1"/>
        <v>99</v>
      </c>
      <c r="H15" s="199" t="s">
        <v>7</v>
      </c>
      <c r="I15" s="199" t="s">
        <v>7</v>
      </c>
      <c r="J15" s="199" t="s">
        <v>7</v>
      </c>
      <c r="K15" s="199" t="s">
        <v>7</v>
      </c>
      <c r="L15" s="199" t="s">
        <v>7</v>
      </c>
      <c r="M15" s="199" t="s">
        <v>7</v>
      </c>
      <c r="N15" s="353">
        <v>7606</v>
      </c>
      <c r="O15" s="353"/>
      <c r="P15" s="353"/>
      <c r="Q15" s="353" t="s">
        <v>7</v>
      </c>
      <c r="R15" s="178">
        <v>5677</v>
      </c>
      <c r="S15" s="237">
        <f t="shared" si="2"/>
        <v>262</v>
      </c>
      <c r="T15" s="178">
        <v>78</v>
      </c>
      <c r="U15" s="199" t="s">
        <v>131</v>
      </c>
      <c r="V15" s="178">
        <f t="shared" si="4"/>
        <v>7684</v>
      </c>
      <c r="W15" s="199" t="s">
        <v>7</v>
      </c>
      <c r="X15" s="182">
        <v>16</v>
      </c>
      <c r="Y15" s="355">
        <f t="shared" si="3"/>
        <v>0.40000000000000036</v>
      </c>
      <c r="Z15" s="183">
        <v>48.6</v>
      </c>
      <c r="AA15" s="356">
        <f t="shared" si="3"/>
        <v>-1.6999999999999957</v>
      </c>
      <c r="AB15" s="110"/>
      <c r="AC15" s="103">
        <v>33</v>
      </c>
      <c r="AD15" s="92"/>
      <c r="AE15" s="85"/>
      <c r="AF15" s="129">
        <f t="shared" si="5"/>
        <v>15804</v>
      </c>
      <c r="AG15" s="129">
        <f t="shared" si="6"/>
        <v>0</v>
      </c>
      <c r="AH15" s="85"/>
    </row>
    <row r="16" spans="1:34" s="45" customFormat="1" ht="17.25" customHeight="1">
      <c r="A16" s="96"/>
      <c r="B16" s="103">
        <v>34</v>
      </c>
      <c r="C16" s="56"/>
      <c r="D16" s="178">
        <v>16432</v>
      </c>
      <c r="E16" s="354">
        <f t="shared" si="0"/>
        <v>628</v>
      </c>
      <c r="F16" s="178">
        <v>2543</v>
      </c>
      <c r="G16" s="354">
        <f t="shared" si="1"/>
        <v>22</v>
      </c>
      <c r="H16" s="199" t="s">
        <v>7</v>
      </c>
      <c r="I16" s="199" t="s">
        <v>7</v>
      </c>
      <c r="J16" s="199" t="s">
        <v>7</v>
      </c>
      <c r="K16" s="199" t="s">
        <v>7</v>
      </c>
      <c r="L16" s="199" t="s">
        <v>7</v>
      </c>
      <c r="M16" s="199" t="s">
        <v>7</v>
      </c>
      <c r="N16" s="353">
        <v>8128</v>
      </c>
      <c r="O16" s="353"/>
      <c r="P16" s="353"/>
      <c r="Q16" s="353" t="s">
        <v>7</v>
      </c>
      <c r="R16" s="178">
        <v>5761</v>
      </c>
      <c r="S16" s="237">
        <f t="shared" si="2"/>
        <v>84</v>
      </c>
      <c r="T16" s="178">
        <v>77</v>
      </c>
      <c r="U16" s="199" t="s">
        <v>131</v>
      </c>
      <c r="V16" s="178">
        <f t="shared" si="4"/>
        <v>8205</v>
      </c>
      <c r="W16" s="199" t="s">
        <v>7</v>
      </c>
      <c r="X16" s="182">
        <v>15.5</v>
      </c>
      <c r="Y16" s="356">
        <f t="shared" si="3"/>
        <v>-0.5</v>
      </c>
      <c r="Z16" s="183">
        <v>49.9</v>
      </c>
      <c r="AA16" s="355">
        <f t="shared" si="3"/>
        <v>1.2999999999999972</v>
      </c>
      <c r="AB16" s="110"/>
      <c r="AC16" s="103">
        <v>34</v>
      </c>
      <c r="AD16" s="92"/>
      <c r="AE16" s="85"/>
      <c r="AF16" s="129">
        <f t="shared" si="5"/>
        <v>16432</v>
      </c>
      <c r="AG16" s="129">
        <f t="shared" si="6"/>
        <v>0</v>
      </c>
      <c r="AH16" s="85"/>
    </row>
    <row r="17" spans="1:34" s="45" customFormat="1" ht="17.25" customHeight="1">
      <c r="A17" s="96"/>
      <c r="B17" s="103">
        <v>35</v>
      </c>
      <c r="C17" s="56"/>
      <c r="D17" s="178">
        <v>17450</v>
      </c>
      <c r="E17" s="354">
        <f t="shared" si="0"/>
        <v>1018</v>
      </c>
      <c r="F17" s="178">
        <v>2804</v>
      </c>
      <c r="G17" s="354">
        <f t="shared" si="1"/>
        <v>261</v>
      </c>
      <c r="H17" s="199" t="s">
        <v>7</v>
      </c>
      <c r="I17" s="199" t="s">
        <v>7</v>
      </c>
      <c r="J17" s="199" t="s">
        <v>7</v>
      </c>
      <c r="K17" s="199" t="s">
        <v>7</v>
      </c>
      <c r="L17" s="199" t="s">
        <v>7</v>
      </c>
      <c r="M17" s="199" t="s">
        <v>7</v>
      </c>
      <c r="N17" s="353">
        <v>9446</v>
      </c>
      <c r="O17" s="353"/>
      <c r="P17" s="353"/>
      <c r="Q17" s="353" t="s">
        <v>7</v>
      </c>
      <c r="R17" s="178">
        <v>5200</v>
      </c>
      <c r="S17" s="237">
        <f t="shared" si="2"/>
        <v>-561</v>
      </c>
      <c r="T17" s="178">
        <v>87</v>
      </c>
      <c r="U17" s="199" t="s">
        <v>131</v>
      </c>
      <c r="V17" s="178">
        <f t="shared" si="4"/>
        <v>9533</v>
      </c>
      <c r="W17" s="199" t="s">
        <v>7</v>
      </c>
      <c r="X17" s="182">
        <v>16.1</v>
      </c>
      <c r="Y17" s="355">
        <f t="shared" si="3"/>
        <v>0.6000000000000014</v>
      </c>
      <c r="Z17" s="183">
        <v>54.6</v>
      </c>
      <c r="AA17" s="355">
        <f t="shared" si="3"/>
        <v>4.700000000000003</v>
      </c>
      <c r="AB17" s="110"/>
      <c r="AC17" s="103">
        <v>35</v>
      </c>
      <c r="AD17" s="92"/>
      <c r="AE17" s="85"/>
      <c r="AF17" s="129">
        <f t="shared" si="5"/>
        <v>17450</v>
      </c>
      <c r="AG17" s="129">
        <f t="shared" si="6"/>
        <v>0</v>
      </c>
      <c r="AH17" s="85"/>
    </row>
    <row r="18" spans="1:34" s="45" customFormat="1" ht="17.25" customHeight="1">
      <c r="A18" s="96"/>
      <c r="B18" s="103">
        <v>36</v>
      </c>
      <c r="C18" s="56"/>
      <c r="D18" s="178">
        <v>17525</v>
      </c>
      <c r="E18" s="354">
        <f t="shared" si="0"/>
        <v>75</v>
      </c>
      <c r="F18" s="178">
        <v>2855</v>
      </c>
      <c r="G18" s="354">
        <f t="shared" si="1"/>
        <v>51</v>
      </c>
      <c r="H18" s="199" t="s">
        <v>7</v>
      </c>
      <c r="I18" s="199" t="s">
        <v>7</v>
      </c>
      <c r="J18" s="199" t="s">
        <v>7</v>
      </c>
      <c r="K18" s="199" t="s">
        <v>7</v>
      </c>
      <c r="L18" s="199" t="s">
        <v>7</v>
      </c>
      <c r="M18" s="199" t="s">
        <v>7</v>
      </c>
      <c r="N18" s="353">
        <v>10310</v>
      </c>
      <c r="O18" s="353"/>
      <c r="P18" s="353"/>
      <c r="Q18" s="353" t="s">
        <v>7</v>
      </c>
      <c r="R18" s="178">
        <v>4360</v>
      </c>
      <c r="S18" s="237">
        <f t="shared" si="2"/>
        <v>-840</v>
      </c>
      <c r="T18" s="178">
        <v>54</v>
      </c>
      <c r="U18" s="199" t="s">
        <v>131</v>
      </c>
      <c r="V18" s="178">
        <f t="shared" si="4"/>
        <v>10364</v>
      </c>
      <c r="W18" s="199" t="s">
        <v>7</v>
      </c>
      <c r="X18" s="182">
        <v>16.3</v>
      </c>
      <c r="Y18" s="355">
        <f t="shared" si="3"/>
        <v>0.1999999999999993</v>
      </c>
      <c r="Z18" s="183">
        <v>59.1</v>
      </c>
      <c r="AA18" s="355">
        <f t="shared" si="3"/>
        <v>4.5</v>
      </c>
      <c r="AB18" s="110"/>
      <c r="AC18" s="103">
        <v>36</v>
      </c>
      <c r="AD18" s="92"/>
      <c r="AE18" s="85"/>
      <c r="AF18" s="129">
        <f t="shared" si="5"/>
        <v>17525</v>
      </c>
      <c r="AG18" s="129">
        <f t="shared" si="6"/>
        <v>0</v>
      </c>
      <c r="AH18" s="85"/>
    </row>
    <row r="19" spans="1:34" s="45" customFormat="1" ht="17.25" customHeight="1">
      <c r="A19" s="96"/>
      <c r="B19" s="103">
        <v>37</v>
      </c>
      <c r="C19" s="56"/>
      <c r="D19" s="178">
        <v>18768</v>
      </c>
      <c r="E19" s="354">
        <f t="shared" si="0"/>
        <v>1243</v>
      </c>
      <c r="F19" s="178">
        <v>3090</v>
      </c>
      <c r="G19" s="354">
        <f t="shared" si="1"/>
        <v>235</v>
      </c>
      <c r="H19" s="199" t="s">
        <v>7</v>
      </c>
      <c r="I19" s="199" t="s">
        <v>7</v>
      </c>
      <c r="J19" s="199" t="s">
        <v>7</v>
      </c>
      <c r="K19" s="199" t="s">
        <v>7</v>
      </c>
      <c r="L19" s="199" t="s">
        <v>7</v>
      </c>
      <c r="M19" s="199" t="s">
        <v>7</v>
      </c>
      <c r="N19" s="353">
        <v>11235</v>
      </c>
      <c r="O19" s="353"/>
      <c r="P19" s="353"/>
      <c r="Q19" s="353" t="s">
        <v>7</v>
      </c>
      <c r="R19" s="178">
        <v>4443</v>
      </c>
      <c r="S19" s="237">
        <f t="shared" si="2"/>
        <v>83</v>
      </c>
      <c r="T19" s="178">
        <v>107</v>
      </c>
      <c r="U19" s="199" t="s">
        <v>131</v>
      </c>
      <c r="V19" s="178">
        <f t="shared" si="4"/>
        <v>11342</v>
      </c>
      <c r="W19" s="199" t="s">
        <v>7</v>
      </c>
      <c r="X19" s="182">
        <v>16.5</v>
      </c>
      <c r="Y19" s="355">
        <f t="shared" si="3"/>
        <v>0.1999999999999993</v>
      </c>
      <c r="Z19" s="183">
        <v>60.4</v>
      </c>
      <c r="AA19" s="355">
        <f t="shared" si="3"/>
        <v>1.2999999999999972</v>
      </c>
      <c r="AB19" s="110"/>
      <c r="AC19" s="103">
        <v>37</v>
      </c>
      <c r="AD19" s="92"/>
      <c r="AE19" s="85"/>
      <c r="AF19" s="129">
        <f t="shared" si="5"/>
        <v>18768</v>
      </c>
      <c r="AG19" s="129">
        <f t="shared" si="6"/>
        <v>0</v>
      </c>
      <c r="AH19" s="85"/>
    </row>
    <row r="20" spans="1:34" s="45" customFormat="1" ht="17.25" customHeight="1">
      <c r="A20" s="96"/>
      <c r="B20" s="103">
        <v>38</v>
      </c>
      <c r="C20" s="56"/>
      <c r="D20" s="178">
        <v>18535</v>
      </c>
      <c r="E20" s="354">
        <f t="shared" si="0"/>
        <v>-233</v>
      </c>
      <c r="F20" s="178">
        <v>3101</v>
      </c>
      <c r="G20" s="354">
        <f t="shared" si="1"/>
        <v>11</v>
      </c>
      <c r="H20" s="199" t="s">
        <v>7</v>
      </c>
      <c r="I20" s="199" t="s">
        <v>7</v>
      </c>
      <c r="J20" s="199" t="s">
        <v>7</v>
      </c>
      <c r="K20" s="199" t="s">
        <v>7</v>
      </c>
      <c r="L20" s="199" t="s">
        <v>7</v>
      </c>
      <c r="M20" s="199" t="s">
        <v>7</v>
      </c>
      <c r="N20" s="353">
        <v>11256</v>
      </c>
      <c r="O20" s="353"/>
      <c r="P20" s="353"/>
      <c r="Q20" s="353" t="s">
        <v>7</v>
      </c>
      <c r="R20" s="178">
        <v>4178</v>
      </c>
      <c r="S20" s="237">
        <f t="shared" si="2"/>
        <v>-265</v>
      </c>
      <c r="T20" s="178">
        <v>95</v>
      </c>
      <c r="U20" s="199" t="s">
        <v>131</v>
      </c>
      <c r="V20" s="178">
        <f t="shared" si="4"/>
        <v>11351</v>
      </c>
      <c r="W20" s="199" t="s">
        <v>7</v>
      </c>
      <c r="X20" s="182">
        <v>16.7</v>
      </c>
      <c r="Y20" s="355">
        <f t="shared" si="3"/>
        <v>0.1999999999999993</v>
      </c>
      <c r="Z20" s="183">
        <v>61.2</v>
      </c>
      <c r="AA20" s="355">
        <f t="shared" si="3"/>
        <v>0.8000000000000043</v>
      </c>
      <c r="AB20" s="110"/>
      <c r="AC20" s="103">
        <v>38</v>
      </c>
      <c r="AD20" s="92"/>
      <c r="AE20" s="85"/>
      <c r="AF20" s="129">
        <f t="shared" si="5"/>
        <v>18535</v>
      </c>
      <c r="AG20" s="129">
        <f t="shared" si="6"/>
        <v>0</v>
      </c>
      <c r="AH20" s="85"/>
    </row>
    <row r="21" spans="1:34" s="45" customFormat="1" ht="17.25" customHeight="1">
      <c r="A21" s="96"/>
      <c r="B21" s="103">
        <v>39</v>
      </c>
      <c r="C21" s="56"/>
      <c r="D21" s="178">
        <v>16539</v>
      </c>
      <c r="E21" s="354">
        <f t="shared" si="0"/>
        <v>-1996</v>
      </c>
      <c r="F21" s="178">
        <v>3172</v>
      </c>
      <c r="G21" s="354">
        <f t="shared" si="1"/>
        <v>71</v>
      </c>
      <c r="H21" s="199" t="s">
        <v>7</v>
      </c>
      <c r="I21" s="199" t="s">
        <v>7</v>
      </c>
      <c r="J21" s="199" t="s">
        <v>7</v>
      </c>
      <c r="K21" s="199" t="s">
        <v>7</v>
      </c>
      <c r="L21" s="199" t="s">
        <v>7</v>
      </c>
      <c r="M21" s="199" t="s">
        <v>7</v>
      </c>
      <c r="N21" s="353">
        <v>10432</v>
      </c>
      <c r="O21" s="353"/>
      <c r="P21" s="353"/>
      <c r="Q21" s="353" t="s">
        <v>7</v>
      </c>
      <c r="R21" s="178">
        <v>2935</v>
      </c>
      <c r="S21" s="237">
        <f t="shared" si="2"/>
        <v>-1243</v>
      </c>
      <c r="T21" s="178">
        <v>124</v>
      </c>
      <c r="U21" s="199" t="s">
        <v>131</v>
      </c>
      <c r="V21" s="178">
        <f t="shared" si="4"/>
        <v>10556</v>
      </c>
      <c r="W21" s="199" t="s">
        <v>7</v>
      </c>
      <c r="X21" s="182">
        <v>19.2</v>
      </c>
      <c r="Y21" s="355">
        <f t="shared" si="3"/>
        <v>2.5</v>
      </c>
      <c r="Z21" s="183">
        <v>63.8</v>
      </c>
      <c r="AA21" s="355">
        <f t="shared" si="3"/>
        <v>2.5999999999999943</v>
      </c>
      <c r="AB21" s="110"/>
      <c r="AC21" s="103">
        <v>39</v>
      </c>
      <c r="AD21" s="92"/>
      <c r="AE21" s="85"/>
      <c r="AF21" s="129">
        <f t="shared" si="5"/>
        <v>16539</v>
      </c>
      <c r="AG21" s="129">
        <f t="shared" si="6"/>
        <v>0</v>
      </c>
      <c r="AH21" s="85"/>
    </row>
    <row r="22" spans="1:34" s="45" customFormat="1" ht="17.25" customHeight="1">
      <c r="A22" s="96"/>
      <c r="B22" s="103"/>
      <c r="C22" s="56"/>
      <c r="D22" s="178"/>
      <c r="E22" s="354"/>
      <c r="F22" s="178"/>
      <c r="G22" s="354"/>
      <c r="H22" s="199"/>
      <c r="I22" s="199"/>
      <c r="J22" s="199"/>
      <c r="K22" s="199"/>
      <c r="L22" s="199"/>
      <c r="M22" s="199"/>
      <c r="N22" s="178"/>
      <c r="P22" s="199"/>
      <c r="Q22" s="199"/>
      <c r="R22" s="178"/>
      <c r="S22" s="237"/>
      <c r="T22" s="178"/>
      <c r="U22" s="199"/>
      <c r="V22" s="178"/>
      <c r="W22" s="237"/>
      <c r="X22" s="182"/>
      <c r="Y22" s="355"/>
      <c r="Z22" s="183"/>
      <c r="AA22" s="355"/>
      <c r="AB22" s="110"/>
      <c r="AC22" s="103"/>
      <c r="AD22" s="92"/>
      <c r="AE22" s="85"/>
      <c r="AF22" s="129"/>
      <c r="AG22" s="129"/>
      <c r="AH22" s="85"/>
    </row>
    <row r="23" spans="1:34" s="45" customFormat="1" ht="17.25" customHeight="1">
      <c r="A23" s="96"/>
      <c r="B23" s="103">
        <v>40</v>
      </c>
      <c r="C23" s="56"/>
      <c r="D23" s="178">
        <v>19446</v>
      </c>
      <c r="E23" s="354">
        <f>D23-D21</f>
        <v>2907</v>
      </c>
      <c r="F23" s="178">
        <v>4222</v>
      </c>
      <c r="G23" s="354">
        <f>F23-F21</f>
        <v>1050</v>
      </c>
      <c r="H23" s="199" t="s">
        <v>7</v>
      </c>
      <c r="I23" s="199" t="s">
        <v>7</v>
      </c>
      <c r="J23" s="199" t="s">
        <v>7</v>
      </c>
      <c r="K23" s="199" t="s">
        <v>7</v>
      </c>
      <c r="L23" s="199" t="s">
        <v>7</v>
      </c>
      <c r="M23" s="199" t="s">
        <v>7</v>
      </c>
      <c r="N23" s="353">
        <v>11519</v>
      </c>
      <c r="O23" s="353"/>
      <c r="P23" s="353"/>
      <c r="Q23" s="353" t="s">
        <v>7</v>
      </c>
      <c r="R23" s="178">
        <v>3705</v>
      </c>
      <c r="S23" s="237">
        <f>R23-R21</f>
        <v>770</v>
      </c>
      <c r="T23" s="178">
        <v>85</v>
      </c>
      <c r="U23" s="199" t="s">
        <v>131</v>
      </c>
      <c r="V23" s="178">
        <f aca="true" t="shared" si="7" ref="V23:V33">N23+T23</f>
        <v>11604</v>
      </c>
      <c r="W23" s="199" t="s">
        <v>7</v>
      </c>
      <c r="X23" s="182">
        <v>21.7</v>
      </c>
      <c r="Y23" s="355">
        <f>X23-X21</f>
        <v>2.5</v>
      </c>
      <c r="Z23" s="183">
        <v>59.7</v>
      </c>
      <c r="AA23" s="356">
        <f>Z23-Z21</f>
        <v>-4.099999999999994</v>
      </c>
      <c r="AB23" s="110"/>
      <c r="AC23" s="103">
        <v>40</v>
      </c>
      <c r="AD23" s="92"/>
      <c r="AE23" s="85"/>
      <c r="AF23" s="129">
        <f aca="true" t="shared" si="8" ref="AF23:AF33">F23+N23+R23</f>
        <v>19446</v>
      </c>
      <c r="AG23" s="129">
        <f aca="true" t="shared" si="9" ref="AG23:AG33">AF23-D23</f>
        <v>0</v>
      </c>
      <c r="AH23" s="85"/>
    </row>
    <row r="24" spans="1:34" s="45" customFormat="1" ht="17.25" customHeight="1">
      <c r="A24" s="96"/>
      <c r="B24" s="103">
        <v>41</v>
      </c>
      <c r="C24" s="56"/>
      <c r="D24" s="178">
        <v>28290</v>
      </c>
      <c r="E24" s="354">
        <f t="shared" si="0"/>
        <v>8844</v>
      </c>
      <c r="F24" s="178">
        <v>5929</v>
      </c>
      <c r="G24" s="354">
        <f t="shared" si="1"/>
        <v>1707</v>
      </c>
      <c r="H24" s="199" t="s">
        <v>7</v>
      </c>
      <c r="I24" s="199" t="s">
        <v>7</v>
      </c>
      <c r="J24" s="199" t="s">
        <v>7</v>
      </c>
      <c r="K24" s="199" t="s">
        <v>7</v>
      </c>
      <c r="L24" s="199" t="s">
        <v>7</v>
      </c>
      <c r="M24" s="199" t="s">
        <v>7</v>
      </c>
      <c r="N24" s="353">
        <v>15747</v>
      </c>
      <c r="O24" s="353"/>
      <c r="P24" s="353"/>
      <c r="Q24" s="353" t="s">
        <v>7</v>
      </c>
      <c r="R24" s="178">
        <v>6614</v>
      </c>
      <c r="S24" s="237">
        <f t="shared" si="2"/>
        <v>2909</v>
      </c>
      <c r="T24" s="178">
        <v>193</v>
      </c>
      <c r="U24" s="199" t="s">
        <v>131</v>
      </c>
      <c r="V24" s="178">
        <f t="shared" si="7"/>
        <v>15940</v>
      </c>
      <c r="W24" s="199" t="s">
        <v>7</v>
      </c>
      <c r="X24" s="182">
        <v>21</v>
      </c>
      <c r="Y24" s="356">
        <f t="shared" si="3"/>
        <v>-0.6999999999999993</v>
      </c>
      <c r="Z24" s="183">
        <v>56.3</v>
      </c>
      <c r="AA24" s="356">
        <f t="shared" si="3"/>
        <v>-3.4000000000000057</v>
      </c>
      <c r="AB24" s="110"/>
      <c r="AC24" s="103">
        <v>41</v>
      </c>
      <c r="AD24" s="92"/>
      <c r="AE24" s="85"/>
      <c r="AF24" s="129">
        <f t="shared" si="8"/>
        <v>28290</v>
      </c>
      <c r="AG24" s="129">
        <f t="shared" si="9"/>
        <v>0</v>
      </c>
      <c r="AH24" s="85"/>
    </row>
    <row r="25" spans="1:34" s="45" customFormat="1" ht="17.25" customHeight="1">
      <c r="A25" s="96"/>
      <c r="B25" s="103">
        <v>42</v>
      </c>
      <c r="C25" s="56"/>
      <c r="D25" s="178">
        <v>29813</v>
      </c>
      <c r="E25" s="354">
        <f t="shared" si="0"/>
        <v>1523</v>
      </c>
      <c r="F25" s="178">
        <v>5979</v>
      </c>
      <c r="G25" s="354">
        <f t="shared" si="1"/>
        <v>50</v>
      </c>
      <c r="H25" s="199" t="s">
        <v>7</v>
      </c>
      <c r="I25" s="199" t="s">
        <v>7</v>
      </c>
      <c r="J25" s="199" t="s">
        <v>7</v>
      </c>
      <c r="K25" s="199" t="s">
        <v>7</v>
      </c>
      <c r="L25" s="199" t="s">
        <v>7</v>
      </c>
      <c r="M25" s="199" t="s">
        <v>7</v>
      </c>
      <c r="N25" s="353">
        <v>17248</v>
      </c>
      <c r="O25" s="353"/>
      <c r="P25" s="353"/>
      <c r="Q25" s="353" t="s">
        <v>7</v>
      </c>
      <c r="R25" s="178">
        <v>6586</v>
      </c>
      <c r="S25" s="237">
        <f t="shared" si="2"/>
        <v>-28</v>
      </c>
      <c r="T25" s="178">
        <v>164</v>
      </c>
      <c r="U25" s="199" t="s">
        <v>131</v>
      </c>
      <c r="V25" s="178">
        <f t="shared" si="7"/>
        <v>17412</v>
      </c>
      <c r="W25" s="199" t="s">
        <v>7</v>
      </c>
      <c r="X25" s="182">
        <v>20.1</v>
      </c>
      <c r="Y25" s="356">
        <f t="shared" si="3"/>
        <v>-0.8999999999999986</v>
      </c>
      <c r="Z25" s="183">
        <v>58.4</v>
      </c>
      <c r="AA25" s="355">
        <f t="shared" si="3"/>
        <v>2.1000000000000014</v>
      </c>
      <c r="AB25" s="110"/>
      <c r="AC25" s="103">
        <v>42</v>
      </c>
      <c r="AD25" s="92"/>
      <c r="AE25" s="85"/>
      <c r="AF25" s="129">
        <f t="shared" si="8"/>
        <v>29813</v>
      </c>
      <c r="AG25" s="129">
        <f t="shared" si="9"/>
        <v>0</v>
      </c>
      <c r="AH25" s="85"/>
    </row>
    <row r="26" spans="1:34" s="45" customFormat="1" ht="17.25" customHeight="1">
      <c r="A26" s="96"/>
      <c r="B26" s="103">
        <v>43</v>
      </c>
      <c r="C26" s="56"/>
      <c r="D26" s="178">
        <v>29743</v>
      </c>
      <c r="E26" s="354">
        <f t="shared" si="0"/>
        <v>-70</v>
      </c>
      <c r="F26" s="178">
        <v>5722</v>
      </c>
      <c r="G26" s="354">
        <f t="shared" si="1"/>
        <v>-257</v>
      </c>
      <c r="H26" s="199" t="s">
        <v>7</v>
      </c>
      <c r="I26" s="199" t="s">
        <v>7</v>
      </c>
      <c r="J26" s="199" t="s">
        <v>7</v>
      </c>
      <c r="K26" s="199" t="s">
        <v>7</v>
      </c>
      <c r="L26" s="199" t="s">
        <v>7</v>
      </c>
      <c r="M26" s="199" t="s">
        <v>7</v>
      </c>
      <c r="N26" s="353">
        <v>17256</v>
      </c>
      <c r="O26" s="353"/>
      <c r="P26" s="353"/>
      <c r="Q26" s="353" t="s">
        <v>7</v>
      </c>
      <c r="R26" s="178">
        <v>6765</v>
      </c>
      <c r="S26" s="237">
        <f t="shared" si="2"/>
        <v>179</v>
      </c>
      <c r="T26" s="178">
        <v>177</v>
      </c>
      <c r="U26" s="199" t="s">
        <v>131</v>
      </c>
      <c r="V26" s="178">
        <f t="shared" si="7"/>
        <v>17433</v>
      </c>
      <c r="W26" s="199" t="s">
        <v>7</v>
      </c>
      <c r="X26" s="182">
        <v>19.2</v>
      </c>
      <c r="Y26" s="356">
        <f t="shared" si="3"/>
        <v>-0.9000000000000021</v>
      </c>
      <c r="Z26" s="183">
        <v>58.6</v>
      </c>
      <c r="AA26" s="355">
        <f t="shared" si="3"/>
        <v>0.20000000000000284</v>
      </c>
      <c r="AB26" s="110"/>
      <c r="AC26" s="103">
        <v>43</v>
      </c>
      <c r="AD26" s="92"/>
      <c r="AE26" s="85"/>
      <c r="AF26" s="129">
        <f t="shared" si="8"/>
        <v>29743</v>
      </c>
      <c r="AG26" s="129">
        <f t="shared" si="9"/>
        <v>0</v>
      </c>
      <c r="AH26" s="85"/>
    </row>
    <row r="27" spans="1:34" s="45" customFormat="1" ht="17.25" customHeight="1">
      <c r="A27" s="96"/>
      <c r="B27" s="103">
        <v>44</v>
      </c>
      <c r="C27" s="56"/>
      <c r="D27" s="178">
        <v>29603</v>
      </c>
      <c r="E27" s="354">
        <f t="shared" si="0"/>
        <v>-140</v>
      </c>
      <c r="F27" s="178">
        <v>5462</v>
      </c>
      <c r="G27" s="354">
        <f t="shared" si="1"/>
        <v>-260</v>
      </c>
      <c r="H27" s="199" t="s">
        <v>7</v>
      </c>
      <c r="I27" s="199" t="s">
        <v>7</v>
      </c>
      <c r="J27" s="199" t="s">
        <v>7</v>
      </c>
      <c r="K27" s="199" t="s">
        <v>7</v>
      </c>
      <c r="L27" s="199" t="s">
        <v>7</v>
      </c>
      <c r="M27" s="199" t="s">
        <v>7</v>
      </c>
      <c r="N27" s="353">
        <v>17509</v>
      </c>
      <c r="O27" s="353"/>
      <c r="P27" s="353"/>
      <c r="Q27" s="353" t="s">
        <v>7</v>
      </c>
      <c r="R27" s="178">
        <v>6632</v>
      </c>
      <c r="S27" s="237">
        <f t="shared" si="2"/>
        <v>-133</v>
      </c>
      <c r="T27" s="178">
        <v>174</v>
      </c>
      <c r="U27" s="199" t="s">
        <v>131</v>
      </c>
      <c r="V27" s="178">
        <f t="shared" si="7"/>
        <v>17683</v>
      </c>
      <c r="W27" s="199" t="s">
        <v>7</v>
      </c>
      <c r="X27" s="182">
        <v>18.5</v>
      </c>
      <c r="Y27" s="356">
        <f t="shared" si="3"/>
        <v>-0.6999999999999993</v>
      </c>
      <c r="Z27" s="183">
        <v>59.7</v>
      </c>
      <c r="AA27" s="355">
        <f t="shared" si="3"/>
        <v>1.1000000000000014</v>
      </c>
      <c r="AB27" s="110"/>
      <c r="AC27" s="103">
        <v>44</v>
      </c>
      <c r="AD27" s="92"/>
      <c r="AE27" s="85"/>
      <c r="AF27" s="129">
        <f t="shared" si="8"/>
        <v>29603</v>
      </c>
      <c r="AG27" s="129">
        <f t="shared" si="9"/>
        <v>0</v>
      </c>
      <c r="AH27" s="85"/>
    </row>
    <row r="28" spans="1:34" s="45" customFormat="1" ht="17.25" customHeight="1">
      <c r="A28" s="96"/>
      <c r="B28" s="103">
        <v>45</v>
      </c>
      <c r="C28" s="56"/>
      <c r="D28" s="178">
        <v>27446</v>
      </c>
      <c r="E28" s="354">
        <f t="shared" si="0"/>
        <v>-2157</v>
      </c>
      <c r="F28" s="178">
        <v>5326</v>
      </c>
      <c r="G28" s="354">
        <f t="shared" si="1"/>
        <v>-136</v>
      </c>
      <c r="H28" s="199" t="s">
        <v>7</v>
      </c>
      <c r="I28" s="199" t="s">
        <v>7</v>
      </c>
      <c r="J28" s="199" t="s">
        <v>7</v>
      </c>
      <c r="K28" s="199" t="s">
        <v>7</v>
      </c>
      <c r="L28" s="199" t="s">
        <v>7</v>
      </c>
      <c r="M28" s="199" t="s">
        <v>7</v>
      </c>
      <c r="N28" s="353">
        <v>16253</v>
      </c>
      <c r="O28" s="353"/>
      <c r="P28" s="353"/>
      <c r="Q28" s="353" t="s">
        <v>7</v>
      </c>
      <c r="R28" s="178">
        <v>5867</v>
      </c>
      <c r="S28" s="237">
        <f t="shared" si="2"/>
        <v>-765</v>
      </c>
      <c r="T28" s="178">
        <v>264</v>
      </c>
      <c r="U28" s="199" t="s">
        <v>131</v>
      </c>
      <c r="V28" s="178">
        <f t="shared" si="7"/>
        <v>16517</v>
      </c>
      <c r="W28" s="199" t="s">
        <v>7</v>
      </c>
      <c r="X28" s="182">
        <v>19.4</v>
      </c>
      <c r="Y28" s="355">
        <f t="shared" si="3"/>
        <v>0.8999999999999986</v>
      </c>
      <c r="Z28" s="183">
        <v>60.2</v>
      </c>
      <c r="AA28" s="355">
        <f t="shared" si="3"/>
        <v>0.5</v>
      </c>
      <c r="AB28" s="110"/>
      <c r="AC28" s="103">
        <v>45</v>
      </c>
      <c r="AD28" s="92"/>
      <c r="AE28" s="85"/>
      <c r="AF28" s="129">
        <f t="shared" si="8"/>
        <v>27446</v>
      </c>
      <c r="AG28" s="129">
        <f t="shared" si="9"/>
        <v>0</v>
      </c>
      <c r="AH28" s="85"/>
    </row>
    <row r="29" spans="1:34" s="45" customFormat="1" ht="17.25" customHeight="1">
      <c r="A29" s="96"/>
      <c r="B29" s="103">
        <v>46</v>
      </c>
      <c r="C29" s="56"/>
      <c r="D29" s="178">
        <v>27151</v>
      </c>
      <c r="E29" s="354">
        <f t="shared" si="0"/>
        <v>-295</v>
      </c>
      <c r="F29" s="178">
        <v>5659</v>
      </c>
      <c r="G29" s="354">
        <f t="shared" si="1"/>
        <v>333</v>
      </c>
      <c r="H29" s="199" t="s">
        <v>7</v>
      </c>
      <c r="I29" s="199" t="s">
        <v>7</v>
      </c>
      <c r="J29" s="199" t="s">
        <v>7</v>
      </c>
      <c r="K29" s="199" t="s">
        <v>7</v>
      </c>
      <c r="L29" s="199" t="s">
        <v>7</v>
      </c>
      <c r="M29" s="199" t="s">
        <v>7</v>
      </c>
      <c r="N29" s="353">
        <v>15704</v>
      </c>
      <c r="O29" s="353"/>
      <c r="P29" s="353"/>
      <c r="Q29" s="353" t="s">
        <v>7</v>
      </c>
      <c r="R29" s="178">
        <v>5788</v>
      </c>
      <c r="S29" s="237">
        <f t="shared" si="2"/>
        <v>-79</v>
      </c>
      <c r="T29" s="178">
        <v>332</v>
      </c>
      <c r="U29" s="199" t="s">
        <v>131</v>
      </c>
      <c r="V29" s="178">
        <f t="shared" si="7"/>
        <v>16036</v>
      </c>
      <c r="W29" s="199" t="s">
        <v>7</v>
      </c>
      <c r="X29" s="182">
        <v>20.8</v>
      </c>
      <c r="Y29" s="355">
        <f t="shared" si="3"/>
        <v>1.4000000000000021</v>
      </c>
      <c r="Z29" s="183">
        <v>59.1</v>
      </c>
      <c r="AA29" s="356">
        <f t="shared" si="3"/>
        <v>-1.1000000000000014</v>
      </c>
      <c r="AB29" s="110"/>
      <c r="AC29" s="103">
        <v>46</v>
      </c>
      <c r="AD29" s="92"/>
      <c r="AE29" s="85"/>
      <c r="AF29" s="129">
        <f t="shared" si="8"/>
        <v>27151</v>
      </c>
      <c r="AG29" s="129">
        <f t="shared" si="9"/>
        <v>0</v>
      </c>
      <c r="AH29" s="85"/>
    </row>
    <row r="30" spans="1:34" s="45" customFormat="1" ht="17.25" customHeight="1">
      <c r="A30" s="96"/>
      <c r="B30" s="103">
        <v>47</v>
      </c>
      <c r="C30" s="56"/>
      <c r="D30" s="178">
        <v>26504</v>
      </c>
      <c r="E30" s="354">
        <f t="shared" si="0"/>
        <v>-647</v>
      </c>
      <c r="F30" s="178">
        <v>5725</v>
      </c>
      <c r="G30" s="354">
        <f t="shared" si="1"/>
        <v>66</v>
      </c>
      <c r="H30" s="199" t="s">
        <v>7</v>
      </c>
      <c r="I30" s="199" t="s">
        <v>7</v>
      </c>
      <c r="J30" s="199" t="s">
        <v>7</v>
      </c>
      <c r="K30" s="199" t="s">
        <v>7</v>
      </c>
      <c r="L30" s="199" t="s">
        <v>7</v>
      </c>
      <c r="M30" s="199" t="s">
        <v>7</v>
      </c>
      <c r="N30" s="353">
        <v>14914</v>
      </c>
      <c r="O30" s="353"/>
      <c r="P30" s="353"/>
      <c r="Q30" s="353" t="s">
        <v>7</v>
      </c>
      <c r="R30" s="178">
        <v>5865</v>
      </c>
      <c r="S30" s="237">
        <f t="shared" si="2"/>
        <v>77</v>
      </c>
      <c r="T30" s="178">
        <v>293</v>
      </c>
      <c r="U30" s="199" t="s">
        <v>131</v>
      </c>
      <c r="V30" s="178">
        <f t="shared" si="7"/>
        <v>15207</v>
      </c>
      <c r="W30" s="199" t="s">
        <v>7</v>
      </c>
      <c r="X30" s="182">
        <v>21.6</v>
      </c>
      <c r="Y30" s="355">
        <f t="shared" si="3"/>
        <v>0.8000000000000007</v>
      </c>
      <c r="Z30" s="183">
        <v>57.4</v>
      </c>
      <c r="AA30" s="356">
        <f t="shared" si="3"/>
        <v>-1.7000000000000028</v>
      </c>
      <c r="AB30" s="110"/>
      <c r="AC30" s="103">
        <v>47</v>
      </c>
      <c r="AD30" s="92"/>
      <c r="AE30" s="85"/>
      <c r="AF30" s="129">
        <f t="shared" si="8"/>
        <v>26504</v>
      </c>
      <c r="AG30" s="129">
        <f t="shared" si="9"/>
        <v>0</v>
      </c>
      <c r="AH30" s="85"/>
    </row>
    <row r="31" spans="1:34" s="45" customFormat="1" ht="17.25" customHeight="1">
      <c r="A31" s="96"/>
      <c r="B31" s="103">
        <v>48</v>
      </c>
      <c r="C31" s="56"/>
      <c r="D31" s="178">
        <v>26401</v>
      </c>
      <c r="E31" s="354">
        <f t="shared" si="0"/>
        <v>-103</v>
      </c>
      <c r="F31" s="178">
        <v>5993</v>
      </c>
      <c r="G31" s="354">
        <f t="shared" si="1"/>
        <v>268</v>
      </c>
      <c r="H31" s="199" t="s">
        <v>7</v>
      </c>
      <c r="I31" s="199" t="s">
        <v>7</v>
      </c>
      <c r="J31" s="199" t="s">
        <v>7</v>
      </c>
      <c r="K31" s="199" t="s">
        <v>7</v>
      </c>
      <c r="L31" s="199" t="s">
        <v>7</v>
      </c>
      <c r="M31" s="199" t="s">
        <v>7</v>
      </c>
      <c r="N31" s="353">
        <v>14404</v>
      </c>
      <c r="O31" s="353"/>
      <c r="P31" s="353"/>
      <c r="Q31" s="353" t="s">
        <v>7</v>
      </c>
      <c r="R31" s="178">
        <v>6004</v>
      </c>
      <c r="S31" s="237">
        <f t="shared" si="2"/>
        <v>139</v>
      </c>
      <c r="T31" s="178">
        <v>319</v>
      </c>
      <c r="U31" s="199" t="s">
        <v>131</v>
      </c>
      <c r="V31" s="178">
        <f t="shared" si="7"/>
        <v>14723</v>
      </c>
      <c r="W31" s="199" t="s">
        <v>7</v>
      </c>
      <c r="X31" s="182">
        <v>22.7</v>
      </c>
      <c r="Y31" s="355">
        <f t="shared" si="3"/>
        <v>1.0999999999999979</v>
      </c>
      <c r="Z31" s="183">
        <v>55.8</v>
      </c>
      <c r="AA31" s="356">
        <f t="shared" si="3"/>
        <v>-1.6000000000000014</v>
      </c>
      <c r="AB31" s="110"/>
      <c r="AC31" s="103">
        <v>48</v>
      </c>
      <c r="AD31" s="92"/>
      <c r="AE31" s="85"/>
      <c r="AF31" s="129">
        <f t="shared" si="8"/>
        <v>26401</v>
      </c>
      <c r="AG31" s="129">
        <f t="shared" si="9"/>
        <v>0</v>
      </c>
      <c r="AH31" s="85"/>
    </row>
    <row r="32" spans="1:34" s="45" customFormat="1" ht="17.25" customHeight="1">
      <c r="A32" s="96"/>
      <c r="B32" s="103">
        <v>49</v>
      </c>
      <c r="C32" s="56"/>
      <c r="D32" s="178">
        <v>26786</v>
      </c>
      <c r="E32" s="354">
        <f t="shared" si="0"/>
        <v>385</v>
      </c>
      <c r="F32" s="178">
        <v>6155</v>
      </c>
      <c r="G32" s="354">
        <f t="shared" si="1"/>
        <v>162</v>
      </c>
      <c r="H32" s="199" t="s">
        <v>7</v>
      </c>
      <c r="I32" s="199" t="s">
        <v>7</v>
      </c>
      <c r="J32" s="199" t="s">
        <v>7</v>
      </c>
      <c r="K32" s="199" t="s">
        <v>7</v>
      </c>
      <c r="L32" s="199" t="s">
        <v>7</v>
      </c>
      <c r="M32" s="199" t="s">
        <v>7</v>
      </c>
      <c r="N32" s="353">
        <v>14143</v>
      </c>
      <c r="O32" s="353"/>
      <c r="P32" s="353"/>
      <c r="Q32" s="353" t="s">
        <v>7</v>
      </c>
      <c r="R32" s="178">
        <v>6488</v>
      </c>
      <c r="S32" s="237">
        <f t="shared" si="2"/>
        <v>484</v>
      </c>
      <c r="T32" s="178">
        <v>250</v>
      </c>
      <c r="U32" s="199" t="s">
        <v>131</v>
      </c>
      <c r="V32" s="178">
        <f t="shared" si="7"/>
        <v>14393</v>
      </c>
      <c r="W32" s="199" t="s">
        <v>7</v>
      </c>
      <c r="X32" s="182">
        <v>23</v>
      </c>
      <c r="Y32" s="355">
        <f t="shared" si="3"/>
        <v>0.3000000000000007</v>
      </c>
      <c r="Z32" s="183">
        <v>53.7</v>
      </c>
      <c r="AA32" s="356">
        <f t="shared" si="3"/>
        <v>-2.0999999999999943</v>
      </c>
      <c r="AB32" s="110"/>
      <c r="AC32" s="103">
        <v>49</v>
      </c>
      <c r="AD32" s="92"/>
      <c r="AE32" s="85"/>
      <c r="AF32" s="129">
        <f t="shared" si="8"/>
        <v>26786</v>
      </c>
      <c r="AG32" s="129">
        <f t="shared" si="9"/>
        <v>0</v>
      </c>
      <c r="AH32" s="85"/>
    </row>
    <row r="33" spans="1:34" s="45" customFormat="1" ht="17.25" customHeight="1">
      <c r="A33" s="96"/>
      <c r="B33" s="103">
        <v>50</v>
      </c>
      <c r="C33" s="56"/>
      <c r="D33" s="178">
        <v>26904</v>
      </c>
      <c r="E33" s="354">
        <f t="shared" si="0"/>
        <v>118</v>
      </c>
      <c r="F33" s="178">
        <v>6526</v>
      </c>
      <c r="G33" s="354">
        <f t="shared" si="1"/>
        <v>371</v>
      </c>
      <c r="H33" s="199" t="s">
        <v>7</v>
      </c>
      <c r="I33" s="199" t="s">
        <v>7</v>
      </c>
      <c r="J33" s="199" t="s">
        <v>7</v>
      </c>
      <c r="K33" s="199" t="s">
        <v>7</v>
      </c>
      <c r="L33" s="199" t="s">
        <v>7</v>
      </c>
      <c r="M33" s="199" t="s">
        <v>7</v>
      </c>
      <c r="N33" s="353">
        <v>13336</v>
      </c>
      <c r="O33" s="353"/>
      <c r="P33" s="353"/>
      <c r="Q33" s="353" t="s">
        <v>7</v>
      </c>
      <c r="R33" s="178">
        <v>7042</v>
      </c>
      <c r="S33" s="237">
        <f t="shared" si="2"/>
        <v>554</v>
      </c>
      <c r="T33" s="178">
        <v>286</v>
      </c>
      <c r="U33" s="199" t="s">
        <v>131</v>
      </c>
      <c r="V33" s="178">
        <f t="shared" si="7"/>
        <v>13622</v>
      </c>
      <c r="W33" s="199" t="s">
        <v>7</v>
      </c>
      <c r="X33" s="182">
        <v>24.3</v>
      </c>
      <c r="Y33" s="355">
        <f t="shared" si="3"/>
        <v>1.3000000000000007</v>
      </c>
      <c r="Z33" s="183">
        <v>50.6</v>
      </c>
      <c r="AA33" s="356">
        <f t="shared" si="3"/>
        <v>-3.1000000000000014</v>
      </c>
      <c r="AB33" s="110"/>
      <c r="AC33" s="103">
        <v>50</v>
      </c>
      <c r="AD33" s="92"/>
      <c r="AE33" s="85"/>
      <c r="AF33" s="129">
        <f t="shared" si="8"/>
        <v>26904</v>
      </c>
      <c r="AG33" s="129">
        <f t="shared" si="9"/>
        <v>0</v>
      </c>
      <c r="AH33" s="85"/>
    </row>
    <row r="34" spans="1:34" s="45" customFormat="1" ht="17.25" customHeight="1">
      <c r="A34" s="96"/>
      <c r="B34" s="103"/>
      <c r="C34" s="56"/>
      <c r="D34" s="178"/>
      <c r="E34" s="354"/>
      <c r="F34" s="178"/>
      <c r="G34" s="354"/>
      <c r="H34" s="199"/>
      <c r="I34" s="199"/>
      <c r="J34" s="199"/>
      <c r="K34" s="199"/>
      <c r="L34" s="199"/>
      <c r="M34" s="199"/>
      <c r="N34" s="178"/>
      <c r="P34" s="199"/>
      <c r="Q34" s="199"/>
      <c r="R34" s="178"/>
      <c r="S34" s="237"/>
      <c r="T34" s="178"/>
      <c r="U34" s="199"/>
      <c r="V34" s="178"/>
      <c r="W34" s="237"/>
      <c r="X34" s="182"/>
      <c r="Y34" s="355"/>
      <c r="Z34" s="183"/>
      <c r="AA34" s="356"/>
      <c r="AB34" s="110"/>
      <c r="AC34" s="103"/>
      <c r="AD34" s="92"/>
      <c r="AE34" s="85"/>
      <c r="AF34" s="129"/>
      <c r="AG34" s="129"/>
      <c r="AH34" s="85"/>
    </row>
    <row r="35" spans="1:34" s="45" customFormat="1" ht="17.25" customHeight="1">
      <c r="A35" s="96"/>
      <c r="B35" s="103">
        <v>51</v>
      </c>
      <c r="C35" s="56"/>
      <c r="D35" s="178">
        <v>26452</v>
      </c>
      <c r="E35" s="354">
        <f>D35-D33</f>
        <v>-452</v>
      </c>
      <c r="F35" s="178">
        <v>6247</v>
      </c>
      <c r="G35" s="354">
        <f>F35-F33</f>
        <v>-279</v>
      </c>
      <c r="H35" s="199" t="s">
        <v>7</v>
      </c>
      <c r="I35" s="199" t="s">
        <v>7</v>
      </c>
      <c r="J35" s="178">
        <v>4532</v>
      </c>
      <c r="K35" s="199" t="s">
        <v>7</v>
      </c>
      <c r="L35" s="199" t="s">
        <v>7</v>
      </c>
      <c r="M35" s="199" t="s">
        <v>7</v>
      </c>
      <c r="N35" s="353">
        <v>12595</v>
      </c>
      <c r="O35" s="353"/>
      <c r="P35" s="353"/>
      <c r="Q35" s="353" t="s">
        <v>7</v>
      </c>
      <c r="R35" s="178">
        <v>3078</v>
      </c>
      <c r="S35" s="237">
        <f>R35-R33</f>
        <v>-3964</v>
      </c>
      <c r="T35" s="178">
        <v>241</v>
      </c>
      <c r="U35" s="199" t="s">
        <v>131</v>
      </c>
      <c r="V35" s="178">
        <f aca="true" t="shared" si="10" ref="V35:V44">N35+T35</f>
        <v>12836</v>
      </c>
      <c r="W35" s="199" t="s">
        <v>7</v>
      </c>
      <c r="X35" s="182">
        <v>23.6</v>
      </c>
      <c r="Y35" s="356">
        <f>X35-X33</f>
        <v>-0.6999999999999993</v>
      </c>
      <c r="Z35" s="183">
        <v>48.5</v>
      </c>
      <c r="AA35" s="356">
        <f>Z35-Z33</f>
        <v>-2.1000000000000014</v>
      </c>
      <c r="AB35" s="110"/>
      <c r="AC35" s="103">
        <v>51</v>
      </c>
      <c r="AD35" s="92"/>
      <c r="AE35" s="85"/>
      <c r="AF35" s="129">
        <f>F35+J35+N35+R35</f>
        <v>26452</v>
      </c>
      <c r="AG35" s="129">
        <f aca="true" t="shared" si="11" ref="AG35:AG44">AF35-D35</f>
        <v>0</v>
      </c>
      <c r="AH35" s="85"/>
    </row>
    <row r="36" spans="1:34" s="45" customFormat="1" ht="17.25" customHeight="1">
      <c r="A36" s="96"/>
      <c r="B36" s="103">
        <v>52</v>
      </c>
      <c r="C36" s="56"/>
      <c r="D36" s="178">
        <v>27374</v>
      </c>
      <c r="E36" s="354">
        <f t="shared" si="0"/>
        <v>922</v>
      </c>
      <c r="F36" s="178">
        <v>5955</v>
      </c>
      <c r="G36" s="354">
        <f t="shared" si="1"/>
        <v>-292</v>
      </c>
      <c r="H36" s="178">
        <v>1398</v>
      </c>
      <c r="I36" s="199" t="s">
        <v>7</v>
      </c>
      <c r="J36" s="178">
        <v>3324</v>
      </c>
      <c r="K36" s="354">
        <f aca="true" t="shared" si="12" ref="K36:K79">J36-J35</f>
        <v>-1208</v>
      </c>
      <c r="L36" s="199" t="s">
        <v>7</v>
      </c>
      <c r="M36" s="199" t="s">
        <v>7</v>
      </c>
      <c r="N36" s="353">
        <v>13621</v>
      </c>
      <c r="O36" s="353"/>
      <c r="P36" s="353"/>
      <c r="Q36" s="353" t="s">
        <v>7</v>
      </c>
      <c r="R36" s="178">
        <v>3076</v>
      </c>
      <c r="S36" s="237">
        <f t="shared" si="2"/>
        <v>-2</v>
      </c>
      <c r="T36" s="178">
        <v>343</v>
      </c>
      <c r="U36" s="199" t="s">
        <v>131</v>
      </c>
      <c r="V36" s="178">
        <f t="shared" si="10"/>
        <v>13964</v>
      </c>
      <c r="W36" s="199" t="s">
        <v>7</v>
      </c>
      <c r="X36" s="182">
        <v>21.8</v>
      </c>
      <c r="Y36" s="356">
        <f t="shared" si="3"/>
        <v>-1.8000000000000007</v>
      </c>
      <c r="Z36" s="183">
        <v>51</v>
      </c>
      <c r="AA36" s="355">
        <f t="shared" si="3"/>
        <v>2.5</v>
      </c>
      <c r="AB36" s="110"/>
      <c r="AC36" s="103">
        <v>52</v>
      </c>
      <c r="AD36" s="92"/>
      <c r="AE36" s="85"/>
      <c r="AF36" s="129">
        <f aca="true" t="shared" si="13" ref="AF36:AF44">F36+H36+J36+N36+R36</f>
        <v>27374</v>
      </c>
      <c r="AG36" s="129">
        <f t="shared" si="11"/>
        <v>0</v>
      </c>
      <c r="AH36" s="85"/>
    </row>
    <row r="37" spans="1:34" s="45" customFormat="1" ht="17.25" customHeight="1">
      <c r="A37" s="96"/>
      <c r="B37" s="103">
        <v>53</v>
      </c>
      <c r="C37" s="56"/>
      <c r="D37" s="178">
        <v>26682</v>
      </c>
      <c r="E37" s="354">
        <f t="shared" si="0"/>
        <v>-692</v>
      </c>
      <c r="F37" s="178">
        <v>6143</v>
      </c>
      <c r="G37" s="354">
        <f t="shared" si="1"/>
        <v>188</v>
      </c>
      <c r="H37" s="178">
        <v>1969</v>
      </c>
      <c r="I37" s="354">
        <f aca="true" t="shared" si="14" ref="I37:I79">H37-H36</f>
        <v>571</v>
      </c>
      <c r="J37" s="178">
        <v>3111</v>
      </c>
      <c r="K37" s="354">
        <f t="shared" si="12"/>
        <v>-213</v>
      </c>
      <c r="L37" s="199" t="s">
        <v>7</v>
      </c>
      <c r="M37" s="199" t="s">
        <v>7</v>
      </c>
      <c r="N37" s="353">
        <v>13062</v>
      </c>
      <c r="O37" s="353"/>
      <c r="P37" s="353"/>
      <c r="Q37" s="353" t="s">
        <v>7</v>
      </c>
      <c r="R37" s="178">
        <v>2397</v>
      </c>
      <c r="S37" s="237">
        <f t="shared" si="2"/>
        <v>-679</v>
      </c>
      <c r="T37" s="178">
        <v>327</v>
      </c>
      <c r="U37" s="199" t="s">
        <v>131</v>
      </c>
      <c r="V37" s="178">
        <f t="shared" si="10"/>
        <v>13389</v>
      </c>
      <c r="W37" s="199" t="s">
        <v>7</v>
      </c>
      <c r="X37" s="182">
        <v>23</v>
      </c>
      <c r="Y37" s="355">
        <f t="shared" si="3"/>
        <v>1.1999999999999993</v>
      </c>
      <c r="Z37" s="183">
        <v>50.2</v>
      </c>
      <c r="AA37" s="356">
        <f t="shared" si="3"/>
        <v>-0.7999999999999972</v>
      </c>
      <c r="AB37" s="110"/>
      <c r="AC37" s="103">
        <v>53</v>
      </c>
      <c r="AD37" s="92"/>
      <c r="AE37" s="85"/>
      <c r="AF37" s="129">
        <f t="shared" si="13"/>
        <v>26682</v>
      </c>
      <c r="AG37" s="129">
        <f t="shared" si="11"/>
        <v>0</v>
      </c>
      <c r="AH37" s="85"/>
    </row>
    <row r="38" spans="1:34" s="45" customFormat="1" ht="17.25" customHeight="1">
      <c r="A38" s="96"/>
      <c r="B38" s="103">
        <v>54</v>
      </c>
      <c r="C38" s="56"/>
      <c r="D38" s="178">
        <v>26338</v>
      </c>
      <c r="E38" s="354">
        <f t="shared" si="0"/>
        <v>-344</v>
      </c>
      <c r="F38" s="178">
        <v>5832</v>
      </c>
      <c r="G38" s="354">
        <f t="shared" si="1"/>
        <v>-311</v>
      </c>
      <c r="H38" s="178">
        <v>2092</v>
      </c>
      <c r="I38" s="354">
        <f t="shared" si="14"/>
        <v>123</v>
      </c>
      <c r="J38" s="178">
        <v>3285</v>
      </c>
      <c r="K38" s="354">
        <f t="shared" si="12"/>
        <v>174</v>
      </c>
      <c r="L38" s="199" t="s">
        <v>7</v>
      </c>
      <c r="M38" s="199" t="s">
        <v>7</v>
      </c>
      <c r="N38" s="353">
        <v>13035</v>
      </c>
      <c r="O38" s="353"/>
      <c r="P38" s="353"/>
      <c r="Q38" s="353" t="s">
        <v>7</v>
      </c>
      <c r="R38" s="178">
        <v>2094</v>
      </c>
      <c r="S38" s="237">
        <f t="shared" si="2"/>
        <v>-303</v>
      </c>
      <c r="T38" s="178">
        <v>237</v>
      </c>
      <c r="U38" s="199" t="s">
        <v>131</v>
      </c>
      <c r="V38" s="178">
        <f t="shared" si="10"/>
        <v>13272</v>
      </c>
      <c r="W38" s="199" t="s">
        <v>7</v>
      </c>
      <c r="X38" s="182">
        <v>22.1</v>
      </c>
      <c r="Y38" s="356">
        <f t="shared" si="3"/>
        <v>-0.8999999999999986</v>
      </c>
      <c r="Z38" s="183">
        <v>50.4</v>
      </c>
      <c r="AA38" s="355">
        <f t="shared" si="3"/>
        <v>0.19999999999999574</v>
      </c>
      <c r="AB38" s="110"/>
      <c r="AC38" s="103">
        <v>54</v>
      </c>
      <c r="AD38" s="92"/>
      <c r="AE38" s="85"/>
      <c r="AF38" s="129">
        <f t="shared" si="13"/>
        <v>26338</v>
      </c>
      <c r="AG38" s="129">
        <f t="shared" si="11"/>
        <v>0</v>
      </c>
      <c r="AH38" s="85"/>
    </row>
    <row r="39" spans="1:34" s="45" customFormat="1" ht="17.25" customHeight="1">
      <c r="A39" s="96"/>
      <c r="B39" s="103">
        <v>55</v>
      </c>
      <c r="C39" s="56"/>
      <c r="D39" s="178">
        <v>26405</v>
      </c>
      <c r="E39" s="354">
        <f t="shared" si="0"/>
        <v>67</v>
      </c>
      <c r="F39" s="178">
        <v>6026</v>
      </c>
      <c r="G39" s="354">
        <f t="shared" si="1"/>
        <v>194</v>
      </c>
      <c r="H39" s="178">
        <v>2196</v>
      </c>
      <c r="I39" s="354">
        <f t="shared" si="14"/>
        <v>104</v>
      </c>
      <c r="J39" s="178">
        <v>3539</v>
      </c>
      <c r="K39" s="354">
        <f t="shared" si="12"/>
        <v>254</v>
      </c>
      <c r="L39" s="199" t="s">
        <v>7</v>
      </c>
      <c r="M39" s="199" t="s">
        <v>7</v>
      </c>
      <c r="N39" s="353">
        <v>13387</v>
      </c>
      <c r="O39" s="353"/>
      <c r="P39" s="353"/>
      <c r="Q39" s="353" t="s">
        <v>7</v>
      </c>
      <c r="R39" s="178">
        <v>1257</v>
      </c>
      <c r="S39" s="237">
        <f t="shared" si="2"/>
        <v>-837</v>
      </c>
      <c r="T39" s="178">
        <v>197</v>
      </c>
      <c r="U39" s="199" t="s">
        <v>131</v>
      </c>
      <c r="V39" s="178">
        <f t="shared" si="10"/>
        <v>13584</v>
      </c>
      <c r="W39" s="199" t="s">
        <v>7</v>
      </c>
      <c r="X39" s="182">
        <v>22.8</v>
      </c>
      <c r="Y39" s="355">
        <f t="shared" si="3"/>
        <v>0.6999999999999993</v>
      </c>
      <c r="Z39" s="183">
        <v>51.4</v>
      </c>
      <c r="AA39" s="355">
        <f t="shared" si="3"/>
        <v>1</v>
      </c>
      <c r="AB39" s="110"/>
      <c r="AC39" s="103">
        <v>55</v>
      </c>
      <c r="AD39" s="92"/>
      <c r="AE39" s="85"/>
      <c r="AF39" s="129">
        <f t="shared" si="13"/>
        <v>26405</v>
      </c>
      <c r="AG39" s="129">
        <f t="shared" si="11"/>
        <v>0</v>
      </c>
      <c r="AH39" s="85"/>
    </row>
    <row r="40" spans="1:34" s="45" customFormat="1" ht="17.25" customHeight="1">
      <c r="A40" s="96"/>
      <c r="B40" s="103">
        <v>56</v>
      </c>
      <c r="C40" s="56"/>
      <c r="D40" s="178">
        <v>26038</v>
      </c>
      <c r="E40" s="354">
        <f t="shared" si="0"/>
        <v>-367</v>
      </c>
      <c r="F40" s="178">
        <v>5841</v>
      </c>
      <c r="G40" s="354">
        <f t="shared" si="1"/>
        <v>-185</v>
      </c>
      <c r="H40" s="178">
        <v>2740</v>
      </c>
      <c r="I40" s="354">
        <f t="shared" si="14"/>
        <v>544</v>
      </c>
      <c r="J40" s="178">
        <v>2762</v>
      </c>
      <c r="K40" s="354">
        <f t="shared" si="12"/>
        <v>-777</v>
      </c>
      <c r="L40" s="199" t="s">
        <v>7</v>
      </c>
      <c r="M40" s="199" t="s">
        <v>7</v>
      </c>
      <c r="N40" s="353">
        <v>13210</v>
      </c>
      <c r="O40" s="353"/>
      <c r="P40" s="353"/>
      <c r="Q40" s="353" t="s">
        <v>7</v>
      </c>
      <c r="R40" s="178">
        <v>1485</v>
      </c>
      <c r="S40" s="237">
        <f t="shared" si="2"/>
        <v>228</v>
      </c>
      <c r="T40" s="178">
        <v>252</v>
      </c>
      <c r="U40" s="199" t="s">
        <v>131</v>
      </c>
      <c r="V40" s="178">
        <f t="shared" si="10"/>
        <v>13462</v>
      </c>
      <c r="W40" s="199" t="s">
        <v>7</v>
      </c>
      <c r="X40" s="182">
        <v>22.4</v>
      </c>
      <c r="Y40" s="356">
        <f t="shared" si="3"/>
        <v>-0.40000000000000213</v>
      </c>
      <c r="Z40" s="183">
        <v>51.7</v>
      </c>
      <c r="AA40" s="355">
        <f t="shared" si="3"/>
        <v>0.30000000000000426</v>
      </c>
      <c r="AB40" s="110"/>
      <c r="AC40" s="103">
        <v>56</v>
      </c>
      <c r="AD40" s="92"/>
      <c r="AE40" s="85"/>
      <c r="AF40" s="129">
        <f t="shared" si="13"/>
        <v>26038</v>
      </c>
      <c r="AG40" s="129">
        <f t="shared" si="11"/>
        <v>0</v>
      </c>
      <c r="AH40" s="85"/>
    </row>
    <row r="41" spans="1:34" s="45" customFormat="1" ht="17.25" customHeight="1">
      <c r="A41" s="96"/>
      <c r="B41" s="103">
        <v>57</v>
      </c>
      <c r="C41" s="56"/>
      <c r="D41" s="178">
        <v>25827</v>
      </c>
      <c r="E41" s="354">
        <f t="shared" si="0"/>
        <v>-211</v>
      </c>
      <c r="F41" s="178">
        <v>5897</v>
      </c>
      <c r="G41" s="354">
        <f t="shared" si="1"/>
        <v>56</v>
      </c>
      <c r="H41" s="178">
        <v>2756</v>
      </c>
      <c r="I41" s="354">
        <f t="shared" si="14"/>
        <v>16</v>
      </c>
      <c r="J41" s="178">
        <v>2743</v>
      </c>
      <c r="K41" s="354">
        <f t="shared" si="12"/>
        <v>-19</v>
      </c>
      <c r="L41" s="199" t="s">
        <v>7</v>
      </c>
      <c r="M41" s="199" t="s">
        <v>7</v>
      </c>
      <c r="N41" s="353">
        <v>13079</v>
      </c>
      <c r="O41" s="353"/>
      <c r="P41" s="353"/>
      <c r="Q41" s="353" t="s">
        <v>7</v>
      </c>
      <c r="R41" s="178">
        <v>1352</v>
      </c>
      <c r="S41" s="237">
        <f t="shared" si="2"/>
        <v>-133</v>
      </c>
      <c r="T41" s="178">
        <v>239</v>
      </c>
      <c r="U41" s="199" t="s">
        <v>131</v>
      </c>
      <c r="V41" s="178">
        <f t="shared" si="10"/>
        <v>13318</v>
      </c>
      <c r="W41" s="199" t="s">
        <v>7</v>
      </c>
      <c r="X41" s="182">
        <v>22.8</v>
      </c>
      <c r="Y41" s="355">
        <f t="shared" si="3"/>
        <v>0.40000000000000213</v>
      </c>
      <c r="Z41" s="183">
        <v>51.6</v>
      </c>
      <c r="AA41" s="356">
        <f t="shared" si="3"/>
        <v>-0.10000000000000142</v>
      </c>
      <c r="AB41" s="110"/>
      <c r="AC41" s="103">
        <v>57</v>
      </c>
      <c r="AD41" s="92"/>
      <c r="AE41" s="85"/>
      <c r="AF41" s="129">
        <f t="shared" si="13"/>
        <v>25827</v>
      </c>
      <c r="AG41" s="129">
        <f t="shared" si="11"/>
        <v>0</v>
      </c>
      <c r="AH41" s="85"/>
    </row>
    <row r="42" spans="1:34" s="45" customFormat="1" ht="17.25" customHeight="1">
      <c r="A42" s="96"/>
      <c r="B42" s="103">
        <v>58</v>
      </c>
      <c r="C42" s="56"/>
      <c r="D42" s="178">
        <v>26356</v>
      </c>
      <c r="E42" s="354">
        <f t="shared" si="0"/>
        <v>529</v>
      </c>
      <c r="F42" s="178">
        <v>5867</v>
      </c>
      <c r="G42" s="354">
        <f t="shared" si="1"/>
        <v>-30</v>
      </c>
      <c r="H42" s="178">
        <v>3047</v>
      </c>
      <c r="I42" s="354">
        <f t="shared" si="14"/>
        <v>291</v>
      </c>
      <c r="J42" s="178">
        <v>3076</v>
      </c>
      <c r="K42" s="354">
        <f t="shared" si="12"/>
        <v>333</v>
      </c>
      <c r="L42" s="199" t="s">
        <v>7</v>
      </c>
      <c r="M42" s="199" t="s">
        <v>7</v>
      </c>
      <c r="N42" s="353">
        <v>12935</v>
      </c>
      <c r="O42" s="353"/>
      <c r="P42" s="353"/>
      <c r="Q42" s="353" t="s">
        <v>7</v>
      </c>
      <c r="R42" s="178">
        <v>1431</v>
      </c>
      <c r="S42" s="237">
        <f t="shared" si="2"/>
        <v>79</v>
      </c>
      <c r="T42" s="178">
        <v>164</v>
      </c>
      <c r="U42" s="199" t="s">
        <v>131</v>
      </c>
      <c r="V42" s="178">
        <f t="shared" si="10"/>
        <v>13099</v>
      </c>
      <c r="W42" s="199" t="s">
        <v>7</v>
      </c>
      <c r="X42" s="182">
        <v>22.3</v>
      </c>
      <c r="Y42" s="356">
        <f t="shared" si="3"/>
        <v>-0.5</v>
      </c>
      <c r="Z42" s="183">
        <v>49.7</v>
      </c>
      <c r="AA42" s="356">
        <f t="shared" si="3"/>
        <v>-1.8999999999999986</v>
      </c>
      <c r="AB42" s="110"/>
      <c r="AC42" s="103">
        <v>58</v>
      </c>
      <c r="AD42" s="92"/>
      <c r="AE42" s="85"/>
      <c r="AF42" s="129">
        <f t="shared" si="13"/>
        <v>26356</v>
      </c>
      <c r="AG42" s="129">
        <f t="shared" si="11"/>
        <v>0</v>
      </c>
      <c r="AH42" s="85"/>
    </row>
    <row r="43" spans="1:34" s="45" customFormat="1" ht="17.25" customHeight="1">
      <c r="A43" s="96"/>
      <c r="B43" s="103">
        <v>59</v>
      </c>
      <c r="C43" s="56"/>
      <c r="D43" s="178">
        <v>25097</v>
      </c>
      <c r="E43" s="354">
        <f t="shared" si="0"/>
        <v>-1259</v>
      </c>
      <c r="F43" s="178">
        <v>5669</v>
      </c>
      <c r="G43" s="354">
        <f t="shared" si="1"/>
        <v>-198</v>
      </c>
      <c r="H43" s="178">
        <v>2813</v>
      </c>
      <c r="I43" s="354">
        <f t="shared" si="14"/>
        <v>-234</v>
      </c>
      <c r="J43" s="178">
        <v>2931</v>
      </c>
      <c r="K43" s="354">
        <f t="shared" si="12"/>
        <v>-145</v>
      </c>
      <c r="L43" s="199" t="s">
        <v>7</v>
      </c>
      <c r="M43" s="199" t="s">
        <v>7</v>
      </c>
      <c r="N43" s="353">
        <v>12158</v>
      </c>
      <c r="O43" s="353"/>
      <c r="P43" s="353"/>
      <c r="Q43" s="353" t="s">
        <v>7</v>
      </c>
      <c r="R43" s="178">
        <v>1526</v>
      </c>
      <c r="S43" s="237">
        <f t="shared" si="2"/>
        <v>95</v>
      </c>
      <c r="T43" s="178">
        <v>189</v>
      </c>
      <c r="U43" s="199" t="s">
        <v>131</v>
      </c>
      <c r="V43" s="178">
        <f t="shared" si="10"/>
        <v>12347</v>
      </c>
      <c r="W43" s="199" t="s">
        <v>7</v>
      </c>
      <c r="X43" s="182">
        <v>22.6</v>
      </c>
      <c r="Y43" s="355">
        <f t="shared" si="3"/>
        <v>0.3000000000000007</v>
      </c>
      <c r="Z43" s="183">
        <v>49.2</v>
      </c>
      <c r="AA43" s="356">
        <f t="shared" si="3"/>
        <v>-0.5</v>
      </c>
      <c r="AB43" s="110"/>
      <c r="AC43" s="103">
        <v>59</v>
      </c>
      <c r="AD43" s="92"/>
      <c r="AE43" s="85"/>
      <c r="AF43" s="129">
        <f t="shared" si="13"/>
        <v>25097</v>
      </c>
      <c r="AG43" s="129">
        <f t="shared" si="11"/>
        <v>0</v>
      </c>
      <c r="AH43" s="85"/>
    </row>
    <row r="44" spans="1:34" s="45" customFormat="1" ht="17.25" customHeight="1">
      <c r="A44" s="96"/>
      <c r="B44" s="103">
        <v>60</v>
      </c>
      <c r="C44" s="56"/>
      <c r="D44" s="178">
        <v>23725</v>
      </c>
      <c r="E44" s="354">
        <f t="shared" si="0"/>
        <v>-1372</v>
      </c>
      <c r="F44" s="178">
        <v>5482</v>
      </c>
      <c r="G44" s="354">
        <f t="shared" si="1"/>
        <v>-187</v>
      </c>
      <c r="H44" s="178">
        <v>2548</v>
      </c>
      <c r="I44" s="354">
        <f t="shared" si="14"/>
        <v>-265</v>
      </c>
      <c r="J44" s="178">
        <v>2812</v>
      </c>
      <c r="K44" s="354">
        <f t="shared" si="12"/>
        <v>-119</v>
      </c>
      <c r="L44" s="199" t="s">
        <v>7</v>
      </c>
      <c r="M44" s="199" t="s">
        <v>7</v>
      </c>
      <c r="N44" s="353">
        <v>11621</v>
      </c>
      <c r="O44" s="353"/>
      <c r="P44" s="353"/>
      <c r="Q44" s="353" t="s">
        <v>7</v>
      </c>
      <c r="R44" s="178">
        <v>1262</v>
      </c>
      <c r="S44" s="237">
        <f t="shared" si="2"/>
        <v>-264</v>
      </c>
      <c r="T44" s="178">
        <v>151</v>
      </c>
      <c r="U44" s="199" t="s">
        <v>131</v>
      </c>
      <c r="V44" s="178">
        <f t="shared" si="10"/>
        <v>11772</v>
      </c>
      <c r="W44" s="199" t="s">
        <v>7</v>
      </c>
      <c r="X44" s="182">
        <v>23.1</v>
      </c>
      <c r="Y44" s="355">
        <f t="shared" si="3"/>
        <v>0.5</v>
      </c>
      <c r="Z44" s="183">
        <v>49.6</v>
      </c>
      <c r="AA44" s="355">
        <f t="shared" si="3"/>
        <v>0.3999999999999986</v>
      </c>
      <c r="AB44" s="110"/>
      <c r="AC44" s="103">
        <v>60</v>
      </c>
      <c r="AD44" s="92"/>
      <c r="AE44" s="85"/>
      <c r="AF44" s="129">
        <f t="shared" si="13"/>
        <v>23725</v>
      </c>
      <c r="AG44" s="129">
        <f t="shared" si="11"/>
        <v>0</v>
      </c>
      <c r="AH44" s="85"/>
    </row>
    <row r="45" spans="1:34" s="45" customFormat="1" ht="17.25" customHeight="1">
      <c r="A45" s="96"/>
      <c r="B45" s="103"/>
      <c r="C45" s="56"/>
      <c r="D45" s="178"/>
      <c r="E45" s="354"/>
      <c r="F45" s="178"/>
      <c r="G45" s="354"/>
      <c r="H45" s="178"/>
      <c r="I45" s="354"/>
      <c r="J45" s="178"/>
      <c r="K45" s="354"/>
      <c r="L45" s="199"/>
      <c r="M45" s="199"/>
      <c r="N45" s="178"/>
      <c r="P45" s="199"/>
      <c r="Q45" s="199"/>
      <c r="R45" s="178"/>
      <c r="S45" s="237"/>
      <c r="T45" s="178"/>
      <c r="U45" s="199"/>
      <c r="V45" s="178"/>
      <c r="W45" s="237"/>
      <c r="X45" s="182"/>
      <c r="Y45" s="355"/>
      <c r="Z45" s="183"/>
      <c r="AA45" s="355"/>
      <c r="AB45" s="110"/>
      <c r="AC45" s="103"/>
      <c r="AD45" s="92"/>
      <c r="AE45" s="85"/>
      <c r="AF45" s="129"/>
      <c r="AG45" s="129"/>
      <c r="AH45" s="85"/>
    </row>
    <row r="46" spans="1:34" s="45" customFormat="1" ht="17.25" customHeight="1">
      <c r="A46" s="96"/>
      <c r="B46" s="103">
        <v>61</v>
      </c>
      <c r="C46" s="56"/>
      <c r="D46" s="178">
        <v>27290</v>
      </c>
      <c r="E46" s="354">
        <f>D46-D44</f>
        <v>3565</v>
      </c>
      <c r="F46" s="178">
        <v>6124</v>
      </c>
      <c r="G46" s="354">
        <f>F46-F44</f>
        <v>642</v>
      </c>
      <c r="H46" s="178">
        <v>2966</v>
      </c>
      <c r="I46" s="354">
        <f>H46-H44</f>
        <v>418</v>
      </c>
      <c r="J46" s="178">
        <v>3358</v>
      </c>
      <c r="K46" s="354">
        <f>J46-J44</f>
        <v>546</v>
      </c>
      <c r="L46" s="199" t="s">
        <v>7</v>
      </c>
      <c r="M46" s="199" t="s">
        <v>7</v>
      </c>
      <c r="N46" s="353">
        <v>12773</v>
      </c>
      <c r="O46" s="353"/>
      <c r="P46" s="353"/>
      <c r="Q46" s="353" t="s">
        <v>7</v>
      </c>
      <c r="R46" s="178">
        <v>2069</v>
      </c>
      <c r="S46" s="237">
        <f>R46-R44</f>
        <v>807</v>
      </c>
      <c r="T46" s="178">
        <v>172</v>
      </c>
      <c r="U46" s="199" t="s">
        <v>131</v>
      </c>
      <c r="V46" s="178">
        <f>N46+T46</f>
        <v>12945</v>
      </c>
      <c r="W46" s="199" t="s">
        <v>7</v>
      </c>
      <c r="X46" s="182">
        <v>22.4</v>
      </c>
      <c r="Y46" s="356">
        <f>X46-X44</f>
        <v>-0.7000000000000028</v>
      </c>
      <c r="Z46" s="183">
        <v>47.4</v>
      </c>
      <c r="AA46" s="356">
        <f>Z46-Z44</f>
        <v>-2.200000000000003</v>
      </c>
      <c r="AB46" s="110"/>
      <c r="AC46" s="103">
        <v>61</v>
      </c>
      <c r="AD46" s="92"/>
      <c r="AE46" s="85"/>
      <c r="AF46" s="129">
        <f>F46+H46+J46+N46+R46</f>
        <v>27290</v>
      </c>
      <c r="AG46" s="129">
        <f>AF46-D46</f>
        <v>0</v>
      </c>
      <c r="AH46" s="85"/>
    </row>
    <row r="47" spans="1:34" s="45" customFormat="1" ht="17.25" customHeight="1">
      <c r="A47" s="96"/>
      <c r="B47" s="103">
        <v>62</v>
      </c>
      <c r="C47" s="56"/>
      <c r="D47" s="178">
        <v>27248</v>
      </c>
      <c r="E47" s="354">
        <f t="shared" si="0"/>
        <v>-42</v>
      </c>
      <c r="F47" s="178">
        <v>6350</v>
      </c>
      <c r="G47" s="354">
        <f t="shared" si="1"/>
        <v>226</v>
      </c>
      <c r="H47" s="178">
        <v>3481</v>
      </c>
      <c r="I47" s="354">
        <f t="shared" si="14"/>
        <v>515</v>
      </c>
      <c r="J47" s="178">
        <v>3628</v>
      </c>
      <c r="K47" s="354">
        <f t="shared" si="12"/>
        <v>270</v>
      </c>
      <c r="L47" s="199" t="s">
        <v>7</v>
      </c>
      <c r="M47" s="199" t="s">
        <v>7</v>
      </c>
      <c r="N47" s="353">
        <v>11939</v>
      </c>
      <c r="O47" s="353"/>
      <c r="P47" s="353"/>
      <c r="Q47" s="353" t="s">
        <v>7</v>
      </c>
      <c r="R47" s="178">
        <v>1850</v>
      </c>
      <c r="S47" s="237">
        <f t="shared" si="2"/>
        <v>-219</v>
      </c>
      <c r="T47" s="178">
        <v>131</v>
      </c>
      <c r="U47" s="199" t="s">
        <v>131</v>
      </c>
      <c r="V47" s="178">
        <f>N47+T47</f>
        <v>12070</v>
      </c>
      <c r="W47" s="199" t="s">
        <v>7</v>
      </c>
      <c r="X47" s="182">
        <v>23.3</v>
      </c>
      <c r="Y47" s="355">
        <f t="shared" si="3"/>
        <v>0.9000000000000021</v>
      </c>
      <c r="Z47" s="183">
        <v>44.3</v>
      </c>
      <c r="AA47" s="356">
        <f t="shared" si="3"/>
        <v>-3.1000000000000014</v>
      </c>
      <c r="AB47" s="110"/>
      <c r="AC47" s="103">
        <v>62</v>
      </c>
      <c r="AD47" s="92"/>
      <c r="AE47" s="85"/>
      <c r="AF47" s="129">
        <f>F47+H47+J47+N47+R47</f>
        <v>27248</v>
      </c>
      <c r="AG47" s="129">
        <f>AF47-D47</f>
        <v>0</v>
      </c>
      <c r="AH47" s="85"/>
    </row>
    <row r="48" spans="1:34" s="45" customFormat="1" ht="17.25" customHeight="1">
      <c r="A48" s="96"/>
      <c r="B48" s="103">
        <v>63</v>
      </c>
      <c r="C48" s="56"/>
      <c r="D48" s="178">
        <v>27065</v>
      </c>
      <c r="E48" s="354">
        <f t="shared" si="0"/>
        <v>-183</v>
      </c>
      <c r="F48" s="178">
        <v>6292</v>
      </c>
      <c r="G48" s="354">
        <f t="shared" si="1"/>
        <v>-58</v>
      </c>
      <c r="H48" s="178">
        <v>3526</v>
      </c>
      <c r="I48" s="354">
        <f t="shared" si="14"/>
        <v>45</v>
      </c>
      <c r="J48" s="178">
        <v>3983</v>
      </c>
      <c r="K48" s="354">
        <f t="shared" si="12"/>
        <v>355</v>
      </c>
      <c r="L48" s="199" t="s">
        <v>7</v>
      </c>
      <c r="M48" s="199" t="s">
        <v>7</v>
      </c>
      <c r="N48" s="353">
        <v>11875</v>
      </c>
      <c r="O48" s="353"/>
      <c r="P48" s="353"/>
      <c r="Q48" s="353" t="s">
        <v>7</v>
      </c>
      <c r="R48" s="178">
        <v>1389</v>
      </c>
      <c r="S48" s="237">
        <f t="shared" si="2"/>
        <v>-461</v>
      </c>
      <c r="T48" s="178">
        <v>157</v>
      </c>
      <c r="U48" s="199" t="s">
        <v>131</v>
      </c>
      <c r="V48" s="178">
        <f>N48+T48</f>
        <v>12032</v>
      </c>
      <c r="W48" s="199" t="s">
        <v>7</v>
      </c>
      <c r="X48" s="182">
        <v>23.2</v>
      </c>
      <c r="Y48" s="356">
        <f t="shared" si="3"/>
        <v>-0.10000000000000142</v>
      </c>
      <c r="Z48" s="183">
        <v>44.5</v>
      </c>
      <c r="AA48" s="355">
        <f t="shared" si="3"/>
        <v>0.20000000000000284</v>
      </c>
      <c r="AB48" s="110"/>
      <c r="AC48" s="103">
        <v>63</v>
      </c>
      <c r="AD48" s="92"/>
      <c r="AE48" s="85"/>
      <c r="AF48" s="129">
        <f>F48+H48+J48+N48+R48</f>
        <v>27065</v>
      </c>
      <c r="AG48" s="129">
        <f>AF48-D48</f>
        <v>0</v>
      </c>
      <c r="AH48" s="85"/>
    </row>
    <row r="49" spans="1:34" s="45" customFormat="1" ht="17.25" customHeight="1">
      <c r="A49" s="96"/>
      <c r="B49" s="103"/>
      <c r="C49" s="56"/>
      <c r="D49" s="178"/>
      <c r="E49" s="354"/>
      <c r="F49" s="178"/>
      <c r="G49" s="354"/>
      <c r="H49" s="178"/>
      <c r="I49" s="354"/>
      <c r="J49" s="178"/>
      <c r="K49" s="354"/>
      <c r="L49" s="199"/>
      <c r="M49" s="199"/>
      <c r="N49" s="178"/>
      <c r="P49" s="199"/>
      <c r="Q49" s="199"/>
      <c r="R49" s="178"/>
      <c r="S49" s="237"/>
      <c r="T49" s="178"/>
      <c r="U49" s="199"/>
      <c r="V49" s="178"/>
      <c r="W49" s="237"/>
      <c r="X49" s="182"/>
      <c r="Y49" s="356"/>
      <c r="Z49" s="183"/>
      <c r="AA49" s="355"/>
      <c r="AB49" s="110"/>
      <c r="AC49" s="103"/>
      <c r="AD49" s="92"/>
      <c r="AE49" s="85"/>
      <c r="AF49" s="129"/>
      <c r="AG49" s="129"/>
      <c r="AH49" s="85"/>
    </row>
    <row r="50" spans="1:34" s="45" customFormat="1" ht="17.25" customHeight="1">
      <c r="A50" s="101" t="s">
        <v>28</v>
      </c>
      <c r="B50" s="103" t="s">
        <v>26</v>
      </c>
      <c r="C50" s="107" t="s">
        <v>25</v>
      </c>
      <c r="D50" s="178">
        <v>28342</v>
      </c>
      <c r="E50" s="354">
        <f>D50-D48</f>
        <v>1277</v>
      </c>
      <c r="F50" s="178">
        <v>6763</v>
      </c>
      <c r="G50" s="354">
        <f>F50-F48</f>
        <v>471</v>
      </c>
      <c r="H50" s="178">
        <v>3882</v>
      </c>
      <c r="I50" s="354">
        <f>H50-H48</f>
        <v>356</v>
      </c>
      <c r="J50" s="178">
        <v>3787</v>
      </c>
      <c r="K50" s="354">
        <f>J50-J48</f>
        <v>-196</v>
      </c>
      <c r="L50" s="199" t="s">
        <v>7</v>
      </c>
      <c r="M50" s="199" t="s">
        <v>7</v>
      </c>
      <c r="N50" s="353">
        <v>12436</v>
      </c>
      <c r="O50" s="353"/>
      <c r="P50" s="353"/>
      <c r="Q50" s="353" t="s">
        <v>7</v>
      </c>
      <c r="R50" s="178">
        <v>1474</v>
      </c>
      <c r="S50" s="237">
        <f>R50-R48</f>
        <v>85</v>
      </c>
      <c r="T50" s="178">
        <v>181</v>
      </c>
      <c r="U50" s="199" t="s">
        <v>131</v>
      </c>
      <c r="V50" s="178">
        <f aca="true" t="shared" si="15" ref="V50:V59">N50+T50</f>
        <v>12617</v>
      </c>
      <c r="W50" s="199" t="s">
        <v>7</v>
      </c>
      <c r="X50" s="182">
        <v>23.9</v>
      </c>
      <c r="Y50" s="355">
        <f>X50-X48</f>
        <v>0.6999999999999993</v>
      </c>
      <c r="Z50" s="183">
        <v>44.5</v>
      </c>
      <c r="AA50" s="357">
        <f>Z50-Z48</f>
        <v>0</v>
      </c>
      <c r="AB50" s="111" t="s">
        <v>28</v>
      </c>
      <c r="AC50" s="103" t="s">
        <v>26</v>
      </c>
      <c r="AD50" s="106" t="s">
        <v>25</v>
      </c>
      <c r="AE50" s="85"/>
      <c r="AF50" s="129">
        <f aca="true" t="shared" si="16" ref="AF50:AF59">F50+H50+J50+N50+R50</f>
        <v>28342</v>
      </c>
      <c r="AG50" s="129">
        <f aca="true" t="shared" si="17" ref="AG50:AG59">AF50-D50</f>
        <v>0</v>
      </c>
      <c r="AH50" s="85"/>
    </row>
    <row r="51" spans="1:34" s="45" customFormat="1" ht="17.25" customHeight="1">
      <c r="A51" s="96"/>
      <c r="B51" s="104" t="s">
        <v>29</v>
      </c>
      <c r="C51" s="56"/>
      <c r="D51" s="178">
        <v>29162</v>
      </c>
      <c r="E51" s="354">
        <f t="shared" si="0"/>
        <v>820</v>
      </c>
      <c r="F51" s="178">
        <v>6898</v>
      </c>
      <c r="G51" s="354">
        <f t="shared" si="1"/>
        <v>135</v>
      </c>
      <c r="H51" s="178">
        <v>4261</v>
      </c>
      <c r="I51" s="354">
        <f t="shared" si="14"/>
        <v>379</v>
      </c>
      <c r="J51" s="178">
        <v>4261</v>
      </c>
      <c r="K51" s="354">
        <f t="shared" si="12"/>
        <v>474</v>
      </c>
      <c r="L51" s="199" t="s">
        <v>7</v>
      </c>
      <c r="M51" s="199" t="s">
        <v>7</v>
      </c>
      <c r="N51" s="353">
        <v>12623</v>
      </c>
      <c r="O51" s="353"/>
      <c r="P51" s="353"/>
      <c r="Q51" s="353" t="s">
        <v>7</v>
      </c>
      <c r="R51" s="178">
        <v>1119</v>
      </c>
      <c r="S51" s="237">
        <f t="shared" si="2"/>
        <v>-355</v>
      </c>
      <c r="T51" s="178">
        <v>164</v>
      </c>
      <c r="U51" s="199" t="s">
        <v>131</v>
      </c>
      <c r="V51" s="178">
        <f t="shared" si="15"/>
        <v>12787</v>
      </c>
      <c r="W51" s="199" t="s">
        <v>7</v>
      </c>
      <c r="X51" s="182">
        <v>23.7</v>
      </c>
      <c r="Y51" s="356">
        <f t="shared" si="3"/>
        <v>-0.1999999999999993</v>
      </c>
      <c r="Z51" s="183">
        <v>43.8</v>
      </c>
      <c r="AA51" s="356">
        <f t="shared" si="3"/>
        <v>-0.7000000000000028</v>
      </c>
      <c r="AB51" s="110"/>
      <c r="AC51" s="104" t="s">
        <v>29</v>
      </c>
      <c r="AD51" s="92"/>
      <c r="AE51" s="85"/>
      <c r="AF51" s="129">
        <f t="shared" si="16"/>
        <v>29162</v>
      </c>
      <c r="AG51" s="129">
        <f t="shared" si="17"/>
        <v>0</v>
      </c>
      <c r="AH51" s="85"/>
    </row>
    <row r="52" spans="1:34" s="45" customFormat="1" ht="17.25" customHeight="1">
      <c r="A52" s="96"/>
      <c r="B52" s="104" t="s">
        <v>30</v>
      </c>
      <c r="C52" s="56"/>
      <c r="D52" s="178">
        <v>30016</v>
      </c>
      <c r="E52" s="354">
        <f t="shared" si="0"/>
        <v>854</v>
      </c>
      <c r="F52" s="178">
        <v>7152</v>
      </c>
      <c r="G52" s="354">
        <f t="shared" si="1"/>
        <v>254</v>
      </c>
      <c r="H52" s="178">
        <v>4373</v>
      </c>
      <c r="I52" s="354">
        <f t="shared" si="14"/>
        <v>112</v>
      </c>
      <c r="J52" s="178">
        <v>4466</v>
      </c>
      <c r="K52" s="354">
        <f t="shared" si="12"/>
        <v>205</v>
      </c>
      <c r="L52" s="199" t="s">
        <v>7</v>
      </c>
      <c r="M52" s="199" t="s">
        <v>7</v>
      </c>
      <c r="N52" s="353">
        <v>12712</v>
      </c>
      <c r="O52" s="353"/>
      <c r="P52" s="353"/>
      <c r="Q52" s="353" t="s">
        <v>7</v>
      </c>
      <c r="R52" s="178">
        <v>1313</v>
      </c>
      <c r="S52" s="237">
        <f t="shared" si="2"/>
        <v>194</v>
      </c>
      <c r="T52" s="178">
        <v>177</v>
      </c>
      <c r="U52" s="199" t="s">
        <v>131</v>
      </c>
      <c r="V52" s="178">
        <f t="shared" si="15"/>
        <v>12889</v>
      </c>
      <c r="W52" s="199" t="s">
        <v>7</v>
      </c>
      <c r="X52" s="182">
        <v>23.8</v>
      </c>
      <c r="Y52" s="355">
        <f t="shared" si="3"/>
        <v>0.10000000000000142</v>
      </c>
      <c r="Z52" s="183">
        <v>42.9</v>
      </c>
      <c r="AA52" s="356">
        <f t="shared" si="3"/>
        <v>-0.8999999999999986</v>
      </c>
      <c r="AB52" s="110"/>
      <c r="AC52" s="104" t="s">
        <v>30</v>
      </c>
      <c r="AD52" s="92"/>
      <c r="AE52" s="85"/>
      <c r="AF52" s="129">
        <f t="shared" si="16"/>
        <v>30016</v>
      </c>
      <c r="AG52" s="129">
        <f t="shared" si="17"/>
        <v>0</v>
      </c>
      <c r="AH52" s="85"/>
    </row>
    <row r="53" spans="1:34" s="45" customFormat="1" ht="17.25" customHeight="1">
      <c r="A53" s="96"/>
      <c r="B53" s="104" t="s">
        <v>31</v>
      </c>
      <c r="C53" s="56"/>
      <c r="D53" s="178">
        <v>30153</v>
      </c>
      <c r="E53" s="354">
        <f t="shared" si="0"/>
        <v>137</v>
      </c>
      <c r="F53" s="178">
        <v>7316</v>
      </c>
      <c r="G53" s="354">
        <f t="shared" si="1"/>
        <v>164</v>
      </c>
      <c r="H53" s="178">
        <v>4758</v>
      </c>
      <c r="I53" s="354">
        <f t="shared" si="14"/>
        <v>385</v>
      </c>
      <c r="J53" s="178">
        <v>4778</v>
      </c>
      <c r="K53" s="354">
        <f t="shared" si="12"/>
        <v>312</v>
      </c>
      <c r="L53" s="199" t="s">
        <v>7</v>
      </c>
      <c r="M53" s="199" t="s">
        <v>7</v>
      </c>
      <c r="N53" s="353">
        <v>12049</v>
      </c>
      <c r="O53" s="353"/>
      <c r="P53" s="353"/>
      <c r="Q53" s="353" t="s">
        <v>7</v>
      </c>
      <c r="R53" s="178">
        <v>1252</v>
      </c>
      <c r="S53" s="237">
        <f t="shared" si="2"/>
        <v>-61</v>
      </c>
      <c r="T53" s="178">
        <v>195</v>
      </c>
      <c r="U53" s="199" t="s">
        <v>131</v>
      </c>
      <c r="V53" s="178">
        <f t="shared" si="15"/>
        <v>12244</v>
      </c>
      <c r="W53" s="199" t="s">
        <v>7</v>
      </c>
      <c r="X53" s="182">
        <v>24.3</v>
      </c>
      <c r="Y53" s="355">
        <f t="shared" si="3"/>
        <v>0.5</v>
      </c>
      <c r="Z53" s="183">
        <v>40.6</v>
      </c>
      <c r="AA53" s="356">
        <f t="shared" si="3"/>
        <v>-2.299999999999997</v>
      </c>
      <c r="AB53" s="110"/>
      <c r="AC53" s="104" t="s">
        <v>31</v>
      </c>
      <c r="AD53" s="92"/>
      <c r="AE53" s="85"/>
      <c r="AF53" s="129">
        <f t="shared" si="16"/>
        <v>30153</v>
      </c>
      <c r="AG53" s="129">
        <f t="shared" si="17"/>
        <v>0</v>
      </c>
      <c r="AH53" s="85"/>
    </row>
    <row r="54" spans="1:34" s="45" customFormat="1" ht="17.25" customHeight="1">
      <c r="A54" s="96"/>
      <c r="B54" s="104" t="s">
        <v>32</v>
      </c>
      <c r="C54" s="56"/>
      <c r="D54" s="178">
        <v>30306</v>
      </c>
      <c r="E54" s="354">
        <f t="shared" si="0"/>
        <v>153</v>
      </c>
      <c r="F54" s="178">
        <v>7717</v>
      </c>
      <c r="G54" s="354">
        <f t="shared" si="1"/>
        <v>401</v>
      </c>
      <c r="H54" s="178">
        <v>4543</v>
      </c>
      <c r="I54" s="354">
        <f t="shared" si="14"/>
        <v>-215</v>
      </c>
      <c r="J54" s="178">
        <v>5088</v>
      </c>
      <c r="K54" s="354">
        <f t="shared" si="12"/>
        <v>310</v>
      </c>
      <c r="L54" s="199" t="s">
        <v>7</v>
      </c>
      <c r="M54" s="199" t="s">
        <v>7</v>
      </c>
      <c r="N54" s="353">
        <v>11404</v>
      </c>
      <c r="O54" s="353"/>
      <c r="P54" s="353"/>
      <c r="Q54" s="353" t="s">
        <v>7</v>
      </c>
      <c r="R54" s="178">
        <v>1554</v>
      </c>
      <c r="S54" s="237">
        <f t="shared" si="2"/>
        <v>302</v>
      </c>
      <c r="T54" s="178">
        <v>194</v>
      </c>
      <c r="U54" s="199" t="s">
        <v>131</v>
      </c>
      <c r="V54" s="178">
        <f t="shared" si="15"/>
        <v>11598</v>
      </c>
      <c r="W54" s="199" t="s">
        <v>7</v>
      </c>
      <c r="X54" s="182">
        <v>25.5</v>
      </c>
      <c r="Y54" s="355">
        <f t="shared" si="3"/>
        <v>1.1999999999999993</v>
      </c>
      <c r="Z54" s="183">
        <v>38.3</v>
      </c>
      <c r="AA54" s="356">
        <f t="shared" si="3"/>
        <v>-2.3000000000000043</v>
      </c>
      <c r="AB54" s="110"/>
      <c r="AC54" s="104" t="s">
        <v>32</v>
      </c>
      <c r="AD54" s="92"/>
      <c r="AE54" s="85"/>
      <c r="AF54" s="129">
        <f t="shared" si="16"/>
        <v>30306</v>
      </c>
      <c r="AG54" s="129">
        <f t="shared" si="17"/>
        <v>0</v>
      </c>
      <c r="AH54" s="85"/>
    </row>
    <row r="55" spans="1:34" s="45" customFormat="1" ht="17.25" customHeight="1">
      <c r="A55" s="96"/>
      <c r="B55" s="104" t="s">
        <v>33</v>
      </c>
      <c r="C55" s="56"/>
      <c r="D55" s="178">
        <v>29942</v>
      </c>
      <c r="E55" s="354">
        <f t="shared" si="0"/>
        <v>-364</v>
      </c>
      <c r="F55" s="178">
        <v>7845</v>
      </c>
      <c r="G55" s="354">
        <f t="shared" si="1"/>
        <v>128</v>
      </c>
      <c r="H55" s="178">
        <v>5040</v>
      </c>
      <c r="I55" s="237">
        <f t="shared" si="14"/>
        <v>497</v>
      </c>
      <c r="J55" s="178">
        <v>4567</v>
      </c>
      <c r="K55" s="354">
        <f t="shared" si="12"/>
        <v>-521</v>
      </c>
      <c r="L55" s="199" t="s">
        <v>7</v>
      </c>
      <c r="M55" s="199" t="s">
        <v>7</v>
      </c>
      <c r="N55" s="353">
        <v>10360</v>
      </c>
      <c r="O55" s="353"/>
      <c r="P55" s="353"/>
      <c r="Q55" s="353" t="s">
        <v>7</v>
      </c>
      <c r="R55" s="185">
        <v>2130</v>
      </c>
      <c r="S55" s="237">
        <f t="shared" si="2"/>
        <v>576</v>
      </c>
      <c r="T55" s="185">
        <v>202</v>
      </c>
      <c r="U55" s="199" t="s">
        <v>131</v>
      </c>
      <c r="V55" s="178">
        <f t="shared" si="15"/>
        <v>10562</v>
      </c>
      <c r="W55" s="199" t="s">
        <v>7</v>
      </c>
      <c r="X55" s="182">
        <v>26.2</v>
      </c>
      <c r="Y55" s="355">
        <f t="shared" si="3"/>
        <v>0.6999999999999993</v>
      </c>
      <c r="Z55" s="183">
        <v>35.3</v>
      </c>
      <c r="AA55" s="356">
        <f t="shared" si="3"/>
        <v>-3</v>
      </c>
      <c r="AB55" s="110"/>
      <c r="AC55" s="104" t="s">
        <v>33</v>
      </c>
      <c r="AD55" s="92"/>
      <c r="AE55" s="85"/>
      <c r="AF55" s="129">
        <f t="shared" si="16"/>
        <v>29942</v>
      </c>
      <c r="AG55" s="129">
        <f t="shared" si="17"/>
        <v>0</v>
      </c>
      <c r="AH55" s="85"/>
    </row>
    <row r="56" spans="1:34" s="45" customFormat="1" ht="17.25" customHeight="1">
      <c r="A56" s="96"/>
      <c r="B56" s="104" t="s">
        <v>34</v>
      </c>
      <c r="C56" s="56"/>
      <c r="D56" s="178">
        <v>29752</v>
      </c>
      <c r="E56" s="354">
        <f t="shared" si="0"/>
        <v>-190</v>
      </c>
      <c r="F56" s="178">
        <v>8054</v>
      </c>
      <c r="G56" s="354">
        <f t="shared" si="1"/>
        <v>209</v>
      </c>
      <c r="H56" s="178">
        <v>5233</v>
      </c>
      <c r="I56" s="237">
        <f t="shared" si="14"/>
        <v>193</v>
      </c>
      <c r="J56" s="178">
        <v>4739</v>
      </c>
      <c r="K56" s="354">
        <f t="shared" si="12"/>
        <v>172</v>
      </c>
      <c r="L56" s="199" t="s">
        <v>7</v>
      </c>
      <c r="M56" s="199" t="s">
        <v>7</v>
      </c>
      <c r="N56" s="353">
        <v>9478</v>
      </c>
      <c r="O56" s="353"/>
      <c r="P56" s="353"/>
      <c r="Q56" s="353" t="s">
        <v>7</v>
      </c>
      <c r="R56" s="185">
        <v>2248</v>
      </c>
      <c r="S56" s="237">
        <f t="shared" si="2"/>
        <v>118</v>
      </c>
      <c r="T56" s="185">
        <v>214</v>
      </c>
      <c r="U56" s="199" t="s">
        <v>131</v>
      </c>
      <c r="V56" s="178">
        <f t="shared" si="15"/>
        <v>9692</v>
      </c>
      <c r="W56" s="199" t="s">
        <v>7</v>
      </c>
      <c r="X56" s="182">
        <v>27.1</v>
      </c>
      <c r="Y56" s="355">
        <f t="shared" si="3"/>
        <v>0.9000000000000021</v>
      </c>
      <c r="Z56" s="183">
        <v>32.6</v>
      </c>
      <c r="AA56" s="356">
        <f t="shared" si="3"/>
        <v>-2.6999999999999957</v>
      </c>
      <c r="AB56" s="110"/>
      <c r="AC56" s="104" t="s">
        <v>34</v>
      </c>
      <c r="AD56" s="92"/>
      <c r="AE56" s="85"/>
      <c r="AF56" s="129">
        <f t="shared" si="16"/>
        <v>29752</v>
      </c>
      <c r="AG56" s="129">
        <f t="shared" si="17"/>
        <v>0</v>
      </c>
      <c r="AH56" s="85"/>
    </row>
    <row r="57" spans="1:34" s="45" customFormat="1" ht="17.25" customHeight="1">
      <c r="A57" s="96"/>
      <c r="B57" s="104" t="s">
        <v>35</v>
      </c>
      <c r="C57" s="56"/>
      <c r="D57" s="178">
        <v>29604</v>
      </c>
      <c r="E57" s="354">
        <f t="shared" si="0"/>
        <v>-148</v>
      </c>
      <c r="F57" s="178">
        <v>8329</v>
      </c>
      <c r="G57" s="354">
        <f t="shared" si="1"/>
        <v>275</v>
      </c>
      <c r="H57" s="178">
        <v>5034</v>
      </c>
      <c r="I57" s="237">
        <f t="shared" si="14"/>
        <v>-199</v>
      </c>
      <c r="J57" s="178">
        <v>4444</v>
      </c>
      <c r="K57" s="237">
        <f t="shared" si="12"/>
        <v>-295</v>
      </c>
      <c r="L57" s="199" t="s">
        <v>7</v>
      </c>
      <c r="M57" s="199" t="s">
        <v>7</v>
      </c>
      <c r="N57" s="353">
        <v>9134</v>
      </c>
      <c r="O57" s="353"/>
      <c r="P57" s="353"/>
      <c r="Q57" s="353" t="s">
        <v>7</v>
      </c>
      <c r="R57" s="185">
        <v>2663</v>
      </c>
      <c r="S57" s="237">
        <f t="shared" si="2"/>
        <v>415</v>
      </c>
      <c r="T57" s="185">
        <v>169</v>
      </c>
      <c r="U57" s="199" t="s">
        <v>131</v>
      </c>
      <c r="V57" s="178">
        <f t="shared" si="15"/>
        <v>9303</v>
      </c>
      <c r="W57" s="199" t="s">
        <v>7</v>
      </c>
      <c r="X57" s="182">
        <v>28.1</v>
      </c>
      <c r="Y57" s="355">
        <f t="shared" si="3"/>
        <v>1</v>
      </c>
      <c r="Z57" s="183">
        <v>31.4</v>
      </c>
      <c r="AA57" s="356">
        <f t="shared" si="3"/>
        <v>-1.2000000000000028</v>
      </c>
      <c r="AB57" s="110"/>
      <c r="AC57" s="104" t="s">
        <v>35</v>
      </c>
      <c r="AD57" s="92"/>
      <c r="AE57" s="85"/>
      <c r="AF57" s="129">
        <f t="shared" si="16"/>
        <v>29604</v>
      </c>
      <c r="AG57" s="129">
        <f t="shared" si="17"/>
        <v>0</v>
      </c>
      <c r="AH57" s="85"/>
    </row>
    <row r="58" spans="1:34" s="45" customFormat="1" ht="17.25" customHeight="1">
      <c r="A58" s="96"/>
      <c r="B58" s="104" t="s">
        <v>36</v>
      </c>
      <c r="C58" s="56"/>
      <c r="D58" s="178">
        <v>29210</v>
      </c>
      <c r="E58" s="354">
        <f t="shared" si="0"/>
        <v>-394</v>
      </c>
      <c r="F58" s="178">
        <v>8766</v>
      </c>
      <c r="G58" s="354">
        <f t="shared" si="1"/>
        <v>437</v>
      </c>
      <c r="H58" s="178">
        <v>5177</v>
      </c>
      <c r="I58" s="237">
        <f t="shared" si="14"/>
        <v>143</v>
      </c>
      <c r="J58" s="178">
        <v>4116</v>
      </c>
      <c r="K58" s="237">
        <f t="shared" si="12"/>
        <v>-328</v>
      </c>
      <c r="L58" s="199" t="s">
        <v>7</v>
      </c>
      <c r="M58" s="199" t="s">
        <v>7</v>
      </c>
      <c r="N58" s="353">
        <v>8949</v>
      </c>
      <c r="O58" s="353"/>
      <c r="P58" s="353"/>
      <c r="Q58" s="353" t="s">
        <v>7</v>
      </c>
      <c r="R58" s="185">
        <v>2202</v>
      </c>
      <c r="S58" s="237">
        <f t="shared" si="2"/>
        <v>-461</v>
      </c>
      <c r="T58" s="185">
        <v>178</v>
      </c>
      <c r="U58" s="199" t="s">
        <v>131</v>
      </c>
      <c r="V58" s="178">
        <f t="shared" si="15"/>
        <v>9127</v>
      </c>
      <c r="W58" s="199" t="s">
        <v>7</v>
      </c>
      <c r="X58" s="182">
        <v>30</v>
      </c>
      <c r="Y58" s="355">
        <f t="shared" si="3"/>
        <v>1.8999999999999986</v>
      </c>
      <c r="Z58" s="183">
        <v>31.2</v>
      </c>
      <c r="AA58" s="356">
        <f t="shared" si="3"/>
        <v>-0.1999999999999993</v>
      </c>
      <c r="AB58" s="110"/>
      <c r="AC58" s="104" t="s">
        <v>36</v>
      </c>
      <c r="AD58" s="92"/>
      <c r="AE58" s="85"/>
      <c r="AF58" s="129">
        <f t="shared" si="16"/>
        <v>29210</v>
      </c>
      <c r="AG58" s="129">
        <f t="shared" si="17"/>
        <v>0</v>
      </c>
      <c r="AH58" s="85"/>
    </row>
    <row r="59" spans="1:34" s="52" customFormat="1" ht="17.25" customHeight="1">
      <c r="A59" s="96"/>
      <c r="B59" s="104" t="s">
        <v>15</v>
      </c>
      <c r="C59" s="56"/>
      <c r="D59" s="178">
        <v>28711</v>
      </c>
      <c r="E59" s="354">
        <f t="shared" si="0"/>
        <v>-499</v>
      </c>
      <c r="F59" s="178">
        <v>9094</v>
      </c>
      <c r="G59" s="354">
        <f t="shared" si="1"/>
        <v>328</v>
      </c>
      <c r="H59" s="178">
        <v>4962</v>
      </c>
      <c r="I59" s="237">
        <f t="shared" si="14"/>
        <v>-215</v>
      </c>
      <c r="J59" s="178">
        <v>3848</v>
      </c>
      <c r="K59" s="237">
        <f t="shared" si="12"/>
        <v>-268</v>
      </c>
      <c r="L59" s="199" t="s">
        <v>7</v>
      </c>
      <c r="M59" s="199" t="s">
        <v>7</v>
      </c>
      <c r="N59" s="353">
        <v>8240</v>
      </c>
      <c r="O59" s="353"/>
      <c r="P59" s="353"/>
      <c r="Q59" s="353" t="s">
        <v>7</v>
      </c>
      <c r="R59" s="185">
        <v>2567</v>
      </c>
      <c r="S59" s="237">
        <f t="shared" si="2"/>
        <v>365</v>
      </c>
      <c r="T59" s="185">
        <v>153</v>
      </c>
      <c r="U59" s="199" t="s">
        <v>131</v>
      </c>
      <c r="V59" s="178">
        <f t="shared" si="15"/>
        <v>8393</v>
      </c>
      <c r="W59" s="199" t="s">
        <v>7</v>
      </c>
      <c r="X59" s="182">
        <v>31.7</v>
      </c>
      <c r="Y59" s="355">
        <f t="shared" si="3"/>
        <v>1.6999999999999993</v>
      </c>
      <c r="Z59" s="183">
        <v>29.2</v>
      </c>
      <c r="AA59" s="356">
        <f t="shared" si="3"/>
        <v>-2</v>
      </c>
      <c r="AB59" s="110"/>
      <c r="AC59" s="104" t="s">
        <v>15</v>
      </c>
      <c r="AD59" s="92"/>
      <c r="AE59" s="85"/>
      <c r="AF59" s="129">
        <f t="shared" si="16"/>
        <v>28711</v>
      </c>
      <c r="AG59" s="129">
        <f t="shared" si="17"/>
        <v>0</v>
      </c>
      <c r="AH59" s="85"/>
    </row>
    <row r="60" spans="1:34" s="52" customFormat="1" ht="17.25" customHeight="1">
      <c r="A60" s="96"/>
      <c r="B60" s="104"/>
      <c r="C60" s="56"/>
      <c r="D60" s="178"/>
      <c r="E60" s="354"/>
      <c r="F60" s="178"/>
      <c r="G60" s="354"/>
      <c r="H60" s="178"/>
      <c r="I60" s="237"/>
      <c r="J60" s="178"/>
      <c r="K60" s="237"/>
      <c r="L60" s="199"/>
      <c r="M60" s="199"/>
      <c r="N60" s="178"/>
      <c r="P60" s="199"/>
      <c r="Q60" s="199"/>
      <c r="R60" s="185"/>
      <c r="S60" s="237"/>
      <c r="T60" s="185"/>
      <c r="U60" s="199"/>
      <c r="V60" s="178"/>
      <c r="W60" s="237"/>
      <c r="X60" s="182"/>
      <c r="Y60" s="355"/>
      <c r="Z60" s="183"/>
      <c r="AA60" s="356"/>
      <c r="AB60" s="110"/>
      <c r="AC60" s="104"/>
      <c r="AD60" s="92"/>
      <c r="AE60" s="85"/>
      <c r="AF60" s="129"/>
      <c r="AG60" s="129"/>
      <c r="AH60" s="85"/>
    </row>
    <row r="61" spans="1:34" s="45" customFormat="1" ht="17.25" customHeight="1">
      <c r="A61" s="96"/>
      <c r="B61" s="104" t="s">
        <v>37</v>
      </c>
      <c r="C61" s="56"/>
      <c r="D61" s="178">
        <v>27725</v>
      </c>
      <c r="E61" s="354">
        <f>D61-D59</f>
        <v>-986</v>
      </c>
      <c r="F61" s="178">
        <v>9080</v>
      </c>
      <c r="G61" s="354">
        <f>F61-F59</f>
        <v>-14</v>
      </c>
      <c r="H61" s="178">
        <v>4798</v>
      </c>
      <c r="I61" s="237">
        <f>H61-H59</f>
        <v>-164</v>
      </c>
      <c r="J61" s="178">
        <v>3156</v>
      </c>
      <c r="K61" s="237">
        <f>J61-J59</f>
        <v>-692</v>
      </c>
      <c r="L61" s="178">
        <v>302</v>
      </c>
      <c r="M61" s="199" t="s">
        <v>7</v>
      </c>
      <c r="N61" s="353">
        <v>6730</v>
      </c>
      <c r="O61" s="353"/>
      <c r="P61" s="353"/>
      <c r="Q61" s="353" t="s">
        <v>7</v>
      </c>
      <c r="R61" s="185">
        <v>3659</v>
      </c>
      <c r="S61" s="237">
        <f>R61-R59</f>
        <v>1092</v>
      </c>
      <c r="T61" s="185">
        <v>142</v>
      </c>
      <c r="U61" s="199" t="s">
        <v>131</v>
      </c>
      <c r="V61" s="178">
        <f>N61+T61</f>
        <v>6872</v>
      </c>
      <c r="W61" s="199" t="s">
        <v>7</v>
      </c>
      <c r="X61" s="182">
        <v>32.8</v>
      </c>
      <c r="Y61" s="355">
        <f>X61-X59</f>
        <v>1.0999999999999979</v>
      </c>
      <c r="Z61" s="183">
        <v>24.8</v>
      </c>
      <c r="AA61" s="356">
        <f>Z61-Z59</f>
        <v>-4.399999999999999</v>
      </c>
      <c r="AB61" s="110"/>
      <c r="AC61" s="104" t="s">
        <v>37</v>
      </c>
      <c r="AD61" s="92"/>
      <c r="AE61" s="85"/>
      <c r="AF61" s="129">
        <f aca="true" t="shared" si="18" ref="AF61:AF70">F61+H61+J61+L61+N61+R61</f>
        <v>27725</v>
      </c>
      <c r="AG61" s="129">
        <f aca="true" t="shared" si="19" ref="AG61:AG70">AF61-D61</f>
        <v>0</v>
      </c>
      <c r="AH61" s="85"/>
    </row>
    <row r="62" spans="1:34" s="45" customFormat="1" ht="17.25" customHeight="1">
      <c r="A62" s="96"/>
      <c r="B62" s="104" t="s">
        <v>38</v>
      </c>
      <c r="C62" s="56"/>
      <c r="D62" s="178">
        <v>27284</v>
      </c>
      <c r="E62" s="354">
        <f t="shared" si="0"/>
        <v>-441</v>
      </c>
      <c r="F62" s="178">
        <v>9338</v>
      </c>
      <c r="G62" s="354">
        <f t="shared" si="1"/>
        <v>258</v>
      </c>
      <c r="H62" s="178">
        <v>4897</v>
      </c>
      <c r="I62" s="237">
        <f t="shared" si="14"/>
        <v>99</v>
      </c>
      <c r="J62" s="178">
        <v>2654</v>
      </c>
      <c r="K62" s="237">
        <f t="shared" si="12"/>
        <v>-502</v>
      </c>
      <c r="L62" s="200">
        <v>229</v>
      </c>
      <c r="M62" s="237">
        <f aca="true" t="shared" si="20" ref="M62:M79">L62-L61</f>
        <v>-73</v>
      </c>
      <c r="N62" s="353">
        <v>6326</v>
      </c>
      <c r="O62" s="353"/>
      <c r="P62" s="353"/>
      <c r="Q62" s="353" t="s">
        <v>7</v>
      </c>
      <c r="R62" s="185">
        <v>3840</v>
      </c>
      <c r="S62" s="237">
        <f t="shared" si="2"/>
        <v>181</v>
      </c>
      <c r="T62" s="201">
        <v>118</v>
      </c>
      <c r="U62" s="199" t="s">
        <v>131</v>
      </c>
      <c r="V62" s="178">
        <f>N62+T62</f>
        <v>6444</v>
      </c>
      <c r="W62" s="199" t="s">
        <v>7</v>
      </c>
      <c r="X62" s="182">
        <v>34.2</v>
      </c>
      <c r="Y62" s="355">
        <f t="shared" si="3"/>
        <v>1.4000000000000057</v>
      </c>
      <c r="Z62" s="183">
        <v>23.6</v>
      </c>
      <c r="AA62" s="358">
        <f t="shared" si="3"/>
        <v>-1.1999999999999993</v>
      </c>
      <c r="AB62" s="110"/>
      <c r="AC62" s="104" t="s">
        <v>38</v>
      </c>
      <c r="AD62" s="92"/>
      <c r="AE62" s="85"/>
      <c r="AF62" s="129">
        <f t="shared" si="18"/>
        <v>27284</v>
      </c>
      <c r="AG62" s="129">
        <f t="shared" si="19"/>
        <v>0</v>
      </c>
      <c r="AH62" s="85"/>
    </row>
    <row r="63" spans="1:34" s="45" customFormat="1" ht="17.25" customHeight="1">
      <c r="A63" s="96"/>
      <c r="B63" s="104" t="s">
        <v>39</v>
      </c>
      <c r="C63" s="56"/>
      <c r="D63" s="178">
        <v>27604</v>
      </c>
      <c r="E63" s="354">
        <f t="shared" si="0"/>
        <v>320</v>
      </c>
      <c r="F63" s="178">
        <v>9563</v>
      </c>
      <c r="G63" s="354">
        <f t="shared" si="1"/>
        <v>225</v>
      </c>
      <c r="H63" s="178">
        <v>4918</v>
      </c>
      <c r="I63" s="237">
        <f t="shared" si="14"/>
        <v>21</v>
      </c>
      <c r="J63" s="178">
        <v>2864</v>
      </c>
      <c r="K63" s="237">
        <f t="shared" si="12"/>
        <v>210</v>
      </c>
      <c r="L63" s="200">
        <v>244</v>
      </c>
      <c r="M63" s="237">
        <f t="shared" si="20"/>
        <v>15</v>
      </c>
      <c r="N63" s="353">
        <v>6304</v>
      </c>
      <c r="O63" s="353"/>
      <c r="P63" s="353"/>
      <c r="Q63" s="353" t="s">
        <v>7</v>
      </c>
      <c r="R63" s="185">
        <v>3711</v>
      </c>
      <c r="S63" s="237">
        <f t="shared" si="2"/>
        <v>-129</v>
      </c>
      <c r="T63" s="185">
        <v>101</v>
      </c>
      <c r="U63" s="199" t="s">
        <v>131</v>
      </c>
      <c r="V63" s="178">
        <f>N63+T63</f>
        <v>6405</v>
      </c>
      <c r="W63" s="199" t="s">
        <v>7</v>
      </c>
      <c r="X63" s="182">
        <v>34.6</v>
      </c>
      <c r="Y63" s="359">
        <f t="shared" si="3"/>
        <v>0.3999999999999986</v>
      </c>
      <c r="Z63" s="183">
        <v>23.2</v>
      </c>
      <c r="AA63" s="358">
        <f t="shared" si="3"/>
        <v>-0.40000000000000213</v>
      </c>
      <c r="AB63" s="110"/>
      <c r="AC63" s="104" t="s">
        <v>39</v>
      </c>
      <c r="AD63" s="92"/>
      <c r="AE63" s="85"/>
      <c r="AF63" s="129">
        <f t="shared" si="18"/>
        <v>27604</v>
      </c>
      <c r="AG63" s="129">
        <f t="shared" si="19"/>
        <v>0</v>
      </c>
      <c r="AH63" s="85"/>
    </row>
    <row r="64" spans="1:34" s="58" customFormat="1" ht="17.25" customHeight="1">
      <c r="A64" s="94"/>
      <c r="B64" s="104" t="s">
        <v>40</v>
      </c>
      <c r="C64" s="57"/>
      <c r="D64" s="178">
        <v>26915</v>
      </c>
      <c r="E64" s="354">
        <f t="shared" si="0"/>
        <v>-689</v>
      </c>
      <c r="F64" s="178">
        <v>9429</v>
      </c>
      <c r="G64" s="354">
        <f t="shared" si="1"/>
        <v>-134</v>
      </c>
      <c r="H64" s="178">
        <v>5216</v>
      </c>
      <c r="I64" s="360">
        <f t="shared" si="14"/>
        <v>298</v>
      </c>
      <c r="J64" s="178">
        <v>2763</v>
      </c>
      <c r="K64" s="360">
        <f t="shared" si="12"/>
        <v>-101</v>
      </c>
      <c r="L64" s="202">
        <v>273</v>
      </c>
      <c r="M64" s="360">
        <f t="shared" si="20"/>
        <v>29</v>
      </c>
      <c r="N64" s="353">
        <v>5495</v>
      </c>
      <c r="O64" s="353"/>
      <c r="P64" s="353"/>
      <c r="Q64" s="353" t="s">
        <v>7</v>
      </c>
      <c r="R64" s="185">
        <v>3739</v>
      </c>
      <c r="S64" s="237">
        <f t="shared" si="2"/>
        <v>28</v>
      </c>
      <c r="T64" s="185">
        <v>81</v>
      </c>
      <c r="U64" s="199" t="s">
        <v>131</v>
      </c>
      <c r="V64" s="178">
        <f>N64+T64</f>
        <v>5576</v>
      </c>
      <c r="W64" s="199" t="s">
        <v>7</v>
      </c>
      <c r="X64" s="182">
        <v>35</v>
      </c>
      <c r="Y64" s="361">
        <f t="shared" si="3"/>
        <v>0.3999999999999986</v>
      </c>
      <c r="Z64" s="183">
        <v>20.7</v>
      </c>
      <c r="AA64" s="361">
        <f t="shared" si="3"/>
        <v>-2.5</v>
      </c>
      <c r="AB64" s="112"/>
      <c r="AC64" s="104" t="s">
        <v>40</v>
      </c>
      <c r="AD64" s="59"/>
      <c r="AE64" s="85"/>
      <c r="AF64" s="129">
        <f t="shared" si="18"/>
        <v>26915</v>
      </c>
      <c r="AG64" s="129">
        <f t="shared" si="19"/>
        <v>0</v>
      </c>
      <c r="AH64" s="85"/>
    </row>
    <row r="65" spans="1:34" s="58" customFormat="1" ht="17.25" customHeight="1">
      <c r="A65" s="94"/>
      <c r="B65" s="104" t="s">
        <v>41</v>
      </c>
      <c r="C65" s="57"/>
      <c r="D65" s="178">
        <v>26219</v>
      </c>
      <c r="E65" s="354">
        <f t="shared" si="0"/>
        <v>-696</v>
      </c>
      <c r="F65" s="178">
        <v>9280</v>
      </c>
      <c r="G65" s="354">
        <f t="shared" si="1"/>
        <v>-149</v>
      </c>
      <c r="H65" s="178">
        <v>5232</v>
      </c>
      <c r="I65" s="360">
        <f t="shared" si="14"/>
        <v>16</v>
      </c>
      <c r="J65" s="178">
        <v>2753</v>
      </c>
      <c r="K65" s="360">
        <f t="shared" si="12"/>
        <v>-10</v>
      </c>
      <c r="L65" s="202">
        <v>263</v>
      </c>
      <c r="M65" s="237">
        <f t="shared" si="20"/>
        <v>-10</v>
      </c>
      <c r="N65" s="353">
        <v>5502</v>
      </c>
      <c r="O65" s="353"/>
      <c r="P65" s="353"/>
      <c r="Q65" s="353" t="s">
        <v>7</v>
      </c>
      <c r="R65" s="185">
        <v>3189</v>
      </c>
      <c r="S65" s="237">
        <f t="shared" si="2"/>
        <v>-550</v>
      </c>
      <c r="T65" s="185">
        <v>63</v>
      </c>
      <c r="U65" s="199" t="s">
        <v>131</v>
      </c>
      <c r="V65" s="178">
        <f>N65+T65</f>
        <v>5565</v>
      </c>
      <c r="W65" s="199" t="s">
        <v>7</v>
      </c>
      <c r="X65" s="182">
        <v>35.4</v>
      </c>
      <c r="Y65" s="361">
        <f t="shared" si="3"/>
        <v>0.3999999999999986</v>
      </c>
      <c r="Z65" s="183">
        <v>21.2</v>
      </c>
      <c r="AA65" s="361">
        <f t="shared" si="3"/>
        <v>0.5</v>
      </c>
      <c r="AB65" s="112"/>
      <c r="AC65" s="104" t="s">
        <v>41</v>
      </c>
      <c r="AD65" s="59"/>
      <c r="AE65" s="85"/>
      <c r="AF65" s="129">
        <f t="shared" si="18"/>
        <v>26219</v>
      </c>
      <c r="AG65" s="129">
        <f t="shared" si="19"/>
        <v>0</v>
      </c>
      <c r="AH65" s="85"/>
    </row>
    <row r="66" spans="1:34" s="32" customFormat="1" ht="17.25" customHeight="1">
      <c r="A66" s="97"/>
      <c r="B66" s="104" t="s">
        <v>42</v>
      </c>
      <c r="C66" s="60"/>
      <c r="D66" s="191">
        <v>25283</v>
      </c>
      <c r="E66" s="354">
        <f t="shared" si="0"/>
        <v>-936</v>
      </c>
      <c r="F66" s="191">
        <v>9132</v>
      </c>
      <c r="G66" s="354">
        <f t="shared" si="1"/>
        <v>-148</v>
      </c>
      <c r="H66" s="191">
        <v>5291</v>
      </c>
      <c r="I66" s="237">
        <f t="shared" si="14"/>
        <v>59</v>
      </c>
      <c r="J66" s="191">
        <v>2388</v>
      </c>
      <c r="K66" s="237">
        <f t="shared" si="12"/>
        <v>-365</v>
      </c>
      <c r="L66" s="191">
        <v>212</v>
      </c>
      <c r="M66" s="237">
        <f t="shared" si="20"/>
        <v>-51</v>
      </c>
      <c r="N66" s="341">
        <f>5367+599</f>
        <v>5966</v>
      </c>
      <c r="O66" s="341"/>
      <c r="P66" s="341"/>
      <c r="Q66" s="279">
        <v>599</v>
      </c>
      <c r="R66" s="185">
        <v>2294</v>
      </c>
      <c r="S66" s="237">
        <f t="shared" si="2"/>
        <v>-895</v>
      </c>
      <c r="T66" s="185">
        <v>19</v>
      </c>
      <c r="U66" s="199" t="s">
        <v>131</v>
      </c>
      <c r="V66" s="178">
        <f>N66-Q66+T66</f>
        <v>5386</v>
      </c>
      <c r="W66" s="199" t="s">
        <v>7</v>
      </c>
      <c r="X66" s="182">
        <v>36.1</v>
      </c>
      <c r="Y66" s="358">
        <f t="shared" si="3"/>
        <v>0.7000000000000028</v>
      </c>
      <c r="Z66" s="183">
        <v>21.3</v>
      </c>
      <c r="AA66" s="358">
        <f t="shared" si="3"/>
        <v>0.10000000000000142</v>
      </c>
      <c r="AB66" s="113"/>
      <c r="AC66" s="104" t="s">
        <v>42</v>
      </c>
      <c r="AD66" s="93"/>
      <c r="AE66" s="85"/>
      <c r="AF66" s="129">
        <f t="shared" si="18"/>
        <v>25283</v>
      </c>
      <c r="AG66" s="129">
        <f t="shared" si="19"/>
        <v>0</v>
      </c>
      <c r="AH66" s="85"/>
    </row>
    <row r="67" spans="1:34" s="32" customFormat="1" ht="17.25" customHeight="1">
      <c r="A67" s="97"/>
      <c r="B67" s="104" t="s">
        <v>43</v>
      </c>
      <c r="C67" s="60"/>
      <c r="D67" s="191">
        <v>24475</v>
      </c>
      <c r="E67" s="354">
        <f t="shared" si="0"/>
        <v>-808</v>
      </c>
      <c r="F67" s="191">
        <v>9288</v>
      </c>
      <c r="G67" s="354">
        <f t="shared" si="1"/>
        <v>156</v>
      </c>
      <c r="H67" s="191">
        <v>5104</v>
      </c>
      <c r="I67" s="237">
        <f t="shared" si="14"/>
        <v>-187</v>
      </c>
      <c r="J67" s="191">
        <v>1954</v>
      </c>
      <c r="K67" s="237">
        <f t="shared" si="12"/>
        <v>-434</v>
      </c>
      <c r="L67" s="191">
        <v>252</v>
      </c>
      <c r="M67" s="237">
        <f t="shared" si="20"/>
        <v>40</v>
      </c>
      <c r="N67" s="341">
        <f>5411+589</f>
        <v>6000</v>
      </c>
      <c r="O67" s="341"/>
      <c r="P67" s="341"/>
      <c r="Q67" s="279">
        <v>589</v>
      </c>
      <c r="R67" s="185">
        <v>1877</v>
      </c>
      <c r="S67" s="237">
        <f t="shared" si="2"/>
        <v>-417</v>
      </c>
      <c r="T67" s="185">
        <v>41</v>
      </c>
      <c r="U67" s="199" t="s">
        <v>131</v>
      </c>
      <c r="V67" s="178">
        <f>N67-Q67+T67</f>
        <v>5452</v>
      </c>
      <c r="W67" s="199" t="s">
        <v>7</v>
      </c>
      <c r="X67" s="182">
        <v>37.9</v>
      </c>
      <c r="Y67" s="358">
        <f t="shared" si="3"/>
        <v>1.7999999999999972</v>
      </c>
      <c r="Z67" s="183">
        <v>22.3</v>
      </c>
      <c r="AA67" s="358">
        <f t="shared" si="3"/>
        <v>1</v>
      </c>
      <c r="AB67" s="113"/>
      <c r="AC67" s="104" t="s">
        <v>43</v>
      </c>
      <c r="AD67" s="93"/>
      <c r="AE67" s="85"/>
      <c r="AF67" s="129">
        <f t="shared" si="18"/>
        <v>24475</v>
      </c>
      <c r="AG67" s="129">
        <f t="shared" si="19"/>
        <v>0</v>
      </c>
      <c r="AH67" s="85"/>
    </row>
    <row r="68" spans="1:34" s="52" customFormat="1" ht="17.25" customHeight="1">
      <c r="A68" s="97"/>
      <c r="B68" s="104" t="s">
        <v>44</v>
      </c>
      <c r="C68" s="60"/>
      <c r="D68" s="191">
        <v>23597</v>
      </c>
      <c r="E68" s="354">
        <f t="shared" si="0"/>
        <v>-878</v>
      </c>
      <c r="F68" s="191">
        <v>9557</v>
      </c>
      <c r="G68" s="354">
        <f t="shared" si="1"/>
        <v>269</v>
      </c>
      <c r="H68" s="191">
        <v>4681</v>
      </c>
      <c r="I68" s="237">
        <f t="shared" si="14"/>
        <v>-423</v>
      </c>
      <c r="J68" s="191">
        <v>1782</v>
      </c>
      <c r="K68" s="237">
        <f t="shared" si="12"/>
        <v>-172</v>
      </c>
      <c r="L68" s="191">
        <v>276</v>
      </c>
      <c r="M68" s="237">
        <f t="shared" si="20"/>
        <v>24</v>
      </c>
      <c r="N68" s="341">
        <f>5700+379</f>
        <v>6079</v>
      </c>
      <c r="O68" s="341"/>
      <c r="P68" s="341"/>
      <c r="Q68" s="279">
        <v>379</v>
      </c>
      <c r="R68" s="185">
        <v>1222</v>
      </c>
      <c r="S68" s="237">
        <f t="shared" si="2"/>
        <v>-655</v>
      </c>
      <c r="T68" s="185">
        <v>16</v>
      </c>
      <c r="U68" s="199" t="s">
        <v>131</v>
      </c>
      <c r="V68" s="178">
        <f>N68-Q68+T68</f>
        <v>5716</v>
      </c>
      <c r="W68" s="199" t="s">
        <v>7</v>
      </c>
      <c r="X68" s="182">
        <v>40.5</v>
      </c>
      <c r="Y68" s="358">
        <f t="shared" si="3"/>
        <v>2.6000000000000014</v>
      </c>
      <c r="Z68" s="183">
        <v>24.2</v>
      </c>
      <c r="AA68" s="358">
        <f t="shared" si="3"/>
        <v>1.8999999999999986</v>
      </c>
      <c r="AB68" s="113"/>
      <c r="AC68" s="104" t="s">
        <v>44</v>
      </c>
      <c r="AD68" s="93"/>
      <c r="AE68" s="85"/>
      <c r="AF68" s="129">
        <f t="shared" si="18"/>
        <v>23597</v>
      </c>
      <c r="AG68" s="129">
        <f t="shared" si="19"/>
        <v>0</v>
      </c>
      <c r="AH68" s="85"/>
    </row>
    <row r="69" spans="1:34" s="45" customFormat="1" ht="17.25" customHeight="1">
      <c r="A69" s="97"/>
      <c r="B69" s="104" t="s">
        <v>45</v>
      </c>
      <c r="C69" s="60"/>
      <c r="D69" s="191">
        <v>22941</v>
      </c>
      <c r="E69" s="354">
        <f t="shared" si="0"/>
        <v>-656</v>
      </c>
      <c r="F69" s="191">
        <v>9762</v>
      </c>
      <c r="G69" s="354">
        <f t="shared" si="1"/>
        <v>205</v>
      </c>
      <c r="H69" s="191">
        <v>4001</v>
      </c>
      <c r="I69" s="237">
        <f t="shared" si="14"/>
        <v>-680</v>
      </c>
      <c r="J69" s="191">
        <v>1846</v>
      </c>
      <c r="K69" s="237">
        <f t="shared" si="12"/>
        <v>64</v>
      </c>
      <c r="L69" s="191">
        <v>305</v>
      </c>
      <c r="M69" s="237">
        <f t="shared" si="20"/>
        <v>29</v>
      </c>
      <c r="N69" s="341">
        <f>5774+350</f>
        <v>6124</v>
      </c>
      <c r="O69" s="341"/>
      <c r="P69" s="341"/>
      <c r="Q69" s="279">
        <v>350</v>
      </c>
      <c r="R69" s="185">
        <v>903</v>
      </c>
      <c r="S69" s="237">
        <f t="shared" si="2"/>
        <v>-319</v>
      </c>
      <c r="T69" s="185">
        <v>30</v>
      </c>
      <c r="U69" s="199" t="s">
        <v>131</v>
      </c>
      <c r="V69" s="178">
        <f>N69-Q69+T69</f>
        <v>5804</v>
      </c>
      <c r="W69" s="199" t="s">
        <v>7</v>
      </c>
      <c r="X69" s="182">
        <v>42.6</v>
      </c>
      <c r="Y69" s="358">
        <f t="shared" si="3"/>
        <v>2.1000000000000014</v>
      </c>
      <c r="Z69" s="183">
        <v>25.3</v>
      </c>
      <c r="AA69" s="358">
        <f t="shared" si="3"/>
        <v>1.1000000000000014</v>
      </c>
      <c r="AB69" s="113"/>
      <c r="AC69" s="104" t="s">
        <v>45</v>
      </c>
      <c r="AD69" s="93"/>
      <c r="AE69" s="85"/>
      <c r="AF69" s="129">
        <f t="shared" si="18"/>
        <v>22941</v>
      </c>
      <c r="AG69" s="129">
        <f t="shared" si="19"/>
        <v>0</v>
      </c>
      <c r="AH69" s="85"/>
    </row>
    <row r="70" spans="1:34" s="45" customFormat="1" ht="17.25" customHeight="1">
      <c r="A70" s="97"/>
      <c r="B70" s="104" t="s">
        <v>46</v>
      </c>
      <c r="C70" s="60"/>
      <c r="D70" s="191">
        <v>21878</v>
      </c>
      <c r="E70" s="354">
        <f t="shared" si="0"/>
        <v>-1063</v>
      </c>
      <c r="F70" s="191">
        <v>9832</v>
      </c>
      <c r="G70" s="354">
        <f t="shared" si="1"/>
        <v>70</v>
      </c>
      <c r="H70" s="191">
        <v>3247</v>
      </c>
      <c r="I70" s="237">
        <f t="shared" si="14"/>
        <v>-754</v>
      </c>
      <c r="J70" s="191">
        <v>1643</v>
      </c>
      <c r="K70" s="237">
        <f t="shared" si="12"/>
        <v>-203</v>
      </c>
      <c r="L70" s="191">
        <v>245</v>
      </c>
      <c r="M70" s="237">
        <f t="shared" si="20"/>
        <v>-60</v>
      </c>
      <c r="N70" s="341">
        <f>5630+365</f>
        <v>5995</v>
      </c>
      <c r="O70" s="341"/>
      <c r="P70" s="341"/>
      <c r="Q70" s="279">
        <v>365</v>
      </c>
      <c r="R70" s="185">
        <v>916</v>
      </c>
      <c r="S70" s="237">
        <f t="shared" si="2"/>
        <v>13</v>
      </c>
      <c r="T70" s="185">
        <v>14</v>
      </c>
      <c r="U70" s="199" t="s">
        <v>131</v>
      </c>
      <c r="V70" s="178">
        <f>N70-Q70+T70</f>
        <v>5644</v>
      </c>
      <c r="W70" s="199" t="s">
        <v>7</v>
      </c>
      <c r="X70" s="182">
        <v>44.9</v>
      </c>
      <c r="Y70" s="358">
        <f t="shared" si="3"/>
        <v>2.299999999999997</v>
      </c>
      <c r="Z70" s="183">
        <v>25.8</v>
      </c>
      <c r="AA70" s="358">
        <f t="shared" si="3"/>
        <v>0.5</v>
      </c>
      <c r="AB70" s="113"/>
      <c r="AC70" s="104" t="s">
        <v>46</v>
      </c>
      <c r="AD70" s="93"/>
      <c r="AE70" s="85"/>
      <c r="AF70" s="129">
        <f t="shared" si="18"/>
        <v>21878</v>
      </c>
      <c r="AG70" s="129">
        <f t="shared" si="19"/>
        <v>0</v>
      </c>
      <c r="AH70" s="85"/>
    </row>
    <row r="71" spans="1:34" s="45" customFormat="1" ht="17.25" customHeight="1">
      <c r="A71" s="97"/>
      <c r="B71" s="104"/>
      <c r="C71" s="60"/>
      <c r="D71" s="191"/>
      <c r="E71" s="354"/>
      <c r="F71" s="191"/>
      <c r="G71" s="354"/>
      <c r="H71" s="191"/>
      <c r="I71" s="237"/>
      <c r="J71" s="191"/>
      <c r="K71" s="237"/>
      <c r="L71" s="191"/>
      <c r="M71" s="237"/>
      <c r="N71" s="191"/>
      <c r="P71" s="191"/>
      <c r="Q71" s="191"/>
      <c r="R71" s="185"/>
      <c r="S71" s="237"/>
      <c r="T71" s="185"/>
      <c r="U71" s="199"/>
      <c r="V71" s="178"/>
      <c r="W71" s="237"/>
      <c r="X71" s="182"/>
      <c r="Y71" s="358"/>
      <c r="Z71" s="183"/>
      <c r="AA71" s="358"/>
      <c r="AB71" s="113"/>
      <c r="AC71" s="104"/>
      <c r="AD71" s="93"/>
      <c r="AE71" s="85"/>
      <c r="AF71" s="129"/>
      <c r="AG71" s="129"/>
      <c r="AH71" s="85"/>
    </row>
    <row r="72" spans="1:34" s="52" customFormat="1" ht="17.25" customHeight="1">
      <c r="A72" s="97"/>
      <c r="B72" s="104" t="s">
        <v>47</v>
      </c>
      <c r="C72" s="60"/>
      <c r="D72" s="191">
        <v>21025</v>
      </c>
      <c r="E72" s="354">
        <f>D72-D70</f>
        <v>-853</v>
      </c>
      <c r="F72" s="191">
        <v>9702</v>
      </c>
      <c r="G72" s="237">
        <f>F72-F70</f>
        <v>-130</v>
      </c>
      <c r="H72" s="191">
        <v>2929</v>
      </c>
      <c r="I72" s="237">
        <f>H72-H70</f>
        <v>-318</v>
      </c>
      <c r="J72" s="191">
        <v>1749</v>
      </c>
      <c r="K72" s="237">
        <f>J72-J70</f>
        <v>106</v>
      </c>
      <c r="L72" s="191">
        <v>297</v>
      </c>
      <c r="M72" s="237">
        <f>L72-L70</f>
        <v>52</v>
      </c>
      <c r="N72" s="341">
        <f>5109+382</f>
        <v>5491</v>
      </c>
      <c r="O72" s="341"/>
      <c r="P72" s="341"/>
      <c r="Q72" s="279">
        <v>382</v>
      </c>
      <c r="R72" s="185">
        <v>857</v>
      </c>
      <c r="S72" s="237">
        <f>R72-R70</f>
        <v>-59</v>
      </c>
      <c r="T72" s="185">
        <v>17</v>
      </c>
      <c r="U72" s="199" t="s">
        <v>131</v>
      </c>
      <c r="V72" s="178">
        <f aca="true" t="shared" si="21" ref="V72:V81">N72-Q72+T72</f>
        <v>5126</v>
      </c>
      <c r="W72" s="199" t="s">
        <v>7</v>
      </c>
      <c r="X72" s="182">
        <v>46.1</v>
      </c>
      <c r="Y72" s="358">
        <f>X72-X70</f>
        <v>1.2000000000000028</v>
      </c>
      <c r="Z72" s="183">
        <v>24.4</v>
      </c>
      <c r="AA72" s="358">
        <f>Z72-Z70</f>
        <v>-1.4000000000000021</v>
      </c>
      <c r="AB72" s="113"/>
      <c r="AC72" s="104" t="s">
        <v>47</v>
      </c>
      <c r="AD72" s="93"/>
      <c r="AE72" s="85"/>
      <c r="AF72" s="129">
        <f aca="true" t="shared" si="22" ref="AF72:AF81">F72+H72+J72+L72+N72+R72</f>
        <v>21025</v>
      </c>
      <c r="AG72" s="129">
        <f aca="true" t="shared" si="23" ref="AG72:AG81">AF72-D72</f>
        <v>0</v>
      </c>
      <c r="AH72" s="85"/>
    </row>
    <row r="73" spans="1:34" s="52" customFormat="1" ht="17.25" customHeight="1">
      <c r="A73" s="97"/>
      <c r="B73" s="104" t="s">
        <v>48</v>
      </c>
      <c r="C73" s="60"/>
      <c r="D73" s="191">
        <v>21094</v>
      </c>
      <c r="E73" s="354">
        <f t="shared" si="0"/>
        <v>69</v>
      </c>
      <c r="F73" s="191">
        <v>10069</v>
      </c>
      <c r="G73" s="237">
        <f aca="true" t="shared" si="24" ref="G73:G79">F73-F72</f>
        <v>367</v>
      </c>
      <c r="H73" s="191">
        <v>3592</v>
      </c>
      <c r="I73" s="237">
        <f t="shared" si="14"/>
        <v>663</v>
      </c>
      <c r="J73" s="191">
        <v>1379</v>
      </c>
      <c r="K73" s="237">
        <f t="shared" si="12"/>
        <v>-370</v>
      </c>
      <c r="L73" s="191">
        <v>382</v>
      </c>
      <c r="M73" s="237">
        <f t="shared" si="20"/>
        <v>85</v>
      </c>
      <c r="N73" s="341">
        <f>4179+516</f>
        <v>4695</v>
      </c>
      <c r="O73" s="341"/>
      <c r="P73" s="341"/>
      <c r="Q73" s="279">
        <v>516</v>
      </c>
      <c r="R73" s="185">
        <v>977</v>
      </c>
      <c r="S73" s="237">
        <f t="shared" si="2"/>
        <v>120</v>
      </c>
      <c r="T73" s="185">
        <v>26</v>
      </c>
      <c r="U73" s="199" t="s">
        <v>131</v>
      </c>
      <c r="V73" s="178">
        <f t="shared" si="21"/>
        <v>4205</v>
      </c>
      <c r="W73" s="199" t="s">
        <v>7</v>
      </c>
      <c r="X73" s="182">
        <v>47.7</v>
      </c>
      <c r="Y73" s="358">
        <f t="shared" si="3"/>
        <v>1.6000000000000014</v>
      </c>
      <c r="Z73" s="183">
        <v>19.9</v>
      </c>
      <c r="AA73" s="358">
        <f t="shared" si="3"/>
        <v>-4.5</v>
      </c>
      <c r="AB73" s="113"/>
      <c r="AC73" s="104" t="s">
        <v>48</v>
      </c>
      <c r="AD73" s="93"/>
      <c r="AE73" s="85"/>
      <c r="AF73" s="129">
        <f t="shared" si="22"/>
        <v>21094</v>
      </c>
      <c r="AG73" s="129">
        <f t="shared" si="23"/>
        <v>0</v>
      </c>
      <c r="AH73" s="85"/>
    </row>
    <row r="74" spans="1:34" s="52" customFormat="1" ht="17.25" customHeight="1">
      <c r="A74" s="97"/>
      <c r="B74" s="104" t="s">
        <v>49</v>
      </c>
      <c r="C74" s="60"/>
      <c r="D74" s="191">
        <v>20539</v>
      </c>
      <c r="E74" s="354">
        <f t="shared" si="0"/>
        <v>-555</v>
      </c>
      <c r="F74" s="191">
        <v>9348</v>
      </c>
      <c r="G74" s="237">
        <f t="shared" si="24"/>
        <v>-721</v>
      </c>
      <c r="H74" s="191">
        <v>3556</v>
      </c>
      <c r="I74" s="237">
        <f t="shared" si="14"/>
        <v>-36</v>
      </c>
      <c r="J74" s="191">
        <v>1552</v>
      </c>
      <c r="K74" s="237">
        <f t="shared" si="12"/>
        <v>173</v>
      </c>
      <c r="L74" s="191">
        <v>315</v>
      </c>
      <c r="M74" s="237">
        <f t="shared" si="20"/>
        <v>-67</v>
      </c>
      <c r="N74" s="341">
        <f>4147+506</f>
        <v>4653</v>
      </c>
      <c r="O74" s="341"/>
      <c r="P74" s="341"/>
      <c r="Q74" s="279">
        <v>506</v>
      </c>
      <c r="R74" s="185">
        <v>1115</v>
      </c>
      <c r="S74" s="237">
        <f t="shared" si="2"/>
        <v>138</v>
      </c>
      <c r="T74" s="185">
        <v>29</v>
      </c>
      <c r="U74" s="199" t="s">
        <v>131</v>
      </c>
      <c r="V74" s="178">
        <f t="shared" si="21"/>
        <v>4176</v>
      </c>
      <c r="W74" s="199" t="s">
        <v>7</v>
      </c>
      <c r="X74" s="182">
        <v>45.5</v>
      </c>
      <c r="Y74" s="358">
        <f t="shared" si="3"/>
        <v>-2.200000000000003</v>
      </c>
      <c r="Z74" s="183">
        <v>20.3</v>
      </c>
      <c r="AA74" s="358">
        <f t="shared" si="3"/>
        <v>0.40000000000000213</v>
      </c>
      <c r="AB74" s="113"/>
      <c r="AC74" s="104" t="s">
        <v>49</v>
      </c>
      <c r="AD74" s="93"/>
      <c r="AE74" s="85"/>
      <c r="AF74" s="129">
        <f t="shared" si="22"/>
        <v>20539</v>
      </c>
      <c r="AG74" s="129">
        <f t="shared" si="23"/>
        <v>0</v>
      </c>
      <c r="AH74" s="85"/>
    </row>
    <row r="75" spans="1:34" s="45" customFormat="1" ht="17.25" customHeight="1">
      <c r="A75" s="97"/>
      <c r="B75" s="104" t="s">
        <v>8</v>
      </c>
      <c r="C75" s="60"/>
      <c r="D75" s="191">
        <v>19779</v>
      </c>
      <c r="E75" s="354">
        <f t="shared" si="0"/>
        <v>-760</v>
      </c>
      <c r="F75" s="191">
        <v>9159</v>
      </c>
      <c r="G75" s="237">
        <f t="shared" si="24"/>
        <v>-189</v>
      </c>
      <c r="H75" s="191">
        <v>3504</v>
      </c>
      <c r="I75" s="237">
        <f t="shared" si="14"/>
        <v>-52</v>
      </c>
      <c r="J75" s="191">
        <v>1202</v>
      </c>
      <c r="K75" s="237">
        <f t="shared" si="12"/>
        <v>-350</v>
      </c>
      <c r="L75" s="191">
        <v>289</v>
      </c>
      <c r="M75" s="237">
        <f t="shared" si="20"/>
        <v>-26</v>
      </c>
      <c r="N75" s="341">
        <f>4483+271</f>
        <v>4754</v>
      </c>
      <c r="O75" s="341"/>
      <c r="P75" s="341"/>
      <c r="Q75" s="279">
        <v>271</v>
      </c>
      <c r="R75" s="185">
        <v>871</v>
      </c>
      <c r="S75" s="237">
        <f t="shared" si="2"/>
        <v>-244</v>
      </c>
      <c r="T75" s="185">
        <v>39</v>
      </c>
      <c r="U75" s="199" t="s">
        <v>131</v>
      </c>
      <c r="V75" s="178">
        <f t="shared" si="21"/>
        <v>4522</v>
      </c>
      <c r="W75" s="199" t="s">
        <v>7</v>
      </c>
      <c r="X75" s="182">
        <v>46.3</v>
      </c>
      <c r="Y75" s="358">
        <f t="shared" si="3"/>
        <v>0.7999999999999972</v>
      </c>
      <c r="Z75" s="183">
        <v>22.9</v>
      </c>
      <c r="AA75" s="358">
        <f t="shared" si="3"/>
        <v>2.599999999999998</v>
      </c>
      <c r="AB75" s="113"/>
      <c r="AC75" s="104" t="s">
        <v>8</v>
      </c>
      <c r="AD75" s="93"/>
      <c r="AE75" s="85"/>
      <c r="AF75" s="129">
        <f t="shared" si="22"/>
        <v>19779</v>
      </c>
      <c r="AG75" s="129">
        <f t="shared" si="23"/>
        <v>0</v>
      </c>
      <c r="AH75" s="85"/>
    </row>
    <row r="76" spans="1:34" s="45" customFormat="1" ht="17.25" customHeight="1">
      <c r="A76" s="97"/>
      <c r="B76" s="104" t="s">
        <v>9</v>
      </c>
      <c r="C76" s="60"/>
      <c r="D76" s="191">
        <v>20254</v>
      </c>
      <c r="E76" s="354">
        <f t="shared" si="0"/>
        <v>475</v>
      </c>
      <c r="F76" s="191">
        <v>9718</v>
      </c>
      <c r="G76" s="237">
        <f t="shared" si="24"/>
        <v>559</v>
      </c>
      <c r="H76" s="191">
        <v>3599</v>
      </c>
      <c r="I76" s="237">
        <f t="shared" si="14"/>
        <v>95</v>
      </c>
      <c r="J76" s="191">
        <v>1173</v>
      </c>
      <c r="K76" s="237">
        <f t="shared" si="12"/>
        <v>-29</v>
      </c>
      <c r="L76" s="191">
        <v>255</v>
      </c>
      <c r="M76" s="237">
        <f t="shared" si="20"/>
        <v>-34</v>
      </c>
      <c r="N76" s="341">
        <f>4682+254</f>
        <v>4936</v>
      </c>
      <c r="O76" s="341"/>
      <c r="P76" s="341"/>
      <c r="Q76" s="279">
        <v>254</v>
      </c>
      <c r="R76" s="185">
        <v>573</v>
      </c>
      <c r="S76" s="237">
        <f t="shared" si="2"/>
        <v>-298</v>
      </c>
      <c r="T76" s="185">
        <v>34</v>
      </c>
      <c r="U76" s="199" t="s">
        <v>131</v>
      </c>
      <c r="V76" s="178">
        <f t="shared" si="21"/>
        <v>4716</v>
      </c>
      <c r="W76" s="199" t="s">
        <v>7</v>
      </c>
      <c r="X76" s="182">
        <v>48</v>
      </c>
      <c r="Y76" s="358">
        <f t="shared" si="3"/>
        <v>1.7000000000000028</v>
      </c>
      <c r="Z76" s="183">
        <v>23.3</v>
      </c>
      <c r="AA76" s="358">
        <f t="shared" si="3"/>
        <v>0.40000000000000213</v>
      </c>
      <c r="AB76" s="113"/>
      <c r="AC76" s="104" t="s">
        <v>9</v>
      </c>
      <c r="AD76" s="93"/>
      <c r="AE76" s="85"/>
      <c r="AF76" s="129">
        <f t="shared" si="22"/>
        <v>20254</v>
      </c>
      <c r="AG76" s="129">
        <f t="shared" si="23"/>
        <v>0</v>
      </c>
      <c r="AH76" s="85"/>
    </row>
    <row r="77" spans="1:34" s="45" customFormat="1" ht="17.25" customHeight="1">
      <c r="A77" s="97"/>
      <c r="B77" s="104" t="s">
        <v>10</v>
      </c>
      <c r="C77" s="60"/>
      <c r="D77" s="203">
        <v>19657</v>
      </c>
      <c r="E77" s="354">
        <f t="shared" si="0"/>
        <v>-597</v>
      </c>
      <c r="F77" s="203">
        <v>9499</v>
      </c>
      <c r="G77" s="354">
        <f t="shared" si="24"/>
        <v>-219</v>
      </c>
      <c r="H77" s="203">
        <v>3365</v>
      </c>
      <c r="I77" s="354">
        <f t="shared" si="14"/>
        <v>-234</v>
      </c>
      <c r="J77" s="203">
        <v>998</v>
      </c>
      <c r="K77" s="354">
        <f t="shared" si="12"/>
        <v>-175</v>
      </c>
      <c r="L77" s="203">
        <v>243</v>
      </c>
      <c r="M77" s="354">
        <f t="shared" si="20"/>
        <v>-12</v>
      </c>
      <c r="N77" s="341">
        <f>4693+248</f>
        <v>4941</v>
      </c>
      <c r="O77" s="341"/>
      <c r="P77" s="341"/>
      <c r="Q77" s="279">
        <v>248</v>
      </c>
      <c r="R77" s="203">
        <v>611</v>
      </c>
      <c r="S77" s="237">
        <f t="shared" si="2"/>
        <v>38</v>
      </c>
      <c r="T77" s="203">
        <v>34</v>
      </c>
      <c r="U77" s="199" t="s">
        <v>131</v>
      </c>
      <c r="V77" s="178">
        <f t="shared" si="21"/>
        <v>4727</v>
      </c>
      <c r="W77" s="199" t="s">
        <v>7</v>
      </c>
      <c r="X77" s="182">
        <v>48.3</v>
      </c>
      <c r="Y77" s="359">
        <f t="shared" si="3"/>
        <v>0.29999999999999716</v>
      </c>
      <c r="Z77" s="183">
        <v>24</v>
      </c>
      <c r="AA77" s="359">
        <f t="shared" si="3"/>
        <v>0.6999999999999993</v>
      </c>
      <c r="AB77" s="113"/>
      <c r="AC77" s="104" t="s">
        <v>10</v>
      </c>
      <c r="AD77" s="93"/>
      <c r="AE77" s="85"/>
      <c r="AF77" s="129">
        <f t="shared" si="22"/>
        <v>19657</v>
      </c>
      <c r="AG77" s="129">
        <f t="shared" si="23"/>
        <v>0</v>
      </c>
      <c r="AH77" s="85"/>
    </row>
    <row r="78" spans="1:34" s="45" customFormat="1" ht="17.25" customHeight="1">
      <c r="A78" s="97"/>
      <c r="B78" s="104" t="s">
        <v>11</v>
      </c>
      <c r="C78" s="60"/>
      <c r="D78" s="203">
        <v>19825</v>
      </c>
      <c r="E78" s="354">
        <f t="shared" si="0"/>
        <v>168</v>
      </c>
      <c r="F78" s="203">
        <v>9671</v>
      </c>
      <c r="G78" s="354">
        <f t="shared" si="24"/>
        <v>172</v>
      </c>
      <c r="H78" s="203">
        <v>3279</v>
      </c>
      <c r="I78" s="354">
        <f t="shared" si="14"/>
        <v>-86</v>
      </c>
      <c r="J78" s="203">
        <v>1081</v>
      </c>
      <c r="K78" s="354">
        <f t="shared" si="12"/>
        <v>83</v>
      </c>
      <c r="L78" s="203">
        <v>240</v>
      </c>
      <c r="M78" s="354">
        <f t="shared" si="20"/>
        <v>-3</v>
      </c>
      <c r="N78" s="341">
        <f>4719+230</f>
        <v>4949</v>
      </c>
      <c r="O78" s="341"/>
      <c r="P78" s="341"/>
      <c r="Q78" s="279">
        <v>230</v>
      </c>
      <c r="R78" s="203">
        <v>605</v>
      </c>
      <c r="S78" s="237">
        <f t="shared" si="2"/>
        <v>-6</v>
      </c>
      <c r="T78" s="203">
        <v>13</v>
      </c>
      <c r="U78" s="279">
        <v>37</v>
      </c>
      <c r="V78" s="178">
        <f t="shared" si="21"/>
        <v>4732</v>
      </c>
      <c r="W78" s="199" t="s">
        <v>7</v>
      </c>
      <c r="X78" s="182">
        <v>48.8</v>
      </c>
      <c r="Y78" s="359">
        <f t="shared" si="3"/>
        <v>0.5</v>
      </c>
      <c r="Z78" s="183">
        <v>23.9</v>
      </c>
      <c r="AA78" s="359">
        <f t="shared" si="3"/>
        <v>-0.10000000000000142</v>
      </c>
      <c r="AB78" s="113"/>
      <c r="AC78" s="104" t="s">
        <v>11</v>
      </c>
      <c r="AD78" s="93"/>
      <c r="AE78" s="85"/>
      <c r="AF78" s="129">
        <f t="shared" si="22"/>
        <v>19825</v>
      </c>
      <c r="AG78" s="129">
        <f t="shared" si="23"/>
        <v>0</v>
      </c>
      <c r="AH78" s="85"/>
    </row>
    <row r="79" spans="1:34" s="45" customFormat="1" ht="17.25" customHeight="1">
      <c r="A79" s="97"/>
      <c r="B79" s="104" t="s">
        <v>12</v>
      </c>
      <c r="C79" s="60"/>
      <c r="D79" s="203">
        <v>19587</v>
      </c>
      <c r="E79" s="354">
        <f>D79-D78</f>
        <v>-238</v>
      </c>
      <c r="F79" s="203">
        <v>9693</v>
      </c>
      <c r="G79" s="354">
        <f t="shared" si="24"/>
        <v>22</v>
      </c>
      <c r="H79" s="203">
        <v>3020</v>
      </c>
      <c r="I79" s="354">
        <f t="shared" si="14"/>
        <v>-259</v>
      </c>
      <c r="J79" s="203">
        <v>1041</v>
      </c>
      <c r="K79" s="354">
        <f t="shared" si="12"/>
        <v>-40</v>
      </c>
      <c r="L79" s="203">
        <v>221</v>
      </c>
      <c r="M79" s="354">
        <f t="shared" si="20"/>
        <v>-19</v>
      </c>
      <c r="N79" s="341">
        <f>4749+168</f>
        <v>4917</v>
      </c>
      <c r="O79" s="341"/>
      <c r="P79" s="341"/>
      <c r="Q79" s="279">
        <v>168</v>
      </c>
      <c r="R79" s="203">
        <v>695</v>
      </c>
      <c r="S79" s="237">
        <f>R79-R78</f>
        <v>90</v>
      </c>
      <c r="T79" s="203">
        <v>29</v>
      </c>
      <c r="U79" s="279">
        <v>28</v>
      </c>
      <c r="V79" s="178">
        <f t="shared" si="21"/>
        <v>4778</v>
      </c>
      <c r="W79" s="199" t="s">
        <v>7</v>
      </c>
      <c r="X79" s="182">
        <v>49.5</v>
      </c>
      <c r="Y79" s="359">
        <f>X79-X78</f>
        <v>0.7000000000000028</v>
      </c>
      <c r="Z79" s="183">
        <v>24.4</v>
      </c>
      <c r="AA79" s="359">
        <f>Z79-Z78</f>
        <v>0.5</v>
      </c>
      <c r="AB79" s="113"/>
      <c r="AC79" s="104" t="s">
        <v>12</v>
      </c>
      <c r="AD79" s="93"/>
      <c r="AE79" s="85"/>
      <c r="AF79" s="129">
        <f t="shared" si="22"/>
        <v>19587</v>
      </c>
      <c r="AG79" s="129">
        <f t="shared" si="23"/>
        <v>0</v>
      </c>
      <c r="AH79" s="85"/>
    </row>
    <row r="80" spans="1:34" s="52" customFormat="1" ht="17.25" customHeight="1">
      <c r="A80" s="97"/>
      <c r="B80" s="104" t="s">
        <v>13</v>
      </c>
      <c r="C80" s="60"/>
      <c r="D80" s="203">
        <v>19806</v>
      </c>
      <c r="E80" s="354">
        <f>D80-D79</f>
        <v>219</v>
      </c>
      <c r="F80" s="203">
        <v>9755</v>
      </c>
      <c r="G80" s="354">
        <f>F80-F79</f>
        <v>62</v>
      </c>
      <c r="H80" s="203">
        <v>3129</v>
      </c>
      <c r="I80" s="354">
        <f>H80-H79</f>
        <v>109</v>
      </c>
      <c r="J80" s="203">
        <v>1248</v>
      </c>
      <c r="K80" s="354">
        <f>J80-J79</f>
        <v>207</v>
      </c>
      <c r="L80" s="203">
        <v>197</v>
      </c>
      <c r="M80" s="354">
        <f>L80-L79</f>
        <v>-24</v>
      </c>
      <c r="N80" s="341">
        <f>4615+224</f>
        <v>4839</v>
      </c>
      <c r="O80" s="341"/>
      <c r="P80" s="341"/>
      <c r="Q80" s="279">
        <v>224</v>
      </c>
      <c r="R80" s="203">
        <v>638</v>
      </c>
      <c r="S80" s="237">
        <f>R80-R79</f>
        <v>-57</v>
      </c>
      <c r="T80" s="203">
        <v>32</v>
      </c>
      <c r="U80" s="279">
        <v>22</v>
      </c>
      <c r="V80" s="178">
        <f t="shared" si="21"/>
        <v>4647</v>
      </c>
      <c r="W80" s="199" t="s">
        <v>7</v>
      </c>
      <c r="X80" s="182">
        <v>49.3</v>
      </c>
      <c r="Y80" s="359">
        <f>X80-X79</f>
        <v>-0.20000000000000284</v>
      </c>
      <c r="Z80" s="183">
        <v>23.5</v>
      </c>
      <c r="AA80" s="359">
        <f>Z80-Z79</f>
        <v>-0.8999999999999986</v>
      </c>
      <c r="AB80" s="113"/>
      <c r="AC80" s="104" t="s">
        <v>13</v>
      </c>
      <c r="AD80" s="93"/>
      <c r="AE80" s="85"/>
      <c r="AF80" s="129">
        <f t="shared" si="22"/>
        <v>19806</v>
      </c>
      <c r="AG80" s="129">
        <f t="shared" si="23"/>
        <v>0</v>
      </c>
      <c r="AH80" s="85"/>
    </row>
    <row r="81" spans="1:34" s="52" customFormat="1" ht="17.25" customHeight="1">
      <c r="A81" s="97"/>
      <c r="B81" s="104" t="s">
        <v>14</v>
      </c>
      <c r="C81" s="60"/>
      <c r="D81" s="203">
        <v>19712</v>
      </c>
      <c r="E81" s="354">
        <f>D81-D80</f>
        <v>-94</v>
      </c>
      <c r="F81" s="203">
        <v>9719</v>
      </c>
      <c r="G81" s="354">
        <f>F81-F80</f>
        <v>-36</v>
      </c>
      <c r="H81" s="203">
        <v>3219</v>
      </c>
      <c r="I81" s="354">
        <f>H81-H80</f>
        <v>90</v>
      </c>
      <c r="J81" s="203">
        <v>1101</v>
      </c>
      <c r="K81" s="354">
        <f>J81-J80</f>
        <v>-147</v>
      </c>
      <c r="L81" s="203">
        <v>232</v>
      </c>
      <c r="M81" s="354">
        <f>L81-L80</f>
        <v>35</v>
      </c>
      <c r="N81" s="341">
        <f>4531+320</f>
        <v>4851</v>
      </c>
      <c r="O81" s="341"/>
      <c r="P81" s="341"/>
      <c r="Q81" s="279">
        <v>320</v>
      </c>
      <c r="R81" s="203">
        <v>590</v>
      </c>
      <c r="S81" s="237">
        <f>R81-R80</f>
        <v>-48</v>
      </c>
      <c r="T81" s="203">
        <v>23</v>
      </c>
      <c r="U81" s="279">
        <v>30</v>
      </c>
      <c r="V81" s="178">
        <f t="shared" si="21"/>
        <v>4554</v>
      </c>
      <c r="W81" s="199" t="s">
        <v>7</v>
      </c>
      <c r="X81" s="182">
        <v>49.3</v>
      </c>
      <c r="Y81" s="357">
        <f>X81-X80</f>
        <v>0</v>
      </c>
      <c r="Z81" s="183">
        <v>23.1</v>
      </c>
      <c r="AA81" s="359">
        <f>Z81-Z80</f>
        <v>-0.3999999999999986</v>
      </c>
      <c r="AB81" s="113"/>
      <c r="AC81" s="104" t="s">
        <v>14</v>
      </c>
      <c r="AD81" s="93"/>
      <c r="AE81" s="90"/>
      <c r="AF81" s="129">
        <f t="shared" si="22"/>
        <v>19712</v>
      </c>
      <c r="AG81" s="129">
        <f t="shared" si="23"/>
        <v>0</v>
      </c>
      <c r="AH81" s="90"/>
    </row>
    <row r="82" spans="1:34" s="45" customFormat="1" ht="17.25" customHeight="1">
      <c r="A82" s="96"/>
      <c r="B82" s="103"/>
      <c r="C82" s="56"/>
      <c r="D82" s="178"/>
      <c r="E82" s="354"/>
      <c r="F82" s="178"/>
      <c r="G82" s="354"/>
      <c r="H82" s="178"/>
      <c r="I82" s="354"/>
      <c r="J82" s="178"/>
      <c r="K82" s="354"/>
      <c r="L82" s="199"/>
      <c r="M82" s="354"/>
      <c r="N82" s="203"/>
      <c r="P82" s="199"/>
      <c r="Q82" s="199"/>
      <c r="R82" s="178"/>
      <c r="S82" s="237"/>
      <c r="T82" s="178"/>
      <c r="U82" s="199"/>
      <c r="V82" s="178"/>
      <c r="W82" s="237"/>
      <c r="X82" s="182"/>
      <c r="Y82" s="356"/>
      <c r="Z82" s="183"/>
      <c r="AA82" s="355"/>
      <c r="AB82" s="110"/>
      <c r="AC82" s="103"/>
      <c r="AD82" s="92"/>
      <c r="AE82" s="85"/>
      <c r="AF82" s="129"/>
      <c r="AG82" s="129"/>
      <c r="AH82" s="85"/>
    </row>
    <row r="83" spans="1:34" s="45" customFormat="1" ht="17.25" customHeight="1">
      <c r="A83" s="101"/>
      <c r="B83" s="103">
        <v>31</v>
      </c>
      <c r="C83" s="107"/>
      <c r="D83" s="178">
        <v>19472</v>
      </c>
      <c r="E83" s="354">
        <f>D83-D81</f>
        <v>-240</v>
      </c>
      <c r="F83" s="178">
        <v>9657</v>
      </c>
      <c r="G83" s="354">
        <f>F83-F81</f>
        <v>-62</v>
      </c>
      <c r="H83" s="178">
        <v>3320</v>
      </c>
      <c r="I83" s="354">
        <f>H83-H81</f>
        <v>101</v>
      </c>
      <c r="J83" s="178">
        <v>928</v>
      </c>
      <c r="K83" s="354">
        <f>J83-J81</f>
        <v>-173</v>
      </c>
      <c r="L83" s="199">
        <v>212</v>
      </c>
      <c r="M83" s="354">
        <f>L83-L81</f>
        <v>-20</v>
      </c>
      <c r="N83" s="341">
        <f>4435+204</f>
        <v>4639</v>
      </c>
      <c r="O83" s="341"/>
      <c r="P83" s="341"/>
      <c r="Q83" s="279">
        <v>204</v>
      </c>
      <c r="R83" s="178">
        <v>716</v>
      </c>
      <c r="S83" s="237">
        <f>R83-R81</f>
        <v>126</v>
      </c>
      <c r="T83" s="178">
        <v>23</v>
      </c>
      <c r="U83" s="279">
        <v>18</v>
      </c>
      <c r="V83" s="178">
        <f>N83-Q83+T83</f>
        <v>4458</v>
      </c>
      <c r="W83" s="199" t="s">
        <v>7</v>
      </c>
      <c r="X83" s="182">
        <v>49.6</v>
      </c>
      <c r="Y83" s="355">
        <f>X83-X81</f>
        <v>0.30000000000000426</v>
      </c>
      <c r="Z83" s="183">
        <v>22.9</v>
      </c>
      <c r="AA83" s="356">
        <f>Z83-Z81</f>
        <v>-0.20000000000000284</v>
      </c>
      <c r="AB83" s="111"/>
      <c r="AC83" s="103">
        <v>31</v>
      </c>
      <c r="AD83" s="106"/>
      <c r="AE83" s="85"/>
      <c r="AF83" s="129">
        <f>F83+H83+J83+L83+N83+R83</f>
        <v>19472</v>
      </c>
      <c r="AG83" s="129">
        <f>AF83-D83</f>
        <v>0</v>
      </c>
      <c r="AH83" s="85"/>
    </row>
    <row r="84" spans="1:34" s="45" customFormat="1" ht="17.25" customHeight="1">
      <c r="A84" s="96"/>
      <c r="B84" s="103"/>
      <c r="C84" s="56"/>
      <c r="D84" s="178"/>
      <c r="E84" s="354"/>
      <c r="F84" s="178"/>
      <c r="G84" s="354"/>
      <c r="H84" s="178"/>
      <c r="I84" s="354"/>
      <c r="J84" s="178"/>
      <c r="K84" s="354"/>
      <c r="L84" s="199"/>
      <c r="M84" s="354"/>
      <c r="N84" s="178"/>
      <c r="O84" s="203"/>
      <c r="P84" s="199"/>
      <c r="Q84" s="199"/>
      <c r="R84" s="178"/>
      <c r="S84" s="237"/>
      <c r="T84" s="178"/>
      <c r="U84" s="237"/>
      <c r="V84" s="203"/>
      <c r="W84" s="237"/>
      <c r="X84" s="182"/>
      <c r="Y84" s="356"/>
      <c r="Z84" s="183"/>
      <c r="AA84" s="355"/>
      <c r="AB84" s="110"/>
      <c r="AC84" s="103"/>
      <c r="AD84" s="92"/>
      <c r="AE84" s="85"/>
      <c r="AF84" s="129"/>
      <c r="AG84" s="129"/>
      <c r="AH84" s="85"/>
    </row>
    <row r="85" spans="1:34" s="45" customFormat="1" ht="17.25" customHeight="1">
      <c r="A85" s="101" t="s">
        <v>110</v>
      </c>
      <c r="B85" s="275" t="s">
        <v>29</v>
      </c>
      <c r="C85" s="107" t="s">
        <v>25</v>
      </c>
      <c r="D85" s="178">
        <v>19203</v>
      </c>
      <c r="E85" s="354">
        <f>D85-D83</f>
        <v>-269</v>
      </c>
      <c r="F85" s="178">
        <v>9592</v>
      </c>
      <c r="G85" s="354">
        <f>F85-F83</f>
        <v>-65</v>
      </c>
      <c r="H85" s="178">
        <v>3449</v>
      </c>
      <c r="I85" s="354">
        <f>H85-H83</f>
        <v>129</v>
      </c>
      <c r="J85" s="178">
        <v>687</v>
      </c>
      <c r="K85" s="354">
        <f>J85-J83</f>
        <v>-241</v>
      </c>
      <c r="L85" s="199">
        <v>170</v>
      </c>
      <c r="M85" s="354">
        <f>L85-L83</f>
        <v>-42</v>
      </c>
      <c r="N85" s="178">
        <v>197</v>
      </c>
      <c r="O85" s="203">
        <v>4195</v>
      </c>
      <c r="P85" s="199">
        <v>55</v>
      </c>
      <c r="Q85" s="199">
        <v>184</v>
      </c>
      <c r="R85" s="178">
        <v>674</v>
      </c>
      <c r="S85" s="237">
        <f>R85-R83</f>
        <v>-42</v>
      </c>
      <c r="T85" s="178">
        <v>8</v>
      </c>
      <c r="U85" s="237">
        <v>51</v>
      </c>
      <c r="V85" s="203">
        <f>N85+O85+T85+U85</f>
        <v>4451</v>
      </c>
      <c r="W85" s="199" t="s">
        <v>7</v>
      </c>
      <c r="X85" s="182">
        <v>50</v>
      </c>
      <c r="Y85" s="355">
        <f>X85-X83</f>
        <v>0.3999999999999986</v>
      </c>
      <c r="Z85" s="183">
        <v>23.2</v>
      </c>
      <c r="AA85" s="356">
        <f>Z85-Z83</f>
        <v>0.3000000000000007</v>
      </c>
      <c r="AB85" s="111" t="s">
        <v>110</v>
      </c>
      <c r="AC85" s="275" t="s">
        <v>29</v>
      </c>
      <c r="AD85" s="106" t="s">
        <v>25</v>
      </c>
      <c r="AE85" s="85"/>
      <c r="AF85" s="129">
        <f>F85+H85+J85+L85+N85+O85+P85+Q85+R85</f>
        <v>19203</v>
      </c>
      <c r="AG85" s="129">
        <f>AF85-D85</f>
        <v>0</v>
      </c>
      <c r="AH85" s="85"/>
    </row>
    <row r="86" spans="1:34" s="45" customFormat="1" ht="17.25" customHeight="1">
      <c r="A86" s="101"/>
      <c r="B86" s="275" t="s">
        <v>140</v>
      </c>
      <c r="C86" s="107"/>
      <c r="D86" s="178">
        <v>18805</v>
      </c>
      <c r="E86" s="354">
        <f>D86-D85</f>
        <v>-398</v>
      </c>
      <c r="F86" s="178">
        <v>9744</v>
      </c>
      <c r="G86" s="354">
        <f>F86-F85</f>
        <v>152</v>
      </c>
      <c r="H86" s="178">
        <v>3394</v>
      </c>
      <c r="I86" s="354">
        <f>H86-H85</f>
        <v>-55</v>
      </c>
      <c r="J86" s="178">
        <v>841</v>
      </c>
      <c r="K86" s="354">
        <f>J86-J85</f>
        <v>154</v>
      </c>
      <c r="L86" s="199">
        <v>175</v>
      </c>
      <c r="M86" s="354">
        <f>L86-L85</f>
        <v>5</v>
      </c>
      <c r="N86" s="178">
        <v>72</v>
      </c>
      <c r="O86" s="203">
        <v>3736</v>
      </c>
      <c r="P86" s="199">
        <v>31</v>
      </c>
      <c r="Q86" s="199">
        <v>188</v>
      </c>
      <c r="R86" s="178">
        <v>624</v>
      </c>
      <c r="S86" s="237">
        <f>R86-R85</f>
        <v>-50</v>
      </c>
      <c r="T86" s="178">
        <v>11</v>
      </c>
      <c r="U86" s="237">
        <v>29</v>
      </c>
      <c r="V86" s="203">
        <f>N86+O86+T86+U86</f>
        <v>3848</v>
      </c>
      <c r="W86" s="199" t="s">
        <v>7</v>
      </c>
      <c r="X86" s="182">
        <v>51.8</v>
      </c>
      <c r="Y86" s="355">
        <f>X86-X85</f>
        <v>1.7999999999999972</v>
      </c>
      <c r="Z86" s="183">
        <v>20.5</v>
      </c>
      <c r="AA86" s="356">
        <f>Z86-Z85</f>
        <v>-2.6999999999999993</v>
      </c>
      <c r="AB86" s="111"/>
      <c r="AC86" s="275" t="s">
        <v>140</v>
      </c>
      <c r="AD86" s="106"/>
      <c r="AE86" s="85"/>
      <c r="AF86" s="129">
        <f>F86+H86+J86+L86+N86+O86+P86+Q86+R86</f>
        <v>18805</v>
      </c>
      <c r="AG86" s="129">
        <f>AF86-D86</f>
        <v>0</v>
      </c>
      <c r="AH86" s="85"/>
    </row>
    <row r="87" spans="1:34" s="45" customFormat="1" ht="17.25" customHeight="1">
      <c r="A87" s="101"/>
      <c r="B87" s="275" t="s">
        <v>141</v>
      </c>
      <c r="C87" s="107"/>
      <c r="D87" s="178">
        <v>18434</v>
      </c>
      <c r="E87" s="354">
        <f>D87-D86</f>
        <v>-371</v>
      </c>
      <c r="F87" s="178">
        <v>9947</v>
      </c>
      <c r="G87" s="354">
        <f>F87-F86</f>
        <v>203</v>
      </c>
      <c r="H87" s="178">
        <v>3226</v>
      </c>
      <c r="I87" s="354">
        <f>H87-H86</f>
        <v>-168</v>
      </c>
      <c r="J87" s="178">
        <v>682</v>
      </c>
      <c r="K87" s="354">
        <f>J87-J86</f>
        <v>-159</v>
      </c>
      <c r="L87" s="199">
        <v>188</v>
      </c>
      <c r="M87" s="354">
        <f>L87-L86</f>
        <v>13</v>
      </c>
      <c r="N87" s="178">
        <v>43</v>
      </c>
      <c r="O87" s="203">
        <v>3566</v>
      </c>
      <c r="P87" s="199">
        <v>10</v>
      </c>
      <c r="Q87" s="199">
        <v>200</v>
      </c>
      <c r="R87" s="178">
        <v>572</v>
      </c>
      <c r="S87" s="237">
        <f>R87-R86</f>
        <v>-52</v>
      </c>
      <c r="T87" s="178">
        <v>6</v>
      </c>
      <c r="U87" s="237">
        <v>2</v>
      </c>
      <c r="V87" s="203">
        <f>N87+O87+T87+U87</f>
        <v>3617</v>
      </c>
      <c r="W87" s="199" t="s">
        <v>7</v>
      </c>
      <c r="X87" s="182">
        <v>54</v>
      </c>
      <c r="Y87" s="355">
        <f>X87-X86</f>
        <v>2.200000000000003</v>
      </c>
      <c r="Z87" s="183">
        <v>19.6</v>
      </c>
      <c r="AA87" s="356">
        <f>Z87-Z86</f>
        <v>-0.8999999999999986</v>
      </c>
      <c r="AB87" s="111"/>
      <c r="AC87" s="275" t="s">
        <v>141</v>
      </c>
      <c r="AD87" s="106"/>
      <c r="AE87" s="85"/>
      <c r="AF87" s="129">
        <f>F87+H87+J87+L87+N87+O87+P87+Q87+R87</f>
        <v>18434</v>
      </c>
      <c r="AG87" s="129">
        <f>AF87-D87</f>
        <v>0</v>
      </c>
      <c r="AH87" s="85"/>
    </row>
    <row r="88" spans="1:33" ht="17.25" customHeight="1">
      <c r="A88" s="257"/>
      <c r="B88" s="258"/>
      <c r="C88" s="261"/>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81"/>
      <c r="AC88" s="258"/>
      <c r="AD88" s="259"/>
      <c r="AF88" s="129"/>
      <c r="AG88" s="129"/>
    </row>
    <row r="89" spans="1:35" s="34" customFormat="1" ht="13.5" customHeight="1">
      <c r="A89" s="96"/>
      <c r="B89" s="103"/>
      <c r="C89" s="216"/>
      <c r="D89" s="178"/>
      <c r="E89" s="237"/>
      <c r="F89" s="178"/>
      <c r="G89" s="237"/>
      <c r="H89" s="178"/>
      <c r="I89" s="237"/>
      <c r="J89" s="185"/>
      <c r="K89" s="237"/>
      <c r="L89" s="180"/>
      <c r="M89" s="180"/>
      <c r="N89" s="181"/>
      <c r="O89" s="184"/>
      <c r="P89" s="184"/>
      <c r="Q89" s="184"/>
      <c r="R89" s="237"/>
      <c r="S89" s="178"/>
      <c r="T89" s="180"/>
      <c r="U89" s="178"/>
      <c r="V89" s="236"/>
      <c r="W89" s="182"/>
      <c r="X89" s="238"/>
      <c r="Y89" s="183"/>
      <c r="Z89" s="248"/>
      <c r="AA89" s="96"/>
      <c r="AB89" s="103"/>
      <c r="AC89" s="92"/>
      <c r="AF89" s="129"/>
      <c r="AG89" s="129"/>
      <c r="AI89" s="125"/>
    </row>
    <row r="90" spans="1:33" s="4" customFormat="1" ht="13.5" customHeight="1">
      <c r="A90" s="100"/>
      <c r="B90" s="105"/>
      <c r="C90" s="98"/>
      <c r="D90" s="260" t="s">
        <v>139</v>
      </c>
      <c r="AA90" s="100"/>
      <c r="AB90" s="105"/>
      <c r="AC90" s="98"/>
      <c r="AF90" s="82"/>
      <c r="AG90" s="82"/>
    </row>
    <row r="91" spans="1:33" s="4" customFormat="1" ht="13.5" customHeight="1">
      <c r="A91" s="100"/>
      <c r="B91" s="105"/>
      <c r="C91" s="98"/>
      <c r="D91" s="260" t="s">
        <v>138</v>
      </c>
      <c r="AA91" s="100"/>
      <c r="AB91" s="105"/>
      <c r="AC91" s="98"/>
      <c r="AF91" s="82"/>
      <c r="AG91" s="82"/>
    </row>
    <row r="92" spans="1:33" s="4" customFormat="1" ht="13.5" customHeight="1">
      <c r="A92" s="100"/>
      <c r="B92" s="105"/>
      <c r="C92" s="98"/>
      <c r="D92" s="260" t="s">
        <v>137</v>
      </c>
      <c r="AA92" s="100"/>
      <c r="AB92" s="105"/>
      <c r="AC92" s="98"/>
      <c r="AF92" s="82"/>
      <c r="AG92" s="82"/>
    </row>
  </sheetData>
  <sheetProtection/>
  <mergeCells count="87">
    <mergeCell ref="N72:P72"/>
    <mergeCell ref="N73:P73"/>
    <mergeCell ref="N80:P80"/>
    <mergeCell ref="N81:P81"/>
    <mergeCell ref="N83:P83"/>
    <mergeCell ref="N65:Q65"/>
    <mergeCell ref="N66:P66"/>
    <mergeCell ref="N67:P67"/>
    <mergeCell ref="N68:P68"/>
    <mergeCell ref="N69:P69"/>
    <mergeCell ref="N70:P70"/>
    <mergeCell ref="N58:Q58"/>
    <mergeCell ref="N59:Q59"/>
    <mergeCell ref="N61:Q61"/>
    <mergeCell ref="N62:Q62"/>
    <mergeCell ref="N63:Q63"/>
    <mergeCell ref="N64:Q64"/>
    <mergeCell ref="N52:Q52"/>
    <mergeCell ref="N53:Q53"/>
    <mergeCell ref="N54:Q54"/>
    <mergeCell ref="N55:Q55"/>
    <mergeCell ref="N56:Q56"/>
    <mergeCell ref="N57:Q57"/>
    <mergeCell ref="N44:Q44"/>
    <mergeCell ref="N46:Q46"/>
    <mergeCell ref="N47:Q47"/>
    <mergeCell ref="N48:Q48"/>
    <mergeCell ref="N50:Q50"/>
    <mergeCell ref="N51:Q51"/>
    <mergeCell ref="N37:Q37"/>
    <mergeCell ref="N38:Q38"/>
    <mergeCell ref="N40:Q40"/>
    <mergeCell ref="N41:Q41"/>
    <mergeCell ref="N42:Q42"/>
    <mergeCell ref="N43:Q43"/>
    <mergeCell ref="N30:Q30"/>
    <mergeCell ref="N31:Q31"/>
    <mergeCell ref="N32:Q32"/>
    <mergeCell ref="N33:Q33"/>
    <mergeCell ref="N35:Q35"/>
    <mergeCell ref="N36:Q36"/>
    <mergeCell ref="N20:Q20"/>
    <mergeCell ref="N21:Q21"/>
    <mergeCell ref="N23:Q23"/>
    <mergeCell ref="N24:Q24"/>
    <mergeCell ref="N25:Q25"/>
    <mergeCell ref="N39:Q39"/>
    <mergeCell ref="N26:Q26"/>
    <mergeCell ref="N27:Q27"/>
    <mergeCell ref="N28:Q28"/>
    <mergeCell ref="N29:Q29"/>
    <mergeCell ref="N14:Q14"/>
    <mergeCell ref="N15:Q15"/>
    <mergeCell ref="N16:Q16"/>
    <mergeCell ref="N17:Q17"/>
    <mergeCell ref="N18:Q18"/>
    <mergeCell ref="N19:Q19"/>
    <mergeCell ref="N7:Q7"/>
    <mergeCell ref="N8:Q8"/>
    <mergeCell ref="N9:Q9"/>
    <mergeCell ref="N10:Q10"/>
    <mergeCell ref="N11:Q11"/>
    <mergeCell ref="N13:Q13"/>
    <mergeCell ref="U3:U5"/>
    <mergeCell ref="AF3:AG3"/>
    <mergeCell ref="A3:C5"/>
    <mergeCell ref="D3:E4"/>
    <mergeCell ref="J4:K4"/>
    <mergeCell ref="F4:G4"/>
    <mergeCell ref="H4:I4"/>
    <mergeCell ref="AB3:AD5"/>
    <mergeCell ref="A1:P1"/>
    <mergeCell ref="X3:Y4"/>
    <mergeCell ref="V4:W4"/>
    <mergeCell ref="L4:M4"/>
    <mergeCell ref="Z3:AA4"/>
    <mergeCell ref="O4:P4"/>
    <mergeCell ref="Q4:Q5"/>
    <mergeCell ref="R3:S3"/>
    <mergeCell ref="R4:S4"/>
    <mergeCell ref="T3:T5"/>
    <mergeCell ref="N74:P74"/>
    <mergeCell ref="N75:P75"/>
    <mergeCell ref="N76:P76"/>
    <mergeCell ref="N77:P77"/>
    <mergeCell ref="N78:P78"/>
    <mergeCell ref="N79:P79"/>
  </mergeCells>
  <printOptions horizontalCentered="1"/>
  <pageMargins left="0.5905511811023623" right="0.5905511811023623" top="0.5905511811023623" bottom="0.3937007874015748" header="0.31496062992125984" footer="0.31496062992125984"/>
  <pageSetup fitToHeight="0" fitToWidth="0"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2023-01-26T01:55:02Z</dcterms:created>
  <dcterms:modified xsi:type="dcterms:W3CDTF">2023-01-26T01:55:09Z</dcterms:modified>
  <cp:category/>
  <cp:version/>
  <cp:contentType/>
  <cp:contentStatus/>
</cp:coreProperties>
</file>